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04.xml"/>
  <Override ContentType="application/vnd.openxmlformats-officedocument.drawingml.chart+xml" PartName="/xl/charts/chart43.xml"/>
  <Override ContentType="application/vnd.openxmlformats-officedocument.drawingml.chart+xml" PartName="/xl/charts/chart78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94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68.xml"/>
  <Override ContentType="application/vnd.openxmlformats-officedocument.drawingml.chart+xml" PartName="/xl/charts/chart51.xml"/>
  <Override ContentType="application/vnd.openxmlformats-officedocument.drawingml.chart+xml" PartName="/xl/charts/chart86.xml"/>
  <Override ContentType="application/vnd.openxmlformats-officedocument.drawingml.chart+xml" PartName="/xl/charts/chart29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63.xml"/>
  <Override ContentType="application/vnd.openxmlformats-officedocument.drawingml.chart+xml" PartName="/xl/charts/chart76.xml"/>
  <Override ContentType="application/vnd.openxmlformats-officedocument.drawingml.chart+xml" PartName="/xl/charts/chart58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102.xml"/>
  <Override ContentType="application/vnd.openxmlformats-officedocument.drawingml.chart+xml" PartName="/xl/charts/chart92.xml"/>
  <Override ContentType="application/vnd.openxmlformats-officedocument.drawingml.chart+xml" PartName="/xl/charts/chart5.xml"/>
  <Override ContentType="application/vnd.openxmlformats-officedocument.drawingml.chart+xml" PartName="/xl/charts/chart88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74.xml"/>
  <Override ContentType="application/vnd.openxmlformats-officedocument.drawingml.chart+xml" PartName="/xl/charts/chart31.xml"/>
  <Override ContentType="application/vnd.openxmlformats-officedocument.drawingml.chart+xml" PartName="/xl/charts/chart2.xml"/>
  <Override ContentType="application/vnd.openxmlformats-officedocument.drawingml.chart+xml" PartName="/xl/charts/chart47.xml"/>
  <Override ContentType="application/vnd.openxmlformats-officedocument.drawingml.chart+xml" PartName="/xl/charts/chart72.xml"/>
  <Override ContentType="application/vnd.openxmlformats-officedocument.drawingml.chart+xml" PartName="/xl/charts/chart91.xml"/>
  <Override ContentType="application/vnd.openxmlformats-officedocument.drawingml.chart+xml" PartName="/xl/charts/chart55.xml"/>
  <Override ContentType="application/vnd.openxmlformats-officedocument.drawingml.chart+xml" PartName="/xl/charts/chart81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64.xml"/>
  <Override ContentType="application/vnd.openxmlformats-officedocument.drawingml.chart+xml" PartName="/xl/charts/chart38.xml"/>
  <Override ContentType="application/vnd.openxmlformats-officedocument.drawingml.chart+xml" PartName="/xl/charts/chart100.xml"/>
  <Override ContentType="application/vnd.openxmlformats-officedocument.drawingml.chart+xml" PartName="/xl/charts/chart98.xml"/>
  <Override ContentType="application/vnd.openxmlformats-officedocument.drawingml.chart+xml" PartName="/xl/charts/chart85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83.xml"/>
  <Override ContentType="application/vnd.openxmlformats-officedocument.drawingml.chart+xml" PartName="/xl/charts/chart66.xml"/>
  <Override ContentType="application/vnd.openxmlformats-officedocument.drawingml.chart+xml" PartName="/xl/charts/chart70.xml"/>
  <Override ContentType="application/vnd.openxmlformats-officedocument.drawingml.chart+xml" PartName="/xl/charts/chart40.xml"/>
  <Override ContentType="application/vnd.openxmlformats-officedocument.drawingml.chart+xml" PartName="/xl/charts/chart96.xml"/>
  <Override ContentType="application/vnd.openxmlformats-officedocument.drawingml.chart+xml" PartName="/xl/charts/chart107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7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95.xml"/>
  <Override ContentType="application/vnd.openxmlformats-officedocument.drawingml.chart+xml" PartName="/xl/charts/chart44.xml"/>
  <Override ContentType="application/vnd.openxmlformats-officedocument.drawingml.chart+xml" PartName="/xl/charts/chart87.xml"/>
  <Override ContentType="application/vnd.openxmlformats-officedocument.drawingml.chart+xml" PartName="/xl/charts/chart103.xml"/>
  <Override ContentType="application/vnd.openxmlformats-officedocument.drawingml.chart+xml" PartName="/xl/charts/chart26.xml"/>
  <Override ContentType="application/vnd.openxmlformats-officedocument.drawingml.chart+xml" PartName="/xl/charts/chart77.xml"/>
  <Override ContentType="application/vnd.openxmlformats-officedocument.drawingml.chart+xml" PartName="/xl/charts/chart10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69.xml"/>
  <Override ContentType="application/vnd.openxmlformats-officedocument.drawingml.chart+xml" PartName="/xl/charts/chart42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89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93.xml"/>
  <Override ContentType="application/vnd.openxmlformats-officedocument.drawingml.chart+xml" PartName="/xl/charts/chart101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80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75.xml"/>
  <Override ContentType="application/vnd.openxmlformats-officedocument.drawingml.chart+xml" PartName="/xl/charts/chart65.xml"/>
  <Override ContentType="application/vnd.openxmlformats-officedocument.drawingml.chart+xml" PartName="/xl/charts/chart90.xml"/>
  <Override ContentType="application/vnd.openxmlformats-officedocument.drawingml.chart+xml" PartName="/xl/charts/chart82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2.xml"/>
  <Override ContentType="application/vnd.openxmlformats-officedocument.drawingml.chart+xml" PartName="/xl/charts/chart56.xml"/>
  <Override ContentType="application/vnd.openxmlformats-officedocument.drawingml.chart+xml" PartName="/xl/charts/chart108.xml"/>
  <Override ContentType="application/vnd.openxmlformats-officedocument.drawingml.chart+xml" PartName="/xl/charts/chart99.xml"/>
  <Override ContentType="application/vnd.openxmlformats-officedocument.drawingml.chart+xml" PartName="/xl/charts/chart73.xml"/>
  <Override ContentType="application/vnd.openxmlformats-officedocument.drawingml.chart+xml" PartName="/xl/charts/chart3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84.xml"/>
  <Override ContentType="application/vnd.openxmlformats-officedocument.drawingml.chart+xml" PartName="/xl/charts/chart71.xml"/>
  <Override ContentType="application/vnd.openxmlformats-officedocument.drawingml.chart+xml" PartName="/xl/charts/chart54.xml"/>
  <Override ContentType="application/vnd.openxmlformats-officedocument.drawingml.chart+xml" PartName="/xl/charts/chart97.xml"/>
  <Override ContentType="application/vnd.openxmlformats-officedocument.drawingml.chart+xml" PartName="/xl/charts/chart106.xml"/>
  <Override ContentType="application/vnd.openxmlformats-officedocument.drawingml.chart+xml" PartName="/xl/charts/chart37.xml"/>
  <Override ContentType="application/vnd.openxmlformats-officedocument.drawingml.chart+xml" PartName="/xl/charts/chart6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nu" sheetId="1" r:id="rId4"/>
    <sheet state="visible" name="DA" sheetId="2" r:id="rId5"/>
    <sheet state="visible" name="Int" sheetId="3" r:id="rId6"/>
    <sheet state="visible" name="EST" sheetId="4" r:id="rId7"/>
    <sheet state="visible" name="EST 2" sheetId="5" r:id="rId8"/>
    <sheet state="visible" name="EST 3" sheetId="6" r:id="rId9"/>
    <sheet state="visible" name="EST 4" sheetId="7" r:id="rId10"/>
    <sheet state="visible" name="PA" sheetId="8" r:id="rId11"/>
    <sheet state="visible" name="PA 2" sheetId="9" r:id="rId12"/>
    <sheet state="visible" name="PA 3" sheetId="10" r:id="rId13"/>
    <sheet state="visible" name="PA 4" sheetId="11" r:id="rId14"/>
    <sheet state="visible" name="RC" sheetId="12" r:id="rId15"/>
    <sheet state="visible" name="Gra" sheetId="13" r:id="rId16"/>
    <sheet state="visible" name="GRAF" sheetId="14" r:id="rId17"/>
    <sheet state="visible" name="GRAF 2" sheetId="15" r:id="rId18"/>
    <sheet state="visible" name="GRAF 3" sheetId="16" r:id="rId19"/>
    <sheet state="visible" name="GRAF 4" sheetId="17" r:id="rId20"/>
    <sheet state="visible" name="Mapa" sheetId="18" r:id="rId21"/>
    <sheet state="visible" name="Instruções" sheetId="19" r:id="rId22"/>
    <sheet state="visible" name="Parametros" sheetId="20" r:id="rId23"/>
  </sheets>
  <definedNames/>
  <calcPr/>
</workbook>
</file>

<file path=xl/sharedStrings.xml><?xml version="1.0" encoding="utf-8"?>
<sst xmlns="http://schemas.openxmlformats.org/spreadsheetml/2006/main" count="2935" uniqueCount="230">
  <si>
    <r>
      <rPr>
        <rFont val="Calibri"/>
        <b/>
        <color rgb="FFC00000"/>
        <sz val="14.0"/>
      </rPr>
      <t>Empresa</t>
    </r>
    <r>
      <rPr>
        <rFont val="Calibri"/>
        <b/>
        <color rgb="FF2E75B5"/>
        <sz val="14.0"/>
      </rPr>
      <t>:</t>
    </r>
  </si>
  <si>
    <t>Geominer</t>
  </si>
  <si>
    <t>Empresa:</t>
  </si>
  <si>
    <t>Meta Específica por Área</t>
  </si>
  <si>
    <t>Ano início do planejamento</t>
  </si>
  <si>
    <t>Perspectiva 1</t>
  </si>
  <si>
    <t>Perspectiva Financeira</t>
  </si>
  <si>
    <t>Perspectiva 2</t>
  </si>
  <si>
    <t>Perspectiva de Clientes</t>
  </si>
  <si>
    <t>Direção</t>
  </si>
  <si>
    <t>Indicador</t>
  </si>
  <si>
    <t>Planejar para quantos anos?</t>
  </si>
  <si>
    <t>3 anos</t>
  </si>
  <si>
    <t>Aumentar</t>
  </si>
  <si>
    <t>Receita mensal recorrente</t>
  </si>
  <si>
    <t>Quantidade de usuários ativos</t>
  </si>
  <si>
    <t>Lucratividade</t>
  </si>
  <si>
    <t>Taxa de retenção de assinantes</t>
  </si>
  <si>
    <t>Missão</t>
  </si>
  <si>
    <t>Fornecer dados inteligentes e acessíveis para que empreendedores tomem decisões estratégicas e aumentem suas vendas em marketplaces.</t>
  </si>
  <si>
    <t>Diminuir</t>
  </si>
  <si>
    <t>Despesas</t>
  </si>
  <si>
    <t>Índice de satisfação dos clientes</t>
  </si>
  <si>
    <t>Custos operacionais fixos</t>
  </si>
  <si>
    <t>Visão</t>
  </si>
  <si>
    <t>Ser a principal plataforma brasileira de análise de tendências de produtos em marketplaces até 2027</t>
  </si>
  <si>
    <t>Insira os valores abaixo (um valor por campo)</t>
  </si>
  <si>
    <t>Inovação e tecnologia acessível</t>
  </si>
  <si>
    <t>Ética e transparência</t>
  </si>
  <si>
    <t>Precisão e confiabilidade nos dados</t>
  </si>
  <si>
    <t>Perspectiva 3</t>
  </si>
  <si>
    <t>Perspectiva de Processos Internos</t>
  </si>
  <si>
    <t>Perspectiva 4</t>
  </si>
  <si>
    <t>Perspectiva de Aprendizagem</t>
  </si>
  <si>
    <t>Foco no sucesso do cliente</t>
  </si>
  <si>
    <t>Colaboração e aprendizado contínuo</t>
  </si>
  <si>
    <t>Integração com marketplaces (Amazon, Mercado Livre, Shopee etc.)</t>
  </si>
  <si>
    <t>Know How da equipe</t>
  </si>
  <si>
    <t>Tempo médio de atualização dos relatórios</t>
  </si>
  <si>
    <t>Eficiência das rotinas internas</t>
  </si>
  <si>
    <t>Tempo de resposta do suporte</t>
  </si>
  <si>
    <t>Engajamento e capacitação dos colaboradores</t>
  </si>
  <si>
    <t>FATORES INTERNOS</t>
  </si>
  <si>
    <t>ATENDIMENTO</t>
  </si>
  <si>
    <t>IMPORTÂNCIA</t>
  </si>
  <si>
    <t>PONTUAÇÃO</t>
  </si>
  <si>
    <t>ANÁLISE</t>
  </si>
  <si>
    <t>FATORES EXTERNOS</t>
  </si>
  <si>
    <t>MOMENTO</t>
  </si>
  <si>
    <t>Equipe técnica qualificada em mineração de dados e desenvolvimento</t>
  </si>
  <si>
    <t>Atende razoavelmente</t>
  </si>
  <si>
    <t>Muito importante</t>
  </si>
  <si>
    <t>Expansão do e-commerce e digitalização de negócios</t>
  </si>
  <si>
    <t>Favorável</t>
  </si>
  <si>
    <t>Muito Importante</t>
  </si>
  <si>
    <t>Interface moderna e intuitiva</t>
  </si>
  <si>
    <t>Atende totalmente</t>
  </si>
  <si>
    <t>Importante</t>
  </si>
  <si>
    <t>Crescimento do uso de ferramentas de análise de dados</t>
  </si>
  <si>
    <t>Integração com múltiplos marketplaces</t>
  </si>
  <si>
    <t>Concorrência consolidada com alto investimento</t>
  </si>
  <si>
    <t>Desfavorável</t>
  </si>
  <si>
    <t>Dependência de APIs externas</t>
  </si>
  <si>
    <t>Mudanças nas políticas de acesso a dados (APIs e scraping</t>
  </si>
  <si>
    <t>Marca ainda pouco reconhecida</t>
  </si>
  <si>
    <t>Não atende</t>
  </si>
  <si>
    <t>Potencial de parcerias estratégicas com agências digitais</t>
  </si>
  <si>
    <t>Necessidade de investimento em marketing</t>
  </si>
  <si>
    <t>Ano 1</t>
  </si>
  <si>
    <t>Ano 2</t>
  </si>
  <si>
    <t>Ano 3</t>
  </si>
  <si>
    <t>Ano 4</t>
  </si>
  <si>
    <t>Ano 5</t>
  </si>
  <si>
    <t>Meta</t>
  </si>
  <si>
    <t>R$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</si>
  <si>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</si>
  <si>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</si>
  <si>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</si>
  <si>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</si>
  <si>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</si>
  <si>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</si>
  <si>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</si>
  <si>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</si>
  <si>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</si>
  <si>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</si>
  <si>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</si>
  <si>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</si>
  <si>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Parcial</t>
  </si>
  <si>
    <t>Total</t>
  </si>
  <si>
    <t>Aumentar: Receitas</t>
  </si>
  <si>
    <t>Planejado</t>
  </si>
  <si>
    <t>Realizado</t>
  </si>
  <si>
    <t>Percentual</t>
  </si>
  <si>
    <t>Número</t>
  </si>
  <si>
    <t>Aumentar: Lucratividade</t>
  </si>
  <si>
    <t>Porcentagem</t>
  </si>
  <si>
    <t>Diminuir: Despesas</t>
  </si>
  <si>
    <t>ok</t>
  </si>
  <si>
    <t>Não</t>
  </si>
  <si>
    <t>Aumentar: Quantidade de vendas</t>
  </si>
  <si>
    <t>Aumentar: Número de clientes</t>
  </si>
  <si>
    <t>Aumentar: Tempo médio de atualização dos relatórios</t>
  </si>
  <si>
    <t>Aumentar: Integração com marketplaces (Amazon, Mercado Livre, Shopee etc.)</t>
  </si>
  <si>
    <t>Diminuir: Tempo de resposta do suporte</t>
  </si>
  <si>
    <t>Aumentar: Gasto para produção</t>
  </si>
  <si>
    <t>Aumentar: Know How da equipe</t>
  </si>
  <si>
    <t>Aumentar: Satisfação interna</t>
  </si>
  <si>
    <t>Objetivos/Metas</t>
  </si>
  <si>
    <t>Ação</t>
  </si>
  <si>
    <t>Setor</t>
  </si>
  <si>
    <t>Responsável</t>
  </si>
  <si>
    <t>Como</t>
  </si>
  <si>
    <t>Prazo (Mês)</t>
  </si>
  <si>
    <t>Prazo (Ano)</t>
  </si>
  <si>
    <t>Status</t>
  </si>
  <si>
    <t>Saldo
(Dias)</t>
  </si>
  <si>
    <t>%</t>
  </si>
  <si>
    <t>Mês prazo</t>
  </si>
  <si>
    <t>data prazo</t>
  </si>
  <si>
    <t>Hoje</t>
  </si>
  <si>
    <t>mês hoje</t>
  </si>
  <si>
    <t>ano hoje</t>
  </si>
  <si>
    <t>atraso</t>
  </si>
  <si>
    <t>faltam</t>
  </si>
  <si>
    <t>Contador de dias</t>
  </si>
  <si>
    <t>Aumentar segmentos de serviços</t>
  </si>
  <si>
    <t>Comercial</t>
  </si>
  <si>
    <t>Silas</t>
  </si>
  <si>
    <t>Dar mais opções de serviços para os clientes atuais.</t>
  </si>
  <si>
    <t>Janeiro</t>
  </si>
  <si>
    <t>Reduzir custos operacionais</t>
  </si>
  <si>
    <t>Financeiro</t>
  </si>
  <si>
    <t>José</t>
  </si>
  <si>
    <t>Estabelecer metas de produção com recompensas para redução de custos</t>
  </si>
  <si>
    <t>Fevereiro</t>
  </si>
  <si>
    <t>Reduzir despesas fixas</t>
  </si>
  <si>
    <t>Henrique</t>
  </si>
  <si>
    <t>Pesquisar outras opções para as despesas fixas.</t>
  </si>
  <si>
    <t>Maio</t>
  </si>
  <si>
    <t>Março</t>
  </si>
  <si>
    <t>Abril</t>
  </si>
  <si>
    <t>Junho</t>
  </si>
  <si>
    <t>Julho</t>
  </si>
  <si>
    <t>Agosto</t>
  </si>
  <si>
    <t>Setembro</t>
  </si>
  <si>
    <t>Outubro</t>
  </si>
  <si>
    <t>Novembro</t>
  </si>
  <si>
    <t>Dezembro</t>
  </si>
  <si>
    <t>Metas</t>
  </si>
  <si>
    <t>Quem</t>
  </si>
  <si>
    <t>Patrocinar redes sociais</t>
  </si>
  <si>
    <t>Marketing</t>
  </si>
  <si>
    <t>Criando campanhas de mkt.</t>
  </si>
  <si>
    <t>Participação em feiras e eventos</t>
  </si>
  <si>
    <t>Pesquisando eventos no segmento.</t>
  </si>
  <si>
    <t>Aumentar: Capacidade de produção</t>
  </si>
  <si>
    <t>Comprar nova máquina</t>
  </si>
  <si>
    <t>Produção</t>
  </si>
  <si>
    <t>João</t>
  </si>
  <si>
    <t>Patrocinando outros sites</t>
  </si>
  <si>
    <t>Criar um melhor ambiente de trabalho</t>
  </si>
  <si>
    <t>RH</t>
  </si>
  <si>
    <t>Criar playground para colaboradores</t>
  </si>
  <si>
    <t>Diminuir: Reclamações trabalhistas</t>
  </si>
  <si>
    <t>Visão geral</t>
  </si>
  <si>
    <t>É necessário avaliar as ações previstasa e se estão sendo implementadas corretamente, pois seu índice geral ainda está abaixo de 100%.</t>
  </si>
  <si>
    <t>Índice Geral do Planejamento Estratégico</t>
  </si>
  <si>
    <t>Parabéns! Suas metas estão sendo alcançadas e seu índice geral está acima de 100%.</t>
  </si>
  <si>
    <t>Índice de atendimento das metas planejadas:</t>
  </si>
  <si>
    <t>Índice de conclusão dos planos de ação:</t>
  </si>
  <si>
    <t>Objetivo</t>
  </si>
  <si>
    <t>Alcance da Meta</t>
  </si>
  <si>
    <t>jan</t>
  </si>
  <si>
    <t>eiro</t>
  </si>
  <si>
    <t>fev</t>
  </si>
  <si>
    <t>ereiro</t>
  </si>
  <si>
    <t>mar</t>
  </si>
  <si>
    <t>ço</t>
  </si>
  <si>
    <t>abr</t>
  </si>
  <si>
    <t>il</t>
  </si>
  <si>
    <t>mai</t>
  </si>
  <si>
    <t>o</t>
  </si>
  <si>
    <t>jun</t>
  </si>
  <si>
    <t>ho</t>
  </si>
  <si>
    <t>jul</t>
  </si>
  <si>
    <t>embro</t>
  </si>
  <si>
    <t>ago</t>
  </si>
  <si>
    <t>set</t>
  </si>
  <si>
    <t>out</t>
  </si>
  <si>
    <t>nov</t>
  </si>
  <si>
    <t>dez</t>
  </si>
  <si>
    <t>FORÇA</t>
  </si>
  <si>
    <t>FRAQUEZA</t>
  </si>
  <si>
    <t>OPORTUNIDADE</t>
  </si>
  <si>
    <t>AMEAÇA</t>
  </si>
  <si>
    <t>Planejado x Realizado</t>
  </si>
  <si>
    <t>Prazos - Plano de ação</t>
  </si>
  <si>
    <t>Vence esse mês</t>
  </si>
  <si>
    <t>Falta 1 mês</t>
  </si>
  <si>
    <t>Faltam 2 meses</t>
  </si>
  <si>
    <t>Faltam 3 ou mais meses</t>
  </si>
  <si>
    <t>Atrasados</t>
  </si>
  <si>
    <t>[</t>
  </si>
  <si>
    <t>Planjemaento Estratégico</t>
  </si>
  <si>
    <t>Selecione o tipo de análise ao lado</t>
  </si>
  <si>
    <t>Fatores Internos</t>
  </si>
  <si>
    <t>Fatores Externos</t>
  </si>
  <si>
    <t>Pontuação</t>
  </si>
  <si>
    <t>Plano de Ação</t>
  </si>
  <si>
    <t>Critérios</t>
  </si>
  <si>
    <t>Resultado</t>
  </si>
  <si>
    <t>Não atende-Insignificante</t>
  </si>
  <si>
    <t>NEUTRO</t>
  </si>
  <si>
    <t>Desfavorável-Insignificante</t>
  </si>
  <si>
    <t>Não atende-Importante</t>
  </si>
  <si>
    <t>Neutro-Insignificante</t>
  </si>
  <si>
    <t>Não atende-Muito importante</t>
  </si>
  <si>
    <t>Favorável-Insignificante</t>
  </si>
  <si>
    <t>Atende razoavelmente-Insignificante</t>
  </si>
  <si>
    <t>Desfavorável-Importante</t>
  </si>
  <si>
    <t>Atende razoavelmente-Importante</t>
  </si>
  <si>
    <t>Neutro-Importante</t>
  </si>
  <si>
    <t>Atende razoavelmente-Muito importante</t>
  </si>
  <si>
    <t>Favorável-Importante</t>
  </si>
  <si>
    <t>Atende totalmente-Insignificante</t>
  </si>
  <si>
    <t>Desfavorável-Muito Importante</t>
  </si>
  <si>
    <t>Atende totalmente-Importante</t>
  </si>
  <si>
    <t>Neutro-Muito Importante</t>
  </si>
  <si>
    <t>Atende totalmente-Muito importante</t>
  </si>
  <si>
    <t>Favorável-Muito Importante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</si>
</sst>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&quot;R$ &quot;#,##0.00"/>
    <numFmt numFmtId="165" formatCode="0.0"/>
    <numFmt numFmtId="166" formatCode="0_ ;\-0\ "/>
    <numFmt numFmtId="167" formatCode="mm/dd/yy\ hh:mm\ AM/PM"/>
    <numFmt numFmtId="168" formatCode="[hh]:mm:ss"/>
    <numFmt numFmtId="169" formatCode="m/d/yyyy"/>
  </numFmts>
  <fonts count="32">
    <font>
      <sz val="11.0"/>
      <color theme="1"/>
      <name val="Calibri"/>
      <scheme val="minor"/>
    </font>
    <font>
      <sz val="11.0"/>
      <color theme="1"/>
      <name val="Calibri"/>
    </font>
    <font>
      <b/>
      <sz val="14.0"/>
      <color rgb="FFC00000"/>
      <name val="Calibri"/>
    </font>
    <font/>
    <font>
      <sz val="16.0"/>
      <color rgb="FF7F7F7F"/>
      <name val="Calibri"/>
    </font>
    <font>
      <b/>
      <sz val="11.0"/>
      <color rgb="FFC00000"/>
      <name val="Calibri"/>
    </font>
    <font>
      <sz val="11.0"/>
      <color rgb="FF1E4E79"/>
      <name val="Calibri"/>
    </font>
    <font>
      <b/>
      <sz val="11.0"/>
      <color theme="0"/>
      <name val="Calibri"/>
    </font>
    <font>
      <sz val="12.0"/>
      <color theme="1"/>
      <name val="Calibri"/>
    </font>
    <font>
      <b/>
      <sz val="12.0"/>
      <color theme="0"/>
      <name val="Calibri"/>
    </font>
    <font>
      <sz val="12.0"/>
      <color rgb="FF333333"/>
      <name val="Calibri"/>
    </font>
    <font>
      <sz val="20.0"/>
      <color theme="1"/>
      <name val="Calibri"/>
    </font>
    <font>
      <sz val="11.0"/>
      <color theme="0"/>
      <name val="Calibri"/>
    </font>
    <font>
      <sz val="11.0"/>
      <color rgb="FFFF0000"/>
      <name val="Calibri"/>
    </font>
    <font>
      <b/>
      <sz val="12.0"/>
      <color rgb="FF2E75B5"/>
      <name val="Calibri"/>
    </font>
    <font>
      <sz val="14.0"/>
      <color theme="0"/>
      <name val="Calibri"/>
    </font>
    <font>
      <color theme="1"/>
      <name val="Calibri"/>
      <scheme val="minor"/>
    </font>
    <font>
      <color theme="1"/>
      <name val="Calibri"/>
    </font>
    <font>
      <sz val="20.0"/>
      <color rgb="FF2E75B5"/>
      <name val="Calibri"/>
    </font>
    <font>
      <sz val="14.0"/>
      <color theme="1"/>
      <name val="Calibri"/>
    </font>
    <font>
      <sz val="50.0"/>
      <color theme="1"/>
      <name val="Calibri"/>
    </font>
    <font>
      <b/>
      <sz val="16.0"/>
      <color theme="0"/>
      <name val="Calibri"/>
    </font>
    <font>
      <sz val="18.0"/>
      <color rgb="FF333333"/>
      <name val="Calibri"/>
    </font>
    <font>
      <b/>
      <sz val="28.0"/>
      <color theme="0"/>
      <name val="Calibri"/>
    </font>
    <font>
      <sz val="16.0"/>
      <color theme="1"/>
      <name val="Calibri"/>
    </font>
    <font>
      <sz val="16.0"/>
      <color rgb="FF2E75B5"/>
      <name val="Calibri"/>
    </font>
    <font>
      <sz val="16.0"/>
      <color theme="0"/>
      <name val="Calibri"/>
    </font>
    <font>
      <sz val="14.0"/>
      <color rgb="FF2E75B5"/>
      <name val="Calibri"/>
    </font>
    <font>
      <sz val="12.0"/>
      <color rgb="FF2E75B5"/>
      <name val="Calibri"/>
    </font>
    <font>
      <sz val="24.0"/>
      <color rgb="FF2E75B5"/>
      <name val="Calibri"/>
    </font>
    <font>
      <sz val="18.0"/>
      <color rgb="FF2E75B5"/>
      <name val="Calibri"/>
    </font>
    <font>
      <b/>
      <sz val="14.0"/>
      <color theme="5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A20E2E"/>
        <bgColor rgb="FFA20E2E"/>
      </patternFill>
    </fill>
    <fill>
      <patternFill patternType="solid">
        <fgColor rgb="FF2E75B5"/>
        <bgColor rgb="FF2E75B5"/>
      </patternFill>
    </fill>
    <fill>
      <patternFill patternType="solid">
        <fgColor theme="0"/>
        <bgColor theme="0"/>
      </patternFill>
    </fill>
    <fill>
      <patternFill patternType="solid">
        <fgColor rgb="FF9CC2E5"/>
        <bgColor rgb="FF9CC2E5"/>
      </patternFill>
    </fill>
    <fill>
      <patternFill patternType="solid">
        <fgColor rgb="FFDA9694"/>
        <bgColor rgb="FFDA9694"/>
      </patternFill>
    </fill>
    <fill>
      <patternFill patternType="solid">
        <fgColor rgb="FFEAEAEA"/>
        <bgColor rgb="FFEAEAEA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2F5496"/>
        <bgColor rgb="FF2F5496"/>
      </patternFill>
    </fill>
    <fill>
      <patternFill patternType="solid">
        <fgColor rgb="FFECF0F1"/>
        <bgColor rgb="FFECF0F1"/>
      </patternFill>
    </fill>
    <fill>
      <patternFill patternType="solid">
        <fgColor rgb="FFF2F2F2"/>
        <bgColor rgb="FFF2F2F2"/>
      </patternFill>
    </fill>
    <fill>
      <patternFill patternType="solid">
        <fgColor rgb="FF1E4E79"/>
        <bgColor rgb="FF1E4E79"/>
      </patternFill>
    </fill>
    <fill>
      <patternFill patternType="solid">
        <fgColor rgb="FF6699CC"/>
        <bgColor rgb="FF6699CC"/>
      </patternFill>
    </fill>
    <fill>
      <patternFill patternType="solid">
        <fgColor rgb="FF7B7B7B"/>
        <bgColor rgb="FF7B7B7B"/>
      </patternFill>
    </fill>
    <fill>
      <patternFill patternType="solid">
        <fgColor rgb="FFF79646"/>
        <bgColor rgb="FFF79646"/>
      </patternFill>
    </fill>
    <fill>
      <patternFill patternType="solid">
        <fgColor theme="9"/>
        <bgColor theme="9"/>
      </patternFill>
    </fill>
    <fill>
      <patternFill patternType="solid">
        <fgColor rgb="FF548135"/>
        <bgColor rgb="FF548135"/>
      </patternFill>
    </fill>
    <fill>
      <patternFill patternType="solid">
        <fgColor rgb="FFC00000"/>
        <bgColor rgb="FFC00000"/>
      </patternFill>
    </fill>
  </fills>
  <borders count="89">
    <border/>
    <border>
      <left/>
      <right/>
      <top/>
      <bottom/>
    </border>
    <border>
      <right style="thin">
        <color rgb="FFA5A5A5"/>
      </right>
    </border>
    <border>
      <left style="thin">
        <color rgb="FFA5A5A5"/>
      </left>
      <top style="thin">
        <color rgb="FFA5A5A5"/>
      </top>
      <bottom style="thin">
        <color rgb="FFA5A5A5"/>
      </bottom>
    </border>
    <border>
      <top style="thin">
        <color rgb="FFA5A5A5"/>
      </top>
      <bottom style="thin">
        <color rgb="FFA5A5A5"/>
      </bottom>
    </border>
    <border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BFBFBF"/>
      </left>
      <top style="thin">
        <color rgb="FFBFBFBF"/>
      </top>
      <bottom style="thin">
        <color rgb="FFBFBFBF"/>
      </bottom>
    </border>
    <border>
      <top style="thin">
        <color rgb="FFBFBFBF"/>
      </top>
      <bottom style="thin">
        <color rgb="FFBFBFBF"/>
      </bottom>
    </border>
    <border>
      <right style="thin">
        <color rgb="FFBFBFBF"/>
      </right>
      <top style="thin">
        <color rgb="FFBFBFBF"/>
      </top>
      <bottom style="thin">
        <color rgb="FFBFBFBF"/>
      </bottom>
    </border>
    <border>
      <left/>
      <top/>
      <bottom/>
    </border>
    <border>
      <top/>
      <bottom/>
    </border>
    <border>
      <right/>
      <top/>
      <bottom/>
    </border>
    <border>
      <left style="thick">
        <color theme="0"/>
      </left>
      <top/>
      <bottom/>
    </border>
    <border>
      <left style="thin">
        <color rgb="FFD8D8D8"/>
      </left>
      <top style="thin">
        <color rgb="FFD8D8D8"/>
      </top>
      <bottom style="thin">
        <color rgb="FFD8D8D8"/>
      </bottom>
    </border>
    <border>
      <right style="thin">
        <color rgb="FFD8D8D8"/>
      </right>
      <top style="thin">
        <color rgb="FFD8D8D8"/>
      </top>
      <bottom style="thin">
        <color rgb="FFD8D8D8"/>
      </bottom>
    </border>
    <border>
      <left style="thick">
        <color theme="0"/>
      </left>
      <right/>
      <top style="thick">
        <color theme="0"/>
      </top>
      <bottom style="thick">
        <color theme="0"/>
      </bottom>
    </border>
    <border>
      <left style="thick">
        <color theme="0"/>
      </left>
      <right style="thick">
        <color theme="0"/>
      </right>
      <top style="thick">
        <color theme="0"/>
      </top>
      <bottom style="thin">
        <color theme="0"/>
      </bottom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</border>
    <border>
      <left style="thick">
        <color theme="0"/>
      </left>
      <right style="thick">
        <color theme="0"/>
      </right>
      <top style="thick">
        <color theme="0"/>
      </top>
      <bottom/>
    </border>
    <border>
      <left style="thick">
        <color theme="0"/>
      </left>
      <right/>
      <top style="thick">
        <color theme="0"/>
      </top>
      <bottom/>
    </border>
    <border>
      <left style="thin">
        <color rgb="FFD8D8D8"/>
      </left>
      <right style="thin">
        <color rgb="FFD8D8D8"/>
      </right>
      <top style="thick">
        <color theme="0"/>
      </top>
      <bottom style="thin">
        <color rgb="FFD8D8D8"/>
      </bottom>
    </border>
    <border>
      <left/>
      <right style="thin">
        <color rgb="FFD8D8D8"/>
      </right>
      <top style="thin">
        <color rgb="FFD8D8D8"/>
      </top>
      <bottom style="thin">
        <color rgb="FFD8D8D8"/>
      </bottom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</border>
    <border>
      <top style="thin">
        <color rgb="FFD8D8D8"/>
      </top>
      <bottom style="thin">
        <color rgb="FFD8D8D8"/>
      </bottom>
    </border>
    <border>
      <left style="thin">
        <color rgb="FFD8D8D8"/>
      </left>
      <right style="thin">
        <color rgb="FFD8D8D8"/>
      </right>
      <top style="thin">
        <color rgb="FFD8D8D8"/>
      </top>
      <bottom/>
    </border>
    <border>
      <left style="thin">
        <color rgb="FFD8D8D8"/>
      </left>
      <top/>
      <bottom/>
    </border>
    <border>
      <right style="thick">
        <color theme="0"/>
      </right>
      <top style="thick">
        <color theme="0"/>
      </top>
      <bottom style="thick">
        <color theme="0"/>
      </bottom>
    </border>
    <border>
      <left style="thick">
        <color theme="0"/>
      </left>
      <right style="thick">
        <color theme="0"/>
      </right>
      <top style="thick">
        <color theme="0"/>
      </top>
    </border>
    <border>
      <left style="thick">
        <color theme="0"/>
      </left>
      <right style="thick">
        <color theme="0"/>
      </right>
      <bottom style="thick">
        <color theme="0"/>
      </bottom>
    </border>
    <border>
      <left style="thick">
        <color theme="0"/>
      </left>
      <right style="thick">
        <color theme="0"/>
      </right>
      <bottom/>
    </border>
    <border>
      <left style="thin">
        <color rgb="FFD8D8D8"/>
      </left>
      <right style="thin">
        <color rgb="FFD8D8D8"/>
      </right>
      <top/>
      <bottom style="thin">
        <color rgb="FFD8D8D8"/>
      </bottom>
    </border>
    <border>
      <left style="thin">
        <color rgb="FFD8D8D8"/>
      </left>
      <right/>
      <top/>
      <bottom style="thin">
        <color rgb="FFD8D8D8"/>
      </bottom>
    </border>
    <border>
      <left/>
      <top/>
      <bottom style="thick">
        <color theme="0"/>
      </bottom>
    </border>
    <border>
      <top/>
      <bottom style="thick">
        <color theme="0"/>
      </bottom>
    </border>
    <border>
      <right style="thick">
        <color theme="0"/>
      </right>
      <top/>
      <bottom style="thick">
        <color theme="0"/>
      </bottom>
    </border>
    <border>
      <left/>
      <right/>
      <top style="thick">
        <color theme="0"/>
      </top>
      <bottom style="thick">
        <color theme="0"/>
      </bottom>
    </border>
    <border>
      <left style="thin">
        <color rgb="FFD8D8D8"/>
      </left>
      <right style="thin">
        <color rgb="FFD8D8D8"/>
      </right>
      <top/>
    </border>
    <border>
      <left/>
      <right/>
      <top style="thin">
        <color rgb="FFD8D8D8"/>
      </top>
      <bottom style="thin">
        <color rgb="FFD8D8D8"/>
      </bottom>
    </border>
    <border>
      <left style="thin">
        <color rgb="FFD8D8D8"/>
      </left>
      <right style="thin">
        <color rgb="FFD8D8D8"/>
      </right>
    </border>
    <border>
      <left style="thin">
        <color rgb="FFD8D8D8"/>
      </left>
      <right style="thin">
        <color rgb="FFD8D8D8"/>
      </right>
      <bottom style="thin">
        <color rgb="FFD8D8D8"/>
      </bottom>
    </border>
    <border>
      <left style="thick">
        <color theme="0"/>
      </left>
      <right/>
      <top style="thick">
        <color theme="0"/>
      </top>
      <bottom style="thin">
        <color theme="0"/>
      </bottom>
    </border>
    <border>
      <left style="thin">
        <color rgb="FFD8D8D8"/>
      </left>
      <right style="thick">
        <color theme="0"/>
      </right>
      <top style="thick">
        <color theme="0"/>
      </top>
    </border>
    <border>
      <left style="thin">
        <color rgb="FFD8D8D8"/>
      </left>
      <right style="thick">
        <color theme="0"/>
      </right>
    </border>
    <border>
      <left style="thin">
        <color rgb="FFD8D8D8"/>
      </left>
      <right style="thick">
        <color theme="0"/>
      </right>
      <bottom style="thin">
        <color rgb="FFD8D8D8"/>
      </bottom>
    </border>
    <border>
      <right style="thick">
        <color theme="0"/>
      </right>
    </border>
    <border>
      <left style="thick">
        <color theme="0"/>
      </left>
      <top style="thick">
        <color theme="0"/>
      </top>
      <bottom style="thick">
        <color theme="0"/>
      </bottom>
    </border>
    <border>
      <left/>
      <right style="thick">
        <color theme="0"/>
      </right>
      <top style="thick">
        <color theme="0"/>
      </top>
      <bottom style="thick">
        <color theme="0"/>
      </bottom>
    </border>
    <border>
      <left/>
      <right style="thick">
        <color theme="0"/>
      </right>
      <top style="thick">
        <color theme="0"/>
      </top>
      <bottom/>
    </border>
    <border>
      <right style="thin">
        <color rgb="FFD8D8D8"/>
      </right>
    </border>
    <border>
      <left style="thin">
        <color rgb="FFD8D8D8"/>
      </left>
      <top style="thick">
        <color theme="0"/>
      </top>
      <bottom style="thin">
        <color rgb="FFD8D8D8"/>
      </bottom>
    </border>
    <border>
      <right style="thin">
        <color rgb="FFD8D8D8"/>
      </right>
      <top style="thick">
        <color theme="0"/>
      </top>
      <bottom style="thin">
        <color rgb="FFD8D8D8"/>
      </bottom>
    </border>
    <border>
      <left style="thin">
        <color rgb="FFD8D8D8"/>
      </left>
      <right/>
      <top style="thick">
        <color theme="0"/>
      </top>
      <bottom style="thin">
        <color rgb="FFD8D8D8"/>
      </bottom>
    </border>
    <border>
      <left/>
      <right style="thin">
        <color rgb="FFD8D8D8"/>
      </right>
      <top style="thin">
        <color rgb="FFD8D8D8"/>
      </top>
      <bottom/>
    </border>
    <border>
      <left style="thin">
        <color rgb="FFD8D8D8"/>
      </left>
      <right/>
      <top style="thin">
        <color rgb="FFD8D8D8"/>
      </top>
      <bottom/>
    </border>
    <border>
      <left style="thin">
        <color rgb="FFD8D8D8"/>
      </left>
      <right/>
      <top style="thin">
        <color rgb="FFD8D8D8"/>
      </top>
      <bottom style="thin">
        <color rgb="FFD8D8D8"/>
      </bottom>
    </border>
    <border>
      <left style="thick">
        <color theme="0"/>
      </left>
      <right/>
      <top style="thick">
        <color theme="0"/>
      </top>
      <bottom style="thin">
        <color rgb="FFD8D8D8"/>
      </bottom>
    </border>
    <border>
      <left style="thin">
        <color rgb="FFD8D8D8"/>
      </left>
      <top style="thick">
        <color theme="0"/>
      </top>
      <bottom/>
    </border>
    <border>
      <right style="thin">
        <color rgb="FFD8D8D8"/>
      </right>
      <top style="thick">
        <color theme="0"/>
      </top>
      <bottom/>
    </border>
    <border>
      <left style="thick">
        <color theme="0"/>
      </left>
      <top/>
    </border>
    <border>
      <top/>
    </border>
    <border>
      <right style="thick">
        <color theme="0"/>
      </right>
      <top/>
    </border>
    <border>
      <left style="thick">
        <color theme="0"/>
      </left>
      <right style="thick">
        <color theme="0"/>
      </right>
      <top/>
      <bottom style="thick">
        <color theme="0"/>
      </bottom>
    </border>
    <border>
      <left style="thick">
        <color theme="0"/>
      </left>
      <bottom/>
    </border>
    <border>
      <bottom/>
    </border>
    <border>
      <right style="thick">
        <color theme="0"/>
      </right>
      <bottom/>
    </border>
    <border>
      <bottom style="thick">
        <color theme="0"/>
      </bottom>
    </border>
    <border>
      <top style="thick">
        <color theme="0"/>
      </top>
      <bottom style="thick">
        <color theme="0"/>
      </bottom>
    </border>
    <border>
      <right style="thick">
        <color theme="0"/>
      </right>
      <bottom style="thick">
        <color theme="0"/>
      </bottom>
    </border>
    <border>
      <left style="thick">
        <color theme="0"/>
      </left>
      <top/>
      <bottom style="thick">
        <color theme="0"/>
      </bottom>
    </border>
    <border>
      <left/>
      <right/>
      <top/>
      <bottom style="thick">
        <color theme="0"/>
      </bottom>
    </border>
    <border>
      <left style="thick">
        <color theme="0"/>
      </left>
      <bottom style="thick">
        <color theme="0"/>
      </bottom>
    </border>
    <border>
      <left style="thick">
        <color theme="0"/>
      </left>
      <top style="thick">
        <color theme="0"/>
      </top>
    </border>
    <border>
      <right style="thick">
        <color theme="0"/>
      </right>
      <top style="thick">
        <color theme="0"/>
      </top>
    </border>
    <border>
      <top style="thick">
        <color theme="0"/>
      </top>
    </border>
    <border>
      <left/>
      <top style="medium">
        <color theme="0"/>
      </top>
    </border>
    <border>
      <right/>
      <top style="medium">
        <color theme="0"/>
      </top>
    </border>
    <border>
      <top style="medium">
        <color theme="0"/>
      </top>
    </border>
    <border>
      <left/>
      <bottom style="medium">
        <color theme="0"/>
      </bottom>
    </border>
    <border>
      <right/>
      <bottom style="medium">
        <color theme="0"/>
      </bottom>
    </border>
    <border>
      <bottom style="medium">
        <color theme="0"/>
      </bottom>
    </border>
    <border>
      <left style="thin">
        <color rgb="FF7F7F7F"/>
      </left>
      <right/>
      <top style="thin">
        <color rgb="FF7F7F7F"/>
      </top>
      <bottom/>
    </border>
    <border>
      <left/>
      <right/>
      <top style="thin">
        <color rgb="FF7F7F7F"/>
      </top>
      <bottom/>
    </border>
    <border>
      <left/>
      <right style="thin">
        <color rgb="FF7F7F7F"/>
      </right>
      <top style="thin">
        <color rgb="FF7F7F7F"/>
      </top>
      <bottom/>
    </border>
    <border>
      <left style="thin">
        <color rgb="FF7F7F7F"/>
      </left>
      <right/>
      <top/>
      <bottom/>
    </border>
    <border>
      <left/>
      <right style="thin">
        <color rgb="FF7F7F7F"/>
      </right>
      <top/>
      <bottom/>
    </border>
    <border>
      <top style="thin">
        <color theme="0"/>
      </top>
    </border>
    <border>
      <left style="thin">
        <color rgb="FF7F7F7F"/>
      </left>
      <right/>
      <top/>
      <bottom style="thin">
        <color rgb="FF7F7F7F"/>
      </bottom>
    </border>
    <border>
      <left/>
      <right/>
      <top/>
      <bottom style="thin">
        <color rgb="FF7F7F7F"/>
      </bottom>
    </border>
    <border>
      <left/>
      <right style="thin">
        <color rgb="FF7F7F7F"/>
      </right>
      <top/>
      <bottom style="thin">
        <color rgb="FF7F7F7F"/>
      </bottom>
    </border>
  </borders>
  <cellStyleXfs count="1">
    <xf borderId="0" fillId="0" fontId="0" numFmtId="0" applyAlignment="1" applyFont="1"/>
  </cellStyleXfs>
  <cellXfs count="2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3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Border="1" applyFont="1"/>
    <xf borderId="3" fillId="0" fontId="4" numFmtId="0" xfId="0" applyAlignment="1" applyBorder="1" applyFont="1">
      <alignment horizontal="left" readingOrder="0" shrinkToFit="0" vertical="center" wrapText="0"/>
    </xf>
    <xf borderId="4" fillId="0" fontId="3" numFmtId="0" xfId="0" applyBorder="1" applyFont="1"/>
    <xf borderId="5" fillId="0" fontId="3" numFmtId="0" xfId="0" applyBorder="1" applyFont="1"/>
    <xf borderId="0" fillId="0" fontId="5" numFmtId="0" xfId="0" applyAlignment="1" applyFont="1">
      <alignment horizontal="center" shrinkToFit="0" vertical="center" wrapText="0"/>
    </xf>
    <xf borderId="6" fillId="0" fontId="6" numFmtId="0" xfId="0" applyAlignment="1" applyBorder="1" applyFont="1">
      <alignment horizontal="left" shrinkToFit="0" vertical="center" wrapText="0"/>
    </xf>
    <xf borderId="7" fillId="0" fontId="3" numFmtId="0" xfId="0" applyBorder="1" applyFont="1"/>
    <xf borderId="8" fillId="0" fontId="3" numFmtId="0" xfId="0" applyBorder="1" applyFont="1"/>
    <xf borderId="9" fillId="2" fontId="7" numFmtId="0" xfId="0" applyAlignment="1" applyBorder="1" applyFont="1">
      <alignment horizontal="center" shrinkToFit="0" vertical="center" wrapText="0"/>
    </xf>
    <xf borderId="10" fillId="0" fontId="3" numFmtId="0" xfId="0" applyBorder="1" applyFont="1"/>
    <xf borderId="11" fillId="0" fontId="3" numFmtId="0" xfId="0" applyBorder="1" applyFont="1"/>
    <xf borderId="12" fillId="2" fontId="7" numFmtId="0" xfId="0" applyAlignment="1" applyBorder="1" applyFont="1">
      <alignment horizontal="center" shrinkToFit="0" vertical="center" wrapText="1"/>
    </xf>
    <xf borderId="13" fillId="4" fontId="8" numFmtId="0" xfId="0" applyAlignment="1" applyBorder="1" applyFill="1" applyFont="1">
      <alignment horizontal="center" readingOrder="0" shrinkToFit="0" vertical="center" wrapText="0"/>
    </xf>
    <xf borderId="14" fillId="0" fontId="3" numFmtId="0" xfId="0" applyBorder="1" applyFont="1"/>
    <xf borderId="15" fillId="2" fontId="9" numFmtId="0" xfId="0" applyAlignment="1" applyBorder="1" applyFont="1">
      <alignment horizontal="left" shrinkToFit="0" vertical="center" wrapText="1"/>
    </xf>
    <xf borderId="16" fillId="5" fontId="10" numFmtId="0" xfId="0" applyAlignment="1" applyBorder="1" applyFill="1" applyFont="1">
      <alignment horizontal="left" shrinkToFit="0" vertical="center" wrapText="0"/>
    </xf>
    <xf borderId="17" fillId="6" fontId="9" numFmtId="0" xfId="0" applyAlignment="1" applyBorder="1" applyFill="1" applyFont="1">
      <alignment horizontal="left" shrinkToFit="0" vertical="center" wrapText="1"/>
    </xf>
    <xf borderId="15" fillId="6" fontId="9" numFmtId="0" xfId="0" applyAlignment="1" applyBorder="1" applyFont="1">
      <alignment horizontal="left" shrinkToFit="0" vertical="center" wrapText="1"/>
    </xf>
    <xf borderId="18" fillId="6" fontId="9" numFmtId="0" xfId="0" applyAlignment="1" applyBorder="1" applyFont="1">
      <alignment horizontal="left" shrinkToFit="0" vertical="center" wrapText="1"/>
    </xf>
    <xf borderId="19" fillId="6" fontId="9" numFmtId="0" xfId="0" applyAlignment="1" applyBorder="1" applyFont="1">
      <alignment horizontal="left" shrinkToFit="0" vertical="center" wrapText="1"/>
    </xf>
    <xf borderId="13" fillId="4" fontId="8" numFmtId="164" xfId="0" applyAlignment="1" applyBorder="1" applyFont="1" applyNumberFormat="1">
      <alignment horizontal="center" shrinkToFit="0" vertical="center" wrapText="0"/>
    </xf>
    <xf borderId="20" fillId="4" fontId="8" numFmtId="0" xfId="0" applyAlignment="1" applyBorder="1" applyFont="1">
      <alignment horizontal="left" shrinkToFit="0" vertical="center" wrapText="0"/>
    </xf>
    <xf borderId="21" fillId="4" fontId="8" numFmtId="0" xfId="0" applyAlignment="1" applyBorder="1" applyFont="1">
      <alignment horizontal="left" readingOrder="0" shrinkToFit="0" vertical="center" wrapText="0"/>
    </xf>
    <xf borderId="0" fillId="0" fontId="1" numFmtId="0" xfId="0" applyAlignment="1" applyFont="1">
      <alignment horizontal="left" shrinkToFit="0" vertical="bottom" wrapText="0"/>
    </xf>
    <xf borderId="17" fillId="7" fontId="8" numFmtId="0" xfId="0" applyAlignment="1" applyBorder="1" applyFill="1" applyFont="1">
      <alignment horizontal="left" shrinkToFit="0" vertical="center" wrapText="0"/>
    </xf>
    <xf borderId="22" fillId="4" fontId="8" numFmtId="0" xfId="0" applyAlignment="1" applyBorder="1" applyFont="1">
      <alignment horizontal="left" shrinkToFit="0" vertical="center" wrapText="0"/>
    </xf>
    <xf borderId="21" fillId="4" fontId="8" numFmtId="0" xfId="0" applyAlignment="1" applyBorder="1" applyFont="1">
      <alignment horizontal="left" shrinkToFit="0" vertical="center" wrapText="0"/>
    </xf>
    <xf borderId="13" fillId="4" fontId="8" numFmtId="0" xfId="0" applyAlignment="1" applyBorder="1" applyFont="1">
      <alignment horizontal="left" readingOrder="0" shrinkToFit="0" vertical="center" wrapText="0"/>
    </xf>
    <xf borderId="23" fillId="0" fontId="3" numFmtId="0" xfId="0" applyBorder="1" applyFont="1"/>
    <xf borderId="24" fillId="4" fontId="8" numFmtId="0" xfId="0" applyAlignment="1" applyBorder="1" applyFont="1">
      <alignment horizontal="left" shrinkToFit="0" vertical="center" wrapText="0"/>
    </xf>
    <xf borderId="17" fillId="7" fontId="8" numFmtId="0" xfId="0" applyAlignment="1" applyBorder="1" applyFont="1">
      <alignment horizontal="left" readingOrder="0" shrinkToFit="0" vertical="center" wrapText="0"/>
    </xf>
    <xf borderId="25" fillId="2" fontId="9" numFmtId="0" xfId="0" applyAlignment="1" applyBorder="1" applyFont="1">
      <alignment horizontal="center" shrinkToFit="0" vertical="center" wrapText="0"/>
    </xf>
    <xf borderId="13" fillId="4" fontId="10" numFmtId="0" xfId="0" applyAlignment="1" applyBorder="1" applyFont="1">
      <alignment horizontal="center" readingOrder="0" shrinkToFit="0" vertical="center" wrapText="0"/>
    </xf>
    <xf borderId="13" fillId="4" fontId="10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shrinkToFit="0" vertical="center" wrapText="0"/>
    </xf>
    <xf borderId="26" fillId="0" fontId="1" numFmtId="0" xfId="0" applyAlignment="1" applyBorder="1" applyFont="1">
      <alignment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2" numFmtId="0" xfId="0" applyAlignment="1" applyFont="1">
      <alignment shrinkToFit="0" vertical="bottom" wrapText="0"/>
    </xf>
    <xf borderId="1" fillId="2" fontId="1" numFmtId="0" xfId="0" applyAlignment="1" applyBorder="1" applyFont="1">
      <alignment horizontal="center" shrinkToFit="0" vertical="bottom" wrapText="0"/>
    </xf>
    <xf borderId="27" fillId="2" fontId="7" numFmtId="0" xfId="0" applyAlignment="1" applyBorder="1" applyFont="1">
      <alignment horizontal="center" shrinkToFit="0" vertical="center" wrapText="0"/>
    </xf>
    <xf borderId="27" fillId="2" fontId="7" numFmtId="0" xfId="0" applyAlignment="1" applyBorder="1" applyFont="1">
      <alignment horizontal="center" shrinkToFit="0" vertical="center" wrapText="1"/>
    </xf>
    <xf borderId="28" fillId="0" fontId="3" numFmtId="0" xfId="0" applyBorder="1" applyFont="1"/>
    <xf borderId="29" fillId="0" fontId="3" numFmtId="0" xfId="0" applyBorder="1" applyFont="1"/>
    <xf borderId="30" fillId="4" fontId="1" numFmtId="0" xfId="0" applyAlignment="1" applyBorder="1" applyFont="1">
      <alignment horizontal="center" readingOrder="0" shrinkToFit="0" vertical="center" wrapText="0"/>
    </xf>
    <xf borderId="30" fillId="4" fontId="1" numFmtId="164" xfId="0" applyAlignment="1" applyBorder="1" applyFont="1" applyNumberFormat="1">
      <alignment horizontal="center" shrinkToFit="0" vertical="center" wrapText="0"/>
    </xf>
    <xf borderId="31" fillId="4" fontId="1" numFmtId="0" xfId="0" applyAlignment="1" applyBorder="1" applyFont="1">
      <alignment horizontal="center" shrinkToFit="0" vertical="center" wrapText="0"/>
    </xf>
    <xf borderId="22" fillId="8" fontId="1" numFmtId="0" xfId="0" applyAlignment="1" applyBorder="1" applyFill="1" applyFont="1">
      <alignment horizontal="center" shrinkToFit="0" vertical="center" wrapText="0"/>
    </xf>
    <xf borderId="22" fillId="0" fontId="1" numFmtId="0" xfId="0" applyAlignment="1" applyBorder="1" applyFont="1">
      <alignment shrinkToFit="0" vertical="center" wrapText="0"/>
    </xf>
    <xf borderId="30" fillId="4" fontId="1" numFmtId="164" xfId="0" applyAlignment="1" applyBorder="1" applyFont="1" applyNumberFormat="1">
      <alignment horizontal="center" readingOrder="0" shrinkToFit="0" vertical="center" wrapText="0"/>
    </xf>
    <xf borderId="31" fillId="4" fontId="1" numFmtId="0" xfId="0" applyAlignment="1" applyBorder="1" applyFont="1">
      <alignment horizontal="center" readingOrder="0" shrinkToFit="0" vertical="center" wrapText="0"/>
    </xf>
    <xf borderId="30" fillId="4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0"/>
    </xf>
    <xf borderId="1" fillId="4" fontId="1" numFmtId="164" xfId="0" applyAlignment="1" applyBorder="1" applyFont="1" applyNumberFormat="1">
      <alignment horizontal="center" shrinkToFit="0" vertical="center" wrapText="0"/>
    </xf>
    <xf borderId="0" fillId="0" fontId="13" numFmtId="0" xfId="0" applyAlignment="1" applyFont="1">
      <alignment shrinkToFit="0" vertical="bottom" wrapText="0"/>
    </xf>
    <xf borderId="1" fillId="4" fontId="1" numFmtId="0" xfId="0" applyAlignment="1" applyBorder="1" applyFont="1">
      <alignment shrinkToFit="0" vertical="bottom" wrapText="0"/>
    </xf>
    <xf borderId="32" fillId="9" fontId="14" numFmtId="0" xfId="0" applyAlignment="1" applyBorder="1" applyFill="1" applyFont="1">
      <alignment horizontal="center" shrinkToFit="0" vertical="center" wrapText="1"/>
    </xf>
    <xf borderId="33" fillId="0" fontId="3" numFmtId="0" xfId="0" applyBorder="1" applyFont="1"/>
    <xf borderId="34" fillId="0" fontId="3" numFmtId="0" xfId="0" applyBorder="1" applyFont="1"/>
    <xf borderId="0" fillId="0" fontId="15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17" fillId="10" fontId="9" numFmtId="0" xfId="0" applyAlignment="1" applyBorder="1" applyFill="1" applyFont="1">
      <alignment horizontal="left" shrinkToFit="0" vertical="center" wrapText="1"/>
    </xf>
    <xf borderId="21" fillId="4" fontId="8" numFmtId="0" xfId="0" applyAlignment="1" applyBorder="1" applyFont="1">
      <alignment horizontal="left" readingOrder="0" shrinkToFit="0" vertical="center" wrapText="1"/>
    </xf>
    <xf borderId="35" fillId="10" fontId="9" numFmtId="0" xfId="0" applyAlignment="1" applyBorder="1" applyFont="1">
      <alignment horizontal="center" shrinkToFit="0" vertical="center" wrapText="1"/>
    </xf>
    <xf borderId="15" fillId="10" fontId="9" numFmtId="0" xfId="0" applyAlignment="1" applyBorder="1" applyFont="1">
      <alignment horizontal="center" shrinkToFit="0" vertical="center" wrapText="1"/>
    </xf>
    <xf borderId="17" fillId="10" fontId="9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shrinkToFit="0" vertical="bottom" wrapText="1"/>
    </xf>
    <xf borderId="35" fillId="10" fontId="9" numFmtId="0" xfId="0" applyAlignment="1" applyBorder="1" applyFont="1">
      <alignment horizontal="left" shrinkToFit="0" vertical="center" wrapText="1"/>
    </xf>
    <xf borderId="0" fillId="0" fontId="15" numFmtId="0" xfId="0" applyAlignment="1" applyFont="1">
      <alignment shrinkToFit="0" vertical="bottom" wrapText="1"/>
    </xf>
    <xf borderId="36" fillId="4" fontId="8" numFmtId="0" xfId="0" applyAlignment="1" applyBorder="1" applyFont="1">
      <alignment horizontal="left" shrinkToFit="0" vertical="center" wrapText="1"/>
    </xf>
    <xf borderId="16" fillId="7" fontId="10" numFmtId="0" xfId="0" applyAlignment="1" applyBorder="1" applyFont="1">
      <alignment horizontal="left" shrinkToFit="0" vertical="center" wrapText="0"/>
    </xf>
    <xf borderId="21" fillId="4" fontId="8" numFmtId="165" xfId="0" applyAlignment="1" applyBorder="1" applyFont="1" applyNumberFormat="1">
      <alignment horizontal="center" readingOrder="0" shrinkToFit="0" vertical="center" wrapText="0"/>
    </xf>
    <xf borderId="37" fillId="4" fontId="8" numFmtId="165" xfId="0" applyAlignment="1" applyBorder="1" applyFont="1" applyNumberFormat="1">
      <alignment horizontal="center" readingOrder="0" shrinkToFit="0" vertical="center" wrapText="0"/>
    </xf>
    <xf borderId="21" fillId="4" fontId="8" numFmtId="165" xfId="0" applyAlignment="1" applyBorder="1" applyFont="1" applyNumberFormat="1">
      <alignment horizontal="center" shrinkToFit="0" vertical="center" wrapText="0"/>
    </xf>
    <xf borderId="17" fillId="7" fontId="10" numFmtId="0" xfId="0" applyAlignment="1" applyBorder="1" applyFont="1">
      <alignment horizontal="center" shrinkToFit="0" vertical="center" wrapText="0"/>
    </xf>
    <xf borderId="17" fillId="7" fontId="10" numFmtId="165" xfId="0" applyAlignment="1" applyBorder="1" applyFont="1" applyNumberFormat="1">
      <alignment horizontal="center" shrinkToFit="0" vertical="center" wrapText="0"/>
    </xf>
    <xf borderId="17" fillId="7" fontId="10" numFmtId="0" xfId="0" applyAlignment="1" applyBorder="1" applyFont="1">
      <alignment horizontal="left" shrinkToFit="0" vertical="center" wrapText="0"/>
    </xf>
    <xf borderId="21" fillId="4" fontId="8" numFmtId="0" xfId="0" applyAlignment="1" applyBorder="1" applyFont="1">
      <alignment horizontal="center" shrinkToFit="0" vertical="center" wrapText="0"/>
    </xf>
    <xf borderId="38" fillId="0" fontId="3" numFmtId="0" xfId="0" applyBorder="1" applyFont="1"/>
    <xf borderId="39" fillId="0" fontId="3" numFmtId="0" xfId="0" applyBorder="1" applyFont="1"/>
    <xf borderId="16" fillId="11" fontId="10" numFmtId="9" xfId="0" applyAlignment="1" applyBorder="1" applyFill="1" applyFont="1" applyNumberFormat="1">
      <alignment horizontal="center" shrinkToFit="0" vertical="center" wrapText="0"/>
    </xf>
    <xf borderId="40" fillId="11" fontId="10" numFmtId="9" xfId="0" applyAlignment="1" applyBorder="1" applyFont="1" applyNumberFormat="1">
      <alignment horizontal="center" shrinkToFit="0" vertical="center" wrapText="0"/>
    </xf>
    <xf borderId="17" fillId="7" fontId="10" numFmtId="9" xfId="0" applyAlignment="1" applyBorder="1" applyFont="1" applyNumberFormat="1">
      <alignment horizontal="center" shrinkToFit="0" vertical="center" wrapText="0"/>
    </xf>
    <xf borderId="17" fillId="7" fontId="10" numFmtId="10" xfId="0" applyAlignment="1" applyBorder="1" applyFont="1" applyNumberFormat="1">
      <alignment horizontal="center" shrinkToFit="0" vertical="center" wrapText="0"/>
    </xf>
    <xf borderId="21" fillId="4" fontId="8" numFmtId="0" xfId="0" applyAlignment="1" applyBorder="1" applyFont="1">
      <alignment horizontal="left" shrinkToFit="0" vertical="center" wrapText="1"/>
    </xf>
    <xf borderId="21" fillId="4" fontId="8" numFmtId="0" xfId="0" applyAlignment="1" applyBorder="1" applyFont="1">
      <alignment horizontal="center" readingOrder="0" shrinkToFit="0" vertical="center" wrapText="0"/>
    </xf>
    <xf borderId="0" fillId="0" fontId="12" numFmtId="0" xfId="0" applyAlignment="1" applyFont="1">
      <alignment horizontal="center" shrinkToFit="0" vertical="center" wrapText="0"/>
    </xf>
    <xf borderId="0" fillId="0" fontId="1" numFmtId="0" xfId="0" applyAlignment="1" applyFont="1">
      <alignment shrinkToFit="0" vertical="bottom" wrapText="0"/>
    </xf>
    <xf borderId="1" fillId="4" fontId="12" numFmtId="0" xfId="0" applyAlignment="1" applyBorder="1" applyFont="1">
      <alignment horizontal="center" shrinkToFit="0" vertical="center" wrapText="0"/>
    </xf>
    <xf borderId="41" fillId="4" fontId="8" numFmtId="0" xfId="0" applyAlignment="1" applyBorder="1" applyFont="1">
      <alignment horizontal="left" shrinkToFit="0" vertical="center" wrapText="1"/>
    </xf>
    <xf borderId="42" fillId="0" fontId="3" numFmtId="0" xfId="0" applyBorder="1" applyFont="1"/>
    <xf borderId="37" fillId="4" fontId="8" numFmtId="165" xfId="0" applyAlignment="1" applyBorder="1" applyFont="1" applyNumberFormat="1">
      <alignment horizontal="center" shrinkToFit="0" vertical="center" wrapText="0"/>
    </xf>
    <xf borderId="43" fillId="0" fontId="3" numFmtId="0" xfId="0" applyBorder="1" applyFont="1"/>
    <xf borderId="0" fillId="0" fontId="16" numFmtId="0" xfId="0" applyFont="1"/>
    <xf borderId="0" fillId="0" fontId="1" numFmtId="0" xfId="0" applyAlignment="1" applyFont="1">
      <alignment horizontal="center" shrinkToFit="0" vertical="center" wrapText="0"/>
    </xf>
    <xf borderId="36" fillId="4" fontId="8" numFmtId="0" xfId="0" applyAlignment="1" applyBorder="1" applyFont="1">
      <alignment horizontal="left" readingOrder="0" shrinkToFit="0" vertical="center" wrapText="1"/>
    </xf>
    <xf borderId="0" fillId="0" fontId="17" numFmtId="3" xfId="0" applyAlignment="1" applyFont="1" applyNumberFormat="1">
      <alignment readingOrder="0"/>
    </xf>
    <xf borderId="21" fillId="4" fontId="8" numFmtId="3" xfId="0" applyAlignment="1" applyBorder="1" applyFont="1" applyNumberFormat="1">
      <alignment horizontal="center" readingOrder="0" shrinkToFit="0" vertical="center" wrapText="0"/>
    </xf>
    <xf borderId="17" fillId="7" fontId="10" numFmtId="3" xfId="0" applyAlignment="1" applyBorder="1" applyFont="1" applyNumberFormat="1">
      <alignment horizontal="center" shrinkToFit="0" vertical="center" wrapText="0"/>
    </xf>
    <xf borderId="0" fillId="0" fontId="16" numFmtId="0" xfId="0" applyAlignment="1" applyFont="1">
      <alignment readingOrder="0"/>
    </xf>
    <xf borderId="44" fillId="0" fontId="1" numFmtId="0" xfId="0" applyAlignment="1" applyBorder="1" applyFont="1">
      <alignment shrinkToFit="0" vertical="bottom" wrapText="0"/>
    </xf>
    <xf borderId="45" fillId="2" fontId="9" numFmtId="0" xfId="0" applyAlignment="1" applyBorder="1" applyFont="1">
      <alignment horizontal="left" shrinkToFit="0" vertical="center" wrapText="1"/>
    </xf>
    <xf borderId="26" fillId="0" fontId="3" numFmtId="0" xfId="0" applyBorder="1" applyFont="1"/>
    <xf borderId="46" fillId="2" fontId="9" numFmtId="0" xfId="0" applyAlignment="1" applyBorder="1" applyFont="1">
      <alignment horizontal="left" shrinkToFit="0" vertical="center" wrapText="1"/>
    </xf>
    <xf borderId="17" fillId="2" fontId="9" numFmtId="0" xfId="0" applyAlignment="1" applyBorder="1" applyFont="1">
      <alignment horizontal="left" shrinkToFit="0" vertical="center" wrapText="1"/>
    </xf>
    <xf borderId="17" fillId="2" fontId="9" numFmtId="0" xfId="0" applyAlignment="1" applyBorder="1" applyFont="1">
      <alignment horizontal="center" shrinkToFit="0" vertical="center" wrapText="1"/>
    </xf>
    <xf borderId="47" fillId="2" fontId="9" numFmtId="0" xfId="0" applyAlignment="1" applyBorder="1" applyFont="1">
      <alignment horizontal="center" shrinkToFit="0" vertical="center" wrapText="1"/>
    </xf>
    <xf borderId="48" fillId="0" fontId="1" numFmtId="0" xfId="0" applyAlignment="1" applyBorder="1" applyFont="1">
      <alignment shrinkToFit="0" vertical="bottom" wrapText="0"/>
    </xf>
    <xf borderId="49" fillId="4" fontId="8" numFmtId="0" xfId="0" applyAlignment="1" applyBorder="1" applyFont="1">
      <alignment horizontal="left" shrinkToFit="0" vertical="center" wrapText="1"/>
    </xf>
    <xf borderId="50" fillId="0" fontId="3" numFmtId="0" xfId="0" applyBorder="1" applyFont="1"/>
    <xf borderId="51" fillId="4" fontId="8" numFmtId="0" xfId="0" applyAlignment="1" applyBorder="1" applyFont="1">
      <alignment horizontal="center" shrinkToFit="0" vertical="center" wrapText="0"/>
    </xf>
    <xf borderId="15" fillId="7" fontId="8" numFmtId="0" xfId="0" applyAlignment="1" applyBorder="1" applyFont="1">
      <alignment horizontal="center" shrinkToFit="0" vertical="center" wrapText="1"/>
    </xf>
    <xf borderId="19" fillId="7" fontId="8" numFmtId="166" xfId="0" applyAlignment="1" applyBorder="1" applyFont="1" applyNumberFormat="1">
      <alignment horizontal="left" shrinkToFit="0" vertical="center" wrapText="1"/>
    </xf>
    <xf borderId="22" fillId="4" fontId="8" numFmtId="9" xfId="0" applyAlignment="1" applyBorder="1" applyFont="1" applyNumberFormat="1">
      <alignment horizontal="center" shrinkToFit="0" vertical="center" wrapText="0"/>
    </xf>
    <xf borderId="0" fillId="0" fontId="12" numFmtId="167" xfId="0" applyAlignment="1" applyFont="1" applyNumberFormat="1">
      <alignment shrinkToFit="0" vertical="bottom" wrapText="0"/>
    </xf>
    <xf borderId="0" fillId="0" fontId="12" numFmtId="168" xfId="0" applyAlignment="1" applyFont="1" applyNumberFormat="1">
      <alignment shrinkToFit="0" vertical="bottom" wrapText="0"/>
    </xf>
    <xf borderId="13" fillId="4" fontId="8" numFmtId="0" xfId="0" applyAlignment="1" applyBorder="1" applyFont="1">
      <alignment horizontal="left" shrinkToFit="0" vertical="center" wrapText="1"/>
    </xf>
    <xf borderId="52" fillId="4" fontId="8" numFmtId="0" xfId="0" applyAlignment="1" applyBorder="1" applyFont="1">
      <alignment horizontal="left" shrinkToFit="0" vertical="center" wrapText="0"/>
    </xf>
    <xf borderId="52" fillId="4" fontId="8" numFmtId="0" xfId="0" applyAlignment="1" applyBorder="1" applyFont="1">
      <alignment horizontal="left" shrinkToFit="0" vertical="center" wrapText="1"/>
    </xf>
    <xf borderId="52" fillId="4" fontId="8" numFmtId="0" xfId="0" applyAlignment="1" applyBorder="1" applyFont="1">
      <alignment horizontal="center" shrinkToFit="0" vertical="center" wrapText="0"/>
    </xf>
    <xf borderId="53" fillId="4" fontId="8" numFmtId="0" xfId="0" applyAlignment="1" applyBorder="1" applyFont="1">
      <alignment horizontal="center" shrinkToFit="0" vertical="center" wrapText="0"/>
    </xf>
    <xf borderId="19" fillId="7" fontId="8" numFmtId="0" xfId="0" applyAlignment="1" applyBorder="1" applyFont="1">
      <alignment horizontal="center" shrinkToFit="0" vertical="center" wrapText="1"/>
    </xf>
    <xf borderId="24" fillId="4" fontId="8" numFmtId="9" xfId="0" applyAlignment="1" applyBorder="1" applyFont="1" applyNumberFormat="1">
      <alignment horizontal="center" shrinkToFit="0" vertical="center" wrapText="0"/>
    </xf>
    <xf borderId="54" fillId="4" fontId="8" numFmtId="0" xfId="0" applyAlignment="1" applyBorder="1" applyFont="1">
      <alignment horizontal="center" shrinkToFit="0" vertical="center" wrapText="0"/>
    </xf>
    <xf borderId="55" fillId="7" fontId="8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horizontal="center" shrinkToFit="0" vertical="bottom" wrapText="0"/>
    </xf>
    <xf borderId="56" fillId="4" fontId="8" numFmtId="0" xfId="0" applyAlignment="1" applyBorder="1" applyFont="1">
      <alignment horizontal="left" shrinkToFit="0" vertical="center" wrapText="1"/>
    </xf>
    <xf borderId="57" fillId="0" fontId="3" numFmtId="0" xfId="0" applyBorder="1" applyFont="1"/>
    <xf borderId="17" fillId="7" fontId="8" numFmtId="0" xfId="0" applyAlignment="1" applyBorder="1" applyFont="1">
      <alignment horizontal="center" shrinkToFit="0" vertical="center" wrapText="1"/>
    </xf>
    <xf borderId="0" fillId="0" fontId="1" numFmtId="167" xfId="0" applyAlignment="1" applyFont="1" applyNumberFormat="1">
      <alignment shrinkToFit="0" vertical="bottom" wrapText="0"/>
    </xf>
    <xf borderId="0" fillId="0" fontId="1" numFmtId="168" xfId="0" applyAlignment="1" applyFont="1" applyNumberFormat="1">
      <alignment shrinkToFit="0" vertical="bottom" wrapText="0"/>
    </xf>
    <xf borderId="1" fillId="12" fontId="12" numFmtId="0" xfId="0" applyAlignment="1" applyBorder="1" applyFill="1" applyFont="1">
      <alignment shrinkToFit="0" vertical="bottom" wrapText="0"/>
    </xf>
    <xf borderId="0" fillId="0" fontId="18" numFmtId="0" xfId="0" applyAlignment="1" applyFont="1">
      <alignment shrinkToFit="0" vertical="center" wrapText="0"/>
    </xf>
    <xf borderId="18" fillId="4" fontId="19" numFmtId="9" xfId="0" applyAlignment="1" applyBorder="1" applyFont="1" applyNumberFormat="1">
      <alignment horizontal="center" shrinkToFit="0" vertical="center" wrapText="1"/>
    </xf>
    <xf borderId="58" fillId="3" fontId="15" numFmtId="0" xfId="0" applyAlignment="1" applyBorder="1" applyFont="1">
      <alignment horizontal="left" shrinkToFit="0" vertical="center" wrapText="1"/>
    </xf>
    <xf borderId="59" fillId="0" fontId="3" numFmtId="0" xfId="0" applyBorder="1" applyFont="1"/>
    <xf borderId="60" fillId="0" fontId="3" numFmtId="0" xfId="0" applyBorder="1" applyFont="1"/>
    <xf borderId="61" fillId="4" fontId="20" numFmtId="9" xfId="0" applyAlignment="1" applyBorder="1" applyFont="1" applyNumberFormat="1">
      <alignment horizontal="center" shrinkToFit="0" vertical="bottom" wrapText="0"/>
    </xf>
    <xf borderId="62" fillId="0" fontId="3" numFmtId="0" xfId="0" applyBorder="1" applyFont="1"/>
    <xf borderId="63" fillId="0" fontId="3" numFmtId="0" xfId="0" applyBorder="1" applyFont="1"/>
    <xf borderId="64" fillId="0" fontId="3" numFmtId="0" xfId="0" applyBorder="1" applyFont="1"/>
    <xf borderId="15" fillId="13" fontId="21" numFmtId="0" xfId="0" applyAlignment="1" applyBorder="1" applyFill="1" applyFont="1">
      <alignment horizontal="left" shrinkToFit="0" vertical="center" wrapText="0"/>
    </xf>
    <xf borderId="35" fillId="13" fontId="21" numFmtId="0" xfId="0" applyAlignment="1" applyBorder="1" applyFont="1">
      <alignment shrinkToFit="0" vertical="center" wrapText="0"/>
    </xf>
    <xf borderId="46" fillId="13" fontId="21" numFmtId="0" xfId="0" applyAlignment="1" applyBorder="1" applyFont="1">
      <alignment shrinkToFit="0" vertical="center" wrapText="0"/>
    </xf>
    <xf borderId="0" fillId="0" fontId="1" numFmtId="169" xfId="0" applyAlignment="1" applyFont="1" applyNumberForma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65" fillId="0" fontId="1" numFmtId="0" xfId="0" applyAlignment="1" applyBorder="1" applyFont="1">
      <alignment shrinkToFit="0" vertical="bottom" wrapText="0"/>
    </xf>
    <xf borderId="45" fillId="13" fontId="15" numFmtId="0" xfId="0" applyAlignment="1" applyBorder="1" applyFont="1">
      <alignment horizontal="left" shrinkToFit="0" vertical="center" wrapText="0"/>
    </xf>
    <xf borderId="66" fillId="0" fontId="3" numFmtId="0" xfId="0" applyBorder="1" applyFont="1"/>
    <xf borderId="17" fillId="4" fontId="19" numFmtId="9" xfId="0" applyAlignment="1" applyBorder="1" applyFont="1" applyNumberFormat="1">
      <alignment horizontal="center" shrinkToFit="0" vertical="center" wrapText="1"/>
    </xf>
    <xf borderId="0" fillId="0" fontId="8" numFmtId="0" xfId="0" applyAlignment="1" applyFont="1">
      <alignment shrinkToFit="0" vertical="bottom" wrapText="0"/>
    </xf>
    <xf borderId="67" fillId="0" fontId="1" numFmtId="0" xfId="0" applyAlignment="1" applyBorder="1" applyFont="1">
      <alignment shrinkToFit="0" vertical="bottom" wrapText="0"/>
    </xf>
    <xf borderId="17" fillId="14" fontId="15" numFmtId="9" xfId="0" applyAlignment="1" applyBorder="1" applyFill="1" applyFont="1" applyNumberFormat="1">
      <alignment horizontal="center" shrinkToFit="0" vertical="center" wrapText="1"/>
    </xf>
    <xf borderId="68" fillId="10" fontId="9" numFmtId="0" xfId="0" applyAlignment="1" applyBorder="1" applyFont="1">
      <alignment horizontal="left" shrinkToFit="0" vertical="center" wrapText="1"/>
    </xf>
    <xf borderId="69" fillId="10" fontId="9" numFmtId="0" xfId="0" applyAlignment="1" applyBorder="1" applyFont="1">
      <alignment horizontal="center" shrinkToFit="0" vertical="center" wrapText="1"/>
    </xf>
    <xf borderId="46" fillId="10" fontId="9" numFmtId="0" xfId="0" applyAlignment="1" applyBorder="1" applyFont="1">
      <alignment horizontal="center" shrinkToFit="0" vertical="center" wrapText="1"/>
    </xf>
    <xf borderId="58" fillId="7" fontId="10" numFmtId="0" xfId="0" applyAlignment="1" applyBorder="1" applyFont="1">
      <alignment horizontal="left" shrinkToFit="0" vertical="center" wrapText="0"/>
    </xf>
    <xf borderId="27" fillId="11" fontId="10" numFmtId="0" xfId="0" applyAlignment="1" applyBorder="1" applyFont="1">
      <alignment horizontal="center" shrinkToFit="0" vertical="center" wrapText="0"/>
    </xf>
    <xf borderId="27" fillId="7" fontId="10" numFmtId="10" xfId="0" applyAlignment="1" applyBorder="1" applyFont="1" applyNumberFormat="1">
      <alignment horizontal="center" shrinkToFit="0" vertical="center" wrapText="0"/>
    </xf>
    <xf borderId="70" fillId="0" fontId="3" numFmtId="0" xfId="0" applyBorder="1" applyFont="1"/>
    <xf borderId="67" fillId="0" fontId="3" numFmtId="0" xfId="0" applyBorder="1" applyFont="1"/>
    <xf borderId="0" fillId="0" fontId="1" numFmtId="10" xfId="0" applyAlignment="1" applyFont="1" applyNumberFormat="1">
      <alignment shrinkToFit="0" vertical="bottom" wrapText="0"/>
    </xf>
    <xf borderId="71" fillId="7" fontId="10" numFmtId="0" xfId="0" applyAlignment="1" applyBorder="1" applyFont="1">
      <alignment horizontal="left" shrinkToFit="0" vertical="center" wrapText="0"/>
    </xf>
    <xf borderId="72" fillId="0" fontId="3" numFmtId="0" xfId="0" applyBorder="1" applyFont="1"/>
    <xf borderId="73" fillId="0" fontId="1" numFmtId="0" xfId="0" applyAlignment="1" applyBorder="1" applyFont="1">
      <alignment shrinkToFit="0" vertical="bottom" wrapText="0"/>
    </xf>
    <xf borderId="45" fillId="0" fontId="1" numFmtId="0" xfId="0" applyAlignment="1" applyBorder="1" applyFont="1">
      <alignment shrinkToFit="0" vertical="bottom" wrapText="0"/>
    </xf>
    <xf borderId="66" fillId="0" fontId="1" numFmtId="0" xfId="0" applyAlignment="1" applyBorder="1" applyFont="1">
      <alignment shrinkToFit="0" vertical="bottom" wrapText="0"/>
    </xf>
    <xf borderId="0" fillId="0" fontId="22" numFmtId="0" xfId="0" applyAlignment="1" applyFont="1">
      <alignment shrinkToFit="0" vertical="bottom" wrapText="0"/>
    </xf>
    <xf borderId="74" fillId="2" fontId="23" numFmtId="0" xfId="0" applyAlignment="1" applyBorder="1" applyFont="1">
      <alignment horizontal="center" shrinkToFit="0" vertical="center" wrapText="1"/>
    </xf>
    <xf borderId="75" fillId="0" fontId="3" numFmtId="0" xfId="0" applyBorder="1" applyFont="1"/>
    <xf borderId="74" fillId="6" fontId="21" numFmtId="0" xfId="0" applyAlignment="1" applyBorder="1" applyFont="1">
      <alignment horizontal="center" shrinkToFit="0" vertical="center" wrapText="1"/>
    </xf>
    <xf borderId="76" fillId="0" fontId="3" numFmtId="0" xfId="0" applyBorder="1" applyFont="1"/>
    <xf borderId="77" fillId="0" fontId="3" numFmtId="0" xfId="0" applyBorder="1" applyFont="1"/>
    <xf borderId="78" fillId="0" fontId="3" numFmtId="0" xfId="0" applyBorder="1" applyFont="1"/>
    <xf borderId="79" fillId="0" fontId="3" numFmtId="0" xfId="0" applyBorder="1" applyFont="1"/>
    <xf borderId="1" fillId="2" fontId="12" numFmtId="0" xfId="0" applyAlignment="1" applyBorder="1" applyFont="1">
      <alignment shrinkToFit="0" vertical="bottom" wrapText="0"/>
    </xf>
    <xf borderId="1" fillId="4" fontId="12" numFmtId="0" xfId="0" applyAlignment="1" applyBorder="1" applyFont="1">
      <alignment shrinkToFit="0" vertical="bottom" wrapText="0"/>
    </xf>
    <xf borderId="0" fillId="0" fontId="12" numFmtId="2" xfId="0" applyAlignment="1" applyFont="1" applyNumberFormat="1">
      <alignment shrinkToFit="0" vertical="bottom" wrapText="0"/>
    </xf>
    <xf borderId="0" fillId="0" fontId="24" numFmtId="0" xfId="0" applyAlignment="1" applyFont="1">
      <alignment shrinkToFit="0" vertical="bottom" wrapText="0"/>
    </xf>
    <xf borderId="0" fillId="0" fontId="25" numFmtId="0" xfId="0" applyAlignment="1" applyFont="1">
      <alignment horizontal="left" shrinkToFit="0" vertical="center" wrapText="1"/>
    </xf>
    <xf borderId="0" fillId="0" fontId="24" numFmtId="0" xfId="0" applyAlignment="1" applyFont="1">
      <alignment shrinkToFit="0" vertical="center" wrapText="1"/>
    </xf>
    <xf borderId="0" fillId="0" fontId="24" numFmtId="0" xfId="0" applyAlignment="1" applyFont="1">
      <alignment horizontal="left" shrinkToFit="0" vertical="center" wrapText="1"/>
    </xf>
    <xf borderId="0" fillId="0" fontId="26" numFmtId="0" xfId="0" applyAlignment="1" applyFont="1">
      <alignment shrinkToFit="0" vertical="bottom" wrapText="0"/>
    </xf>
    <xf borderId="0" fillId="0" fontId="26" numFmtId="2" xfId="0" applyAlignment="1" applyFont="1" applyNumberFormat="1">
      <alignment shrinkToFit="0" vertical="bottom" wrapText="0"/>
    </xf>
    <xf borderId="0" fillId="0" fontId="27" numFmtId="0" xfId="0" applyAlignment="1" applyFont="1">
      <alignment horizontal="left" shrinkToFit="0" vertical="center" wrapText="1"/>
    </xf>
    <xf borderId="0" fillId="0" fontId="19" numFmtId="0" xfId="0" applyAlignment="1" applyFont="1">
      <alignment horizontal="left" shrinkToFit="0" vertical="center" wrapText="1"/>
    </xf>
    <xf borderId="0" fillId="0" fontId="19" numFmtId="0" xfId="0" applyAlignment="1" applyFont="1">
      <alignment shrinkToFit="0" vertical="bottom" wrapText="0"/>
    </xf>
    <xf borderId="0" fillId="0" fontId="28" numFmtId="0" xfId="0" applyAlignment="1" applyFont="1">
      <alignment horizontal="left" shrinkToFit="0" vertical="center" wrapText="1"/>
    </xf>
    <xf borderId="0" fillId="0" fontId="8" numFmtId="0" xfId="0" applyAlignment="1" applyFont="1">
      <alignment horizontal="left" shrinkToFit="0" vertical="center" wrapText="1"/>
    </xf>
    <xf borderId="0" fillId="0" fontId="29" numFmtId="0" xfId="0" applyAlignment="1" applyFont="1">
      <alignment shrinkToFit="0" vertical="center" wrapText="0"/>
    </xf>
    <xf borderId="1" fillId="4" fontId="1" numFmtId="0" xfId="0" applyAlignment="1" applyBorder="1" applyFont="1">
      <alignment horizontal="center" shrinkToFit="0" vertical="bottom" wrapText="0"/>
    </xf>
    <xf borderId="9" fillId="2" fontId="7" numFmtId="0" xfId="0" applyAlignment="1" applyBorder="1" applyFont="1">
      <alignment horizontal="left" shrinkToFit="0" vertical="center" wrapText="1"/>
    </xf>
    <xf borderId="14" fillId="0" fontId="19" numFmtId="0" xfId="0" applyAlignment="1" applyBorder="1" applyFont="1">
      <alignment horizontal="left" shrinkToFit="0" vertical="center" wrapText="1"/>
    </xf>
    <xf borderId="80" fillId="8" fontId="12" numFmtId="0" xfId="0" applyAlignment="1" applyBorder="1" applyFont="1">
      <alignment shrinkToFit="0" vertical="bottom" wrapText="0"/>
    </xf>
    <xf borderId="81" fillId="8" fontId="12" numFmtId="0" xfId="0" applyAlignment="1" applyBorder="1" applyFont="1">
      <alignment shrinkToFit="0" vertical="bottom" wrapText="0"/>
    </xf>
    <xf borderId="82" fillId="8" fontId="12" numFmtId="0" xfId="0" applyAlignment="1" applyBorder="1" applyFont="1">
      <alignment shrinkToFit="0" vertical="bottom" wrapText="0"/>
    </xf>
    <xf borderId="83" fillId="8" fontId="12" numFmtId="0" xfId="0" applyAlignment="1" applyBorder="1" applyFont="1">
      <alignment shrinkToFit="0" vertical="bottom" wrapText="0"/>
    </xf>
    <xf borderId="1" fillId="8" fontId="30" numFmtId="0" xfId="0" applyAlignment="1" applyBorder="1" applyFont="1">
      <alignment shrinkToFit="0" vertical="bottom" wrapText="0"/>
    </xf>
    <xf borderId="1" fillId="8" fontId="12" numFmtId="0" xfId="0" applyAlignment="1" applyBorder="1" applyFont="1">
      <alignment shrinkToFit="0" vertical="bottom" wrapText="0"/>
    </xf>
    <xf borderId="84" fillId="8" fontId="12" numFmtId="0" xfId="0" applyAlignment="1" applyBorder="1" applyFont="1">
      <alignment shrinkToFit="0" vertical="bottom" wrapText="0"/>
    </xf>
    <xf borderId="1" fillId="15" fontId="12" numFmtId="0" xfId="0" applyAlignment="1" applyBorder="1" applyFill="1" applyFont="1">
      <alignment shrinkToFit="0" vertical="bottom" wrapText="0"/>
    </xf>
    <xf borderId="0" fillId="0" fontId="12" numFmtId="0" xfId="0" applyAlignment="1" applyFont="1">
      <alignment horizontal="center" shrinkToFit="0" vertical="center" wrapText="1"/>
    </xf>
    <xf borderId="83" fillId="8" fontId="12" numFmtId="0" xfId="0" applyAlignment="1" applyBorder="1" applyFont="1">
      <alignment horizontal="center" shrinkToFit="0" vertical="center" wrapText="1"/>
    </xf>
    <xf borderId="1" fillId="15" fontId="9" numFmtId="0" xfId="0" applyAlignment="1" applyBorder="1" applyFont="1">
      <alignment horizontal="center" shrinkToFit="0" vertical="center" wrapText="1"/>
    </xf>
    <xf borderId="1" fillId="8" fontId="12" numFmtId="0" xfId="0" applyAlignment="1" applyBorder="1" applyFont="1">
      <alignment horizontal="center" shrinkToFit="0" vertical="center" wrapText="1"/>
    </xf>
    <xf borderId="84" fillId="8" fontId="12" numFmtId="0" xfId="0" applyAlignment="1" applyBorder="1" applyFont="1">
      <alignment horizontal="center" shrinkToFit="0" vertical="center" wrapText="1"/>
    </xf>
    <xf borderId="1" fillId="15" fontId="12" numFmtId="0" xfId="0" applyAlignment="1" applyBorder="1" applyFont="1">
      <alignment horizontal="center" shrinkToFit="0" vertical="center" wrapText="0"/>
    </xf>
    <xf borderId="85" fillId="0" fontId="1" numFmtId="9" xfId="0" applyAlignment="1" applyBorder="1" applyFont="1" applyNumberFormat="1">
      <alignment horizontal="center" shrinkToFit="0" vertical="center" wrapText="0"/>
    </xf>
    <xf borderId="1" fillId="16" fontId="13" numFmtId="0" xfId="0" applyAlignment="1" applyBorder="1" applyFill="1" applyFont="1">
      <alignment shrinkToFit="0" vertical="bottom" wrapText="0"/>
    </xf>
    <xf borderId="1" fillId="17" fontId="13" numFmtId="0" xfId="0" applyAlignment="1" applyBorder="1" applyFill="1" applyFont="1">
      <alignment shrinkToFit="0" vertical="bottom" wrapText="0"/>
    </xf>
    <xf borderId="1" fillId="17" fontId="9" numFmtId="0" xfId="0" applyAlignment="1" applyBorder="1" applyFont="1">
      <alignment horizontal="center" shrinkToFit="0" vertical="center" wrapText="1"/>
    </xf>
    <xf borderId="1" fillId="17" fontId="12" numFmtId="0" xfId="0" applyAlignment="1" applyBorder="1" applyFont="1">
      <alignment horizontal="center" shrinkToFit="0" vertical="bottom" wrapText="0"/>
    </xf>
    <xf borderId="1" fillId="18" fontId="12" numFmtId="0" xfId="0" applyAlignment="1" applyBorder="1" applyFill="1" applyFont="1">
      <alignment shrinkToFit="0" vertical="bottom" wrapText="0"/>
    </xf>
    <xf borderId="1" fillId="18" fontId="9" numFmtId="0" xfId="0" applyAlignment="1" applyBorder="1" applyFont="1">
      <alignment horizontal="center" shrinkToFit="0" vertical="center" wrapText="1"/>
    </xf>
    <xf borderId="1" fillId="18" fontId="12" numFmtId="0" xfId="0" applyAlignment="1" applyBorder="1" applyFont="1">
      <alignment horizontal="center" shrinkToFit="0" vertical="bottom" wrapText="0"/>
    </xf>
    <xf borderId="83" fillId="8" fontId="1" numFmtId="0" xfId="0" applyAlignment="1" applyBorder="1" applyFont="1">
      <alignment shrinkToFit="0" vertical="bottom" wrapText="0"/>
    </xf>
    <xf borderId="1" fillId="19" fontId="12" numFmtId="0" xfId="0" applyAlignment="1" applyBorder="1" applyFill="1" applyFont="1">
      <alignment shrinkToFit="0" vertical="bottom" wrapText="0"/>
    </xf>
    <xf borderId="1" fillId="8" fontId="1" numFmtId="0" xfId="0" applyAlignment="1" applyBorder="1" applyFont="1">
      <alignment shrinkToFit="0" vertical="bottom" wrapText="0"/>
    </xf>
    <xf borderId="84" fillId="8" fontId="1" numFmtId="0" xfId="0" applyAlignment="1" applyBorder="1" applyFont="1">
      <alignment shrinkToFit="0" vertical="bottom" wrapText="0"/>
    </xf>
    <xf borderId="0" fillId="0" fontId="1" numFmtId="0" xfId="0" applyAlignment="1" applyFont="1">
      <alignment horizontal="center" shrinkToFit="0" vertical="center" wrapText="1"/>
    </xf>
    <xf borderId="83" fillId="8" fontId="1" numFmtId="0" xfId="0" applyAlignment="1" applyBorder="1" applyFont="1">
      <alignment horizontal="center" shrinkToFit="0" vertical="center" wrapText="1"/>
    </xf>
    <xf borderId="1" fillId="19" fontId="9" numFmtId="0" xfId="0" applyAlignment="1" applyBorder="1" applyFont="1">
      <alignment horizontal="center" shrinkToFit="0" vertical="center" wrapText="1"/>
    </xf>
    <xf borderId="1" fillId="8" fontId="1" numFmtId="0" xfId="0" applyAlignment="1" applyBorder="1" applyFont="1">
      <alignment horizontal="center" shrinkToFit="0" vertical="center" wrapText="1"/>
    </xf>
    <xf borderId="84" fillId="8" fontId="1" numFmtId="0" xfId="0" applyAlignment="1" applyBorder="1" applyFont="1">
      <alignment horizontal="center" shrinkToFit="0" vertical="center" wrapText="1"/>
    </xf>
    <xf borderId="1" fillId="19" fontId="12" numFmtId="0" xfId="0" applyAlignment="1" applyBorder="1" applyFont="1">
      <alignment horizontal="center" shrinkToFit="0" vertical="bottom" wrapText="0"/>
    </xf>
    <xf borderId="86" fillId="8" fontId="1" numFmtId="0" xfId="0" applyAlignment="1" applyBorder="1" applyFont="1">
      <alignment shrinkToFit="0" vertical="bottom" wrapText="0"/>
    </xf>
    <xf borderId="87" fillId="8" fontId="1" numFmtId="0" xfId="0" applyAlignment="1" applyBorder="1" applyFont="1">
      <alignment shrinkToFit="0" vertical="bottom" wrapText="0"/>
    </xf>
    <xf borderId="88" fillId="8" fontId="1" numFmtId="0" xfId="0" applyAlignment="1" applyBorder="1" applyFont="1">
      <alignment shrinkToFit="0" vertical="bottom" wrapText="0"/>
    </xf>
    <xf borderId="0" fillId="0" fontId="31" numFmtId="0" xfId="0" applyAlignment="1" applyFont="1">
      <alignment shrinkToFit="0" vertical="bottom" wrapText="0"/>
    </xf>
  </cellXfs>
  <cellStyles count="1">
    <cellStyle xfId="0" name="Normal" builtinId="0"/>
  </cellStyles>
  <dxfs count="16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i/>
        <color rgb="FF808080"/>
      </font>
      <fill>
        <patternFill patternType="none"/>
      </fill>
      <border/>
    </dxf>
    <dxf>
      <font/>
      <numFmt numFmtId="0" formatCode="0"/>
      <fill>
        <patternFill patternType="none"/>
      </fill>
      <border/>
    </dxf>
    <dxf>
      <font/>
      <numFmt numFmtId="0" formatCode="0%"/>
      <fill>
        <patternFill patternType="none"/>
      </fill>
      <border/>
    </dxf>
    <dxf>
      <font/>
      <numFmt numFmtId="0" formatCode="&quot;R$ &quot;#,##0"/>
      <fill>
        <patternFill patternType="none"/>
      </fill>
      <border/>
    </dxf>
    <dxf>
      <font>
        <color rgb="FFFF3333"/>
      </font>
      <fill>
        <patternFill patternType="none"/>
      </fill>
      <border/>
    </dxf>
    <dxf>
      <font>
        <color rgb="FF339933"/>
      </font>
      <fill>
        <patternFill patternType="none"/>
      </fill>
      <border/>
    </dxf>
    <dxf>
      <font/>
      <numFmt numFmtId="0" formatCode="0.00"/>
      <fill>
        <patternFill patternType="none"/>
      </fill>
      <border/>
    </dxf>
    <dxf>
      <font>
        <color rgb="FFEAEAEA"/>
      </font>
      <fill>
        <patternFill patternType="none"/>
      </fill>
      <border/>
    </dxf>
    <dxf>
      <font>
        <color rgb="FF333333"/>
      </font>
      <fill>
        <patternFill patternType="solid">
          <fgColor rgb="FFEAEAEA"/>
          <bgColor rgb="FFEAEAEA"/>
        </patternFill>
      </fill>
      <border/>
    </dxf>
    <dxf>
      <font>
        <color rgb="FF9C6500"/>
      </font>
      <fill>
        <patternFill patternType="solid">
          <fgColor rgb="FFFFEB9C"/>
          <bgColor rgb="FFFFEB9C"/>
        </patternFill>
      </fill>
      <border/>
    </dxf>
    <dxf>
      <font/>
      <fill>
        <patternFill patternType="solid">
          <fgColor rgb="FFEAEAEA"/>
          <bgColor rgb="FFEAEAEA"/>
        </patternFill>
      </fill>
      <border/>
    </dxf>
    <dxf>
      <font>
        <b/>
        <color rgb="FFFFFFFF"/>
      </font>
      <fill>
        <patternFill patternType="solid">
          <fgColor rgb="FF339933"/>
          <bgColor rgb="FF339933"/>
        </patternFill>
      </fill>
      <border/>
    </dxf>
    <dxf>
      <font>
        <b/>
        <color rgb="FFFFFFFF"/>
      </font>
      <fill>
        <patternFill patternType="solid">
          <fgColor rgb="FFFF3333"/>
          <bgColor rgb="FFFF3333"/>
        </patternFill>
      </fill>
      <border/>
    </dxf>
    <dxf>
      <font>
        <b/>
        <color rgb="FF595959"/>
      </font>
      <fill>
        <patternFill patternType="solid">
          <fgColor rgb="FFFFCC00"/>
          <bgColor rgb="FFFFCC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Planejado</c:v>
          </c:tx>
          <c:spPr>
            <a:solidFill>
              <a:srgbClr val="CC333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GRAF!$B$14:$B$18</c:f>
            </c:strRef>
          </c:cat>
          <c:val>
            <c:numRef>
              <c:f>GRAF!$C$14:$C$18</c:f>
              <c:numCache/>
            </c:numRef>
          </c:val>
        </c:ser>
        <c:ser>
          <c:idx val="1"/>
          <c:order val="1"/>
          <c:tx>
            <c:v>Realizado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GRAF!$B$14:$B$18</c:f>
            </c:strRef>
          </c:cat>
          <c:val>
            <c:numRef>
              <c:f>GRAF!$D$14:$D$18</c:f>
              <c:numCache/>
            </c:numRef>
          </c:val>
        </c:ser>
        <c:axId val="353875608"/>
        <c:axId val="89902927"/>
      </c:barChart>
      <c:catAx>
        <c:axId val="353875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9902927"/>
      </c:catAx>
      <c:valAx>
        <c:axId val="899029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5387560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EST!$D$13:$O$13</c:f>
            </c:strRef>
          </c:cat>
          <c:val>
            <c:numRef>
              <c:f>EST!$D$14:$O$14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EST!$D$13:$O$13</c:f>
            </c:strRef>
          </c:cat>
          <c:val>
            <c:numRef>
              <c:f>EST!$D$15:$O$15</c:f>
              <c:numCache/>
            </c:numRef>
          </c:val>
          <c:smooth val="0"/>
        </c:ser>
        <c:axId val="409202097"/>
        <c:axId val="2001056529"/>
      </c:lineChart>
      <c:catAx>
        <c:axId val="409202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001056529"/>
      </c:catAx>
      <c:valAx>
        <c:axId val="20010565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0920209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EST!$D$18:$O$18</c:f>
            </c:strRef>
          </c:cat>
          <c:val>
            <c:numRef>
              <c:f>EST!$D$19:$O$19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EST!$D$18:$O$18</c:f>
            </c:strRef>
          </c:cat>
          <c:val>
            <c:numRef>
              <c:f>EST!$D$20:$O$20</c:f>
              <c:numCache/>
            </c:numRef>
          </c:val>
          <c:smooth val="0"/>
        </c:ser>
        <c:axId val="1848521543"/>
        <c:axId val="1513946761"/>
      </c:lineChart>
      <c:catAx>
        <c:axId val="1848521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13946761"/>
      </c:catAx>
      <c:valAx>
        <c:axId val="1513946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4852154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EST!$D$23:$O$23</c:f>
            </c:strRef>
          </c:cat>
          <c:val>
            <c:numRef>
              <c:f>EST!$D$24:$O$24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EST!$D$23:$O$23</c:f>
            </c:strRef>
          </c:cat>
          <c:val>
            <c:numRef>
              <c:f>EST!$D$25:$O$25</c:f>
              <c:numCache/>
            </c:numRef>
          </c:val>
          <c:smooth val="0"/>
        </c:ser>
        <c:axId val="1401607227"/>
        <c:axId val="674843091"/>
      </c:lineChart>
      <c:catAx>
        <c:axId val="1401607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674843091"/>
      </c:catAx>
      <c:valAx>
        <c:axId val="6748430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0160722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EST!$T$13:$AE$13</c:f>
            </c:strRef>
          </c:cat>
          <c:val>
            <c:numRef>
              <c:f>EST!$T$14:$AE$14</c:f>
              <c:numCache/>
            </c:numRef>
          </c:val>
          <c:smooth val="0"/>
        </c:ser>
        <c:axId val="2133440769"/>
        <c:axId val="243850016"/>
      </c:lineChart>
      <c:catAx>
        <c:axId val="2133440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43850016"/>
      </c:catAx>
      <c:valAx>
        <c:axId val="243850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13344076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519324390"/>
        <c:axId val="837699973"/>
      </c:lineChart>
      <c:catAx>
        <c:axId val="15193243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37699973"/>
      </c:catAx>
      <c:valAx>
        <c:axId val="83769997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1932439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911478690"/>
        <c:axId val="401157085"/>
      </c:lineChart>
      <c:catAx>
        <c:axId val="1911478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01157085"/>
      </c:catAx>
      <c:valAx>
        <c:axId val="40115708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1147869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272484834"/>
        <c:axId val="2113127341"/>
      </c:lineChart>
      <c:catAx>
        <c:axId val="2724848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113127341"/>
      </c:catAx>
      <c:valAx>
        <c:axId val="211312734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7248483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2116617029"/>
        <c:axId val="406810579"/>
      </c:lineChart>
      <c:catAx>
        <c:axId val="21166170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06810579"/>
      </c:catAx>
      <c:valAx>
        <c:axId val="40681057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1661702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326265490"/>
        <c:axId val="714067511"/>
      </c:lineChart>
      <c:catAx>
        <c:axId val="3262654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714067511"/>
      </c:catAx>
      <c:valAx>
        <c:axId val="71406751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2626549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559462996"/>
        <c:axId val="342201076"/>
      </c:lineChart>
      <c:catAx>
        <c:axId val="15594629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342201076"/>
      </c:catAx>
      <c:valAx>
        <c:axId val="34220107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5946299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688049451"/>
        <c:axId val="887668982"/>
      </c:lineChart>
      <c:catAx>
        <c:axId val="688049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87668982"/>
      </c:catAx>
      <c:valAx>
        <c:axId val="88766898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68804945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713862278"/>
        <c:axId val="1735313292"/>
      </c:lineChart>
      <c:catAx>
        <c:axId val="713862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735313292"/>
      </c:catAx>
      <c:valAx>
        <c:axId val="173531329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71386227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838210355"/>
        <c:axId val="1210464262"/>
      </c:lineChart>
      <c:catAx>
        <c:axId val="8382103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210464262"/>
      </c:catAx>
      <c:valAx>
        <c:axId val="121046426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3821035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87522508"/>
        <c:axId val="1697015586"/>
      </c:lineChart>
      <c:catAx>
        <c:axId val="1875225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697015586"/>
      </c:catAx>
      <c:valAx>
        <c:axId val="169701558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752250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032078564"/>
        <c:axId val="422111702"/>
      </c:lineChart>
      <c:catAx>
        <c:axId val="10320785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22111702"/>
      </c:catAx>
      <c:valAx>
        <c:axId val="42211170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3207856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Aumentar: Receitas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GRAF!$M$13:$Q$13</c:f>
            </c:strRef>
          </c:cat>
          <c:val>
            <c:numRef>
              <c:f>GRAF!$M$14:$Q$14</c:f>
              <c:numCache/>
            </c:numRef>
          </c:val>
        </c:ser>
        <c:ser>
          <c:idx val="1"/>
          <c:order val="1"/>
          <c:tx>
            <c:v>Aumentar: Lucratividade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GRAF!$M$13:$Q$13</c:f>
            </c:strRef>
          </c:cat>
          <c:val>
            <c:numRef>
              <c:f>GRAF!$M$15:$Q$15</c:f>
              <c:numCache/>
            </c:numRef>
          </c:val>
        </c:ser>
        <c:ser>
          <c:idx val="2"/>
          <c:order val="2"/>
          <c:tx>
            <c:v>Diminuir: Despesas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GRAF!$M$13:$Q$13</c:f>
            </c:strRef>
          </c:cat>
          <c:val>
            <c:numRef>
              <c:f>GRAF!$M$16:$Q$16</c:f>
              <c:numCache/>
            </c:numRef>
          </c:val>
        </c:ser>
        <c:ser>
          <c:idx val="3"/>
          <c:order val="3"/>
          <c:tx>
            <c:v>0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GRAF!$M$13:$Q$13</c:f>
            </c:strRef>
          </c:cat>
          <c:val>
            <c:numRef>
              <c:f>GRAF!$M$17:$Q$17</c:f>
              <c:numCache/>
            </c:numRef>
          </c:val>
        </c:ser>
        <c:ser>
          <c:idx val="4"/>
          <c:order val="4"/>
          <c:tx>
            <c:v>0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GRAF!$M$13:$Q$13</c:f>
            </c:strRef>
          </c:cat>
          <c:val>
            <c:numRef>
              <c:f>GRAF!$M$18:$Q$18</c:f>
              <c:numCache/>
            </c:numRef>
          </c:val>
        </c:ser>
        <c:axId val="927207118"/>
        <c:axId val="803421738"/>
      </c:barChart>
      <c:catAx>
        <c:axId val="9272071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03421738"/>
      </c:catAx>
      <c:valAx>
        <c:axId val="8034217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2720711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220447719"/>
        <c:axId val="1730699678"/>
      </c:lineChart>
      <c:catAx>
        <c:axId val="220447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730699678"/>
      </c:catAx>
      <c:valAx>
        <c:axId val="173069967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2044771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366504693"/>
        <c:axId val="876780958"/>
      </c:lineChart>
      <c:catAx>
        <c:axId val="1366504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76780958"/>
      </c:catAx>
      <c:valAx>
        <c:axId val="87678095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6650469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883409023"/>
        <c:axId val="389835952"/>
      </c:lineChart>
      <c:catAx>
        <c:axId val="883409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389835952"/>
      </c:catAx>
      <c:valAx>
        <c:axId val="38983595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8340902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690367438"/>
        <c:axId val="1376348812"/>
      </c:lineChart>
      <c:catAx>
        <c:axId val="16903674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76348812"/>
      </c:catAx>
      <c:valAx>
        <c:axId val="137634881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9036743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92076631"/>
        <c:axId val="1405350811"/>
      </c:lineChart>
      <c:catAx>
        <c:axId val="192076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405350811"/>
      </c:catAx>
      <c:valAx>
        <c:axId val="140535081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207663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216794505"/>
        <c:axId val="937844075"/>
      </c:lineChart>
      <c:catAx>
        <c:axId val="2167945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937844075"/>
      </c:catAx>
      <c:valAx>
        <c:axId val="93784407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679450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071040986"/>
        <c:axId val="85160978"/>
      </c:lineChart>
      <c:catAx>
        <c:axId val="10710409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5160978"/>
      </c:catAx>
      <c:valAx>
        <c:axId val="8516097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7104098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991495814"/>
        <c:axId val="1025551656"/>
      </c:lineChart>
      <c:catAx>
        <c:axId val="19914958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025551656"/>
      </c:catAx>
      <c:valAx>
        <c:axId val="102555165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9149581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597405677"/>
        <c:axId val="1253575641"/>
      </c:lineChart>
      <c:catAx>
        <c:axId val="5974056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253575641"/>
      </c:catAx>
      <c:valAx>
        <c:axId val="125357564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59740567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421016298"/>
        <c:axId val="731454726"/>
      </c:lineChart>
      <c:catAx>
        <c:axId val="1421016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731454726"/>
      </c:catAx>
      <c:valAx>
        <c:axId val="73145472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2101629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Planejado</c:v>
          </c:tx>
          <c:spPr>
            <a:solidFill>
              <a:srgbClr val="CC333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2'!$B$14:$B$18</c:f>
            </c:strRef>
          </c:cat>
          <c:val>
            <c:numRef>
              <c:f>'GRAF 2'!$C$14:$C$18</c:f>
              <c:numCache/>
            </c:numRef>
          </c:val>
        </c:ser>
        <c:ser>
          <c:idx val="1"/>
          <c:order val="1"/>
          <c:tx>
            <c:v>Realizado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2'!$B$14:$B$18</c:f>
            </c:strRef>
          </c:cat>
          <c:val>
            <c:numRef>
              <c:f>'GRAF 2'!$D$14:$D$18</c:f>
              <c:numCache/>
            </c:numRef>
          </c:val>
        </c:ser>
        <c:axId val="626586481"/>
        <c:axId val="58577682"/>
      </c:barChart>
      <c:catAx>
        <c:axId val="6265864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58577682"/>
      </c:catAx>
      <c:valAx>
        <c:axId val="585776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2658648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2'!$D$13:$O$13</c:f>
            </c:strRef>
          </c:cat>
          <c:val>
            <c:numRef>
              <c:f>'EST 2'!$D$14:$O$14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2'!$D$13:$O$13</c:f>
            </c:strRef>
          </c:cat>
          <c:val>
            <c:numRef>
              <c:f>'EST 2'!$D$15:$O$15</c:f>
              <c:numCache/>
            </c:numRef>
          </c:val>
          <c:smooth val="0"/>
        </c:ser>
        <c:axId val="317322642"/>
        <c:axId val="1120187183"/>
      </c:lineChart>
      <c:catAx>
        <c:axId val="3173226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120187183"/>
      </c:catAx>
      <c:valAx>
        <c:axId val="1120187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1732264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2'!$D$18:$O$18</c:f>
            </c:strRef>
          </c:cat>
          <c:val>
            <c:numRef>
              <c:f>'EST 2'!$D$19:$O$19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2'!$D$18:$O$18</c:f>
            </c:strRef>
          </c:cat>
          <c:val>
            <c:numRef>
              <c:f>'EST 2'!$D$20:$O$20</c:f>
              <c:numCache/>
            </c:numRef>
          </c:val>
          <c:smooth val="0"/>
        </c:ser>
        <c:axId val="1312489529"/>
        <c:axId val="363194194"/>
      </c:lineChart>
      <c:catAx>
        <c:axId val="13124895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363194194"/>
      </c:catAx>
      <c:valAx>
        <c:axId val="3631941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1248952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485233490"/>
        <c:axId val="1526973379"/>
      </c:lineChart>
      <c:catAx>
        <c:axId val="14852334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26973379"/>
      </c:catAx>
      <c:valAx>
        <c:axId val="152697337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8523349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2'!$T$13:$AE$13</c:f>
            </c:strRef>
          </c:cat>
          <c:val>
            <c:numRef>
              <c:f>'EST 2'!$T$14:$AE$14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2'!$T$13:$AE$13</c:f>
            </c:strRef>
          </c:cat>
          <c:val>
            <c:numRef>
              <c:f>'EST 2'!$T$15:$AE$15</c:f>
              <c:numCache/>
            </c:numRef>
          </c:val>
          <c:smooth val="0"/>
        </c:ser>
        <c:axId val="183105869"/>
        <c:axId val="286742804"/>
      </c:lineChart>
      <c:catAx>
        <c:axId val="1831058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86742804"/>
      </c:catAx>
      <c:valAx>
        <c:axId val="2867428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310586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2'!$T$18:$AE$18</c:f>
            </c:strRef>
          </c:cat>
          <c:val>
            <c:numRef>
              <c:f>'EST 2'!$T$19:$AE$19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2'!$T$18:$AE$18</c:f>
            </c:strRef>
          </c:cat>
          <c:val>
            <c:numRef>
              <c:f>'EST 2'!$T$20:$AE$20</c:f>
              <c:numCache/>
            </c:numRef>
          </c:val>
          <c:smooth val="0"/>
        </c:ser>
        <c:axId val="1072931456"/>
        <c:axId val="1956721592"/>
      </c:lineChart>
      <c:catAx>
        <c:axId val="107293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956721592"/>
      </c:catAx>
      <c:valAx>
        <c:axId val="1956721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7293145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2'!$T$23:$AE$23</c:f>
            </c:strRef>
          </c:cat>
          <c:val>
            <c:numRef>
              <c:f>'EST 2'!$T$24:$AE$24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2'!$T$23:$AE$23</c:f>
            </c:strRef>
          </c:cat>
          <c:val>
            <c:numRef>
              <c:f>'EST 2'!$T$25:$AE$25</c:f>
              <c:numCache/>
            </c:numRef>
          </c:val>
          <c:smooth val="0"/>
        </c:ser>
        <c:axId val="854417623"/>
        <c:axId val="842772790"/>
      </c:lineChart>
      <c:catAx>
        <c:axId val="854417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42772790"/>
      </c:catAx>
      <c:valAx>
        <c:axId val="8427727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5441762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2'!$AJ$13:$AU$13</c:f>
            </c:strRef>
          </c:cat>
          <c:val>
            <c:numRef>
              <c:f>'EST 2'!$AJ$14:$AU$14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2'!$AJ$13:$AU$13</c:f>
            </c:strRef>
          </c:cat>
          <c:val>
            <c:numRef>
              <c:f>'EST 2'!$AJ$15:$AU$15</c:f>
              <c:numCache/>
            </c:numRef>
          </c:val>
          <c:smooth val="0"/>
        </c:ser>
        <c:axId val="2144747913"/>
        <c:axId val="1664664463"/>
      </c:lineChart>
      <c:catAx>
        <c:axId val="2144747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664664463"/>
      </c:catAx>
      <c:valAx>
        <c:axId val="16646644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14474791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2'!$AJ$18:$AU$18</c:f>
            </c:strRef>
          </c:cat>
          <c:val>
            <c:numRef>
              <c:f>'EST 2'!$AJ$19:$AU$19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2'!$AJ$18:$AU$18</c:f>
            </c:strRef>
          </c:cat>
          <c:val>
            <c:numRef>
              <c:f>'EST 2'!$AJ$20:$AU$20</c:f>
              <c:numCache/>
            </c:numRef>
          </c:val>
          <c:smooth val="0"/>
        </c:ser>
        <c:axId val="807885006"/>
        <c:axId val="1058300458"/>
      </c:lineChart>
      <c:catAx>
        <c:axId val="807885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058300458"/>
      </c:catAx>
      <c:valAx>
        <c:axId val="10583004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0788500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2'!$AJ$23:$AU$23</c:f>
            </c:strRef>
          </c:cat>
          <c:val>
            <c:numRef>
              <c:f>'EST 2'!$AJ$24:$AU$24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2'!$AJ$23:$AU$23</c:f>
            </c:strRef>
          </c:cat>
          <c:val>
            <c:numRef>
              <c:f>'EST 2'!$AJ$25:$AU$25</c:f>
              <c:numCache/>
            </c:numRef>
          </c:val>
          <c:smooth val="0"/>
        </c:ser>
        <c:axId val="700565641"/>
        <c:axId val="1533290806"/>
      </c:lineChart>
      <c:catAx>
        <c:axId val="7005656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33290806"/>
      </c:catAx>
      <c:valAx>
        <c:axId val="15332908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0056564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2'!$AZ$13:$BK$13</c:f>
            </c:strRef>
          </c:cat>
          <c:val>
            <c:numRef>
              <c:f>'EST 2'!$AZ$14:$BK$14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2'!$AZ$13:$BK$13</c:f>
            </c:strRef>
          </c:cat>
          <c:val>
            <c:numRef>
              <c:f>'EST 2'!$AZ$15:$BK$15</c:f>
              <c:numCache/>
            </c:numRef>
          </c:val>
          <c:smooth val="0"/>
        </c:ser>
        <c:axId val="1838198974"/>
        <c:axId val="1481008615"/>
      </c:lineChart>
      <c:catAx>
        <c:axId val="18381989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481008615"/>
      </c:catAx>
      <c:valAx>
        <c:axId val="1481008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3819897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2'!$AZ$18:$BK$18</c:f>
            </c:strRef>
          </c:cat>
          <c:val>
            <c:numRef>
              <c:f>'EST 2'!$AZ$19:$BK$19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2'!$AZ$18:$BK$18</c:f>
            </c:strRef>
          </c:cat>
          <c:val>
            <c:numRef>
              <c:f>'EST 2'!$AZ$20:$BK$20</c:f>
              <c:numCache/>
            </c:numRef>
          </c:val>
          <c:smooth val="0"/>
        </c:ser>
        <c:axId val="2140544807"/>
        <c:axId val="1589078743"/>
      </c:lineChart>
      <c:catAx>
        <c:axId val="2140544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89078743"/>
      </c:catAx>
      <c:valAx>
        <c:axId val="1589078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14054480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2'!$AZ$23:$BK$23</c:f>
            </c:strRef>
          </c:cat>
          <c:val>
            <c:numRef>
              <c:f>'EST 2'!$AZ$24:$BK$24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2'!$AZ$23:$BK$23</c:f>
            </c:strRef>
          </c:cat>
          <c:val>
            <c:numRef>
              <c:f>'EST 2'!$AZ$25:$BK$25</c:f>
              <c:numCache/>
            </c:numRef>
          </c:val>
          <c:smooth val="0"/>
        </c:ser>
        <c:axId val="988432566"/>
        <c:axId val="1853900061"/>
      </c:lineChart>
      <c:catAx>
        <c:axId val="9884325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853900061"/>
      </c:catAx>
      <c:valAx>
        <c:axId val="1853900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8843256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2'!$BP$13:$CA$13</c:f>
            </c:strRef>
          </c:cat>
          <c:val>
            <c:numRef>
              <c:f>'EST 2'!$BP$14:$CA$14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2'!$BP$13:$CA$13</c:f>
            </c:strRef>
          </c:cat>
          <c:val>
            <c:numRef>
              <c:f>'EST 2'!$BP$15:$CA$15</c:f>
              <c:numCache/>
            </c:numRef>
          </c:val>
          <c:smooth val="0"/>
        </c:ser>
        <c:axId val="161524840"/>
        <c:axId val="496825252"/>
      </c:lineChart>
      <c:catAx>
        <c:axId val="161524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96825252"/>
      </c:catAx>
      <c:valAx>
        <c:axId val="4968252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152484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2'!$BP$18:$CA$18</c:f>
            </c:strRef>
          </c:cat>
          <c:val>
            <c:numRef>
              <c:f>'EST 2'!$BP$19:$CA$19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2'!$BP$18:$CA$18</c:f>
            </c:strRef>
          </c:cat>
          <c:val>
            <c:numRef>
              <c:f>'EST 2'!$BP$20:$CA$20</c:f>
              <c:numCache/>
            </c:numRef>
          </c:val>
          <c:smooth val="0"/>
        </c:ser>
        <c:axId val="829848352"/>
        <c:axId val="979167618"/>
      </c:lineChart>
      <c:catAx>
        <c:axId val="82984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979167618"/>
      </c:catAx>
      <c:valAx>
        <c:axId val="9791676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2984835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2'!$BP$23:$CA$23</c:f>
            </c:strRef>
          </c:cat>
          <c:val>
            <c:numRef>
              <c:f>'EST 2'!$BP$24:$CA$24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2'!$BP$23:$CA$23</c:f>
            </c:strRef>
          </c:cat>
          <c:val>
            <c:numRef>
              <c:f>'EST 2'!$BP$25:$CA$25</c:f>
              <c:numCache/>
            </c:numRef>
          </c:val>
          <c:smooth val="0"/>
        </c:ser>
        <c:axId val="1058349032"/>
        <c:axId val="15743942"/>
      </c:lineChart>
      <c:catAx>
        <c:axId val="1058349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743942"/>
      </c:catAx>
      <c:valAx>
        <c:axId val="157439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5834903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Aumentar: Quantidade de vendas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2'!$M$13:$Q$13</c:f>
            </c:strRef>
          </c:cat>
          <c:val>
            <c:numRef>
              <c:f>'GRAF 2'!$M$14:$Q$14</c:f>
              <c:numCache/>
            </c:numRef>
          </c:val>
        </c:ser>
        <c:ser>
          <c:idx val="1"/>
          <c:order val="1"/>
          <c:tx>
            <c:v>Aumentar: Número de clientes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2'!$M$13:$Q$13</c:f>
            </c:strRef>
          </c:cat>
          <c:val>
            <c:numRef>
              <c:f>'GRAF 2'!$M$15:$Q$15</c:f>
              <c:numCache/>
            </c:numRef>
          </c:val>
        </c:ser>
        <c:ser>
          <c:idx val="2"/>
          <c:order val="2"/>
          <c:tx>
            <c:v>0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2'!$M$13:$Q$13</c:f>
            </c:strRef>
          </c:cat>
          <c:val>
            <c:numRef>
              <c:f>'GRAF 2'!$M$16:$Q$16</c:f>
              <c:numCache/>
            </c:numRef>
          </c:val>
        </c:ser>
        <c:ser>
          <c:idx val="3"/>
          <c:order val="3"/>
          <c:tx>
            <c:v>0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2'!$M$13:$Q$13</c:f>
            </c:strRef>
          </c:cat>
          <c:val>
            <c:numRef>
              <c:f>'GRAF 2'!$M$17:$Q$17</c:f>
              <c:numCache/>
            </c:numRef>
          </c:val>
        </c:ser>
        <c:ser>
          <c:idx val="4"/>
          <c:order val="4"/>
          <c:tx>
            <c:v>0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2'!$M$13:$Q$13</c:f>
            </c:strRef>
          </c:cat>
          <c:val>
            <c:numRef>
              <c:f>'GRAF 2'!$M$18:$Q$18</c:f>
              <c:numCache/>
            </c:numRef>
          </c:val>
        </c:ser>
        <c:axId val="1476781815"/>
        <c:axId val="1627940336"/>
      </c:barChart>
      <c:catAx>
        <c:axId val="1476781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627940336"/>
      </c:catAx>
      <c:valAx>
        <c:axId val="16279403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7678181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878229657"/>
        <c:axId val="2055805928"/>
      </c:lineChart>
      <c:catAx>
        <c:axId val="878229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055805928"/>
      </c:catAx>
      <c:valAx>
        <c:axId val="205580592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7822965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9831405"/>
        <c:axId val="1407721741"/>
      </c:lineChart>
      <c:catAx>
        <c:axId val="19831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407721741"/>
      </c:catAx>
      <c:valAx>
        <c:axId val="140772174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83140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2'!$T$28:$AE$28</c:f>
            </c:strRef>
          </c:cat>
          <c:val>
            <c:numRef>
              <c:f>'EST 2'!$T$29:$AE$29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2'!$T$28:$AE$28</c:f>
            </c:strRef>
          </c:cat>
          <c:val>
            <c:numRef>
              <c:f>'EST 2'!$T$30:$AE$30</c:f>
              <c:numCache/>
            </c:numRef>
          </c:val>
          <c:smooth val="0"/>
        </c:ser>
        <c:axId val="167688229"/>
        <c:axId val="1472504399"/>
      </c:lineChart>
      <c:catAx>
        <c:axId val="1676882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472504399"/>
      </c:catAx>
      <c:valAx>
        <c:axId val="14725043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768822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2'!$T$33:$AE$33</c:f>
            </c:strRef>
          </c:cat>
          <c:val>
            <c:numRef>
              <c:f>'EST 2'!$T$34:$AE$34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2'!$T$33:$AE$33</c:f>
            </c:strRef>
          </c:cat>
          <c:val>
            <c:numRef>
              <c:f>'EST 2'!$T$35:$AE$35</c:f>
              <c:numCache/>
            </c:numRef>
          </c:val>
          <c:smooth val="0"/>
        </c:ser>
        <c:axId val="475312962"/>
        <c:axId val="1338417273"/>
      </c:lineChart>
      <c:catAx>
        <c:axId val="475312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38417273"/>
      </c:catAx>
      <c:valAx>
        <c:axId val="13384172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7531296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2'!$AJ$28:$AU$28</c:f>
            </c:strRef>
          </c:cat>
          <c:val>
            <c:numRef>
              <c:f>'EST 2'!$AJ$29:$AU$29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2'!$AJ$28:$AU$28</c:f>
            </c:strRef>
          </c:cat>
          <c:val>
            <c:numRef>
              <c:f>'EST 2'!$AJ$30:$AU$30</c:f>
              <c:numCache/>
            </c:numRef>
          </c:val>
          <c:smooth val="0"/>
        </c:ser>
        <c:axId val="1466665081"/>
        <c:axId val="1845253538"/>
      </c:lineChart>
      <c:catAx>
        <c:axId val="14666650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845253538"/>
      </c:catAx>
      <c:valAx>
        <c:axId val="1845253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6666508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2'!$AJ$33:$AU$33</c:f>
            </c:strRef>
          </c:cat>
          <c:val>
            <c:numRef>
              <c:f>'EST 2'!$AJ$34:$AU$34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2'!$AJ$33:$AU$33</c:f>
            </c:strRef>
          </c:cat>
          <c:val>
            <c:numRef>
              <c:f>'EST 2'!$AJ$35:$AU$35</c:f>
              <c:numCache/>
            </c:numRef>
          </c:val>
          <c:smooth val="0"/>
        </c:ser>
        <c:axId val="1985198529"/>
        <c:axId val="255315006"/>
      </c:lineChart>
      <c:catAx>
        <c:axId val="19851985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55315006"/>
      </c:catAx>
      <c:valAx>
        <c:axId val="2553150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98519852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2'!$AZ$28:$BK$28</c:f>
            </c:strRef>
          </c:cat>
          <c:val>
            <c:numRef>
              <c:f>'EST 2'!$AZ$29:$BK$29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2'!$AZ$28:$BK$28</c:f>
            </c:strRef>
          </c:cat>
          <c:val>
            <c:numRef>
              <c:f>'EST 2'!$AZ$30:$BK$30</c:f>
              <c:numCache/>
            </c:numRef>
          </c:val>
          <c:smooth val="0"/>
        </c:ser>
        <c:axId val="757828486"/>
        <c:axId val="1265310691"/>
      </c:lineChart>
      <c:catAx>
        <c:axId val="7578284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265310691"/>
      </c:catAx>
      <c:valAx>
        <c:axId val="12653106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5782848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2'!$AZ$33:$BK$33</c:f>
            </c:strRef>
          </c:cat>
          <c:val>
            <c:numRef>
              <c:f>'EST 2'!$AZ$34:$BK$34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2'!$AZ$33:$BK$33</c:f>
            </c:strRef>
          </c:cat>
          <c:val>
            <c:numRef>
              <c:f>'EST 2'!$AZ$35:$BK$35</c:f>
              <c:numCache/>
            </c:numRef>
          </c:val>
          <c:smooth val="0"/>
        </c:ser>
        <c:axId val="389053922"/>
        <c:axId val="1357937063"/>
      </c:lineChart>
      <c:catAx>
        <c:axId val="3890539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57937063"/>
      </c:catAx>
      <c:valAx>
        <c:axId val="13579370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8905392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2'!$BP$28:$CA$28</c:f>
            </c:strRef>
          </c:cat>
          <c:val>
            <c:numRef>
              <c:f>'EST 2'!$BP$29:$CA$29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2'!$BP$28:$CA$28</c:f>
            </c:strRef>
          </c:cat>
          <c:val>
            <c:numRef>
              <c:f>'EST 2'!$BP$30:$CA$30</c:f>
              <c:numCache/>
            </c:numRef>
          </c:val>
          <c:smooth val="0"/>
        </c:ser>
        <c:axId val="95160053"/>
        <c:axId val="1879591841"/>
      </c:lineChart>
      <c:catAx>
        <c:axId val="95160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879591841"/>
      </c:catAx>
      <c:valAx>
        <c:axId val="187959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516005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2'!$BP$33:$CA$33</c:f>
            </c:strRef>
          </c:cat>
          <c:val>
            <c:numRef>
              <c:f>'EST 2'!$BP$34:$CA$34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2'!$BP$33:$CA$33</c:f>
            </c:strRef>
          </c:cat>
          <c:val>
            <c:numRef>
              <c:f>'EST 2'!$BP$35:$CA$35</c:f>
              <c:numCache/>
            </c:numRef>
          </c:val>
          <c:smooth val="0"/>
        </c:ser>
        <c:axId val="392567541"/>
        <c:axId val="1096180944"/>
      </c:lineChart>
      <c:catAx>
        <c:axId val="392567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096180944"/>
      </c:catAx>
      <c:valAx>
        <c:axId val="1096180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9256754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Planejado</c:v>
          </c:tx>
          <c:spPr>
            <a:solidFill>
              <a:srgbClr val="CC333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3'!$B$14:$B$18</c:f>
            </c:strRef>
          </c:cat>
          <c:val>
            <c:numRef>
              <c:f>'GRAF 3'!$C$14:$C$18</c:f>
              <c:numCache/>
            </c:numRef>
          </c:val>
        </c:ser>
        <c:ser>
          <c:idx val="1"/>
          <c:order val="1"/>
          <c:tx>
            <c:v>Realizado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3'!$B$14:$B$18</c:f>
            </c:strRef>
          </c:cat>
          <c:val>
            <c:numRef>
              <c:f>'GRAF 3'!$D$14:$D$18</c:f>
              <c:numCache/>
            </c:numRef>
          </c:val>
        </c:ser>
        <c:axId val="445089301"/>
        <c:axId val="883560613"/>
      </c:barChart>
      <c:catAx>
        <c:axId val="4450893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83560613"/>
      </c:catAx>
      <c:valAx>
        <c:axId val="883560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4508930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3'!$D$13:$O$13</c:f>
            </c:strRef>
          </c:cat>
          <c:val>
            <c:numRef>
              <c:f>'EST 3'!$D$14:$O$14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3'!$D$13:$O$13</c:f>
            </c:strRef>
          </c:cat>
          <c:val>
            <c:numRef>
              <c:f>'EST 3'!$D$15:$O$15</c:f>
              <c:numCache/>
            </c:numRef>
          </c:val>
          <c:smooth val="0"/>
        </c:ser>
        <c:axId val="1063505874"/>
        <c:axId val="846508302"/>
      </c:lineChart>
      <c:catAx>
        <c:axId val="10635058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46508302"/>
      </c:catAx>
      <c:valAx>
        <c:axId val="846508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6350587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3'!$D$18:$O$18</c:f>
            </c:strRef>
          </c:cat>
          <c:val>
            <c:numRef>
              <c:f>'EST 3'!$D$19:$O$19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3'!$D$18:$O$18</c:f>
            </c:strRef>
          </c:cat>
          <c:val>
            <c:numRef>
              <c:f>'EST 3'!$D$20:$O$20</c:f>
              <c:numCache/>
            </c:numRef>
          </c:val>
          <c:smooth val="0"/>
        </c:ser>
        <c:axId val="1154404650"/>
        <c:axId val="1738730997"/>
      </c:lineChart>
      <c:catAx>
        <c:axId val="1154404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738730997"/>
      </c:catAx>
      <c:valAx>
        <c:axId val="17387309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5440465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3'!$D$23:$O$23</c:f>
            </c:strRef>
          </c:cat>
          <c:val>
            <c:numRef>
              <c:f>'EST 3'!$D$24:$O$24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3'!$D$23:$O$23</c:f>
            </c:strRef>
          </c:cat>
          <c:val>
            <c:numRef>
              <c:f>'EST 3'!$D$25:$O$25</c:f>
              <c:numCache/>
            </c:numRef>
          </c:val>
          <c:smooth val="0"/>
        </c:ser>
        <c:axId val="1899279566"/>
        <c:axId val="499004170"/>
      </c:lineChart>
      <c:catAx>
        <c:axId val="18992795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99004170"/>
      </c:catAx>
      <c:valAx>
        <c:axId val="4990041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9927956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3'!$T$13:$AE$13</c:f>
            </c:strRef>
          </c:cat>
          <c:val>
            <c:numRef>
              <c:f>'EST 3'!$T$14:$AE$14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3'!$T$13:$AE$13</c:f>
            </c:strRef>
          </c:cat>
          <c:val>
            <c:numRef>
              <c:f>'EST 3'!$T$15:$AE$15</c:f>
              <c:numCache/>
            </c:numRef>
          </c:val>
          <c:smooth val="0"/>
        </c:ser>
        <c:axId val="1236390001"/>
        <c:axId val="134483699"/>
      </c:lineChart>
      <c:catAx>
        <c:axId val="12363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4483699"/>
      </c:catAx>
      <c:valAx>
        <c:axId val="1344836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23639000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3'!$T$18:$AE$18</c:f>
            </c:strRef>
          </c:cat>
          <c:val>
            <c:numRef>
              <c:f>'EST 3'!$T$19:$AE$19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3'!$T$18:$AE$18</c:f>
            </c:strRef>
          </c:cat>
          <c:val>
            <c:numRef>
              <c:f>'EST 3'!$T$20:$AE$20</c:f>
              <c:numCache/>
            </c:numRef>
          </c:val>
          <c:smooth val="0"/>
        </c:ser>
        <c:axId val="338159694"/>
        <c:axId val="1419065498"/>
      </c:lineChart>
      <c:catAx>
        <c:axId val="3381596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419065498"/>
      </c:catAx>
      <c:valAx>
        <c:axId val="1419065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3815969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3'!$T$23:$AE$23</c:f>
            </c:strRef>
          </c:cat>
          <c:val>
            <c:numRef>
              <c:f>'EST 3'!$T$24:$AE$24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3'!$T$23:$AE$23</c:f>
            </c:strRef>
          </c:cat>
          <c:val>
            <c:numRef>
              <c:f>'EST 3'!$T$25:$AE$25</c:f>
              <c:numCache/>
            </c:numRef>
          </c:val>
          <c:smooth val="0"/>
        </c:ser>
        <c:axId val="1415424041"/>
        <c:axId val="1115926898"/>
      </c:lineChart>
      <c:catAx>
        <c:axId val="1415424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115926898"/>
      </c:catAx>
      <c:valAx>
        <c:axId val="11159268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1542404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3'!$AJ$13:$AU$13</c:f>
            </c:strRef>
          </c:cat>
          <c:val>
            <c:numRef>
              <c:f>'EST 3'!$AJ$14:$AU$14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3'!$AJ$13:$AU$13</c:f>
            </c:strRef>
          </c:cat>
          <c:val>
            <c:numRef>
              <c:f>'EST 3'!$AJ$15:$AU$15</c:f>
              <c:numCache/>
            </c:numRef>
          </c:val>
          <c:smooth val="0"/>
        </c:ser>
        <c:axId val="677262555"/>
        <c:axId val="1373260118"/>
      </c:lineChart>
      <c:catAx>
        <c:axId val="6772625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73260118"/>
      </c:catAx>
      <c:valAx>
        <c:axId val="13732601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7726255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3'!$AJ$18:$AU$18</c:f>
            </c:strRef>
          </c:cat>
          <c:val>
            <c:numRef>
              <c:f>'EST 3'!$AJ$19:$AU$19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3'!$AJ$18:$AU$18</c:f>
            </c:strRef>
          </c:cat>
          <c:val>
            <c:numRef>
              <c:f>'EST 3'!$AJ$20:$AU$20</c:f>
              <c:numCache/>
            </c:numRef>
          </c:val>
          <c:smooth val="0"/>
        </c:ser>
        <c:axId val="825013456"/>
        <c:axId val="715982777"/>
      </c:lineChart>
      <c:catAx>
        <c:axId val="82501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715982777"/>
      </c:catAx>
      <c:valAx>
        <c:axId val="7159827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2501345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3'!$AJ$23:$AU$23</c:f>
            </c:strRef>
          </c:cat>
          <c:val>
            <c:numRef>
              <c:f>'EST 3'!$AJ$24:$AU$24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3'!$AJ$23:$AU$23</c:f>
            </c:strRef>
          </c:cat>
          <c:val>
            <c:numRef>
              <c:f>'EST 3'!$AJ$25:$AU$25</c:f>
              <c:numCache/>
            </c:numRef>
          </c:val>
          <c:smooth val="0"/>
        </c:ser>
        <c:axId val="52972872"/>
        <c:axId val="927448437"/>
      </c:lineChart>
      <c:catAx>
        <c:axId val="52972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927448437"/>
      </c:catAx>
      <c:valAx>
        <c:axId val="9274484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297287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3'!$AZ$13:$BK$13</c:f>
            </c:strRef>
          </c:cat>
          <c:val>
            <c:numRef>
              <c:f>'EST 3'!$AZ$14:$BK$14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3'!$AZ$13:$BK$13</c:f>
            </c:strRef>
          </c:cat>
          <c:val>
            <c:numRef>
              <c:f>'EST 3'!$AZ$15:$BK$15</c:f>
              <c:numCache/>
            </c:numRef>
          </c:val>
          <c:smooth val="0"/>
        </c:ser>
        <c:axId val="572011885"/>
        <c:axId val="1116809251"/>
      </c:lineChart>
      <c:catAx>
        <c:axId val="5720118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116809251"/>
      </c:catAx>
      <c:valAx>
        <c:axId val="11168092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7201188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3'!$AZ$18:$BK$18</c:f>
            </c:strRef>
          </c:cat>
          <c:val>
            <c:numRef>
              <c:f>'EST 3'!$AZ$19:$BK$19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3'!$AZ$18:$BK$18</c:f>
            </c:strRef>
          </c:cat>
          <c:val>
            <c:numRef>
              <c:f>'EST 3'!$AZ$20:$BK$20</c:f>
              <c:numCache/>
            </c:numRef>
          </c:val>
          <c:smooth val="0"/>
        </c:ser>
        <c:axId val="100906476"/>
        <c:axId val="1962258007"/>
      </c:lineChart>
      <c:catAx>
        <c:axId val="1009064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962258007"/>
      </c:catAx>
      <c:valAx>
        <c:axId val="1962258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090647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3'!$AZ$23:$BK$23</c:f>
            </c:strRef>
          </c:cat>
          <c:val>
            <c:numRef>
              <c:f>'EST 3'!$AZ$24:$BK$24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3'!$AZ$23:$BK$23</c:f>
            </c:strRef>
          </c:cat>
          <c:val>
            <c:numRef>
              <c:f>'EST 3'!$AZ$25:$BK$25</c:f>
              <c:numCache/>
            </c:numRef>
          </c:val>
          <c:smooth val="0"/>
        </c:ser>
        <c:axId val="2000354901"/>
        <c:axId val="449196810"/>
      </c:lineChart>
      <c:catAx>
        <c:axId val="20003549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49196810"/>
      </c:catAx>
      <c:valAx>
        <c:axId val="449196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00035490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3'!$BP$13:$CA$13</c:f>
            </c:strRef>
          </c:cat>
          <c:val>
            <c:numRef>
              <c:f>'EST 3'!$BP$14:$CA$14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3'!$BP$13:$CA$13</c:f>
            </c:strRef>
          </c:cat>
          <c:val>
            <c:numRef>
              <c:f>'EST 3'!$BP$15:$CA$15</c:f>
              <c:numCache/>
            </c:numRef>
          </c:val>
          <c:smooth val="0"/>
        </c:ser>
        <c:axId val="1355937026"/>
        <c:axId val="1774487816"/>
      </c:lineChart>
      <c:catAx>
        <c:axId val="1355937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774487816"/>
      </c:catAx>
      <c:valAx>
        <c:axId val="1774487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5593702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6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3'!$BP$18:$CA$18</c:f>
            </c:strRef>
          </c:cat>
          <c:val>
            <c:numRef>
              <c:f>'EST 3'!$BP$19:$CA$19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3'!$BP$18:$CA$18</c:f>
            </c:strRef>
          </c:cat>
          <c:val>
            <c:numRef>
              <c:f>'EST 3'!$BP$20:$CA$20</c:f>
              <c:numCache/>
            </c:numRef>
          </c:val>
          <c:smooth val="0"/>
        </c:ser>
        <c:axId val="752138547"/>
        <c:axId val="1082701005"/>
      </c:lineChart>
      <c:catAx>
        <c:axId val="7521385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082701005"/>
      </c:catAx>
      <c:valAx>
        <c:axId val="1082701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5213854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3'!$BP$23:$CA$23</c:f>
            </c:strRef>
          </c:cat>
          <c:val>
            <c:numRef>
              <c:f>'EST 3'!$BP$24:$CA$24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3'!$BP$23:$CA$23</c:f>
            </c:strRef>
          </c:cat>
          <c:val>
            <c:numRef>
              <c:f>'EST 3'!$BP$25:$CA$25</c:f>
              <c:numCache/>
            </c:numRef>
          </c:val>
          <c:smooth val="0"/>
        </c:ser>
        <c:axId val="1417303542"/>
        <c:axId val="1276167304"/>
      </c:lineChart>
      <c:catAx>
        <c:axId val="14173035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276167304"/>
      </c:catAx>
      <c:valAx>
        <c:axId val="12761673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1730354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Aumentar: Capacidade de atendimentos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3'!$M$13:$Q$13</c:f>
            </c:strRef>
          </c:cat>
          <c:val>
            <c:numRef>
              <c:f>'GRAF 3'!$M$14:$Q$14</c:f>
              <c:numCache/>
            </c:numRef>
          </c:val>
        </c:ser>
        <c:ser>
          <c:idx val="1"/>
          <c:order val="1"/>
          <c:tx>
            <c:v>0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3'!$M$13:$Q$13</c:f>
            </c:strRef>
          </c:cat>
          <c:val>
            <c:numRef>
              <c:f>'GRAF 3'!$M$15:$Q$15</c:f>
              <c:numCache/>
            </c:numRef>
          </c:val>
        </c:ser>
        <c:ser>
          <c:idx val="2"/>
          <c:order val="2"/>
          <c:tx>
            <c:v>0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3'!$M$13:$Q$13</c:f>
            </c:strRef>
          </c:cat>
          <c:val>
            <c:numRef>
              <c:f>'GRAF 3'!$M$16:$Q$16</c:f>
              <c:numCache/>
            </c:numRef>
          </c:val>
        </c:ser>
        <c:ser>
          <c:idx val="3"/>
          <c:order val="3"/>
          <c:tx>
            <c:v>Aumentar: Gasto para produção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3'!$M$13:$Q$13</c:f>
            </c:strRef>
          </c:cat>
          <c:val>
            <c:numRef>
              <c:f>'GRAF 3'!$M$17:$Q$17</c:f>
              <c:numCache/>
            </c:numRef>
          </c:val>
        </c:ser>
        <c:ser>
          <c:idx val="4"/>
          <c:order val="4"/>
          <c:tx>
            <c:v>Aumentar: Gasto para produção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3'!$M$13:$Q$13</c:f>
            </c:strRef>
          </c:cat>
          <c:val>
            <c:numRef>
              <c:f>'GRAF 3'!$M$18:$Q$18</c:f>
              <c:numCache/>
            </c:numRef>
          </c:val>
        </c:ser>
        <c:axId val="36012788"/>
        <c:axId val="697644992"/>
      </c:barChart>
      <c:catAx>
        <c:axId val="360127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697644992"/>
      </c:catAx>
      <c:valAx>
        <c:axId val="697644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6012788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3'!$D$28:$O$28</c:f>
            </c:strRef>
          </c:cat>
          <c:val>
            <c:numRef>
              <c:f>'EST 3'!$D$29:$O$29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3'!$D$28:$O$28</c:f>
            </c:strRef>
          </c:cat>
          <c:val>
            <c:numRef>
              <c:f>'EST 3'!$D$30:$O$30</c:f>
              <c:numCache/>
            </c:numRef>
          </c:val>
          <c:smooth val="0"/>
        </c:ser>
        <c:axId val="680515055"/>
        <c:axId val="1867527884"/>
      </c:lineChart>
      <c:catAx>
        <c:axId val="68051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867527884"/>
      </c:catAx>
      <c:valAx>
        <c:axId val="18675278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8051505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259933942"/>
        <c:axId val="2105696885"/>
      </c:lineChart>
      <c:catAx>
        <c:axId val="2599339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105696885"/>
      </c:catAx>
      <c:valAx>
        <c:axId val="210569688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5993394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3'!$T$28:$AE$28</c:f>
            </c:strRef>
          </c:cat>
          <c:val>
            <c:numRef>
              <c:f>'EST 3'!$T$29:$AE$29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3'!$T$28:$AE$28</c:f>
            </c:strRef>
          </c:cat>
          <c:val>
            <c:numRef>
              <c:f>'EST 3'!$T$30:$AE$30</c:f>
              <c:numCache/>
            </c:numRef>
          </c:val>
          <c:smooth val="0"/>
        </c:ser>
        <c:axId val="897047393"/>
        <c:axId val="1602064562"/>
      </c:lineChart>
      <c:catAx>
        <c:axId val="897047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602064562"/>
      </c:catAx>
      <c:valAx>
        <c:axId val="16020645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89704739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3'!$T$33:$AE$33</c:f>
            </c:strRef>
          </c:cat>
          <c:val>
            <c:numRef>
              <c:f>'EST 3'!$T$34:$AE$34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3'!$T$33:$AE$33</c:f>
            </c:strRef>
          </c:cat>
          <c:val>
            <c:numRef>
              <c:f>'EST 3'!$T$35:$AE$35</c:f>
              <c:numCache/>
            </c:numRef>
          </c:val>
          <c:smooth val="0"/>
        </c:ser>
        <c:axId val="549540323"/>
        <c:axId val="2086540944"/>
      </c:lineChart>
      <c:catAx>
        <c:axId val="5495403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086540944"/>
      </c:catAx>
      <c:valAx>
        <c:axId val="2086540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4954032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3'!$AJ$28:$AU$28</c:f>
            </c:strRef>
          </c:cat>
          <c:val>
            <c:numRef>
              <c:f>'EST 3'!$AJ$29:$AU$29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3'!$AJ$28:$AU$28</c:f>
            </c:strRef>
          </c:cat>
          <c:val>
            <c:numRef>
              <c:f>'EST 3'!$AJ$30:$AU$30</c:f>
              <c:numCache/>
            </c:numRef>
          </c:val>
          <c:smooth val="0"/>
        </c:ser>
        <c:axId val="179603769"/>
        <c:axId val="722372409"/>
      </c:lineChart>
      <c:catAx>
        <c:axId val="179603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722372409"/>
      </c:catAx>
      <c:valAx>
        <c:axId val="7223724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960376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3'!$AJ$33:$AU$33</c:f>
            </c:strRef>
          </c:cat>
          <c:val>
            <c:numRef>
              <c:f>'EST 3'!$AJ$34:$AU$34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3'!$AJ$33:$AU$33</c:f>
            </c:strRef>
          </c:cat>
          <c:val>
            <c:numRef>
              <c:f>'EST 3'!$AJ$35:$AU$35</c:f>
              <c:numCache/>
            </c:numRef>
          </c:val>
          <c:smooth val="0"/>
        </c:ser>
        <c:axId val="305881967"/>
        <c:axId val="92657969"/>
      </c:lineChart>
      <c:catAx>
        <c:axId val="305881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92657969"/>
      </c:catAx>
      <c:valAx>
        <c:axId val="92657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0588196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3'!$AZ$28:$BK$28</c:f>
            </c:strRef>
          </c:cat>
          <c:val>
            <c:numRef>
              <c:f>'EST 3'!$AZ$29:$BK$29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3'!$AZ$28:$BK$28</c:f>
            </c:strRef>
          </c:cat>
          <c:val>
            <c:numRef>
              <c:f>'EST 3'!$AZ$30:$BK$30</c:f>
              <c:numCache/>
            </c:numRef>
          </c:val>
          <c:smooth val="0"/>
        </c:ser>
        <c:axId val="1333337902"/>
        <c:axId val="2005715406"/>
      </c:lineChart>
      <c:catAx>
        <c:axId val="1333337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005715406"/>
      </c:catAx>
      <c:valAx>
        <c:axId val="20057154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3333790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7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3'!$AZ$33:$BK$33</c:f>
            </c:strRef>
          </c:cat>
          <c:val>
            <c:numRef>
              <c:f>'EST 3'!$AZ$34:$BK$34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3'!$AZ$33:$BK$33</c:f>
            </c:strRef>
          </c:cat>
          <c:val>
            <c:numRef>
              <c:f>'EST 3'!$AZ$35:$BK$35</c:f>
              <c:numCache/>
            </c:numRef>
          </c:val>
          <c:smooth val="0"/>
        </c:ser>
        <c:axId val="1074309873"/>
        <c:axId val="1722763634"/>
      </c:lineChart>
      <c:catAx>
        <c:axId val="1074309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722763634"/>
      </c:catAx>
      <c:valAx>
        <c:axId val="17227636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7430987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3'!$BP$28:$CA$28</c:f>
            </c:strRef>
          </c:cat>
          <c:val>
            <c:numRef>
              <c:f>'EST 3'!$BP$29:$CA$29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3'!$BP$28:$CA$28</c:f>
            </c:strRef>
          </c:cat>
          <c:val>
            <c:numRef>
              <c:f>'EST 3'!$BP$30:$CA$30</c:f>
              <c:numCache/>
            </c:numRef>
          </c:val>
          <c:smooth val="0"/>
        </c:ser>
        <c:axId val="456228494"/>
        <c:axId val="1297445654"/>
      </c:lineChart>
      <c:catAx>
        <c:axId val="4562284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297445654"/>
      </c:catAx>
      <c:valAx>
        <c:axId val="12974456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5622849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3'!$BP$33:$CA$33</c:f>
            </c:strRef>
          </c:cat>
          <c:val>
            <c:numRef>
              <c:f>'EST 3'!$BP$34:$CA$34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3'!$BP$33:$CA$33</c:f>
            </c:strRef>
          </c:cat>
          <c:val>
            <c:numRef>
              <c:f>'EST 3'!$BP$35:$CA$35</c:f>
              <c:numCache/>
            </c:numRef>
          </c:val>
          <c:smooth val="0"/>
        </c:ser>
        <c:axId val="1018901983"/>
        <c:axId val="491098242"/>
      </c:lineChart>
      <c:catAx>
        <c:axId val="1018901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491098242"/>
      </c:catAx>
      <c:valAx>
        <c:axId val="4910982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1890198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Planejado</c:v>
          </c:tx>
          <c:spPr>
            <a:solidFill>
              <a:srgbClr val="CC333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4'!$B$14:$B$18</c:f>
            </c:strRef>
          </c:cat>
          <c:val>
            <c:numRef>
              <c:f>'GRAF 4'!$C$14:$C$18</c:f>
              <c:numCache/>
            </c:numRef>
          </c:val>
        </c:ser>
        <c:ser>
          <c:idx val="1"/>
          <c:order val="1"/>
          <c:tx>
            <c:v>Realizado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4'!$B$14:$B$18</c:f>
            </c:strRef>
          </c:cat>
          <c:val>
            <c:numRef>
              <c:f>'GRAF 4'!$D$14:$D$18</c:f>
              <c:numCache/>
            </c:numRef>
          </c:val>
        </c:ser>
        <c:axId val="284249715"/>
        <c:axId val="1587472676"/>
      </c:barChart>
      <c:catAx>
        <c:axId val="284249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87472676"/>
      </c:catAx>
      <c:valAx>
        <c:axId val="15874726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8424971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4'!$D$13:$O$13</c:f>
            </c:strRef>
          </c:cat>
          <c:val>
            <c:numRef>
              <c:f>'EST 4'!$D$14:$O$14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4'!$D$13:$O$13</c:f>
            </c:strRef>
          </c:cat>
          <c:val>
            <c:numRef>
              <c:f>'EST 4'!$D$15:$O$15</c:f>
              <c:numCache/>
            </c:numRef>
          </c:val>
          <c:smooth val="0"/>
        </c:ser>
        <c:axId val="1830373072"/>
        <c:axId val="1661623278"/>
      </c:lineChart>
      <c:catAx>
        <c:axId val="183037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661623278"/>
      </c:catAx>
      <c:valAx>
        <c:axId val="16616232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830373072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4'!$D$18:$O$18</c:f>
            </c:strRef>
          </c:cat>
          <c:val>
            <c:numRef>
              <c:f>'EST 4'!$D$19:$O$19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4'!$D$18:$O$18</c:f>
            </c:strRef>
          </c:cat>
          <c:val>
            <c:numRef>
              <c:f>'EST 4'!$D$20:$O$20</c:f>
              <c:numCache/>
            </c:numRef>
          </c:val>
          <c:smooth val="0"/>
        </c:ser>
        <c:axId val="340114326"/>
        <c:axId val="1080023534"/>
      </c:lineChart>
      <c:catAx>
        <c:axId val="3401143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080023534"/>
      </c:catAx>
      <c:valAx>
        <c:axId val="10800235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4011432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4'!$D$23:$O$23</c:f>
            </c:strRef>
          </c:cat>
          <c:val>
            <c:numRef>
              <c:f>'EST 4'!$D$24:$O$24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4'!$D$23:$O$23</c:f>
            </c:strRef>
          </c:cat>
          <c:val>
            <c:numRef>
              <c:f>'EST 4'!$D$25:$O$25</c:f>
              <c:numCache/>
            </c:numRef>
          </c:val>
          <c:smooth val="0"/>
        </c:ser>
        <c:axId val="30858716"/>
        <c:axId val="326582770"/>
      </c:lineChart>
      <c:catAx>
        <c:axId val="308587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326582770"/>
      </c:catAx>
      <c:valAx>
        <c:axId val="326582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085871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4'!$T$13:$AE$13</c:f>
            </c:strRef>
          </c:cat>
          <c:val>
            <c:numRef>
              <c:f>'EST 4'!$T$14:$AE$14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4'!$T$13:$AE$13</c:f>
            </c:strRef>
          </c:cat>
          <c:val>
            <c:numRef>
              <c:f>'EST 4'!$T$15:$AE$15</c:f>
              <c:numCache/>
            </c:numRef>
          </c:val>
          <c:smooth val="0"/>
        </c:ser>
        <c:axId val="1160966515"/>
        <c:axId val="1986446803"/>
      </c:lineChart>
      <c:catAx>
        <c:axId val="1160966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986446803"/>
      </c:catAx>
      <c:valAx>
        <c:axId val="19864468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16096651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4'!$T$18:$AE$18</c:f>
            </c:strRef>
          </c:cat>
          <c:val>
            <c:numRef>
              <c:f>'EST 4'!$T$19:$AE$19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4'!$T$18:$AE$18</c:f>
            </c:strRef>
          </c:cat>
          <c:val>
            <c:numRef>
              <c:f>'EST 4'!$T$20:$AE$20</c:f>
              <c:numCache/>
            </c:numRef>
          </c:val>
          <c:smooth val="0"/>
        </c:ser>
        <c:axId val="1019749693"/>
        <c:axId val="741981214"/>
      </c:lineChart>
      <c:catAx>
        <c:axId val="1019749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741981214"/>
      </c:catAx>
      <c:valAx>
        <c:axId val="7419812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019749693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4'!$T$23:$AE$23</c:f>
            </c:strRef>
          </c:cat>
          <c:val>
            <c:numRef>
              <c:f>'EST 4'!$T$24:$AE$24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4'!$T$23:$AE$23</c:f>
            </c:strRef>
          </c:cat>
          <c:val>
            <c:numRef>
              <c:f>'EST 4'!$T$25:$AE$25</c:f>
              <c:numCache/>
            </c:numRef>
          </c:val>
          <c:smooth val="0"/>
        </c:ser>
        <c:axId val="319397915"/>
        <c:axId val="803892323"/>
      </c:lineChart>
      <c:catAx>
        <c:axId val="319397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803892323"/>
      </c:catAx>
      <c:valAx>
        <c:axId val="803892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1939791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8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4'!$AJ$13:$AU$13</c:f>
            </c:strRef>
          </c:cat>
          <c:val>
            <c:numRef>
              <c:f>'EST 4'!$AJ$14:$AU$14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4'!$AJ$13:$AU$13</c:f>
            </c:strRef>
          </c:cat>
          <c:val>
            <c:numRef>
              <c:f>'EST 4'!$AJ$15:$AU$15</c:f>
              <c:numCache/>
            </c:numRef>
          </c:val>
          <c:smooth val="0"/>
        </c:ser>
        <c:axId val="765533779"/>
        <c:axId val="1982128599"/>
      </c:lineChart>
      <c:catAx>
        <c:axId val="7655337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982128599"/>
      </c:catAx>
      <c:valAx>
        <c:axId val="1982128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6553377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4'!$AJ$18:$AU$18</c:f>
            </c:strRef>
          </c:cat>
          <c:val>
            <c:numRef>
              <c:f>'EST 4'!$AJ$19:$AU$19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4'!$AJ$18:$AU$18</c:f>
            </c:strRef>
          </c:cat>
          <c:val>
            <c:numRef>
              <c:f>'EST 4'!$AJ$20:$AU$20</c:f>
              <c:numCache/>
            </c:numRef>
          </c:val>
          <c:smooth val="0"/>
        </c:ser>
        <c:axId val="289338091"/>
        <c:axId val="2017531212"/>
      </c:lineChart>
      <c:catAx>
        <c:axId val="289338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017531212"/>
      </c:catAx>
      <c:valAx>
        <c:axId val="2017531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89338091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4'!$AJ$23:$AU$23</c:f>
            </c:strRef>
          </c:cat>
          <c:val>
            <c:numRef>
              <c:f>'EST 4'!$AJ$24:$AU$24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4'!$AJ$23:$AU$23</c:f>
            </c:strRef>
          </c:cat>
          <c:val>
            <c:numRef>
              <c:f>'EST 4'!$AJ$25:$AU$25</c:f>
              <c:numCache/>
            </c:numRef>
          </c:val>
          <c:smooth val="0"/>
        </c:ser>
        <c:axId val="263413206"/>
        <c:axId val="92569620"/>
      </c:lineChart>
      <c:catAx>
        <c:axId val="2634132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92569620"/>
      </c:catAx>
      <c:valAx>
        <c:axId val="925696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6341320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4'!$AZ$13:$BK$13</c:f>
            </c:strRef>
          </c:cat>
          <c:val>
            <c:numRef>
              <c:f>'EST 4'!$AZ$14:$BK$14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4'!$AZ$13:$BK$13</c:f>
            </c:strRef>
          </c:cat>
          <c:val>
            <c:numRef>
              <c:f>'EST 4'!$AZ$15:$BK$15</c:f>
              <c:numCache/>
            </c:numRef>
          </c:val>
          <c:smooth val="0"/>
        </c:ser>
        <c:axId val="1293891764"/>
        <c:axId val="1261243103"/>
      </c:lineChart>
      <c:catAx>
        <c:axId val="12938917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261243103"/>
      </c:catAx>
      <c:valAx>
        <c:axId val="1261243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29389176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4'!$AZ$18:$BK$18</c:f>
            </c:strRef>
          </c:cat>
          <c:val>
            <c:numRef>
              <c:f>'EST 4'!$AZ$19:$BK$19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4'!$AZ$18:$BK$18</c:f>
            </c:strRef>
          </c:cat>
          <c:val>
            <c:numRef>
              <c:f>'EST 4'!$AZ$20:$BK$20</c:f>
              <c:numCache/>
            </c:numRef>
          </c:val>
          <c:smooth val="0"/>
        </c:ser>
        <c:axId val="46353247"/>
        <c:axId val="1174659357"/>
      </c:lineChart>
      <c:catAx>
        <c:axId val="46353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174659357"/>
      </c:catAx>
      <c:valAx>
        <c:axId val="11746593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6353247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4'!$AZ$23:$BK$23</c:f>
            </c:strRef>
          </c:cat>
          <c:val>
            <c:numRef>
              <c:f>'EST 4'!$AZ$24:$BK$24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4'!$AZ$23:$BK$23</c:f>
            </c:strRef>
          </c:cat>
          <c:val>
            <c:numRef>
              <c:f>'EST 4'!$AZ$25:$BK$25</c:f>
              <c:numCache/>
            </c:numRef>
          </c:val>
          <c:smooth val="0"/>
        </c:ser>
        <c:axId val="1369665565"/>
        <c:axId val="1525553843"/>
      </c:lineChart>
      <c:catAx>
        <c:axId val="1369665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525553843"/>
      </c:catAx>
      <c:valAx>
        <c:axId val="15255538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6966556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4'!$BP$13:$CA$13</c:f>
            </c:strRef>
          </c:cat>
          <c:val>
            <c:numRef>
              <c:f>'EST 4'!$BP$14:$CA$14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4'!$BP$13:$CA$13</c:f>
            </c:strRef>
          </c:cat>
          <c:val>
            <c:numRef>
              <c:f>'EST 4'!$BP$15:$CA$15</c:f>
              <c:numCache/>
            </c:numRef>
          </c:val>
          <c:smooth val="0"/>
        </c:ser>
        <c:axId val="1642828596"/>
        <c:axId val="1385965177"/>
      </c:lineChart>
      <c:catAx>
        <c:axId val="16428285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85965177"/>
      </c:catAx>
      <c:valAx>
        <c:axId val="1385965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4282859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4'!$BP$18:$CA$18</c:f>
            </c:strRef>
          </c:cat>
          <c:val>
            <c:numRef>
              <c:f>'EST 4'!$BP$19:$CA$19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4'!$BP$18:$CA$18</c:f>
            </c:strRef>
          </c:cat>
          <c:val>
            <c:numRef>
              <c:f>'EST 4'!$BP$20:$CA$20</c:f>
              <c:numCache/>
            </c:numRef>
          </c:val>
          <c:smooth val="0"/>
        </c:ser>
        <c:axId val="460035789"/>
        <c:axId val="68141230"/>
      </c:lineChart>
      <c:catAx>
        <c:axId val="4600357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68141230"/>
      </c:catAx>
      <c:valAx>
        <c:axId val="681412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6003578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4'!$BP$23:$CA$23</c:f>
            </c:strRef>
          </c:cat>
          <c:val>
            <c:numRef>
              <c:f>'EST 4'!$BP$24:$CA$24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4'!$BP$23:$CA$23</c:f>
            </c:strRef>
          </c:cat>
          <c:val>
            <c:numRef>
              <c:f>'EST 4'!$BP$25:$CA$25</c:f>
              <c:numCache/>
            </c:numRef>
          </c:val>
          <c:smooth val="0"/>
        </c:ser>
        <c:axId val="1637913516"/>
        <c:axId val="282144762"/>
      </c:lineChart>
      <c:catAx>
        <c:axId val="1637913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82144762"/>
      </c:catAx>
      <c:valAx>
        <c:axId val="282144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63791351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Aumentar: Know How da equipe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4'!$M$13:$Q$13</c:f>
            </c:strRef>
          </c:cat>
          <c:val>
            <c:numRef>
              <c:f>'GRAF 4'!$M$14:$Q$14</c:f>
              <c:numCache/>
            </c:numRef>
          </c:val>
        </c:ser>
        <c:ser>
          <c:idx val="1"/>
          <c:order val="1"/>
          <c:tx>
            <c:v>Aumentar: Satisfação interna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4'!$M$13:$Q$13</c:f>
            </c:strRef>
          </c:cat>
          <c:val>
            <c:numRef>
              <c:f>'GRAF 4'!$M$15:$Q$15</c:f>
              <c:numCache/>
            </c:numRef>
          </c:val>
        </c:ser>
        <c:ser>
          <c:idx val="2"/>
          <c:order val="2"/>
          <c:tx>
            <c:v>0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4'!$M$13:$Q$13</c:f>
            </c:strRef>
          </c:cat>
          <c:val>
            <c:numRef>
              <c:f>'GRAF 4'!$M$16:$Q$16</c:f>
              <c:numCache/>
            </c:numRef>
          </c:val>
        </c:ser>
        <c:ser>
          <c:idx val="3"/>
          <c:order val="3"/>
          <c:tx>
            <c:v>0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4'!$M$13:$Q$13</c:f>
            </c:strRef>
          </c:cat>
          <c:val>
            <c:numRef>
              <c:f>'GRAF 4'!$M$17:$Q$17</c:f>
              <c:numCache/>
            </c:numRef>
          </c:val>
        </c:ser>
        <c:ser>
          <c:idx val="4"/>
          <c:order val="4"/>
          <c:tx>
            <c:v>0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'GRAF 4'!$M$13:$Q$13</c:f>
            </c:strRef>
          </c:cat>
          <c:val>
            <c:numRef>
              <c:f>'GRAF 4'!$M$18:$Q$18</c:f>
              <c:numCache/>
            </c:numRef>
          </c:val>
        </c:ser>
        <c:axId val="65013014"/>
        <c:axId val="1723798421"/>
      </c:barChart>
      <c:catAx>
        <c:axId val="650130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723798421"/>
      </c:catAx>
      <c:valAx>
        <c:axId val="1723798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6501301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9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865834924"/>
        <c:axId val="113634048"/>
      </c:lineChart>
      <c:catAx>
        <c:axId val="18658349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13634048"/>
      </c:catAx>
      <c:valAx>
        <c:axId val="11363404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6583492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axId val="1624755610"/>
        <c:axId val="1046718672"/>
      </c:lineChart>
      <c:catAx>
        <c:axId val="16247556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046718672"/>
      </c:catAx>
      <c:valAx>
        <c:axId val="104671867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2475561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4'!$T$28:$AE$28</c:f>
            </c:strRef>
          </c:cat>
          <c:val>
            <c:numRef>
              <c:f>'EST 4'!$T$29:$AE$29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4'!$T$28:$AE$28</c:f>
            </c:strRef>
          </c:cat>
          <c:val>
            <c:numRef>
              <c:f>'EST 4'!$T$30:$AE$30</c:f>
              <c:numCache/>
            </c:numRef>
          </c:val>
          <c:smooth val="0"/>
        </c:ser>
        <c:axId val="940449325"/>
        <c:axId val="60435676"/>
      </c:lineChart>
      <c:catAx>
        <c:axId val="940449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60435676"/>
      </c:catAx>
      <c:valAx>
        <c:axId val="604356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940449325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4'!$T$33:$AE$33</c:f>
            </c:strRef>
          </c:cat>
          <c:val>
            <c:numRef>
              <c:f>'EST 4'!$T$34:$AE$34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4'!$T$33:$AE$33</c:f>
            </c:strRef>
          </c:cat>
          <c:val>
            <c:numRef>
              <c:f>'EST 4'!$T$35:$AE$35</c:f>
              <c:numCache/>
            </c:numRef>
          </c:val>
          <c:smooth val="0"/>
        </c:ser>
        <c:axId val="1305973498"/>
        <c:axId val="2031260772"/>
      </c:lineChart>
      <c:catAx>
        <c:axId val="13059734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2031260772"/>
      </c:catAx>
      <c:valAx>
        <c:axId val="20312607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0597349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4'!$AJ$28:$AU$28</c:f>
            </c:strRef>
          </c:cat>
          <c:val>
            <c:numRef>
              <c:f>'EST 4'!$AJ$29:$AU$29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4'!$AJ$28:$AU$28</c:f>
            </c:strRef>
          </c:cat>
          <c:val>
            <c:numRef>
              <c:f>'EST 4'!$AJ$30:$AU$30</c:f>
              <c:numCache/>
            </c:numRef>
          </c:val>
          <c:smooth val="0"/>
        </c:ser>
        <c:axId val="1482128046"/>
        <c:axId val="536107226"/>
      </c:lineChart>
      <c:catAx>
        <c:axId val="1482128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536107226"/>
      </c:catAx>
      <c:valAx>
        <c:axId val="536107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82128046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4'!$AJ$33:$AU$33</c:f>
            </c:strRef>
          </c:cat>
          <c:val>
            <c:numRef>
              <c:f>'EST 4'!$AJ$34:$AU$34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4'!$AJ$33:$AU$33</c:f>
            </c:strRef>
          </c:cat>
          <c:val>
            <c:numRef>
              <c:f>'EST 4'!$AJ$35:$AU$35</c:f>
              <c:numCache/>
            </c:numRef>
          </c:val>
          <c:smooth val="0"/>
        </c:ser>
        <c:axId val="1712604160"/>
        <c:axId val="1624617483"/>
      </c:lineChart>
      <c:catAx>
        <c:axId val="171260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624617483"/>
      </c:catAx>
      <c:valAx>
        <c:axId val="1624617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12604160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4'!$AZ$28:$BK$28</c:f>
            </c:strRef>
          </c:cat>
          <c:val>
            <c:numRef>
              <c:f>'EST 4'!$AZ$29:$BK$29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4'!$AZ$28:$BK$28</c:f>
            </c:strRef>
          </c:cat>
          <c:val>
            <c:numRef>
              <c:f>'EST 4'!$AZ$30:$BK$30</c:f>
              <c:numCache/>
            </c:numRef>
          </c:val>
          <c:smooth val="0"/>
        </c:ser>
        <c:axId val="1408826164"/>
        <c:axId val="726354832"/>
      </c:lineChart>
      <c:catAx>
        <c:axId val="14088261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726354832"/>
      </c:catAx>
      <c:valAx>
        <c:axId val="726354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0882616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4'!$AZ$33:$BK$33</c:f>
            </c:strRef>
          </c:cat>
          <c:val>
            <c:numRef>
              <c:f>'EST 4'!$AZ$34:$BK$34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4'!$AZ$33:$BK$33</c:f>
            </c:strRef>
          </c:cat>
          <c:val>
            <c:numRef>
              <c:f>'EST 4'!$AZ$35:$BK$35</c:f>
              <c:numCache/>
            </c:numRef>
          </c:val>
          <c:smooth val="0"/>
        </c:ser>
        <c:axId val="1719248944"/>
        <c:axId val="1469552301"/>
      </c:lineChart>
      <c:catAx>
        <c:axId val="171924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469552301"/>
      </c:catAx>
      <c:valAx>
        <c:axId val="1469552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19248944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4'!$BP$28:$CA$28</c:f>
            </c:strRef>
          </c:cat>
          <c:val>
            <c:numRef>
              <c:f>'EST 4'!$BP$29:$CA$29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4'!$BP$28:$CA$28</c:f>
            </c:strRef>
          </c:cat>
          <c:val>
            <c:numRef>
              <c:f>'EST 4'!$BP$30:$CA$30</c:f>
              <c:numCache/>
            </c:numRef>
          </c:val>
          <c:smooth val="0"/>
        </c:ser>
        <c:axId val="1264238349"/>
        <c:axId val="1328988498"/>
      </c:lineChart>
      <c:catAx>
        <c:axId val="12642383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328988498"/>
      </c:catAx>
      <c:valAx>
        <c:axId val="1328988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264238349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charts/chart10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Planejado</c:v>
          </c:tx>
          <c:spPr>
            <a:ln cmpd="sng" w="19050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4'!$BP$33:$CA$33</c:f>
            </c:strRef>
          </c:cat>
          <c:val>
            <c:numRef>
              <c:f>'EST 4'!$BP$34:$CA$34</c:f>
              <c:numCache/>
            </c:numRef>
          </c:val>
          <c:smooth val="0"/>
        </c:ser>
        <c:ser>
          <c:idx val="1"/>
          <c:order val="1"/>
          <c:tx>
            <c:v>Realizado</c:v>
          </c:tx>
          <c:spPr>
            <a:ln cmpd="sng" w="19050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'EST 4'!$BP$33:$CA$33</c:f>
            </c:strRef>
          </c:cat>
          <c:val>
            <c:numRef>
              <c:f>'EST 4'!$BP$35:$CA$35</c:f>
              <c:numCache/>
            </c:numRef>
          </c:val>
          <c:smooth val="0"/>
        </c:ser>
        <c:axId val="486402998"/>
        <c:axId val="1976377576"/>
      </c:lineChart>
      <c:catAx>
        <c:axId val="4864029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1000">
                <a:solidFill>
                  <a:srgbClr val="595959"/>
                </a:solidFill>
                <a:latin typeface="Calibri"/>
              </a:defRPr>
            </a:pPr>
          </a:p>
        </c:txPr>
        <c:crossAx val="1976377576"/>
      </c:catAx>
      <c:valAx>
        <c:axId val="1976377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486402998"/>
      </c:valAx>
    </c:plotArea>
    <c:legend>
      <c:legendPos val="t"/>
      <c:overlay val="0"/>
      <c:txPr>
        <a:bodyPr/>
        <a:lstStyle/>
        <a:p>
          <a:pPr lvl="0">
            <a:defRPr b="0" i="0" sz="900">
              <a:solidFill>
                <a:srgbClr val="595959"/>
              </a:solidFill>
              <a:latin typeface="Calibri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DA!A1" TargetMode="External"/><Relationship Id="rId2" Type="http://schemas.openxmlformats.org/officeDocument/2006/relationships/hyperlink" Target="#Instru&#231;&#245;es!A1" TargetMode="External"/><Relationship Id="rId3" Type="http://schemas.openxmlformats.org/officeDocument/2006/relationships/image" Target="../media/image19.png"/><Relationship Id="rId4" Type="http://schemas.openxmlformats.org/officeDocument/2006/relationships/image" Target="../media/image18.png"/><Relationship Id="rId5" Type="http://schemas.openxmlformats.org/officeDocument/2006/relationships/hyperlink" Target="#DA!A1" TargetMode="External"/><Relationship Id="rId6" Type="http://schemas.openxmlformats.org/officeDocument/2006/relationships/image" Target="../media/image2.png"/><Relationship Id="rId7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hyperlink" Target="#DA!A1" TargetMode="External"/><Relationship Id="rId2" Type="http://schemas.openxmlformats.org/officeDocument/2006/relationships/hyperlink" Target="#Menu!A1" TargetMode="External"/><Relationship Id="rId3" Type="http://schemas.openxmlformats.org/officeDocument/2006/relationships/hyperlink" Target="#EST!A1" TargetMode="External"/><Relationship Id="rId4" Type="http://schemas.openxmlformats.org/officeDocument/2006/relationships/hyperlink" Target="#PA!A1" TargetMode="External"/><Relationship Id="rId9" Type="http://schemas.openxmlformats.org/officeDocument/2006/relationships/image" Target="../media/image2.png"/><Relationship Id="rId5" Type="http://schemas.openxmlformats.org/officeDocument/2006/relationships/hyperlink" Target="#RC!A1" TargetMode="External"/><Relationship Id="rId6" Type="http://schemas.openxmlformats.org/officeDocument/2006/relationships/hyperlink" Target="#GRAF!A1" TargetMode="External"/><Relationship Id="rId7" Type="http://schemas.openxmlformats.org/officeDocument/2006/relationships/hyperlink" Target="#Mapa!A1" TargetMode="External"/><Relationship Id="rId8" Type="http://schemas.openxmlformats.org/officeDocument/2006/relationships/hyperlink" Target="#Int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hyperlink" Target="#DA!A1" TargetMode="External"/><Relationship Id="rId3" Type="http://schemas.openxmlformats.org/officeDocument/2006/relationships/hyperlink" Target="#EST!A1" TargetMode="External"/><Relationship Id="rId4" Type="http://schemas.openxmlformats.org/officeDocument/2006/relationships/hyperlink" Target="#PA!A1" TargetMode="External"/><Relationship Id="rId9" Type="http://schemas.openxmlformats.org/officeDocument/2006/relationships/image" Target="../media/image2.png"/><Relationship Id="rId5" Type="http://schemas.openxmlformats.org/officeDocument/2006/relationships/hyperlink" Target="#RC!A1" TargetMode="External"/><Relationship Id="rId6" Type="http://schemas.openxmlformats.org/officeDocument/2006/relationships/hyperlink" Target="#GRAF!A1" TargetMode="External"/><Relationship Id="rId7" Type="http://schemas.openxmlformats.org/officeDocument/2006/relationships/hyperlink" Target="#Mapa!A1" TargetMode="External"/><Relationship Id="rId8" Type="http://schemas.openxmlformats.org/officeDocument/2006/relationships/hyperlink" Target="#Int!A1" TargetMode="External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EST!B1" TargetMode="External"/><Relationship Id="rId2" Type="http://schemas.openxmlformats.org/officeDocument/2006/relationships/hyperlink" Target="#'EST%202'!B1" TargetMode="External"/><Relationship Id="rId3" Type="http://schemas.openxmlformats.org/officeDocument/2006/relationships/hyperlink" Target="#'EST%203'!B1" TargetMode="External"/><Relationship Id="rId4" Type="http://schemas.openxmlformats.org/officeDocument/2006/relationships/hyperlink" Target="#'EST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EST!B1" TargetMode="External"/><Relationship Id="rId2" Type="http://schemas.openxmlformats.org/officeDocument/2006/relationships/hyperlink" Target="#'EST%202'!B1" TargetMode="External"/><Relationship Id="rId3" Type="http://schemas.openxmlformats.org/officeDocument/2006/relationships/hyperlink" Target="#'EST%203'!B1" TargetMode="External"/><Relationship Id="rId4" Type="http://schemas.openxmlformats.org/officeDocument/2006/relationships/hyperlink" Target="#'EST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EST!B1" TargetMode="External"/><Relationship Id="rId2" Type="http://schemas.openxmlformats.org/officeDocument/2006/relationships/hyperlink" Target="#'EST%202'!B1" TargetMode="External"/><Relationship Id="rId3" Type="http://schemas.openxmlformats.org/officeDocument/2006/relationships/hyperlink" Target="#'EST%203'!B1" TargetMode="External"/><Relationship Id="rId4" Type="http://schemas.openxmlformats.org/officeDocument/2006/relationships/hyperlink" Target="#'EST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EST!B1" TargetMode="External"/><Relationship Id="rId2" Type="http://schemas.openxmlformats.org/officeDocument/2006/relationships/hyperlink" Target="#'EST%202'!B1" TargetMode="External"/><Relationship Id="rId3" Type="http://schemas.openxmlformats.org/officeDocument/2006/relationships/hyperlink" Target="#'EST%203'!B1" TargetMode="External"/><Relationship Id="rId4" Type="http://schemas.openxmlformats.org/officeDocument/2006/relationships/hyperlink" Target="#'EST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8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PA!B1" TargetMode="External"/><Relationship Id="rId2" Type="http://schemas.openxmlformats.org/officeDocument/2006/relationships/hyperlink" Target="#'PA%202'!B1" TargetMode="External"/><Relationship Id="rId3" Type="http://schemas.openxmlformats.org/officeDocument/2006/relationships/hyperlink" Target="#'PA%203'!B1" TargetMode="External"/><Relationship Id="rId4" Type="http://schemas.openxmlformats.org/officeDocument/2006/relationships/hyperlink" Target="#'PA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9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PA!B1" TargetMode="External"/><Relationship Id="rId2" Type="http://schemas.openxmlformats.org/officeDocument/2006/relationships/hyperlink" Target="#'PA%202'!B1" TargetMode="External"/><Relationship Id="rId3" Type="http://schemas.openxmlformats.org/officeDocument/2006/relationships/hyperlink" Target="#'PA%203'!B1" TargetMode="External"/><Relationship Id="rId4" Type="http://schemas.openxmlformats.org/officeDocument/2006/relationships/hyperlink" Target="#'PA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10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PA!B1" TargetMode="External"/><Relationship Id="rId2" Type="http://schemas.openxmlformats.org/officeDocument/2006/relationships/hyperlink" Target="#'PA%202'!B1" TargetMode="External"/><Relationship Id="rId3" Type="http://schemas.openxmlformats.org/officeDocument/2006/relationships/hyperlink" Target="#'PA%203'!B1" TargetMode="External"/><Relationship Id="rId4" Type="http://schemas.openxmlformats.org/officeDocument/2006/relationships/hyperlink" Target="#'PA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11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GRAF!A1" TargetMode="External"/><Relationship Id="rId13" Type="http://schemas.openxmlformats.org/officeDocument/2006/relationships/image" Target="../media/image2.png"/><Relationship Id="rId12" Type="http://schemas.openxmlformats.org/officeDocument/2006/relationships/hyperlink" Target="#Int!A1" TargetMode="External"/><Relationship Id="rId1" Type="http://schemas.openxmlformats.org/officeDocument/2006/relationships/hyperlink" Target="#PA!B1" TargetMode="External"/><Relationship Id="rId2" Type="http://schemas.openxmlformats.org/officeDocument/2006/relationships/hyperlink" Target="#'PA%202'!B1" TargetMode="External"/><Relationship Id="rId3" Type="http://schemas.openxmlformats.org/officeDocument/2006/relationships/hyperlink" Target="#'PA%203'!B1" TargetMode="External"/><Relationship Id="rId4" Type="http://schemas.openxmlformats.org/officeDocument/2006/relationships/hyperlink" Target="#'PA%204'!B1" TargetMode="External"/><Relationship Id="rId9" Type="http://schemas.openxmlformats.org/officeDocument/2006/relationships/hyperlink" Target="#RC!A1" TargetMode="External"/><Relationship Id="rId5" Type="http://schemas.openxmlformats.org/officeDocument/2006/relationships/hyperlink" Target="#DA!A1" TargetMode="External"/><Relationship Id="rId6" Type="http://schemas.openxmlformats.org/officeDocument/2006/relationships/hyperlink" Target="#Menu!A1" TargetMode="External"/><Relationship Id="rId7" Type="http://schemas.openxmlformats.org/officeDocument/2006/relationships/hyperlink" Target="#EST!A1" TargetMode="External"/><Relationship Id="rId8" Type="http://schemas.openxmlformats.org/officeDocument/2006/relationships/hyperlink" Target="#PA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DA!A1" TargetMode="External"/><Relationship Id="rId2" Type="http://schemas.openxmlformats.org/officeDocument/2006/relationships/hyperlink" Target="#Menu!A1" TargetMode="External"/><Relationship Id="rId3" Type="http://schemas.openxmlformats.org/officeDocument/2006/relationships/hyperlink" Target="#EST!A1" TargetMode="External"/><Relationship Id="rId4" Type="http://schemas.openxmlformats.org/officeDocument/2006/relationships/hyperlink" Target="#PA!A1" TargetMode="External"/><Relationship Id="rId9" Type="http://schemas.openxmlformats.org/officeDocument/2006/relationships/image" Target="../media/image2.png"/><Relationship Id="rId5" Type="http://schemas.openxmlformats.org/officeDocument/2006/relationships/hyperlink" Target="#RC!A1" TargetMode="External"/><Relationship Id="rId6" Type="http://schemas.openxmlformats.org/officeDocument/2006/relationships/hyperlink" Target="#GRAF!A1" TargetMode="External"/><Relationship Id="rId7" Type="http://schemas.openxmlformats.org/officeDocument/2006/relationships/hyperlink" Target="#Mapa!A1" TargetMode="External"/><Relationship Id="rId8" Type="http://schemas.openxmlformats.org/officeDocument/2006/relationships/hyperlink" Target="#Int!A1" TargetMode="External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hyperlink" Target="#Mapa!A1" TargetMode="External"/><Relationship Id="rId10" Type="http://schemas.openxmlformats.org/officeDocument/2006/relationships/hyperlink" Target="#'GRAF%204'!B1" TargetMode="External"/><Relationship Id="rId13" Type="http://schemas.openxmlformats.org/officeDocument/2006/relationships/hyperlink" Target="#Gra!B1" TargetMode="External"/><Relationship Id="rId12" Type="http://schemas.openxmlformats.org/officeDocument/2006/relationships/hyperlink" Target="#Int!A1" TargetMode="External"/><Relationship Id="rId1" Type="http://schemas.openxmlformats.org/officeDocument/2006/relationships/hyperlink" Target="#Menu!A1" TargetMode="External"/><Relationship Id="rId2" Type="http://schemas.openxmlformats.org/officeDocument/2006/relationships/hyperlink" Target="#DA!A1" TargetMode="External"/><Relationship Id="rId3" Type="http://schemas.openxmlformats.org/officeDocument/2006/relationships/hyperlink" Target="#EST!A1" TargetMode="External"/><Relationship Id="rId4" Type="http://schemas.openxmlformats.org/officeDocument/2006/relationships/hyperlink" Target="#PA!A1" TargetMode="External"/><Relationship Id="rId9" Type="http://schemas.openxmlformats.org/officeDocument/2006/relationships/hyperlink" Target="#'GRAF%203'!B1" TargetMode="External"/><Relationship Id="rId14" Type="http://schemas.openxmlformats.org/officeDocument/2006/relationships/image" Target="../media/image2.png"/><Relationship Id="rId5" Type="http://schemas.openxmlformats.org/officeDocument/2006/relationships/hyperlink" Target="#RC!A1" TargetMode="External"/><Relationship Id="rId6" Type="http://schemas.openxmlformats.org/officeDocument/2006/relationships/hyperlink" Target="#GRAF!A1" TargetMode="External"/><Relationship Id="rId7" Type="http://schemas.openxmlformats.org/officeDocument/2006/relationships/hyperlink" Target="#GRAF!B1" TargetMode="External"/><Relationship Id="rId8" Type="http://schemas.openxmlformats.org/officeDocument/2006/relationships/hyperlink" Target="#'GRAF%202'!B1" TargetMode="External"/></Relationships>
</file>

<file path=xl/drawings/_rels/drawing14.xml.rels><?xml version="1.0" encoding="UTF-8" standalone="yes"?><Relationships xmlns="http://schemas.openxmlformats.org/package/2006/relationships"><Relationship Id="rId40" Type="http://schemas.openxmlformats.org/officeDocument/2006/relationships/hyperlink" Target="#Gra!B1" TargetMode="External"/><Relationship Id="rId20" Type="http://schemas.openxmlformats.org/officeDocument/2006/relationships/chart" Target="../charts/chart20.xml"/><Relationship Id="rId41" Type="http://schemas.openxmlformats.org/officeDocument/2006/relationships/image" Target="../media/image2.png"/><Relationship Id="rId22" Type="http://schemas.openxmlformats.org/officeDocument/2006/relationships/chart" Target="../charts/chart22.xml"/><Relationship Id="rId21" Type="http://schemas.openxmlformats.org/officeDocument/2006/relationships/chart" Target="../charts/chart21.xml"/><Relationship Id="rId24" Type="http://schemas.openxmlformats.org/officeDocument/2006/relationships/chart" Target="../charts/chart24.xml"/><Relationship Id="rId23" Type="http://schemas.openxmlformats.org/officeDocument/2006/relationships/chart" Target="../charts/chart23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26" Type="http://schemas.openxmlformats.org/officeDocument/2006/relationships/chart" Target="../charts/chart26.xml"/><Relationship Id="rId25" Type="http://schemas.openxmlformats.org/officeDocument/2006/relationships/chart" Target="../charts/chart25.xml"/><Relationship Id="rId28" Type="http://schemas.openxmlformats.org/officeDocument/2006/relationships/hyperlink" Target="#DA!A1" TargetMode="External"/><Relationship Id="rId27" Type="http://schemas.openxmlformats.org/officeDocument/2006/relationships/chart" Target="../charts/chart27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29" Type="http://schemas.openxmlformats.org/officeDocument/2006/relationships/hyperlink" Target="#Menu!A1" TargetMode="Externa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1" Type="http://schemas.openxmlformats.org/officeDocument/2006/relationships/hyperlink" Target="#PA!A1" TargetMode="External"/><Relationship Id="rId30" Type="http://schemas.openxmlformats.org/officeDocument/2006/relationships/hyperlink" Target="#EST!A1" TargetMode="External"/><Relationship Id="rId11" Type="http://schemas.openxmlformats.org/officeDocument/2006/relationships/chart" Target="../charts/chart11.xml"/><Relationship Id="rId33" Type="http://schemas.openxmlformats.org/officeDocument/2006/relationships/hyperlink" Target="#GRAF!A1" TargetMode="External"/><Relationship Id="rId10" Type="http://schemas.openxmlformats.org/officeDocument/2006/relationships/chart" Target="../charts/chart10.xml"/><Relationship Id="rId32" Type="http://schemas.openxmlformats.org/officeDocument/2006/relationships/hyperlink" Target="#RC!A1" TargetMode="External"/><Relationship Id="rId13" Type="http://schemas.openxmlformats.org/officeDocument/2006/relationships/chart" Target="../charts/chart13.xml"/><Relationship Id="rId35" Type="http://schemas.openxmlformats.org/officeDocument/2006/relationships/hyperlink" Target="#'GRAF%202'!B1" TargetMode="External"/><Relationship Id="rId12" Type="http://schemas.openxmlformats.org/officeDocument/2006/relationships/chart" Target="../charts/chart12.xml"/><Relationship Id="rId34" Type="http://schemas.openxmlformats.org/officeDocument/2006/relationships/hyperlink" Target="#GRAF!B1" TargetMode="External"/><Relationship Id="rId15" Type="http://schemas.openxmlformats.org/officeDocument/2006/relationships/chart" Target="../charts/chart15.xml"/><Relationship Id="rId37" Type="http://schemas.openxmlformats.org/officeDocument/2006/relationships/hyperlink" Target="#'GRAF%204'!B1" TargetMode="External"/><Relationship Id="rId14" Type="http://schemas.openxmlformats.org/officeDocument/2006/relationships/chart" Target="../charts/chart14.xml"/><Relationship Id="rId36" Type="http://schemas.openxmlformats.org/officeDocument/2006/relationships/hyperlink" Target="#'GRAF%203'!B1" TargetMode="External"/><Relationship Id="rId17" Type="http://schemas.openxmlformats.org/officeDocument/2006/relationships/chart" Target="../charts/chart17.xml"/><Relationship Id="rId39" Type="http://schemas.openxmlformats.org/officeDocument/2006/relationships/hyperlink" Target="#Int!A1" TargetMode="External"/><Relationship Id="rId16" Type="http://schemas.openxmlformats.org/officeDocument/2006/relationships/chart" Target="../charts/chart16.xml"/><Relationship Id="rId38" Type="http://schemas.openxmlformats.org/officeDocument/2006/relationships/hyperlink" Target="#Mapa!A1" TargetMode="External"/><Relationship Id="rId19" Type="http://schemas.openxmlformats.org/officeDocument/2006/relationships/chart" Target="../charts/chart19.xml"/><Relationship Id="rId18" Type="http://schemas.openxmlformats.org/officeDocument/2006/relationships/chart" Target="../charts/chart18.xml"/></Relationships>
</file>

<file path=xl/drawings/_rels/drawing15.xml.rels><?xml version="1.0" encoding="UTF-8" standalone="yes"?><Relationships xmlns="http://schemas.openxmlformats.org/package/2006/relationships"><Relationship Id="rId40" Type="http://schemas.openxmlformats.org/officeDocument/2006/relationships/hyperlink" Target="#Gra!B1" TargetMode="External"/><Relationship Id="rId20" Type="http://schemas.openxmlformats.org/officeDocument/2006/relationships/chart" Target="../charts/chart47.xml"/><Relationship Id="rId41" Type="http://schemas.openxmlformats.org/officeDocument/2006/relationships/image" Target="../media/image2.png"/><Relationship Id="rId22" Type="http://schemas.openxmlformats.org/officeDocument/2006/relationships/chart" Target="../charts/chart49.xml"/><Relationship Id="rId21" Type="http://schemas.openxmlformats.org/officeDocument/2006/relationships/chart" Target="../charts/chart48.xml"/><Relationship Id="rId24" Type="http://schemas.openxmlformats.org/officeDocument/2006/relationships/chart" Target="../charts/chart51.xml"/><Relationship Id="rId23" Type="http://schemas.openxmlformats.org/officeDocument/2006/relationships/chart" Target="../charts/chart50.xml"/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26" Type="http://schemas.openxmlformats.org/officeDocument/2006/relationships/chart" Target="../charts/chart53.xml"/><Relationship Id="rId25" Type="http://schemas.openxmlformats.org/officeDocument/2006/relationships/chart" Target="../charts/chart52.xml"/><Relationship Id="rId28" Type="http://schemas.openxmlformats.org/officeDocument/2006/relationships/hyperlink" Target="#DA!A1" TargetMode="External"/><Relationship Id="rId27" Type="http://schemas.openxmlformats.org/officeDocument/2006/relationships/chart" Target="../charts/chart54.xml"/><Relationship Id="rId5" Type="http://schemas.openxmlformats.org/officeDocument/2006/relationships/chart" Target="../charts/chart32.xml"/><Relationship Id="rId6" Type="http://schemas.openxmlformats.org/officeDocument/2006/relationships/chart" Target="../charts/chart33.xml"/><Relationship Id="rId29" Type="http://schemas.openxmlformats.org/officeDocument/2006/relationships/hyperlink" Target="#Menu!A1" TargetMode="External"/><Relationship Id="rId7" Type="http://schemas.openxmlformats.org/officeDocument/2006/relationships/chart" Target="../charts/chart34.xml"/><Relationship Id="rId8" Type="http://schemas.openxmlformats.org/officeDocument/2006/relationships/chart" Target="../charts/chart35.xml"/><Relationship Id="rId31" Type="http://schemas.openxmlformats.org/officeDocument/2006/relationships/hyperlink" Target="#PA!A1" TargetMode="External"/><Relationship Id="rId30" Type="http://schemas.openxmlformats.org/officeDocument/2006/relationships/hyperlink" Target="#EST!A1" TargetMode="External"/><Relationship Id="rId11" Type="http://schemas.openxmlformats.org/officeDocument/2006/relationships/chart" Target="../charts/chart38.xml"/><Relationship Id="rId33" Type="http://schemas.openxmlformats.org/officeDocument/2006/relationships/hyperlink" Target="#GRAF!A1" TargetMode="External"/><Relationship Id="rId10" Type="http://schemas.openxmlformats.org/officeDocument/2006/relationships/chart" Target="../charts/chart37.xml"/><Relationship Id="rId32" Type="http://schemas.openxmlformats.org/officeDocument/2006/relationships/hyperlink" Target="#RC!A1" TargetMode="External"/><Relationship Id="rId13" Type="http://schemas.openxmlformats.org/officeDocument/2006/relationships/chart" Target="../charts/chart40.xml"/><Relationship Id="rId35" Type="http://schemas.openxmlformats.org/officeDocument/2006/relationships/hyperlink" Target="#'GRAF%202'!B1" TargetMode="External"/><Relationship Id="rId12" Type="http://schemas.openxmlformats.org/officeDocument/2006/relationships/chart" Target="../charts/chart39.xml"/><Relationship Id="rId34" Type="http://schemas.openxmlformats.org/officeDocument/2006/relationships/hyperlink" Target="#GRAF!B1" TargetMode="External"/><Relationship Id="rId15" Type="http://schemas.openxmlformats.org/officeDocument/2006/relationships/chart" Target="../charts/chart42.xml"/><Relationship Id="rId37" Type="http://schemas.openxmlformats.org/officeDocument/2006/relationships/hyperlink" Target="#'GRAF%204'!B1" TargetMode="External"/><Relationship Id="rId14" Type="http://schemas.openxmlformats.org/officeDocument/2006/relationships/chart" Target="../charts/chart41.xml"/><Relationship Id="rId36" Type="http://schemas.openxmlformats.org/officeDocument/2006/relationships/hyperlink" Target="#'GRAF%203'!B1" TargetMode="External"/><Relationship Id="rId17" Type="http://schemas.openxmlformats.org/officeDocument/2006/relationships/chart" Target="../charts/chart44.xml"/><Relationship Id="rId39" Type="http://schemas.openxmlformats.org/officeDocument/2006/relationships/hyperlink" Target="#Int!A1" TargetMode="External"/><Relationship Id="rId16" Type="http://schemas.openxmlformats.org/officeDocument/2006/relationships/chart" Target="../charts/chart43.xml"/><Relationship Id="rId38" Type="http://schemas.openxmlformats.org/officeDocument/2006/relationships/hyperlink" Target="#Mapa!A1" TargetMode="External"/><Relationship Id="rId19" Type="http://schemas.openxmlformats.org/officeDocument/2006/relationships/chart" Target="../charts/chart46.xml"/><Relationship Id="rId18" Type="http://schemas.openxmlformats.org/officeDocument/2006/relationships/chart" Target="../charts/chart45.xml"/></Relationships>
</file>

<file path=xl/drawings/_rels/drawing16.xml.rels><?xml version="1.0" encoding="UTF-8" standalone="yes"?><Relationships xmlns="http://schemas.openxmlformats.org/package/2006/relationships"><Relationship Id="rId40" Type="http://schemas.openxmlformats.org/officeDocument/2006/relationships/hyperlink" Target="#Gra!B1" TargetMode="External"/><Relationship Id="rId20" Type="http://schemas.openxmlformats.org/officeDocument/2006/relationships/chart" Target="../charts/chart74.xml"/><Relationship Id="rId41" Type="http://schemas.openxmlformats.org/officeDocument/2006/relationships/image" Target="../media/image2.png"/><Relationship Id="rId22" Type="http://schemas.openxmlformats.org/officeDocument/2006/relationships/chart" Target="../charts/chart76.xml"/><Relationship Id="rId21" Type="http://schemas.openxmlformats.org/officeDocument/2006/relationships/chart" Target="../charts/chart75.xml"/><Relationship Id="rId24" Type="http://schemas.openxmlformats.org/officeDocument/2006/relationships/chart" Target="../charts/chart78.xml"/><Relationship Id="rId23" Type="http://schemas.openxmlformats.org/officeDocument/2006/relationships/chart" Target="../charts/chart77.xml"/><Relationship Id="rId1" Type="http://schemas.openxmlformats.org/officeDocument/2006/relationships/chart" Target="../charts/chart55.xml"/><Relationship Id="rId2" Type="http://schemas.openxmlformats.org/officeDocument/2006/relationships/chart" Target="../charts/chart56.xml"/><Relationship Id="rId3" Type="http://schemas.openxmlformats.org/officeDocument/2006/relationships/chart" Target="../charts/chart57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26" Type="http://schemas.openxmlformats.org/officeDocument/2006/relationships/chart" Target="../charts/chart80.xml"/><Relationship Id="rId25" Type="http://schemas.openxmlformats.org/officeDocument/2006/relationships/chart" Target="../charts/chart79.xml"/><Relationship Id="rId28" Type="http://schemas.openxmlformats.org/officeDocument/2006/relationships/hyperlink" Target="#DA!A1" TargetMode="External"/><Relationship Id="rId27" Type="http://schemas.openxmlformats.org/officeDocument/2006/relationships/chart" Target="../charts/chart81.xml"/><Relationship Id="rId5" Type="http://schemas.openxmlformats.org/officeDocument/2006/relationships/chart" Target="../charts/chart59.xml"/><Relationship Id="rId6" Type="http://schemas.openxmlformats.org/officeDocument/2006/relationships/chart" Target="../charts/chart60.xml"/><Relationship Id="rId29" Type="http://schemas.openxmlformats.org/officeDocument/2006/relationships/hyperlink" Target="#Menu!A1" TargetMode="External"/><Relationship Id="rId7" Type="http://schemas.openxmlformats.org/officeDocument/2006/relationships/chart" Target="../charts/chart61.xml"/><Relationship Id="rId8" Type="http://schemas.openxmlformats.org/officeDocument/2006/relationships/chart" Target="../charts/chart62.xml"/><Relationship Id="rId31" Type="http://schemas.openxmlformats.org/officeDocument/2006/relationships/hyperlink" Target="#PA!A1" TargetMode="External"/><Relationship Id="rId30" Type="http://schemas.openxmlformats.org/officeDocument/2006/relationships/hyperlink" Target="#EST!A1" TargetMode="External"/><Relationship Id="rId11" Type="http://schemas.openxmlformats.org/officeDocument/2006/relationships/chart" Target="../charts/chart65.xml"/><Relationship Id="rId33" Type="http://schemas.openxmlformats.org/officeDocument/2006/relationships/hyperlink" Target="#GRAF!A1" TargetMode="External"/><Relationship Id="rId10" Type="http://schemas.openxmlformats.org/officeDocument/2006/relationships/chart" Target="../charts/chart64.xml"/><Relationship Id="rId32" Type="http://schemas.openxmlformats.org/officeDocument/2006/relationships/hyperlink" Target="#RC!A1" TargetMode="External"/><Relationship Id="rId13" Type="http://schemas.openxmlformats.org/officeDocument/2006/relationships/chart" Target="../charts/chart67.xml"/><Relationship Id="rId35" Type="http://schemas.openxmlformats.org/officeDocument/2006/relationships/hyperlink" Target="#'GRAF%202'!B1" TargetMode="External"/><Relationship Id="rId12" Type="http://schemas.openxmlformats.org/officeDocument/2006/relationships/chart" Target="../charts/chart66.xml"/><Relationship Id="rId34" Type="http://schemas.openxmlformats.org/officeDocument/2006/relationships/hyperlink" Target="#GRAF!B1" TargetMode="External"/><Relationship Id="rId15" Type="http://schemas.openxmlformats.org/officeDocument/2006/relationships/chart" Target="../charts/chart69.xml"/><Relationship Id="rId37" Type="http://schemas.openxmlformats.org/officeDocument/2006/relationships/hyperlink" Target="#'GRAF%204'!B1" TargetMode="External"/><Relationship Id="rId14" Type="http://schemas.openxmlformats.org/officeDocument/2006/relationships/chart" Target="../charts/chart68.xml"/><Relationship Id="rId36" Type="http://schemas.openxmlformats.org/officeDocument/2006/relationships/hyperlink" Target="#'GRAF%203'!B1" TargetMode="External"/><Relationship Id="rId17" Type="http://schemas.openxmlformats.org/officeDocument/2006/relationships/chart" Target="../charts/chart71.xml"/><Relationship Id="rId39" Type="http://schemas.openxmlformats.org/officeDocument/2006/relationships/hyperlink" Target="#Int!A1" TargetMode="External"/><Relationship Id="rId16" Type="http://schemas.openxmlformats.org/officeDocument/2006/relationships/chart" Target="../charts/chart70.xml"/><Relationship Id="rId38" Type="http://schemas.openxmlformats.org/officeDocument/2006/relationships/hyperlink" Target="#Mapa!A1" TargetMode="External"/><Relationship Id="rId19" Type="http://schemas.openxmlformats.org/officeDocument/2006/relationships/chart" Target="../charts/chart73.xml"/><Relationship Id="rId18" Type="http://schemas.openxmlformats.org/officeDocument/2006/relationships/chart" Target="../charts/chart72.xml"/></Relationships>
</file>

<file path=xl/drawings/_rels/drawing17.xml.rels><?xml version="1.0" encoding="UTF-8" standalone="yes"?><Relationships xmlns="http://schemas.openxmlformats.org/package/2006/relationships"><Relationship Id="rId40" Type="http://schemas.openxmlformats.org/officeDocument/2006/relationships/hyperlink" Target="#Gra!B1" TargetMode="External"/><Relationship Id="rId20" Type="http://schemas.openxmlformats.org/officeDocument/2006/relationships/chart" Target="../charts/chart101.xml"/><Relationship Id="rId41" Type="http://schemas.openxmlformats.org/officeDocument/2006/relationships/image" Target="../media/image2.png"/><Relationship Id="rId22" Type="http://schemas.openxmlformats.org/officeDocument/2006/relationships/chart" Target="../charts/chart103.xml"/><Relationship Id="rId21" Type="http://schemas.openxmlformats.org/officeDocument/2006/relationships/chart" Target="../charts/chart102.xml"/><Relationship Id="rId24" Type="http://schemas.openxmlformats.org/officeDocument/2006/relationships/chart" Target="../charts/chart105.xml"/><Relationship Id="rId23" Type="http://schemas.openxmlformats.org/officeDocument/2006/relationships/chart" Target="../charts/chart104.xml"/><Relationship Id="rId1" Type="http://schemas.openxmlformats.org/officeDocument/2006/relationships/chart" Target="../charts/chart82.xml"/><Relationship Id="rId2" Type="http://schemas.openxmlformats.org/officeDocument/2006/relationships/chart" Target="../charts/chart83.xml"/><Relationship Id="rId3" Type="http://schemas.openxmlformats.org/officeDocument/2006/relationships/chart" Target="../charts/chart84.xml"/><Relationship Id="rId4" Type="http://schemas.openxmlformats.org/officeDocument/2006/relationships/chart" Target="../charts/chart85.xml"/><Relationship Id="rId9" Type="http://schemas.openxmlformats.org/officeDocument/2006/relationships/chart" Target="../charts/chart90.xml"/><Relationship Id="rId26" Type="http://schemas.openxmlformats.org/officeDocument/2006/relationships/chart" Target="../charts/chart107.xml"/><Relationship Id="rId25" Type="http://schemas.openxmlformats.org/officeDocument/2006/relationships/chart" Target="../charts/chart106.xml"/><Relationship Id="rId28" Type="http://schemas.openxmlformats.org/officeDocument/2006/relationships/hyperlink" Target="#DA!A1" TargetMode="External"/><Relationship Id="rId27" Type="http://schemas.openxmlformats.org/officeDocument/2006/relationships/chart" Target="../charts/chart108.xml"/><Relationship Id="rId5" Type="http://schemas.openxmlformats.org/officeDocument/2006/relationships/chart" Target="../charts/chart86.xml"/><Relationship Id="rId6" Type="http://schemas.openxmlformats.org/officeDocument/2006/relationships/chart" Target="../charts/chart87.xml"/><Relationship Id="rId29" Type="http://schemas.openxmlformats.org/officeDocument/2006/relationships/hyperlink" Target="#Menu!A1" TargetMode="External"/><Relationship Id="rId7" Type="http://schemas.openxmlformats.org/officeDocument/2006/relationships/chart" Target="../charts/chart88.xml"/><Relationship Id="rId8" Type="http://schemas.openxmlformats.org/officeDocument/2006/relationships/chart" Target="../charts/chart89.xml"/><Relationship Id="rId31" Type="http://schemas.openxmlformats.org/officeDocument/2006/relationships/hyperlink" Target="#PA!A1" TargetMode="External"/><Relationship Id="rId30" Type="http://schemas.openxmlformats.org/officeDocument/2006/relationships/hyperlink" Target="#EST!A1" TargetMode="External"/><Relationship Id="rId11" Type="http://schemas.openxmlformats.org/officeDocument/2006/relationships/chart" Target="../charts/chart92.xml"/><Relationship Id="rId33" Type="http://schemas.openxmlformats.org/officeDocument/2006/relationships/hyperlink" Target="#GRAF!A1" TargetMode="External"/><Relationship Id="rId10" Type="http://schemas.openxmlformats.org/officeDocument/2006/relationships/chart" Target="../charts/chart91.xml"/><Relationship Id="rId32" Type="http://schemas.openxmlformats.org/officeDocument/2006/relationships/hyperlink" Target="#RC!A1" TargetMode="External"/><Relationship Id="rId13" Type="http://schemas.openxmlformats.org/officeDocument/2006/relationships/chart" Target="../charts/chart94.xml"/><Relationship Id="rId35" Type="http://schemas.openxmlformats.org/officeDocument/2006/relationships/hyperlink" Target="#'GRAF%202'!B1" TargetMode="External"/><Relationship Id="rId12" Type="http://schemas.openxmlformats.org/officeDocument/2006/relationships/chart" Target="../charts/chart93.xml"/><Relationship Id="rId34" Type="http://schemas.openxmlformats.org/officeDocument/2006/relationships/hyperlink" Target="#GRAF!B1" TargetMode="External"/><Relationship Id="rId15" Type="http://schemas.openxmlformats.org/officeDocument/2006/relationships/chart" Target="../charts/chart96.xml"/><Relationship Id="rId37" Type="http://schemas.openxmlformats.org/officeDocument/2006/relationships/hyperlink" Target="#'GRAF%204'!B1" TargetMode="External"/><Relationship Id="rId14" Type="http://schemas.openxmlformats.org/officeDocument/2006/relationships/chart" Target="../charts/chart95.xml"/><Relationship Id="rId36" Type="http://schemas.openxmlformats.org/officeDocument/2006/relationships/hyperlink" Target="#'GRAF%203'!B1" TargetMode="External"/><Relationship Id="rId17" Type="http://schemas.openxmlformats.org/officeDocument/2006/relationships/chart" Target="../charts/chart98.xml"/><Relationship Id="rId39" Type="http://schemas.openxmlformats.org/officeDocument/2006/relationships/hyperlink" Target="#Int!A1" TargetMode="External"/><Relationship Id="rId16" Type="http://schemas.openxmlformats.org/officeDocument/2006/relationships/chart" Target="../charts/chart97.xml"/><Relationship Id="rId38" Type="http://schemas.openxmlformats.org/officeDocument/2006/relationships/hyperlink" Target="#Mapa!A1" TargetMode="External"/><Relationship Id="rId19" Type="http://schemas.openxmlformats.org/officeDocument/2006/relationships/chart" Target="../charts/chart100.xml"/><Relationship Id="rId18" Type="http://schemas.openxmlformats.org/officeDocument/2006/relationships/chart" Target="../charts/chart99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DA!A1" TargetMode="External"/><Relationship Id="rId2" Type="http://schemas.openxmlformats.org/officeDocument/2006/relationships/hyperlink" Target="#Menu!A1" TargetMode="External"/><Relationship Id="rId3" Type="http://schemas.openxmlformats.org/officeDocument/2006/relationships/hyperlink" Target="#EST!A1" TargetMode="External"/><Relationship Id="rId4" Type="http://schemas.openxmlformats.org/officeDocument/2006/relationships/hyperlink" Target="#PA!A1" TargetMode="External"/><Relationship Id="rId9" Type="http://schemas.openxmlformats.org/officeDocument/2006/relationships/image" Target="../media/image2.png"/><Relationship Id="rId5" Type="http://schemas.openxmlformats.org/officeDocument/2006/relationships/hyperlink" Target="#RC!A1" TargetMode="External"/><Relationship Id="rId6" Type="http://schemas.openxmlformats.org/officeDocument/2006/relationships/hyperlink" Target="#GRAF!A1" TargetMode="External"/><Relationship Id="rId7" Type="http://schemas.openxmlformats.org/officeDocument/2006/relationships/hyperlink" Target="#Mapa!A1" TargetMode="External"/><Relationship Id="rId8" Type="http://schemas.openxmlformats.org/officeDocument/2006/relationships/hyperlink" Target="#Int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DA!A1" TargetMode="External"/><Relationship Id="rId2" Type="http://schemas.openxmlformats.org/officeDocument/2006/relationships/hyperlink" Target="#Menu!A1" TargetMode="External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9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4.png"/><Relationship Id="rId7" Type="http://schemas.openxmlformats.org/officeDocument/2006/relationships/image" Target="../media/image7.png"/><Relationship Id="rId8" Type="http://schemas.openxmlformats.org/officeDocument/2006/relationships/image" Target="../media/image9.png"/><Relationship Id="rId11" Type="http://schemas.openxmlformats.org/officeDocument/2006/relationships/image" Target="../media/image10.png"/><Relationship Id="rId10" Type="http://schemas.openxmlformats.org/officeDocument/2006/relationships/image" Target="../media/image8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5" Type="http://schemas.openxmlformats.org/officeDocument/2006/relationships/image" Target="../media/image17.png"/><Relationship Id="rId14" Type="http://schemas.openxmlformats.org/officeDocument/2006/relationships/image" Target="../media/image15.png"/><Relationship Id="rId17" Type="http://schemas.openxmlformats.org/officeDocument/2006/relationships/image" Target="../media/image14.png"/><Relationship Id="rId16" Type="http://schemas.openxmlformats.org/officeDocument/2006/relationships/image" Target="../media/image13.png"/><Relationship Id="rId1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123825</xdr:colOff>
      <xdr:row>0</xdr:row>
      <xdr:rowOff>0</xdr:rowOff>
    </xdr:from>
    <xdr:ext cx="3286125" cy="571500"/>
    <xdr:sp>
      <xdr:nvSpPr>
        <xdr:cNvPr id="3" name="Shape 3"/>
        <xdr:cNvSpPr/>
      </xdr:nvSpPr>
      <xdr:spPr>
        <a:xfrm>
          <a:off x="3707700" y="3499013"/>
          <a:ext cx="3276600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123825</xdr:colOff>
      <xdr:row>8</xdr:row>
      <xdr:rowOff>104775</xdr:rowOff>
    </xdr:from>
    <xdr:ext cx="1295400" cy="238125"/>
    <xdr:sp>
      <xdr:nvSpPr>
        <xdr:cNvPr id="4" name="Shape 4">
          <a:hlinkClick r:id="rId1"/>
        </xdr:cNvPr>
        <xdr:cNvSpPr/>
      </xdr:nvSpPr>
      <xdr:spPr>
        <a:xfrm>
          <a:off x="4703063" y="3665700"/>
          <a:ext cx="1285875" cy="228600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Acessar a Planilha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123825</xdr:colOff>
      <xdr:row>10</xdr:row>
      <xdr:rowOff>142875</xdr:rowOff>
    </xdr:from>
    <xdr:ext cx="9906000" cy="2381250"/>
    <xdr:sp>
      <xdr:nvSpPr>
        <xdr:cNvPr id="5" name="Shape 5"/>
        <xdr:cNvSpPr/>
      </xdr:nvSpPr>
      <xdr:spPr>
        <a:xfrm>
          <a:off x="397763" y="2594138"/>
          <a:ext cx="9896475" cy="2371725"/>
        </a:xfrm>
        <a:prstGeom prst="rect">
          <a:avLst/>
        </a:prstGeom>
        <a:solidFill>
          <a:srgbClr val="E58F71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4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Essa planilha deve possibilitar à empresária estruturar o seu planejamento com definição de estratégicas e plano de ação para execução, uma vez que é importante manter o controle do seu negócio. Defina objetivos e metas e acompanhe os respectivos resultados. O uso da planilha deverá reforçar para a empreendedora a identidade da empresa, a definição de metas e ações para alcançar os objetivos traçados, bem como o acompanhamento dos resultados alcançados.</a:t>
          </a:r>
          <a:endParaRPr b="0" sz="1400" u="none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20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485775</xdr:colOff>
      <xdr:row>25</xdr:row>
      <xdr:rowOff>133350</xdr:rowOff>
    </xdr:from>
    <xdr:ext cx="1990725" cy="171450"/>
    <xdr:sp>
      <xdr:nvSpPr>
        <xdr:cNvPr id="6" name="Shape 6"/>
        <xdr:cNvSpPr/>
      </xdr:nvSpPr>
      <xdr:spPr>
        <a:xfrm>
          <a:off x="4355400" y="3699038"/>
          <a:ext cx="1981200" cy="161925"/>
        </a:xfrm>
        <a:prstGeom prst="rect">
          <a:avLst/>
        </a:prstGeom>
        <a:noFill/>
        <a:ln>
          <a:noFill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A5A5A5"/>
              </a:solidFill>
              <a:latin typeface="Calibri"/>
              <a:ea typeface="Calibri"/>
              <a:cs typeface="Calibri"/>
              <a:sym typeface="Calibri"/>
            </a:rPr>
            <a:t>Esta planilha foi desenvolvida por: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542925</xdr:colOff>
      <xdr:row>27</xdr:row>
      <xdr:rowOff>114300</xdr:rowOff>
    </xdr:from>
    <xdr:ext cx="1619250" cy="476250"/>
    <xdr:grpSp>
      <xdr:nvGrpSpPr>
        <xdr:cNvPr id="2" name="Shape 2"/>
        <xdr:cNvGrpSpPr/>
      </xdr:nvGrpSpPr>
      <xdr:grpSpPr>
        <a:xfrm>
          <a:off x="4536375" y="3541875"/>
          <a:ext cx="1619250" cy="476250"/>
          <a:chOff x="4536375" y="3541875"/>
          <a:chExt cx="1619250" cy="476250"/>
        </a:xfrm>
      </xdr:grpSpPr>
      <xdr:grpSp>
        <xdr:nvGrpSpPr>
          <xdr:cNvPr id="7" name="Shape 7"/>
          <xdr:cNvGrpSpPr/>
        </xdr:nvGrpSpPr>
        <xdr:grpSpPr>
          <a:xfrm>
            <a:off x="4536375" y="3541875"/>
            <a:ext cx="1619250" cy="476250"/>
            <a:chOff x="4296960" y="4364280"/>
            <a:chExt cx="1717200" cy="467280"/>
          </a:xfrm>
        </xdr:grpSpPr>
        <xdr:sp>
          <xdr:nvSpPr>
            <xdr:cNvPr id="8" name="Shape 8"/>
            <xdr:cNvSpPr/>
          </xdr:nvSpPr>
          <xdr:spPr>
            <a:xfrm>
              <a:off x="4296960" y="4364280"/>
              <a:ext cx="1717200" cy="4672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>
              <a:hlinkClick r:id="rId2"/>
            </xdr:cNvPr>
            <xdr:cNvSpPr/>
          </xdr:nvSpPr>
          <xdr:spPr>
            <a:xfrm>
              <a:off x="4575240" y="4462200"/>
              <a:ext cx="1438920" cy="36936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000" lIns="90000" spcFirstLastPara="1" rIns="90000" wrap="square" tIns="45000">
              <a:noAutofit/>
            </a:bodyPr>
            <a:lstStyle/>
            <a:p>
              <a:pPr indent="0" lvl="0" marL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800" u="none" strike="noStrike">
                  <a:solidFill>
                    <a:srgbClr val="A20E2E"/>
                  </a:solidFill>
                  <a:latin typeface="Calibri"/>
                  <a:ea typeface="Calibri"/>
                  <a:cs typeface="Calibri"/>
                  <a:sym typeface="Calibri"/>
                </a:rPr>
                <a:t>INSTRUÇÕES</a:t>
              </a:r>
              <a:endParaRPr b="0" sz="1800" u="none" strike="noStrike">
                <a:latin typeface="Times New Roman"/>
                <a:ea typeface="Times New Roman"/>
                <a:cs typeface="Times New Roman"/>
                <a:sym typeface="Times New Roman"/>
              </a:endParaRPr>
            </a:p>
          </xdr:txBody>
        </xdr:sp>
        <xdr:pic>
          <xdr:nvPicPr>
            <xdr:cNvPr id="10" name="Shape 10"/>
            <xdr:cNvPicPr preferRelativeResize="0"/>
          </xdr:nvPicPr>
          <xdr:blipFill rotWithShape="1">
            <a:blip r:embed="rId3">
              <a:alphaModFix/>
            </a:blip>
            <a:srcRect b="0" l="0" r="0" t="0"/>
            <a:stretch/>
          </xdr:blipFill>
          <xdr:spPr>
            <a:xfrm>
              <a:off x="4296960" y="4364280"/>
              <a:ext cx="332280" cy="37584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152400</xdr:colOff>
      <xdr:row>27</xdr:row>
      <xdr:rowOff>95250</xdr:rowOff>
    </xdr:from>
    <xdr:ext cx="1343025" cy="495300"/>
    <xdr:grpSp>
      <xdr:nvGrpSpPr>
        <xdr:cNvPr id="2" name="Shape 2"/>
        <xdr:cNvGrpSpPr/>
      </xdr:nvGrpSpPr>
      <xdr:grpSpPr>
        <a:xfrm>
          <a:off x="4674488" y="3532350"/>
          <a:ext cx="1343025" cy="495300"/>
          <a:chOff x="4674488" y="3532350"/>
          <a:chExt cx="1343025" cy="495300"/>
        </a:xfrm>
      </xdr:grpSpPr>
      <xdr:grpSp>
        <xdr:nvGrpSpPr>
          <xdr:cNvPr id="11" name="Shape 11"/>
          <xdr:cNvGrpSpPr/>
        </xdr:nvGrpSpPr>
        <xdr:grpSpPr>
          <a:xfrm>
            <a:off x="4674488" y="3532350"/>
            <a:ext cx="1343025" cy="495300"/>
            <a:chOff x="2657160" y="4341600"/>
            <a:chExt cx="1415520" cy="494280"/>
          </a:xfrm>
        </xdr:grpSpPr>
        <xdr:sp>
          <xdr:nvSpPr>
            <xdr:cNvPr id="8" name="Shape 8"/>
            <xdr:cNvSpPr/>
          </xdr:nvSpPr>
          <xdr:spPr>
            <a:xfrm>
              <a:off x="2657160" y="4341600"/>
              <a:ext cx="1415500" cy="4942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descr="Play Red Button transparent PNG - StickPNG" id="12" name="Shape 12"/>
            <xdr:cNvPicPr preferRelativeResize="0"/>
          </xdr:nvPicPr>
          <xdr:blipFill rotWithShape="1">
            <a:blip r:embed="rId4">
              <a:alphaModFix/>
            </a:blip>
            <a:srcRect b="0" l="0" r="0" t="0"/>
            <a:stretch/>
          </xdr:blipFill>
          <xdr:spPr>
            <a:xfrm>
              <a:off x="2657160" y="4341600"/>
              <a:ext cx="497520" cy="417960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3" name="Shape 13">
              <a:hlinkClick r:id="rId5"/>
            </xdr:cNvPr>
            <xdr:cNvSpPr/>
          </xdr:nvSpPr>
          <xdr:spPr>
            <a:xfrm>
              <a:off x="3131640" y="4466520"/>
              <a:ext cx="941040" cy="36936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000" lIns="90000" spcFirstLastPara="1" rIns="90000" wrap="square" tIns="45000">
              <a:noAutofit/>
            </a:bodyPr>
            <a:lstStyle/>
            <a:p>
              <a:pPr indent="0" lvl="0" marL="0" rtl="0" algn="l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800" u="none" strike="noStrike">
                  <a:solidFill>
                    <a:srgbClr val="A20E2E"/>
                  </a:solidFill>
                  <a:latin typeface="Calibri"/>
                  <a:ea typeface="Calibri"/>
                  <a:cs typeface="Calibri"/>
                  <a:sym typeface="Calibri"/>
                </a:rPr>
                <a:t>INICIAR</a:t>
              </a:r>
              <a:endParaRPr b="0" sz="1800" u="none" strike="noStrike">
                <a:latin typeface="Times New Roman"/>
                <a:ea typeface="Times New Roman"/>
                <a:cs typeface="Times New Roman"/>
                <a:sym typeface="Times New Roman"/>
              </a:endParaRPr>
            </a:p>
          </xdr:txBody>
        </xdr:sp>
      </xdr:grpSp>
    </xdr:grpSp>
    <xdr:clientData fLocksWithSheet="0"/>
  </xdr:oneCellAnchor>
  <xdr:oneCellAnchor>
    <xdr:from>
      <xdr:col>0</xdr:col>
      <xdr:colOff>314325</xdr:colOff>
      <xdr:row>0</xdr:row>
      <xdr:rowOff>0</xdr:rowOff>
    </xdr:from>
    <xdr:ext cx="1895475" cy="54292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495300</xdr:colOff>
      <xdr:row>27</xdr:row>
      <xdr:rowOff>38100</xdr:rowOff>
    </xdr:from>
    <xdr:ext cx="2343150" cy="54292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133350</xdr:rowOff>
    </xdr:from>
    <xdr:ext cx="2419350" cy="231457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742950</xdr:colOff>
      <xdr:row>0</xdr:row>
      <xdr:rowOff>0</xdr:rowOff>
    </xdr:from>
    <xdr:ext cx="8039100" cy="533400"/>
    <xdr:sp>
      <xdr:nvSpPr>
        <xdr:cNvPr id="14" name="Shape 14"/>
        <xdr:cNvSpPr/>
      </xdr:nvSpPr>
      <xdr:spPr>
        <a:xfrm>
          <a:off x="1331213" y="3518063"/>
          <a:ext cx="802957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47625</xdr:rowOff>
    </xdr:from>
    <xdr:ext cx="1285875" cy="276225"/>
    <xdr:sp>
      <xdr:nvSpPr>
        <xdr:cNvPr id="15" name="Shape 15">
          <a:hlinkClick r:id="rId1"/>
        </xdr:cNvPr>
        <xdr:cNvSpPr/>
      </xdr:nvSpPr>
      <xdr:spPr>
        <a:xfrm>
          <a:off x="4707825" y="3646650"/>
          <a:ext cx="1276350" cy="266700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38150" cy="314325"/>
    <xdr:sp>
      <xdr:nvSpPr>
        <xdr:cNvPr id="16" name="Shape 16">
          <a:hlinkClick r:id="rId2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8</xdr:row>
      <xdr:rowOff>57150</xdr:rowOff>
    </xdr:from>
    <xdr:ext cx="1247775" cy="285750"/>
    <xdr:sp>
      <xdr:nvSpPr>
        <xdr:cNvPr id="17" name="Shape 17">
          <a:hlinkClick r:id="rId3"/>
        </xdr:cNvPr>
        <xdr:cNvSpPr/>
      </xdr:nvSpPr>
      <xdr:spPr>
        <a:xfrm>
          <a:off x="4726875" y="3641888"/>
          <a:ext cx="1238250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57150</xdr:colOff>
      <xdr:row>8</xdr:row>
      <xdr:rowOff>57150</xdr:rowOff>
    </xdr:from>
    <xdr:ext cx="1333500" cy="285750"/>
    <xdr:sp>
      <xdr:nvSpPr>
        <xdr:cNvPr id="18" name="Shape 18">
          <a:hlinkClick r:id="rId4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1419225</xdr:colOff>
      <xdr:row>8</xdr:row>
      <xdr:rowOff>57150</xdr:rowOff>
    </xdr:from>
    <xdr:ext cx="1276350" cy="285750"/>
    <xdr:sp>
      <xdr:nvSpPr>
        <xdr:cNvPr id="19" name="Shape 19">
          <a:hlinkClick r:id="rId5"/>
        </xdr:cNvPr>
        <xdr:cNvSpPr/>
      </xdr:nvSpPr>
      <xdr:spPr>
        <a:xfrm>
          <a:off x="4712588" y="3641888"/>
          <a:ext cx="12668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1019175</xdr:colOff>
      <xdr:row>8</xdr:row>
      <xdr:rowOff>57150</xdr:rowOff>
    </xdr:from>
    <xdr:ext cx="1333500" cy="285750"/>
    <xdr:sp>
      <xdr:nvSpPr>
        <xdr:cNvPr id="20" name="Shape 20">
          <a:hlinkClick r:id="rId6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2381250</xdr:colOff>
      <xdr:row>8</xdr:row>
      <xdr:rowOff>47625</xdr:rowOff>
    </xdr:from>
    <xdr:ext cx="1209675" cy="276225"/>
    <xdr:sp>
      <xdr:nvSpPr>
        <xdr:cNvPr id="21" name="Shape 21">
          <a:hlinkClick r:id="rId7"/>
        </xdr:cNvPr>
        <xdr:cNvSpPr/>
      </xdr:nvSpPr>
      <xdr:spPr>
        <a:xfrm>
          <a:off x="4745925" y="3646650"/>
          <a:ext cx="1200150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781050</xdr:colOff>
      <xdr:row>8</xdr:row>
      <xdr:rowOff>57150</xdr:rowOff>
    </xdr:from>
    <xdr:ext cx="1285875" cy="285750"/>
    <xdr:sp>
      <xdr:nvSpPr>
        <xdr:cNvPr id="22" name="Shape 22">
          <a:hlinkClick r:id="rId8"/>
        </xdr:cNvPr>
        <xdr:cNvSpPr/>
      </xdr:nvSpPr>
      <xdr:spPr>
        <a:xfrm>
          <a:off x="4707825" y="3641888"/>
          <a:ext cx="1276350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76425" cy="5048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1885950</xdr:colOff>
      <xdr:row>0</xdr:row>
      <xdr:rowOff>0</xdr:rowOff>
    </xdr:from>
    <xdr:ext cx="23060025" cy="571500"/>
    <xdr:sp>
      <xdr:nvSpPr>
        <xdr:cNvPr id="23" name="Shape 23"/>
        <xdr:cNvSpPr/>
      </xdr:nvSpPr>
      <xdr:spPr>
        <a:xfrm>
          <a:off x="0" y="3499013"/>
          <a:ext cx="10692000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266700"/>
    <xdr:sp>
      <xdr:nvSpPr>
        <xdr:cNvPr id="24" name="Shape 24">
          <a:hlinkClick r:id="rId1"/>
        </xdr:cNvPr>
        <xdr:cNvSpPr/>
      </xdr:nvSpPr>
      <xdr:spPr>
        <a:xfrm flipH="1">
          <a:off x="5131688" y="3651413"/>
          <a:ext cx="428625" cy="25717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533400</xdr:colOff>
      <xdr:row>8</xdr:row>
      <xdr:rowOff>28575</xdr:rowOff>
    </xdr:from>
    <xdr:ext cx="1333500" cy="266700"/>
    <xdr:sp>
      <xdr:nvSpPr>
        <xdr:cNvPr id="25" name="Shape 25">
          <a:hlinkClick r:id="rId2"/>
        </xdr:cNvPr>
        <xdr:cNvSpPr/>
      </xdr:nvSpPr>
      <xdr:spPr>
        <a:xfrm>
          <a:off x="4684013" y="3651413"/>
          <a:ext cx="13239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466725</xdr:colOff>
      <xdr:row>8</xdr:row>
      <xdr:rowOff>28575</xdr:rowOff>
    </xdr:from>
    <xdr:ext cx="1295400" cy="266700"/>
    <xdr:sp>
      <xdr:nvSpPr>
        <xdr:cNvPr id="26" name="Shape 26">
          <a:hlinkClick r:id="rId3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409575</xdr:colOff>
      <xdr:row>8</xdr:row>
      <xdr:rowOff>28575</xdr:rowOff>
    </xdr:from>
    <xdr:ext cx="1295400" cy="266700"/>
    <xdr:sp>
      <xdr:nvSpPr>
        <xdr:cNvPr id="27" name="Shape 27">
          <a:hlinkClick r:id="rId4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352425</xdr:colOff>
      <xdr:row>8</xdr:row>
      <xdr:rowOff>28575</xdr:rowOff>
    </xdr:from>
    <xdr:ext cx="1285875" cy="266700"/>
    <xdr:sp>
      <xdr:nvSpPr>
        <xdr:cNvPr id="28" name="Shape 28">
          <a:hlinkClick r:id="rId5"/>
        </xdr:cNvPr>
        <xdr:cNvSpPr/>
      </xdr:nvSpPr>
      <xdr:spPr>
        <a:xfrm>
          <a:off x="4707825" y="3651413"/>
          <a:ext cx="1276350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8</xdr:row>
      <xdr:rowOff>28575</xdr:rowOff>
    </xdr:from>
    <xdr:ext cx="16497300" cy="266700"/>
    <xdr:sp>
      <xdr:nvSpPr>
        <xdr:cNvPr id="29" name="Shape 29">
          <a:hlinkClick r:id="rId6"/>
        </xdr:cNvPr>
        <xdr:cNvSpPr/>
      </xdr:nvSpPr>
      <xdr:spPr>
        <a:xfrm>
          <a:off x="0" y="3651413"/>
          <a:ext cx="10692000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27</xdr:col>
      <xdr:colOff>714375</xdr:colOff>
      <xdr:row>8</xdr:row>
      <xdr:rowOff>28575</xdr:rowOff>
    </xdr:from>
    <xdr:ext cx="1333500" cy="266700"/>
    <xdr:sp>
      <xdr:nvSpPr>
        <xdr:cNvPr id="30" name="Shape 30">
          <a:hlinkClick r:id="rId7"/>
        </xdr:cNvPr>
        <xdr:cNvSpPr/>
      </xdr:nvSpPr>
      <xdr:spPr>
        <a:xfrm>
          <a:off x="4684013" y="3651413"/>
          <a:ext cx="13239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1895475</xdr:colOff>
      <xdr:row>8</xdr:row>
      <xdr:rowOff>28575</xdr:rowOff>
    </xdr:from>
    <xdr:ext cx="1257300" cy="266700"/>
    <xdr:sp>
      <xdr:nvSpPr>
        <xdr:cNvPr id="31" name="Shape 31">
          <a:hlinkClick r:id="rId8"/>
        </xdr:cNvPr>
        <xdr:cNvSpPr/>
      </xdr:nvSpPr>
      <xdr:spPr>
        <a:xfrm>
          <a:off x="4722113" y="3651413"/>
          <a:ext cx="1247775" cy="25717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933575" cy="5429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847725</xdr:colOff>
      <xdr:row>9</xdr:row>
      <xdr:rowOff>38100</xdr:rowOff>
    </xdr:from>
    <xdr:ext cx="2105025" cy="266700"/>
    <xdr:sp>
      <xdr:nvSpPr>
        <xdr:cNvPr id="32" name="Shape 32">
          <a:hlinkClick r:id="rId1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409575</xdr:colOff>
      <xdr:row>9</xdr:row>
      <xdr:rowOff>38100</xdr:rowOff>
    </xdr:from>
    <xdr:ext cx="2152650" cy="266700"/>
    <xdr:sp>
      <xdr:nvSpPr>
        <xdr:cNvPr id="33" name="Shape 33">
          <a:hlinkClick r:id="rId2"/>
        </xdr:cNvPr>
        <xdr:cNvSpPr/>
      </xdr:nvSpPr>
      <xdr:spPr>
        <a:xfrm>
          <a:off x="4274438" y="3646650"/>
          <a:ext cx="21431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0</xdr:colOff>
      <xdr:row>9</xdr:row>
      <xdr:rowOff>38100</xdr:rowOff>
    </xdr:from>
    <xdr:ext cx="2133600" cy="266700"/>
    <xdr:sp>
      <xdr:nvSpPr>
        <xdr:cNvPr id="34" name="Shape 34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457200</xdr:colOff>
      <xdr:row>9</xdr:row>
      <xdr:rowOff>38100</xdr:rowOff>
    </xdr:from>
    <xdr:ext cx="2133600" cy="266700"/>
    <xdr:sp>
      <xdr:nvSpPr>
        <xdr:cNvPr id="35" name="Shape 35">
          <a:hlinkClick r:id="rId4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485775</xdr:colOff>
      <xdr:row>0</xdr:row>
      <xdr:rowOff>0</xdr:rowOff>
    </xdr:from>
    <xdr:ext cx="8286750" cy="571500"/>
    <xdr:sp>
      <xdr:nvSpPr>
        <xdr:cNvPr id="36" name="Shape 36"/>
        <xdr:cNvSpPr/>
      </xdr:nvSpPr>
      <xdr:spPr>
        <a:xfrm>
          <a:off x="1207388" y="3499013"/>
          <a:ext cx="8277225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47625</xdr:rowOff>
    </xdr:from>
    <xdr:ext cx="1295400" cy="285750"/>
    <xdr:sp>
      <xdr:nvSpPr>
        <xdr:cNvPr id="37" name="Shape 37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838200</xdr:colOff>
      <xdr:row>8</xdr:row>
      <xdr:rowOff>47625</xdr:rowOff>
    </xdr:from>
    <xdr:ext cx="1295400" cy="285750"/>
    <xdr:sp>
      <xdr:nvSpPr>
        <xdr:cNvPr id="38" name="Shape 38">
          <a:hlinkClick r:id="rId7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438150</xdr:colOff>
      <xdr:row>8</xdr:row>
      <xdr:rowOff>47625</xdr:rowOff>
    </xdr:from>
    <xdr:ext cx="1295400" cy="285750"/>
    <xdr:sp>
      <xdr:nvSpPr>
        <xdr:cNvPr id="39" name="Shape 39">
          <a:hlinkClick r:id="rId8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47625</xdr:colOff>
      <xdr:row>8</xdr:row>
      <xdr:rowOff>47625</xdr:rowOff>
    </xdr:from>
    <xdr:ext cx="1314450" cy="285750"/>
    <xdr:sp>
      <xdr:nvSpPr>
        <xdr:cNvPr id="40" name="Shape 40">
          <a:hlinkClick r:id="rId9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533400</xdr:colOff>
      <xdr:row>8</xdr:row>
      <xdr:rowOff>47625</xdr:rowOff>
    </xdr:from>
    <xdr:ext cx="1295400" cy="285750"/>
    <xdr:sp>
      <xdr:nvSpPr>
        <xdr:cNvPr id="41" name="Shape 41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133350</xdr:colOff>
      <xdr:row>8</xdr:row>
      <xdr:rowOff>47625</xdr:rowOff>
    </xdr:from>
    <xdr:ext cx="1314450" cy="285750"/>
    <xdr:sp>
      <xdr:nvSpPr>
        <xdr:cNvPr id="42" name="Shape 42">
          <a:hlinkClick r:id="rId11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457200</xdr:colOff>
      <xdr:row>8</xdr:row>
      <xdr:rowOff>47625</xdr:rowOff>
    </xdr:from>
    <xdr:ext cx="1314450" cy="285750"/>
    <xdr:sp>
      <xdr:nvSpPr>
        <xdr:cNvPr id="43" name="Shape 43">
          <a:hlinkClick r:id="rId12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76425" cy="5429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0</xdr:row>
      <xdr:rowOff>0</xdr:rowOff>
    </xdr:from>
    <xdr:ext cx="8286750" cy="552450"/>
    <xdr:sp>
      <xdr:nvSpPr>
        <xdr:cNvPr id="44" name="Shape 44"/>
        <xdr:cNvSpPr/>
      </xdr:nvSpPr>
      <xdr:spPr>
        <a:xfrm>
          <a:off x="1207388" y="3508538"/>
          <a:ext cx="8277225" cy="54292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847725</xdr:colOff>
      <xdr:row>9</xdr:row>
      <xdr:rowOff>38100</xdr:rowOff>
    </xdr:from>
    <xdr:ext cx="2105025" cy="266700"/>
    <xdr:sp>
      <xdr:nvSpPr>
        <xdr:cNvPr id="45" name="Shape 45">
          <a:hlinkClick r:id="rId1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409575</xdr:colOff>
      <xdr:row>9</xdr:row>
      <xdr:rowOff>38100</xdr:rowOff>
    </xdr:from>
    <xdr:ext cx="2152650" cy="266700"/>
    <xdr:sp>
      <xdr:nvSpPr>
        <xdr:cNvPr id="46" name="Shape 46">
          <a:hlinkClick r:id="rId2"/>
        </xdr:cNvPr>
        <xdr:cNvSpPr/>
      </xdr:nvSpPr>
      <xdr:spPr>
        <a:xfrm>
          <a:off x="4274438" y="3646650"/>
          <a:ext cx="214312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0</xdr:colOff>
      <xdr:row>9</xdr:row>
      <xdr:rowOff>38100</xdr:rowOff>
    </xdr:from>
    <xdr:ext cx="2133600" cy="266700"/>
    <xdr:sp>
      <xdr:nvSpPr>
        <xdr:cNvPr id="47" name="Shape 47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457200</xdr:colOff>
      <xdr:row>9</xdr:row>
      <xdr:rowOff>38100</xdr:rowOff>
    </xdr:from>
    <xdr:ext cx="2133600" cy="266700"/>
    <xdr:sp>
      <xdr:nvSpPr>
        <xdr:cNvPr id="48" name="Shape 48">
          <a:hlinkClick r:id="rId4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47625</xdr:rowOff>
    </xdr:from>
    <xdr:ext cx="1295400" cy="285750"/>
    <xdr:sp>
      <xdr:nvSpPr>
        <xdr:cNvPr id="49" name="Shape 49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28575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847725</xdr:colOff>
      <xdr:row>8</xdr:row>
      <xdr:rowOff>57150</xdr:rowOff>
    </xdr:from>
    <xdr:ext cx="1295400" cy="285750"/>
    <xdr:sp>
      <xdr:nvSpPr>
        <xdr:cNvPr id="50" name="Shape 50">
          <a:hlinkClick r:id="rId7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438150</xdr:colOff>
      <xdr:row>8</xdr:row>
      <xdr:rowOff>57150</xdr:rowOff>
    </xdr:from>
    <xdr:ext cx="1295400" cy="285750"/>
    <xdr:sp>
      <xdr:nvSpPr>
        <xdr:cNvPr id="51" name="Shape 51">
          <a:hlinkClick r:id="rId8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38100</xdr:colOff>
      <xdr:row>8</xdr:row>
      <xdr:rowOff>57150</xdr:rowOff>
    </xdr:from>
    <xdr:ext cx="1314450" cy="285750"/>
    <xdr:sp>
      <xdr:nvSpPr>
        <xdr:cNvPr id="52" name="Shape 52">
          <a:hlinkClick r:id="rId9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523875</xdr:colOff>
      <xdr:row>8</xdr:row>
      <xdr:rowOff>47625</xdr:rowOff>
    </xdr:from>
    <xdr:ext cx="1295400" cy="285750"/>
    <xdr:sp>
      <xdr:nvSpPr>
        <xdr:cNvPr id="53" name="Shape 53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123825</xdr:colOff>
      <xdr:row>8</xdr:row>
      <xdr:rowOff>38100</xdr:rowOff>
    </xdr:from>
    <xdr:ext cx="1314450" cy="266700"/>
    <xdr:sp>
      <xdr:nvSpPr>
        <xdr:cNvPr id="54" name="Shape 54">
          <a:hlinkClick r:id="rId11"/>
        </xdr:cNvPr>
        <xdr:cNvSpPr/>
      </xdr:nvSpPr>
      <xdr:spPr>
        <a:xfrm>
          <a:off x="4693538" y="3651413"/>
          <a:ext cx="130492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466725</xdr:colOff>
      <xdr:row>8</xdr:row>
      <xdr:rowOff>57150</xdr:rowOff>
    </xdr:from>
    <xdr:ext cx="1314450" cy="285750"/>
    <xdr:sp>
      <xdr:nvSpPr>
        <xdr:cNvPr id="55" name="Shape 55">
          <a:hlinkClick r:id="rId12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76425" cy="514350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0</xdr:row>
      <xdr:rowOff>0</xdr:rowOff>
    </xdr:from>
    <xdr:ext cx="8286750" cy="533400"/>
    <xdr:sp>
      <xdr:nvSpPr>
        <xdr:cNvPr id="56" name="Shape 56"/>
        <xdr:cNvSpPr/>
      </xdr:nvSpPr>
      <xdr:spPr>
        <a:xfrm>
          <a:off x="1207388" y="3518063"/>
          <a:ext cx="827722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838200</xdr:colOff>
      <xdr:row>9</xdr:row>
      <xdr:rowOff>38100</xdr:rowOff>
    </xdr:from>
    <xdr:ext cx="2105025" cy="266700"/>
    <xdr:sp>
      <xdr:nvSpPr>
        <xdr:cNvPr id="57" name="Shape 57">
          <a:hlinkClick r:id="rId1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400050</xdr:colOff>
      <xdr:row>9</xdr:row>
      <xdr:rowOff>38100</xdr:rowOff>
    </xdr:from>
    <xdr:ext cx="2152650" cy="266700"/>
    <xdr:sp>
      <xdr:nvSpPr>
        <xdr:cNvPr id="58" name="Shape 58">
          <a:hlinkClick r:id="rId2"/>
        </xdr:cNvPr>
        <xdr:cNvSpPr/>
      </xdr:nvSpPr>
      <xdr:spPr>
        <a:xfrm>
          <a:off x="4274438" y="3646650"/>
          <a:ext cx="21431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0</xdr:colOff>
      <xdr:row>9</xdr:row>
      <xdr:rowOff>38100</xdr:rowOff>
    </xdr:from>
    <xdr:ext cx="2133600" cy="266700"/>
    <xdr:sp>
      <xdr:nvSpPr>
        <xdr:cNvPr id="59" name="Shape 59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447675</xdr:colOff>
      <xdr:row>9</xdr:row>
      <xdr:rowOff>38100</xdr:rowOff>
    </xdr:from>
    <xdr:ext cx="2133600" cy="266700"/>
    <xdr:sp>
      <xdr:nvSpPr>
        <xdr:cNvPr id="60" name="Shape 60">
          <a:hlinkClick r:id="rId4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57150</xdr:rowOff>
    </xdr:from>
    <xdr:ext cx="1295400" cy="285750"/>
    <xdr:sp>
      <xdr:nvSpPr>
        <xdr:cNvPr id="61" name="Shape 61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838200</xdr:colOff>
      <xdr:row>8</xdr:row>
      <xdr:rowOff>57150</xdr:rowOff>
    </xdr:from>
    <xdr:ext cx="1295400" cy="285750"/>
    <xdr:sp>
      <xdr:nvSpPr>
        <xdr:cNvPr id="62" name="Shape 62">
          <a:hlinkClick r:id="rId7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428625</xdr:colOff>
      <xdr:row>8</xdr:row>
      <xdr:rowOff>66675</xdr:rowOff>
    </xdr:from>
    <xdr:ext cx="1295400" cy="285750"/>
    <xdr:sp>
      <xdr:nvSpPr>
        <xdr:cNvPr id="63" name="Shape 63">
          <a:hlinkClick r:id="rId8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28575</xdr:colOff>
      <xdr:row>8</xdr:row>
      <xdr:rowOff>66675</xdr:rowOff>
    </xdr:from>
    <xdr:ext cx="1314450" cy="285750"/>
    <xdr:sp>
      <xdr:nvSpPr>
        <xdr:cNvPr id="64" name="Shape 64">
          <a:hlinkClick r:id="rId9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523875</xdr:colOff>
      <xdr:row>8</xdr:row>
      <xdr:rowOff>66675</xdr:rowOff>
    </xdr:from>
    <xdr:ext cx="1295400" cy="285750"/>
    <xdr:sp>
      <xdr:nvSpPr>
        <xdr:cNvPr id="65" name="Shape 65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123825</xdr:colOff>
      <xdr:row>8</xdr:row>
      <xdr:rowOff>57150</xdr:rowOff>
    </xdr:from>
    <xdr:ext cx="1314450" cy="285750"/>
    <xdr:sp>
      <xdr:nvSpPr>
        <xdr:cNvPr id="66" name="Shape 66">
          <a:hlinkClick r:id="rId11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457200</xdr:colOff>
      <xdr:row>8</xdr:row>
      <xdr:rowOff>57150</xdr:rowOff>
    </xdr:from>
    <xdr:ext cx="1314450" cy="285750"/>
    <xdr:sp>
      <xdr:nvSpPr>
        <xdr:cNvPr id="67" name="Shape 67">
          <a:hlinkClick r:id="rId12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76425" cy="5048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485775</xdr:colOff>
      <xdr:row>0</xdr:row>
      <xdr:rowOff>0</xdr:rowOff>
    </xdr:from>
    <xdr:ext cx="8286750" cy="533400"/>
    <xdr:sp>
      <xdr:nvSpPr>
        <xdr:cNvPr id="68" name="Shape 68"/>
        <xdr:cNvSpPr/>
      </xdr:nvSpPr>
      <xdr:spPr>
        <a:xfrm>
          <a:off x="1207388" y="3518063"/>
          <a:ext cx="827722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838200</xdr:colOff>
      <xdr:row>9</xdr:row>
      <xdr:rowOff>47625</xdr:rowOff>
    </xdr:from>
    <xdr:ext cx="2105025" cy="266700"/>
    <xdr:sp>
      <xdr:nvSpPr>
        <xdr:cNvPr id="69" name="Shape 69">
          <a:hlinkClick r:id="rId1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400050</xdr:colOff>
      <xdr:row>9</xdr:row>
      <xdr:rowOff>47625</xdr:rowOff>
    </xdr:from>
    <xdr:ext cx="2152650" cy="266700"/>
    <xdr:sp>
      <xdr:nvSpPr>
        <xdr:cNvPr id="70" name="Shape 70">
          <a:hlinkClick r:id="rId2"/>
        </xdr:cNvPr>
        <xdr:cNvSpPr/>
      </xdr:nvSpPr>
      <xdr:spPr>
        <a:xfrm>
          <a:off x="4274438" y="3646650"/>
          <a:ext cx="21431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0</xdr:colOff>
      <xdr:row>9</xdr:row>
      <xdr:rowOff>47625</xdr:rowOff>
    </xdr:from>
    <xdr:ext cx="2133600" cy="266700"/>
    <xdr:sp>
      <xdr:nvSpPr>
        <xdr:cNvPr id="71" name="Shape 71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11</xdr:col>
      <xdr:colOff>447675</xdr:colOff>
      <xdr:row>9</xdr:row>
      <xdr:rowOff>47625</xdr:rowOff>
    </xdr:from>
    <xdr:ext cx="2133600" cy="266700"/>
    <xdr:sp>
      <xdr:nvSpPr>
        <xdr:cNvPr id="72" name="Shape 72">
          <a:hlinkClick r:id="rId4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05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05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57150</xdr:rowOff>
    </xdr:from>
    <xdr:ext cx="1295400" cy="285750"/>
    <xdr:sp>
      <xdr:nvSpPr>
        <xdr:cNvPr id="73" name="Shape 73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838200</xdr:colOff>
      <xdr:row>8</xdr:row>
      <xdr:rowOff>66675</xdr:rowOff>
    </xdr:from>
    <xdr:ext cx="1295400" cy="285750"/>
    <xdr:sp>
      <xdr:nvSpPr>
        <xdr:cNvPr id="74" name="Shape 74">
          <a:hlinkClick r:id="rId7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438150</xdr:colOff>
      <xdr:row>8</xdr:row>
      <xdr:rowOff>76200</xdr:rowOff>
    </xdr:from>
    <xdr:ext cx="1295400" cy="285750"/>
    <xdr:sp>
      <xdr:nvSpPr>
        <xdr:cNvPr id="75" name="Shape 75">
          <a:hlinkClick r:id="rId8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38100</xdr:colOff>
      <xdr:row>8</xdr:row>
      <xdr:rowOff>76200</xdr:rowOff>
    </xdr:from>
    <xdr:ext cx="1314450" cy="285750"/>
    <xdr:sp>
      <xdr:nvSpPr>
        <xdr:cNvPr id="76" name="Shape 76">
          <a:hlinkClick r:id="rId9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523875</xdr:colOff>
      <xdr:row>8</xdr:row>
      <xdr:rowOff>66675</xdr:rowOff>
    </xdr:from>
    <xdr:ext cx="1295400" cy="285750"/>
    <xdr:sp>
      <xdr:nvSpPr>
        <xdr:cNvPr id="77" name="Shape 77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123825</xdr:colOff>
      <xdr:row>8</xdr:row>
      <xdr:rowOff>57150</xdr:rowOff>
    </xdr:from>
    <xdr:ext cx="1314450" cy="285750"/>
    <xdr:sp>
      <xdr:nvSpPr>
        <xdr:cNvPr id="78" name="Shape 78">
          <a:hlinkClick r:id="rId11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457200</xdr:colOff>
      <xdr:row>8</xdr:row>
      <xdr:rowOff>66675</xdr:rowOff>
    </xdr:from>
    <xdr:ext cx="1314450" cy="285750"/>
    <xdr:sp>
      <xdr:nvSpPr>
        <xdr:cNvPr id="79" name="Shape 79">
          <a:hlinkClick r:id="rId12"/>
        </xdr:cNvPr>
        <xdr:cNvSpPr/>
      </xdr:nvSpPr>
      <xdr:spPr>
        <a:xfrm>
          <a:off x="4693538" y="3641888"/>
          <a:ext cx="13049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76425" cy="5048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7943850" cy="571500"/>
    <xdr:sp>
      <xdr:nvSpPr>
        <xdr:cNvPr id="80" name="Shape 80"/>
        <xdr:cNvSpPr/>
      </xdr:nvSpPr>
      <xdr:spPr>
        <a:xfrm>
          <a:off x="1378838" y="3499013"/>
          <a:ext cx="7934325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1447800</xdr:colOff>
      <xdr:row>9</xdr:row>
      <xdr:rowOff>38100</xdr:rowOff>
    </xdr:from>
    <xdr:ext cx="2076450" cy="266700"/>
    <xdr:sp>
      <xdr:nvSpPr>
        <xdr:cNvPr id="81" name="Shape 81">
          <a:hlinkClick r:id="rId1"/>
        </xdr:cNvPr>
        <xdr:cNvSpPr/>
      </xdr:nvSpPr>
      <xdr:spPr>
        <a:xfrm>
          <a:off x="4312538" y="3646650"/>
          <a:ext cx="206692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219075</xdr:colOff>
      <xdr:row>9</xdr:row>
      <xdr:rowOff>38100</xdr:rowOff>
    </xdr:from>
    <xdr:ext cx="2162175" cy="266700"/>
    <xdr:sp>
      <xdr:nvSpPr>
        <xdr:cNvPr id="82" name="Shape 82">
          <a:hlinkClick r:id="rId2"/>
        </xdr:cNvPr>
        <xdr:cNvSpPr/>
      </xdr:nvSpPr>
      <xdr:spPr>
        <a:xfrm>
          <a:off x="4269675" y="3646650"/>
          <a:ext cx="215265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1285875</xdr:colOff>
      <xdr:row>9</xdr:row>
      <xdr:rowOff>38100</xdr:rowOff>
    </xdr:from>
    <xdr:ext cx="2133600" cy="266700"/>
    <xdr:sp>
      <xdr:nvSpPr>
        <xdr:cNvPr id="83" name="Shape 83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2028825</xdr:colOff>
      <xdr:row>9</xdr:row>
      <xdr:rowOff>38100</xdr:rowOff>
    </xdr:from>
    <xdr:ext cx="2114550" cy="266700"/>
    <xdr:sp>
      <xdr:nvSpPr>
        <xdr:cNvPr id="84" name="Shape 84">
          <a:hlinkClick r:id="rId4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47625</xdr:rowOff>
    </xdr:from>
    <xdr:ext cx="1295400" cy="285750"/>
    <xdr:sp>
      <xdr:nvSpPr>
        <xdr:cNvPr id="85" name="Shape 85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1447800</xdr:colOff>
      <xdr:row>8</xdr:row>
      <xdr:rowOff>57150</xdr:rowOff>
    </xdr:from>
    <xdr:ext cx="1333500" cy="285750"/>
    <xdr:sp>
      <xdr:nvSpPr>
        <xdr:cNvPr id="86" name="Shape 86">
          <a:hlinkClick r:id="rId7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2828925</xdr:colOff>
      <xdr:row>8</xdr:row>
      <xdr:rowOff>57150</xdr:rowOff>
    </xdr:from>
    <xdr:ext cx="1247775" cy="285750"/>
    <xdr:sp>
      <xdr:nvSpPr>
        <xdr:cNvPr id="87" name="Shape 87">
          <a:hlinkClick r:id="rId8"/>
        </xdr:cNvPr>
        <xdr:cNvSpPr/>
      </xdr:nvSpPr>
      <xdr:spPr>
        <a:xfrm>
          <a:off x="4726875" y="3641888"/>
          <a:ext cx="1238250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781050</xdr:colOff>
      <xdr:row>8</xdr:row>
      <xdr:rowOff>57150</xdr:rowOff>
    </xdr:from>
    <xdr:ext cx="1295400" cy="285750"/>
    <xdr:sp>
      <xdr:nvSpPr>
        <xdr:cNvPr id="88" name="Shape 88">
          <a:hlinkClick r:id="rId9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971550</xdr:colOff>
      <xdr:row>8</xdr:row>
      <xdr:rowOff>57150</xdr:rowOff>
    </xdr:from>
    <xdr:ext cx="1295400" cy="285750"/>
    <xdr:sp>
      <xdr:nvSpPr>
        <xdr:cNvPr id="89" name="Shape 89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866775</xdr:colOff>
      <xdr:row>8</xdr:row>
      <xdr:rowOff>47625</xdr:rowOff>
    </xdr:from>
    <xdr:ext cx="1333500" cy="285750"/>
    <xdr:sp>
      <xdr:nvSpPr>
        <xdr:cNvPr id="90" name="Shape 90">
          <a:hlinkClick r:id="rId11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76200</xdr:colOff>
      <xdr:row>8</xdr:row>
      <xdr:rowOff>38100</xdr:rowOff>
    </xdr:from>
    <xdr:ext cx="1333500" cy="285750"/>
    <xdr:sp>
      <xdr:nvSpPr>
        <xdr:cNvPr id="91" name="Shape 91">
          <a:hlinkClick r:id="rId12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95475" cy="5429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7943850" cy="533400"/>
    <xdr:sp>
      <xdr:nvSpPr>
        <xdr:cNvPr id="92" name="Shape 92"/>
        <xdr:cNvSpPr/>
      </xdr:nvSpPr>
      <xdr:spPr>
        <a:xfrm>
          <a:off x="1378838" y="3518063"/>
          <a:ext cx="793432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1466850</xdr:colOff>
      <xdr:row>9</xdr:row>
      <xdr:rowOff>38100</xdr:rowOff>
    </xdr:from>
    <xdr:ext cx="2076450" cy="266700"/>
    <xdr:sp>
      <xdr:nvSpPr>
        <xdr:cNvPr id="93" name="Shape 93">
          <a:hlinkClick r:id="rId1"/>
        </xdr:cNvPr>
        <xdr:cNvSpPr/>
      </xdr:nvSpPr>
      <xdr:spPr>
        <a:xfrm>
          <a:off x="4312538" y="3646650"/>
          <a:ext cx="20669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238125</xdr:colOff>
      <xdr:row>9</xdr:row>
      <xdr:rowOff>38100</xdr:rowOff>
    </xdr:from>
    <xdr:ext cx="2162175" cy="266700"/>
    <xdr:sp>
      <xdr:nvSpPr>
        <xdr:cNvPr id="94" name="Shape 94">
          <a:hlinkClick r:id="rId2"/>
        </xdr:cNvPr>
        <xdr:cNvSpPr/>
      </xdr:nvSpPr>
      <xdr:spPr>
        <a:xfrm>
          <a:off x="4269675" y="3646650"/>
          <a:ext cx="2152650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1295400</xdr:colOff>
      <xdr:row>9</xdr:row>
      <xdr:rowOff>38100</xdr:rowOff>
    </xdr:from>
    <xdr:ext cx="2133600" cy="266700"/>
    <xdr:sp>
      <xdr:nvSpPr>
        <xdr:cNvPr id="95" name="Shape 95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2038350</xdr:colOff>
      <xdr:row>9</xdr:row>
      <xdr:rowOff>38100</xdr:rowOff>
    </xdr:from>
    <xdr:ext cx="2095500" cy="266700"/>
    <xdr:sp>
      <xdr:nvSpPr>
        <xdr:cNvPr id="96" name="Shape 96">
          <a:hlinkClick r:id="rId4"/>
        </xdr:cNvPr>
        <xdr:cNvSpPr/>
      </xdr:nvSpPr>
      <xdr:spPr>
        <a:xfrm>
          <a:off x="4303013" y="3646650"/>
          <a:ext cx="20859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57150</xdr:rowOff>
    </xdr:from>
    <xdr:ext cx="1295400" cy="285750"/>
    <xdr:sp>
      <xdr:nvSpPr>
        <xdr:cNvPr id="97" name="Shape 97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1466850</xdr:colOff>
      <xdr:row>8</xdr:row>
      <xdr:rowOff>57150</xdr:rowOff>
    </xdr:from>
    <xdr:ext cx="1333500" cy="285750"/>
    <xdr:sp>
      <xdr:nvSpPr>
        <xdr:cNvPr id="98" name="Shape 98">
          <a:hlinkClick r:id="rId7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2847975</xdr:colOff>
      <xdr:row>8</xdr:row>
      <xdr:rowOff>57150</xdr:rowOff>
    </xdr:from>
    <xdr:ext cx="1247775" cy="285750"/>
    <xdr:sp>
      <xdr:nvSpPr>
        <xdr:cNvPr id="99" name="Shape 99">
          <a:hlinkClick r:id="rId8"/>
        </xdr:cNvPr>
        <xdr:cNvSpPr/>
      </xdr:nvSpPr>
      <xdr:spPr>
        <a:xfrm>
          <a:off x="4726875" y="3641888"/>
          <a:ext cx="1238250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781050</xdr:colOff>
      <xdr:row>8</xdr:row>
      <xdr:rowOff>57150</xdr:rowOff>
    </xdr:from>
    <xdr:ext cx="1295400" cy="285750"/>
    <xdr:sp>
      <xdr:nvSpPr>
        <xdr:cNvPr id="100" name="Shape 100">
          <a:hlinkClick r:id="rId9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962025</xdr:colOff>
      <xdr:row>8</xdr:row>
      <xdr:rowOff>57150</xdr:rowOff>
    </xdr:from>
    <xdr:ext cx="1295400" cy="285750"/>
    <xdr:sp>
      <xdr:nvSpPr>
        <xdr:cNvPr id="101" name="Shape 101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857250</xdr:colOff>
      <xdr:row>8</xdr:row>
      <xdr:rowOff>47625</xdr:rowOff>
    </xdr:from>
    <xdr:ext cx="1333500" cy="276225"/>
    <xdr:sp>
      <xdr:nvSpPr>
        <xdr:cNvPr id="102" name="Shape 102">
          <a:hlinkClick r:id="rId11"/>
        </xdr:cNvPr>
        <xdr:cNvSpPr/>
      </xdr:nvSpPr>
      <xdr:spPr>
        <a:xfrm>
          <a:off x="4684013" y="3646650"/>
          <a:ext cx="13239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85725</xdr:colOff>
      <xdr:row>8</xdr:row>
      <xdr:rowOff>57150</xdr:rowOff>
    </xdr:from>
    <xdr:ext cx="1333500" cy="285750"/>
    <xdr:sp>
      <xdr:nvSpPr>
        <xdr:cNvPr id="103" name="Shape 103">
          <a:hlinkClick r:id="rId12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95475" cy="5048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7943850" cy="533400"/>
    <xdr:sp>
      <xdr:nvSpPr>
        <xdr:cNvPr id="104" name="Shape 104"/>
        <xdr:cNvSpPr/>
      </xdr:nvSpPr>
      <xdr:spPr>
        <a:xfrm>
          <a:off x="1378838" y="3518063"/>
          <a:ext cx="793432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1428750</xdr:colOff>
      <xdr:row>9</xdr:row>
      <xdr:rowOff>38100</xdr:rowOff>
    </xdr:from>
    <xdr:ext cx="2076450" cy="266700"/>
    <xdr:sp>
      <xdr:nvSpPr>
        <xdr:cNvPr id="105" name="Shape 105">
          <a:hlinkClick r:id="rId1"/>
        </xdr:cNvPr>
        <xdr:cNvSpPr/>
      </xdr:nvSpPr>
      <xdr:spPr>
        <a:xfrm>
          <a:off x="4312538" y="3646650"/>
          <a:ext cx="20669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200025</xdr:colOff>
      <xdr:row>9</xdr:row>
      <xdr:rowOff>38100</xdr:rowOff>
    </xdr:from>
    <xdr:ext cx="2162175" cy="266700"/>
    <xdr:sp>
      <xdr:nvSpPr>
        <xdr:cNvPr id="106" name="Shape 106">
          <a:hlinkClick r:id="rId2"/>
        </xdr:cNvPr>
        <xdr:cNvSpPr/>
      </xdr:nvSpPr>
      <xdr:spPr>
        <a:xfrm>
          <a:off x="4269675" y="3646650"/>
          <a:ext cx="215265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1266825</xdr:colOff>
      <xdr:row>9</xdr:row>
      <xdr:rowOff>38100</xdr:rowOff>
    </xdr:from>
    <xdr:ext cx="2133600" cy="266700"/>
    <xdr:sp>
      <xdr:nvSpPr>
        <xdr:cNvPr id="107" name="Shape 107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2009775</xdr:colOff>
      <xdr:row>9</xdr:row>
      <xdr:rowOff>38100</xdr:rowOff>
    </xdr:from>
    <xdr:ext cx="2133600" cy="266700"/>
    <xdr:sp>
      <xdr:nvSpPr>
        <xdr:cNvPr id="108" name="Shape 108">
          <a:hlinkClick r:id="rId4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57150</xdr:rowOff>
    </xdr:from>
    <xdr:ext cx="1295400" cy="285750"/>
    <xdr:sp>
      <xdr:nvSpPr>
        <xdr:cNvPr id="109" name="Shape 109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1428750</xdr:colOff>
      <xdr:row>8</xdr:row>
      <xdr:rowOff>57150</xdr:rowOff>
    </xdr:from>
    <xdr:ext cx="1333500" cy="285750"/>
    <xdr:sp>
      <xdr:nvSpPr>
        <xdr:cNvPr id="110" name="Shape 110">
          <a:hlinkClick r:id="rId7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2809875</xdr:colOff>
      <xdr:row>8</xdr:row>
      <xdr:rowOff>57150</xdr:rowOff>
    </xdr:from>
    <xdr:ext cx="1247775" cy="285750"/>
    <xdr:sp>
      <xdr:nvSpPr>
        <xdr:cNvPr id="111" name="Shape 111">
          <a:hlinkClick r:id="rId8"/>
        </xdr:cNvPr>
        <xdr:cNvSpPr/>
      </xdr:nvSpPr>
      <xdr:spPr>
        <a:xfrm>
          <a:off x="4726875" y="3641888"/>
          <a:ext cx="1238250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742950</xdr:colOff>
      <xdr:row>8</xdr:row>
      <xdr:rowOff>47625</xdr:rowOff>
    </xdr:from>
    <xdr:ext cx="1295400" cy="276225"/>
    <xdr:sp>
      <xdr:nvSpPr>
        <xdr:cNvPr id="112" name="Shape 112">
          <a:hlinkClick r:id="rId9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933450</xdr:colOff>
      <xdr:row>8</xdr:row>
      <xdr:rowOff>47625</xdr:rowOff>
    </xdr:from>
    <xdr:ext cx="1295400" cy="276225"/>
    <xdr:sp>
      <xdr:nvSpPr>
        <xdr:cNvPr id="113" name="Shape 113">
          <a:hlinkClick r:id="rId10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819150</xdr:colOff>
      <xdr:row>8</xdr:row>
      <xdr:rowOff>38100</xdr:rowOff>
    </xdr:from>
    <xdr:ext cx="1333500" cy="276225"/>
    <xdr:sp>
      <xdr:nvSpPr>
        <xdr:cNvPr id="114" name="Shape 114">
          <a:hlinkClick r:id="rId11"/>
        </xdr:cNvPr>
        <xdr:cNvSpPr/>
      </xdr:nvSpPr>
      <xdr:spPr>
        <a:xfrm>
          <a:off x="4684013" y="3646650"/>
          <a:ext cx="13239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66675</xdr:colOff>
      <xdr:row>8</xdr:row>
      <xdr:rowOff>57150</xdr:rowOff>
    </xdr:from>
    <xdr:ext cx="1333500" cy="285750"/>
    <xdr:sp>
      <xdr:nvSpPr>
        <xdr:cNvPr id="115" name="Shape 115">
          <a:hlinkClick r:id="rId12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95475" cy="5048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7943850" cy="533400"/>
    <xdr:sp>
      <xdr:nvSpPr>
        <xdr:cNvPr id="116" name="Shape 116"/>
        <xdr:cNvSpPr/>
      </xdr:nvSpPr>
      <xdr:spPr>
        <a:xfrm>
          <a:off x="1378838" y="3518063"/>
          <a:ext cx="793432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1428750</xdr:colOff>
      <xdr:row>9</xdr:row>
      <xdr:rowOff>47625</xdr:rowOff>
    </xdr:from>
    <xdr:ext cx="2076450" cy="266700"/>
    <xdr:sp>
      <xdr:nvSpPr>
        <xdr:cNvPr id="117" name="Shape 117">
          <a:hlinkClick r:id="rId1"/>
        </xdr:cNvPr>
        <xdr:cNvSpPr/>
      </xdr:nvSpPr>
      <xdr:spPr>
        <a:xfrm>
          <a:off x="4312538" y="3646650"/>
          <a:ext cx="20669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200025</xdr:colOff>
      <xdr:row>9</xdr:row>
      <xdr:rowOff>47625</xdr:rowOff>
    </xdr:from>
    <xdr:ext cx="2162175" cy="266700"/>
    <xdr:sp>
      <xdr:nvSpPr>
        <xdr:cNvPr id="118" name="Shape 118">
          <a:hlinkClick r:id="rId2"/>
        </xdr:cNvPr>
        <xdr:cNvSpPr/>
      </xdr:nvSpPr>
      <xdr:spPr>
        <a:xfrm>
          <a:off x="4269675" y="3646650"/>
          <a:ext cx="215265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1266825</xdr:colOff>
      <xdr:row>9</xdr:row>
      <xdr:rowOff>47625</xdr:rowOff>
    </xdr:from>
    <xdr:ext cx="2133600" cy="266700"/>
    <xdr:sp>
      <xdr:nvSpPr>
        <xdr:cNvPr id="119" name="Shape 119">
          <a:hlinkClick r:id="rId3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2009775</xdr:colOff>
      <xdr:row>9</xdr:row>
      <xdr:rowOff>47625</xdr:rowOff>
    </xdr:from>
    <xdr:ext cx="2133600" cy="266700"/>
    <xdr:sp>
      <xdr:nvSpPr>
        <xdr:cNvPr id="120" name="Shape 120">
          <a:hlinkClick r:id="rId4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57150</xdr:rowOff>
    </xdr:from>
    <xdr:ext cx="1295400" cy="285750"/>
    <xdr:sp>
      <xdr:nvSpPr>
        <xdr:cNvPr id="121" name="Shape 121">
          <a:hlinkClick r:id="rId5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38150" cy="314325"/>
    <xdr:sp>
      <xdr:nvSpPr>
        <xdr:cNvPr id="16" name="Shape 16">
          <a:hlinkClick r:id="rId6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1428750</xdr:colOff>
      <xdr:row>8</xdr:row>
      <xdr:rowOff>66675</xdr:rowOff>
    </xdr:from>
    <xdr:ext cx="1333500" cy="285750"/>
    <xdr:sp>
      <xdr:nvSpPr>
        <xdr:cNvPr id="122" name="Shape 122">
          <a:hlinkClick r:id="rId7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2809875</xdr:colOff>
      <xdr:row>8</xdr:row>
      <xdr:rowOff>66675</xdr:rowOff>
    </xdr:from>
    <xdr:ext cx="1247775" cy="285750"/>
    <xdr:sp>
      <xdr:nvSpPr>
        <xdr:cNvPr id="123" name="Shape 123">
          <a:hlinkClick r:id="rId8"/>
        </xdr:cNvPr>
        <xdr:cNvSpPr/>
      </xdr:nvSpPr>
      <xdr:spPr>
        <a:xfrm>
          <a:off x="4726875" y="3641888"/>
          <a:ext cx="1238250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742950</xdr:colOff>
      <xdr:row>8</xdr:row>
      <xdr:rowOff>66675</xdr:rowOff>
    </xdr:from>
    <xdr:ext cx="1295400" cy="285750"/>
    <xdr:sp>
      <xdr:nvSpPr>
        <xdr:cNvPr id="124" name="Shape 124">
          <a:hlinkClick r:id="rId9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942975</xdr:colOff>
      <xdr:row>8</xdr:row>
      <xdr:rowOff>66675</xdr:rowOff>
    </xdr:from>
    <xdr:ext cx="1295400" cy="285750"/>
    <xdr:sp>
      <xdr:nvSpPr>
        <xdr:cNvPr id="125" name="Shape 125">
          <a:hlinkClick r:id="rId10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828675</xdr:colOff>
      <xdr:row>8</xdr:row>
      <xdr:rowOff>57150</xdr:rowOff>
    </xdr:from>
    <xdr:ext cx="1333500" cy="285750"/>
    <xdr:sp>
      <xdr:nvSpPr>
        <xdr:cNvPr id="126" name="Shape 126">
          <a:hlinkClick r:id="rId11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66675</xdr:colOff>
      <xdr:row>8</xdr:row>
      <xdr:rowOff>66675</xdr:rowOff>
    </xdr:from>
    <xdr:ext cx="1333500" cy="285750"/>
    <xdr:sp>
      <xdr:nvSpPr>
        <xdr:cNvPr id="127" name="Shape 127">
          <a:hlinkClick r:id="rId12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95475" cy="5048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2333625</xdr:colOff>
      <xdr:row>0</xdr:row>
      <xdr:rowOff>0</xdr:rowOff>
    </xdr:from>
    <xdr:ext cx="19745325" cy="571500"/>
    <xdr:sp>
      <xdr:nvSpPr>
        <xdr:cNvPr id="128" name="Shape 128"/>
        <xdr:cNvSpPr/>
      </xdr:nvSpPr>
      <xdr:spPr>
        <a:xfrm>
          <a:off x="0" y="3499013"/>
          <a:ext cx="10692000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38100</xdr:rowOff>
    </xdr:from>
    <xdr:ext cx="1333500" cy="285750"/>
    <xdr:sp>
      <xdr:nvSpPr>
        <xdr:cNvPr id="129" name="Shape 129">
          <a:hlinkClick r:id="rId1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314325"/>
    <xdr:sp>
      <xdr:nvSpPr>
        <xdr:cNvPr id="16" name="Shape 16">
          <a:hlinkClick r:id="rId2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847725</xdr:colOff>
      <xdr:row>8</xdr:row>
      <xdr:rowOff>38100</xdr:rowOff>
    </xdr:from>
    <xdr:ext cx="1295400" cy="285750"/>
    <xdr:sp>
      <xdr:nvSpPr>
        <xdr:cNvPr id="130" name="Shape 130">
          <a:hlinkClick r:id="rId3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3</xdr:col>
      <xdr:colOff>790575</xdr:colOff>
      <xdr:row>8</xdr:row>
      <xdr:rowOff>38100</xdr:rowOff>
    </xdr:from>
    <xdr:ext cx="1276350" cy="285750"/>
    <xdr:sp>
      <xdr:nvSpPr>
        <xdr:cNvPr id="131" name="Shape 131">
          <a:hlinkClick r:id="rId4"/>
        </xdr:cNvPr>
        <xdr:cNvSpPr/>
      </xdr:nvSpPr>
      <xdr:spPr>
        <a:xfrm>
          <a:off x="4712588" y="3641888"/>
          <a:ext cx="126682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1028700</xdr:colOff>
      <xdr:row>8</xdr:row>
      <xdr:rowOff>38100</xdr:rowOff>
    </xdr:from>
    <xdr:ext cx="13411200" cy="285750"/>
    <xdr:sp>
      <xdr:nvSpPr>
        <xdr:cNvPr id="132" name="Shape 132">
          <a:hlinkClick r:id="rId5"/>
        </xdr:cNvPr>
        <xdr:cNvSpPr/>
      </xdr:nvSpPr>
      <xdr:spPr>
        <a:xfrm>
          <a:off x="0" y="3641888"/>
          <a:ext cx="10692000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26</xdr:col>
      <xdr:colOff>76200</xdr:colOff>
      <xdr:row>8</xdr:row>
      <xdr:rowOff>38100</xdr:rowOff>
    </xdr:from>
    <xdr:ext cx="1333500" cy="285750"/>
    <xdr:sp>
      <xdr:nvSpPr>
        <xdr:cNvPr id="133" name="Shape 133">
          <a:hlinkClick r:id="rId6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26</xdr:col>
      <xdr:colOff>1447800</xdr:colOff>
      <xdr:row>8</xdr:row>
      <xdr:rowOff>38100</xdr:rowOff>
    </xdr:from>
    <xdr:ext cx="1257300" cy="285750"/>
    <xdr:sp>
      <xdr:nvSpPr>
        <xdr:cNvPr id="134" name="Shape 134">
          <a:hlinkClick r:id="rId7"/>
        </xdr:cNvPr>
        <xdr:cNvSpPr/>
      </xdr:nvSpPr>
      <xdr:spPr>
        <a:xfrm>
          <a:off x="4722113" y="3641888"/>
          <a:ext cx="12477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1933575</xdr:colOff>
      <xdr:row>8</xdr:row>
      <xdr:rowOff>38100</xdr:rowOff>
    </xdr:from>
    <xdr:ext cx="1257300" cy="285750"/>
    <xdr:sp>
      <xdr:nvSpPr>
        <xdr:cNvPr id="135" name="Shape 135">
          <a:hlinkClick r:id="rId8"/>
        </xdr:cNvPr>
        <xdr:cNvSpPr/>
      </xdr:nvSpPr>
      <xdr:spPr>
        <a:xfrm>
          <a:off x="4722113" y="3641888"/>
          <a:ext cx="12477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924050" cy="5429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0</xdr:row>
      <xdr:rowOff>0</xdr:rowOff>
    </xdr:from>
    <xdr:ext cx="5572125" cy="571500"/>
    <xdr:sp>
      <xdr:nvSpPr>
        <xdr:cNvPr id="136" name="Shape 136"/>
        <xdr:cNvSpPr/>
      </xdr:nvSpPr>
      <xdr:spPr>
        <a:xfrm>
          <a:off x="2564700" y="3499013"/>
          <a:ext cx="5562600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266700"/>
    <xdr:sp>
      <xdr:nvSpPr>
        <xdr:cNvPr id="24" name="Shape 24">
          <a:hlinkClick r:id="rId1"/>
        </xdr:cNvPr>
        <xdr:cNvSpPr/>
      </xdr:nvSpPr>
      <xdr:spPr>
        <a:xfrm flipH="1">
          <a:off x="5131688" y="3651413"/>
          <a:ext cx="428625" cy="25717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561975</xdr:colOff>
      <xdr:row>8</xdr:row>
      <xdr:rowOff>19050</xdr:rowOff>
    </xdr:from>
    <xdr:ext cx="1285875" cy="266700"/>
    <xdr:sp>
      <xdr:nvSpPr>
        <xdr:cNvPr id="137" name="Shape 137">
          <a:hlinkClick r:id="rId2"/>
        </xdr:cNvPr>
        <xdr:cNvSpPr/>
      </xdr:nvSpPr>
      <xdr:spPr>
        <a:xfrm>
          <a:off x="4707825" y="3651413"/>
          <a:ext cx="1276350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247650</xdr:colOff>
      <xdr:row>8</xdr:row>
      <xdr:rowOff>9525</xdr:rowOff>
    </xdr:from>
    <xdr:ext cx="1295400" cy="266700"/>
    <xdr:sp>
      <xdr:nvSpPr>
        <xdr:cNvPr id="138" name="Shape 138">
          <a:hlinkClick r:id="rId3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409575</xdr:colOff>
      <xdr:row>8</xdr:row>
      <xdr:rowOff>9525</xdr:rowOff>
    </xdr:from>
    <xdr:ext cx="1295400" cy="266700"/>
    <xdr:sp>
      <xdr:nvSpPr>
        <xdr:cNvPr id="139" name="Shape 139">
          <a:hlinkClick r:id="rId4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542925</xdr:colOff>
      <xdr:row>8</xdr:row>
      <xdr:rowOff>9525</xdr:rowOff>
    </xdr:from>
    <xdr:ext cx="1285875" cy="266700"/>
    <xdr:sp>
      <xdr:nvSpPr>
        <xdr:cNvPr id="140" name="Shape 140">
          <a:hlinkClick r:id="rId5"/>
        </xdr:cNvPr>
        <xdr:cNvSpPr/>
      </xdr:nvSpPr>
      <xdr:spPr>
        <a:xfrm>
          <a:off x="4707825" y="3651413"/>
          <a:ext cx="1276350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13</xdr:col>
      <xdr:colOff>76200</xdr:colOff>
      <xdr:row>8</xdr:row>
      <xdr:rowOff>9525</xdr:rowOff>
    </xdr:from>
    <xdr:ext cx="1295400" cy="266700"/>
    <xdr:sp>
      <xdr:nvSpPr>
        <xdr:cNvPr id="141" name="Shape 141">
          <a:hlinkClick r:id="rId6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514350</xdr:colOff>
      <xdr:row>8</xdr:row>
      <xdr:rowOff>314325</xdr:rowOff>
    </xdr:from>
    <xdr:ext cx="2095500" cy="276225"/>
    <xdr:sp>
      <xdr:nvSpPr>
        <xdr:cNvPr id="142" name="Shape 142">
          <a:hlinkClick r:id="rId7"/>
        </xdr:cNvPr>
        <xdr:cNvSpPr/>
      </xdr:nvSpPr>
      <xdr:spPr>
        <a:xfrm>
          <a:off x="4303013" y="3646650"/>
          <a:ext cx="20859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285750</xdr:colOff>
      <xdr:row>8</xdr:row>
      <xdr:rowOff>314325</xdr:rowOff>
    </xdr:from>
    <xdr:ext cx="2133600" cy="276225"/>
    <xdr:sp>
      <xdr:nvSpPr>
        <xdr:cNvPr id="143" name="Shape 143">
          <a:hlinkClick r:id="rId8"/>
        </xdr:cNvPr>
        <xdr:cNvSpPr/>
      </xdr:nvSpPr>
      <xdr:spPr>
        <a:xfrm>
          <a:off x="4283963" y="3646650"/>
          <a:ext cx="212407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13</xdr:col>
      <xdr:colOff>85725</xdr:colOff>
      <xdr:row>8</xdr:row>
      <xdr:rowOff>314325</xdr:rowOff>
    </xdr:from>
    <xdr:ext cx="2124075" cy="276225"/>
    <xdr:sp>
      <xdr:nvSpPr>
        <xdr:cNvPr id="144" name="Shape 144">
          <a:hlinkClick r:id="rId9"/>
        </xdr:cNvPr>
        <xdr:cNvSpPr/>
      </xdr:nvSpPr>
      <xdr:spPr>
        <a:xfrm>
          <a:off x="4288725" y="3646650"/>
          <a:ext cx="211455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476250</xdr:colOff>
      <xdr:row>8</xdr:row>
      <xdr:rowOff>314325</xdr:rowOff>
    </xdr:from>
    <xdr:ext cx="2124075" cy="276225"/>
    <xdr:sp>
      <xdr:nvSpPr>
        <xdr:cNvPr id="145" name="Shape 145">
          <a:hlinkClick r:id="rId10"/>
        </xdr:cNvPr>
        <xdr:cNvSpPr/>
      </xdr:nvSpPr>
      <xdr:spPr>
        <a:xfrm>
          <a:off x="4288725" y="3646650"/>
          <a:ext cx="211455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15</xdr:col>
      <xdr:colOff>219075</xdr:colOff>
      <xdr:row>8</xdr:row>
      <xdr:rowOff>0</xdr:rowOff>
    </xdr:from>
    <xdr:ext cx="1295400" cy="266700"/>
    <xdr:sp>
      <xdr:nvSpPr>
        <xdr:cNvPr id="146" name="Shape 146">
          <a:hlinkClick r:id="rId11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381000</xdr:colOff>
      <xdr:row>8</xdr:row>
      <xdr:rowOff>0</xdr:rowOff>
    </xdr:from>
    <xdr:ext cx="1295400" cy="238125"/>
    <xdr:sp>
      <xdr:nvSpPr>
        <xdr:cNvPr id="147" name="Shape 147"/>
        <xdr:cNvSpPr/>
      </xdr:nvSpPr>
      <xdr:spPr>
        <a:xfrm>
          <a:off x="4703063" y="3665700"/>
          <a:ext cx="1285875" cy="2286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Imprimir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104775</xdr:colOff>
      <xdr:row>8</xdr:row>
      <xdr:rowOff>19050</xdr:rowOff>
    </xdr:from>
    <xdr:ext cx="1295400" cy="266700"/>
    <xdr:sp>
      <xdr:nvSpPr>
        <xdr:cNvPr id="148" name="Shape 148">
          <a:hlinkClick r:id="rId12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152400</xdr:colOff>
      <xdr:row>8</xdr:row>
      <xdr:rowOff>314325</xdr:rowOff>
    </xdr:from>
    <xdr:ext cx="2105025" cy="276225"/>
    <xdr:sp>
      <xdr:nvSpPr>
        <xdr:cNvPr id="149" name="Shape 149">
          <a:hlinkClick r:id="rId13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85950" cy="542925"/>
    <xdr:pic>
      <xdr:nvPicPr>
        <xdr:cNvPr id="0" name="image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11</xdr:row>
      <xdr:rowOff>542925</xdr:rowOff>
    </xdr:from>
    <xdr:ext cx="5791200" cy="26384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66675</xdr:colOff>
      <xdr:row>20</xdr:row>
      <xdr:rowOff>0</xdr:rowOff>
    </xdr:from>
    <xdr:ext cx="3924300" cy="262890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609600</xdr:colOff>
      <xdr:row>20</xdr:row>
      <xdr:rowOff>0</xdr:rowOff>
    </xdr:from>
    <xdr:ext cx="4010025" cy="26289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609600</xdr:colOff>
      <xdr:row>20</xdr:row>
      <xdr:rowOff>0</xdr:rowOff>
    </xdr:from>
    <xdr:ext cx="4010025" cy="262890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66675</xdr:colOff>
      <xdr:row>28</xdr:row>
      <xdr:rowOff>0</xdr:rowOff>
    </xdr:from>
    <xdr:ext cx="3924300" cy="262890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609600</xdr:colOff>
      <xdr:row>28</xdr:row>
      <xdr:rowOff>0</xdr:rowOff>
    </xdr:from>
    <xdr:ext cx="4010025" cy="2628900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14</xdr:col>
      <xdr:colOff>609600</xdr:colOff>
      <xdr:row>28</xdr:row>
      <xdr:rowOff>0</xdr:rowOff>
    </xdr:from>
    <xdr:ext cx="4010025" cy="262890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</xdr:col>
      <xdr:colOff>66675</xdr:colOff>
      <xdr:row>36</xdr:row>
      <xdr:rowOff>0</xdr:rowOff>
    </xdr:from>
    <xdr:ext cx="3924300" cy="2628900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609600</xdr:colOff>
      <xdr:row>36</xdr:row>
      <xdr:rowOff>0</xdr:rowOff>
    </xdr:from>
    <xdr:ext cx="4010025" cy="2628900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14</xdr:col>
      <xdr:colOff>609600</xdr:colOff>
      <xdr:row>36</xdr:row>
      <xdr:rowOff>0</xdr:rowOff>
    </xdr:from>
    <xdr:ext cx="4010025" cy="2628900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</xdr:col>
      <xdr:colOff>66675</xdr:colOff>
      <xdr:row>44</xdr:row>
      <xdr:rowOff>0</xdr:rowOff>
    </xdr:from>
    <xdr:ext cx="3924300" cy="2628900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609600</xdr:colOff>
      <xdr:row>44</xdr:row>
      <xdr:rowOff>0</xdr:rowOff>
    </xdr:from>
    <xdr:ext cx="4010025" cy="2628900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14</xdr:col>
      <xdr:colOff>609600</xdr:colOff>
      <xdr:row>44</xdr:row>
      <xdr:rowOff>0</xdr:rowOff>
    </xdr:from>
    <xdr:ext cx="4010025" cy="2628900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1</xdr:col>
      <xdr:colOff>66675</xdr:colOff>
      <xdr:row>52</xdr:row>
      <xdr:rowOff>0</xdr:rowOff>
    </xdr:from>
    <xdr:ext cx="3924300" cy="2628900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7</xdr:col>
      <xdr:colOff>609600</xdr:colOff>
      <xdr:row>52</xdr:row>
      <xdr:rowOff>0</xdr:rowOff>
    </xdr:from>
    <xdr:ext cx="4010025" cy="2628900"/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14</xdr:col>
      <xdr:colOff>609600</xdr:colOff>
      <xdr:row>52</xdr:row>
      <xdr:rowOff>0</xdr:rowOff>
    </xdr:from>
    <xdr:ext cx="4010025" cy="2628900"/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10</xdr:col>
      <xdr:colOff>533400</xdr:colOff>
      <xdr:row>11</xdr:row>
      <xdr:rowOff>533400</xdr:rowOff>
    </xdr:from>
    <xdr:ext cx="5867400" cy="2638425"/>
    <xdr:graphicFrame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1</xdr:col>
      <xdr:colOff>428625</xdr:colOff>
      <xdr:row>61</xdr:row>
      <xdr:rowOff>0</xdr:rowOff>
    </xdr:from>
    <xdr:ext cx="3581400" cy="2628900"/>
    <xdr:graphicFrame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7</xdr:col>
      <xdr:colOff>609600</xdr:colOff>
      <xdr:row>61</xdr:row>
      <xdr:rowOff>0</xdr:rowOff>
    </xdr:from>
    <xdr:ext cx="4010025" cy="2628900"/>
    <xdr:graphicFrame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</xdr:col>
      <xdr:colOff>428625</xdr:colOff>
      <xdr:row>69</xdr:row>
      <xdr:rowOff>0</xdr:rowOff>
    </xdr:from>
    <xdr:ext cx="3581400" cy="2628900"/>
    <xdr:graphicFrame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7</xdr:col>
      <xdr:colOff>609600</xdr:colOff>
      <xdr:row>69</xdr:row>
      <xdr:rowOff>0</xdr:rowOff>
    </xdr:from>
    <xdr:ext cx="4010025" cy="2628900"/>
    <xdr:graphicFrame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  <xdr:oneCellAnchor>
    <xdr:from>
      <xdr:col>1</xdr:col>
      <xdr:colOff>428625</xdr:colOff>
      <xdr:row>77</xdr:row>
      <xdr:rowOff>0</xdr:rowOff>
    </xdr:from>
    <xdr:ext cx="3581400" cy="2628900"/>
    <xdr:graphicFrame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2"/>
        </a:graphicData>
      </a:graphic>
    </xdr:graphicFrame>
    <xdr:clientData fLocksWithSheet="0"/>
  </xdr:oneCellAnchor>
  <xdr:oneCellAnchor>
    <xdr:from>
      <xdr:col>7</xdr:col>
      <xdr:colOff>609600</xdr:colOff>
      <xdr:row>77</xdr:row>
      <xdr:rowOff>0</xdr:rowOff>
    </xdr:from>
    <xdr:ext cx="4010025" cy="2628900"/>
    <xdr:graphicFrame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3"/>
        </a:graphicData>
      </a:graphic>
    </xdr:graphicFrame>
    <xdr:clientData fLocksWithSheet="0"/>
  </xdr:oneCellAnchor>
  <xdr:oneCellAnchor>
    <xdr:from>
      <xdr:col>1</xdr:col>
      <xdr:colOff>428625</xdr:colOff>
      <xdr:row>85</xdr:row>
      <xdr:rowOff>0</xdr:rowOff>
    </xdr:from>
    <xdr:ext cx="3581400" cy="2628900"/>
    <xdr:graphicFrame>
      <xdr:nvGraphicFramePr>
        <xdr:cNvPr id="24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4"/>
        </a:graphicData>
      </a:graphic>
    </xdr:graphicFrame>
    <xdr:clientData fLocksWithSheet="0"/>
  </xdr:oneCellAnchor>
  <xdr:oneCellAnchor>
    <xdr:from>
      <xdr:col>7</xdr:col>
      <xdr:colOff>609600</xdr:colOff>
      <xdr:row>85</xdr:row>
      <xdr:rowOff>0</xdr:rowOff>
    </xdr:from>
    <xdr:ext cx="4010025" cy="2628900"/>
    <xdr:graphicFrame>
      <xdr:nvGraphicFramePr>
        <xdr:cNvPr id="25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5"/>
        </a:graphicData>
      </a:graphic>
    </xdr:graphicFrame>
    <xdr:clientData fLocksWithSheet="0"/>
  </xdr:oneCellAnchor>
  <xdr:oneCellAnchor>
    <xdr:from>
      <xdr:col>1</xdr:col>
      <xdr:colOff>428625</xdr:colOff>
      <xdr:row>93</xdr:row>
      <xdr:rowOff>0</xdr:rowOff>
    </xdr:from>
    <xdr:ext cx="3581400" cy="2628900"/>
    <xdr:graphicFrame>
      <xdr:nvGraphicFramePr>
        <xdr:cNvPr id="26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6"/>
        </a:graphicData>
      </a:graphic>
    </xdr:graphicFrame>
    <xdr:clientData fLocksWithSheet="0"/>
  </xdr:oneCellAnchor>
  <xdr:oneCellAnchor>
    <xdr:from>
      <xdr:col>7</xdr:col>
      <xdr:colOff>609600</xdr:colOff>
      <xdr:row>93</xdr:row>
      <xdr:rowOff>0</xdr:rowOff>
    </xdr:from>
    <xdr:ext cx="4010025" cy="2628900"/>
    <xdr:graphicFrame>
      <xdr:nvGraphicFramePr>
        <xdr:cNvPr id="27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7"/>
        </a:graphicData>
      </a:graphic>
    </xdr:graphicFrame>
    <xdr:clientData fLocksWithSheet="0"/>
  </xdr:oneCellAnchor>
  <xdr:oneCellAnchor>
    <xdr:from>
      <xdr:col>4</xdr:col>
      <xdr:colOff>0</xdr:colOff>
      <xdr:row>0</xdr:row>
      <xdr:rowOff>0</xdr:rowOff>
    </xdr:from>
    <xdr:ext cx="6524625" cy="571500"/>
    <xdr:sp>
      <xdr:nvSpPr>
        <xdr:cNvPr id="150" name="Shape 150"/>
        <xdr:cNvSpPr/>
      </xdr:nvSpPr>
      <xdr:spPr>
        <a:xfrm>
          <a:off x="2088450" y="3499013"/>
          <a:ext cx="6515100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47625</xdr:rowOff>
    </xdr:from>
    <xdr:ext cx="1295400" cy="285750"/>
    <xdr:sp>
      <xdr:nvSpPr>
        <xdr:cNvPr id="151" name="Shape 151">
          <a:hlinkClick r:id="rId28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314325"/>
    <xdr:sp>
      <xdr:nvSpPr>
        <xdr:cNvPr id="16" name="Shape 16">
          <a:hlinkClick r:id="rId29"/>
        </xdr:cNvPr>
        <xdr:cNvSpPr/>
      </xdr:nvSpPr>
      <xdr:spPr>
        <a:xfrm flipH="1">
          <a:off x="5131688" y="3622838"/>
          <a:ext cx="42862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171450</xdr:colOff>
      <xdr:row>8</xdr:row>
      <xdr:rowOff>28575</xdr:rowOff>
    </xdr:from>
    <xdr:ext cx="1295400" cy="266700"/>
    <xdr:sp>
      <xdr:nvSpPr>
        <xdr:cNvPr id="152" name="Shape 152">
          <a:hlinkClick r:id="rId30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295275</xdr:colOff>
      <xdr:row>8</xdr:row>
      <xdr:rowOff>28575</xdr:rowOff>
    </xdr:from>
    <xdr:ext cx="1295400" cy="266700"/>
    <xdr:sp>
      <xdr:nvSpPr>
        <xdr:cNvPr id="153" name="Shape 153">
          <a:hlinkClick r:id="rId31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400050</xdr:colOff>
      <xdr:row>8</xdr:row>
      <xdr:rowOff>28575</xdr:rowOff>
    </xdr:from>
    <xdr:ext cx="1295400" cy="266700"/>
    <xdr:sp>
      <xdr:nvSpPr>
        <xdr:cNvPr id="154" name="Shape 154">
          <a:hlinkClick r:id="rId32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504825</xdr:colOff>
      <xdr:row>8</xdr:row>
      <xdr:rowOff>28575</xdr:rowOff>
    </xdr:from>
    <xdr:ext cx="1295400" cy="266700"/>
    <xdr:sp>
      <xdr:nvSpPr>
        <xdr:cNvPr id="155" name="Shape 155">
          <a:hlinkClick r:id="rId33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457200</xdr:colOff>
      <xdr:row>9</xdr:row>
      <xdr:rowOff>28575</xdr:rowOff>
    </xdr:from>
    <xdr:ext cx="2105025" cy="266700"/>
    <xdr:sp>
      <xdr:nvSpPr>
        <xdr:cNvPr id="156" name="Shape 156">
          <a:hlinkClick r:id="rId34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152400</xdr:colOff>
      <xdr:row>9</xdr:row>
      <xdr:rowOff>28575</xdr:rowOff>
    </xdr:from>
    <xdr:ext cx="2143125" cy="266700"/>
    <xdr:sp>
      <xdr:nvSpPr>
        <xdr:cNvPr id="157" name="Shape 157">
          <a:hlinkClick r:id="rId35"/>
        </xdr:cNvPr>
        <xdr:cNvSpPr/>
      </xdr:nvSpPr>
      <xdr:spPr>
        <a:xfrm>
          <a:off x="4279200" y="3646650"/>
          <a:ext cx="21336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514350</xdr:colOff>
      <xdr:row>9</xdr:row>
      <xdr:rowOff>28575</xdr:rowOff>
    </xdr:from>
    <xdr:ext cx="2114550" cy="266700"/>
    <xdr:sp>
      <xdr:nvSpPr>
        <xdr:cNvPr id="158" name="Shape 158">
          <a:hlinkClick r:id="rId36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219075</xdr:colOff>
      <xdr:row>9</xdr:row>
      <xdr:rowOff>28575</xdr:rowOff>
    </xdr:from>
    <xdr:ext cx="2143125" cy="266700"/>
    <xdr:sp>
      <xdr:nvSpPr>
        <xdr:cNvPr id="159" name="Shape 159">
          <a:hlinkClick r:id="rId37"/>
        </xdr:cNvPr>
        <xdr:cNvSpPr/>
      </xdr:nvSpPr>
      <xdr:spPr>
        <a:xfrm>
          <a:off x="4279200" y="3646650"/>
          <a:ext cx="21336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15</xdr:col>
      <xdr:colOff>0</xdr:colOff>
      <xdr:row>8</xdr:row>
      <xdr:rowOff>28575</xdr:rowOff>
    </xdr:from>
    <xdr:ext cx="1295400" cy="266700"/>
    <xdr:sp>
      <xdr:nvSpPr>
        <xdr:cNvPr id="160" name="Shape 160">
          <a:hlinkClick r:id="rId38"/>
        </xdr:cNvPr>
        <xdr:cNvSpPr/>
      </xdr:nvSpPr>
      <xdr:spPr>
        <a:xfrm>
          <a:off x="4703063" y="3651413"/>
          <a:ext cx="1285875" cy="25717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114300</xdr:colOff>
      <xdr:row>8</xdr:row>
      <xdr:rowOff>28575</xdr:rowOff>
    </xdr:from>
    <xdr:ext cx="1304925" cy="238125"/>
    <xdr:sp>
      <xdr:nvSpPr>
        <xdr:cNvPr id="161" name="Shape 161"/>
        <xdr:cNvSpPr/>
      </xdr:nvSpPr>
      <xdr:spPr>
        <a:xfrm>
          <a:off x="4698300" y="3665700"/>
          <a:ext cx="1295400" cy="2286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Imprimir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57150</xdr:colOff>
      <xdr:row>8</xdr:row>
      <xdr:rowOff>38100</xdr:rowOff>
    </xdr:from>
    <xdr:ext cx="1295400" cy="285750"/>
    <xdr:sp>
      <xdr:nvSpPr>
        <xdr:cNvPr id="162" name="Shape 162">
          <a:hlinkClick r:id="rId39"/>
        </xdr:cNvPr>
        <xdr:cNvSpPr/>
      </xdr:nvSpPr>
      <xdr:spPr>
        <a:xfrm>
          <a:off x="4703063" y="3641888"/>
          <a:ext cx="12858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142875</xdr:colOff>
      <xdr:row>9</xdr:row>
      <xdr:rowOff>28575</xdr:rowOff>
    </xdr:from>
    <xdr:ext cx="2114550" cy="266700"/>
    <xdr:sp>
      <xdr:nvSpPr>
        <xdr:cNvPr id="163" name="Shape 163">
          <a:hlinkClick r:id="rId40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85950" cy="542925"/>
    <xdr:pic>
      <xdr:nvPicPr>
        <xdr:cNvPr id="0" name="image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</xdr:colOff>
      <xdr:row>11</xdr:row>
      <xdr:rowOff>466725</xdr:rowOff>
    </xdr:from>
    <xdr:ext cx="5791200" cy="2638425"/>
    <xdr:graphicFrame>
      <xdr:nvGraphicFramePr>
        <xdr:cNvPr id="28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66675</xdr:colOff>
      <xdr:row>19</xdr:row>
      <xdr:rowOff>542925</xdr:rowOff>
    </xdr:from>
    <xdr:ext cx="3924300" cy="2638425"/>
    <xdr:graphicFrame>
      <xdr:nvGraphicFramePr>
        <xdr:cNvPr id="29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609600</xdr:colOff>
      <xdr:row>19</xdr:row>
      <xdr:rowOff>542925</xdr:rowOff>
    </xdr:from>
    <xdr:ext cx="4010025" cy="2638425"/>
    <xdr:graphicFrame>
      <xdr:nvGraphicFramePr>
        <xdr:cNvPr id="30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609600</xdr:colOff>
      <xdr:row>19</xdr:row>
      <xdr:rowOff>542925</xdr:rowOff>
    </xdr:from>
    <xdr:ext cx="4010025" cy="2638425"/>
    <xdr:graphicFrame>
      <xdr:nvGraphicFramePr>
        <xdr:cNvPr id="31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66675</xdr:colOff>
      <xdr:row>27</xdr:row>
      <xdr:rowOff>533400</xdr:rowOff>
    </xdr:from>
    <xdr:ext cx="3924300" cy="2638425"/>
    <xdr:graphicFrame>
      <xdr:nvGraphicFramePr>
        <xdr:cNvPr id="32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609600</xdr:colOff>
      <xdr:row>27</xdr:row>
      <xdr:rowOff>533400</xdr:rowOff>
    </xdr:from>
    <xdr:ext cx="4010025" cy="2638425"/>
    <xdr:graphicFrame>
      <xdr:nvGraphicFramePr>
        <xdr:cNvPr id="33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14</xdr:col>
      <xdr:colOff>609600</xdr:colOff>
      <xdr:row>27</xdr:row>
      <xdr:rowOff>533400</xdr:rowOff>
    </xdr:from>
    <xdr:ext cx="4010025" cy="2638425"/>
    <xdr:graphicFrame>
      <xdr:nvGraphicFramePr>
        <xdr:cNvPr id="34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</xdr:col>
      <xdr:colOff>66675</xdr:colOff>
      <xdr:row>35</xdr:row>
      <xdr:rowOff>533400</xdr:rowOff>
    </xdr:from>
    <xdr:ext cx="3924300" cy="2638425"/>
    <xdr:graphicFrame>
      <xdr:nvGraphicFramePr>
        <xdr:cNvPr id="35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609600</xdr:colOff>
      <xdr:row>35</xdr:row>
      <xdr:rowOff>533400</xdr:rowOff>
    </xdr:from>
    <xdr:ext cx="4010025" cy="2638425"/>
    <xdr:graphicFrame>
      <xdr:nvGraphicFramePr>
        <xdr:cNvPr id="36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14</xdr:col>
      <xdr:colOff>609600</xdr:colOff>
      <xdr:row>35</xdr:row>
      <xdr:rowOff>533400</xdr:rowOff>
    </xdr:from>
    <xdr:ext cx="4010025" cy="2638425"/>
    <xdr:graphicFrame>
      <xdr:nvGraphicFramePr>
        <xdr:cNvPr id="37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</xdr:col>
      <xdr:colOff>66675</xdr:colOff>
      <xdr:row>43</xdr:row>
      <xdr:rowOff>533400</xdr:rowOff>
    </xdr:from>
    <xdr:ext cx="3924300" cy="2638425"/>
    <xdr:graphicFrame>
      <xdr:nvGraphicFramePr>
        <xdr:cNvPr id="38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609600</xdr:colOff>
      <xdr:row>43</xdr:row>
      <xdr:rowOff>533400</xdr:rowOff>
    </xdr:from>
    <xdr:ext cx="4010025" cy="2638425"/>
    <xdr:graphicFrame>
      <xdr:nvGraphicFramePr>
        <xdr:cNvPr id="39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14</xdr:col>
      <xdr:colOff>609600</xdr:colOff>
      <xdr:row>43</xdr:row>
      <xdr:rowOff>533400</xdr:rowOff>
    </xdr:from>
    <xdr:ext cx="4010025" cy="2638425"/>
    <xdr:graphicFrame>
      <xdr:nvGraphicFramePr>
        <xdr:cNvPr id="40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1</xdr:col>
      <xdr:colOff>66675</xdr:colOff>
      <xdr:row>51</xdr:row>
      <xdr:rowOff>533400</xdr:rowOff>
    </xdr:from>
    <xdr:ext cx="3924300" cy="2638425"/>
    <xdr:graphicFrame>
      <xdr:nvGraphicFramePr>
        <xdr:cNvPr id="41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7</xdr:col>
      <xdr:colOff>609600</xdr:colOff>
      <xdr:row>51</xdr:row>
      <xdr:rowOff>533400</xdr:rowOff>
    </xdr:from>
    <xdr:ext cx="4010025" cy="2638425"/>
    <xdr:graphicFrame>
      <xdr:nvGraphicFramePr>
        <xdr:cNvPr id="42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14</xdr:col>
      <xdr:colOff>609600</xdr:colOff>
      <xdr:row>51</xdr:row>
      <xdr:rowOff>533400</xdr:rowOff>
    </xdr:from>
    <xdr:ext cx="4010025" cy="2638425"/>
    <xdr:graphicFrame>
      <xdr:nvGraphicFramePr>
        <xdr:cNvPr id="43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10</xdr:col>
      <xdr:colOff>542925</xdr:colOff>
      <xdr:row>11</xdr:row>
      <xdr:rowOff>495300</xdr:rowOff>
    </xdr:from>
    <xdr:ext cx="5867400" cy="2638425"/>
    <xdr:graphicFrame>
      <xdr:nvGraphicFramePr>
        <xdr:cNvPr id="44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1</xdr:col>
      <xdr:colOff>428625</xdr:colOff>
      <xdr:row>60</xdr:row>
      <xdr:rowOff>352425</xdr:rowOff>
    </xdr:from>
    <xdr:ext cx="3581400" cy="2638425"/>
    <xdr:graphicFrame>
      <xdr:nvGraphicFramePr>
        <xdr:cNvPr id="45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7</xdr:col>
      <xdr:colOff>609600</xdr:colOff>
      <xdr:row>60</xdr:row>
      <xdr:rowOff>352425</xdr:rowOff>
    </xdr:from>
    <xdr:ext cx="4010025" cy="2638425"/>
    <xdr:graphicFrame>
      <xdr:nvGraphicFramePr>
        <xdr:cNvPr id="46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</xdr:col>
      <xdr:colOff>428625</xdr:colOff>
      <xdr:row>68</xdr:row>
      <xdr:rowOff>352425</xdr:rowOff>
    </xdr:from>
    <xdr:ext cx="3581400" cy="2638425"/>
    <xdr:graphicFrame>
      <xdr:nvGraphicFramePr>
        <xdr:cNvPr id="47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7</xdr:col>
      <xdr:colOff>609600</xdr:colOff>
      <xdr:row>68</xdr:row>
      <xdr:rowOff>352425</xdr:rowOff>
    </xdr:from>
    <xdr:ext cx="4010025" cy="2638425"/>
    <xdr:graphicFrame>
      <xdr:nvGraphicFramePr>
        <xdr:cNvPr id="48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  <xdr:oneCellAnchor>
    <xdr:from>
      <xdr:col>1</xdr:col>
      <xdr:colOff>428625</xdr:colOff>
      <xdr:row>76</xdr:row>
      <xdr:rowOff>352425</xdr:rowOff>
    </xdr:from>
    <xdr:ext cx="3581400" cy="2638425"/>
    <xdr:graphicFrame>
      <xdr:nvGraphicFramePr>
        <xdr:cNvPr id="49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2"/>
        </a:graphicData>
      </a:graphic>
    </xdr:graphicFrame>
    <xdr:clientData fLocksWithSheet="0"/>
  </xdr:oneCellAnchor>
  <xdr:oneCellAnchor>
    <xdr:from>
      <xdr:col>7</xdr:col>
      <xdr:colOff>609600</xdr:colOff>
      <xdr:row>76</xdr:row>
      <xdr:rowOff>352425</xdr:rowOff>
    </xdr:from>
    <xdr:ext cx="4010025" cy="2638425"/>
    <xdr:graphicFrame>
      <xdr:nvGraphicFramePr>
        <xdr:cNvPr id="50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3"/>
        </a:graphicData>
      </a:graphic>
    </xdr:graphicFrame>
    <xdr:clientData fLocksWithSheet="0"/>
  </xdr:oneCellAnchor>
  <xdr:oneCellAnchor>
    <xdr:from>
      <xdr:col>1</xdr:col>
      <xdr:colOff>428625</xdr:colOff>
      <xdr:row>84</xdr:row>
      <xdr:rowOff>352425</xdr:rowOff>
    </xdr:from>
    <xdr:ext cx="3581400" cy="2638425"/>
    <xdr:graphicFrame>
      <xdr:nvGraphicFramePr>
        <xdr:cNvPr id="51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4"/>
        </a:graphicData>
      </a:graphic>
    </xdr:graphicFrame>
    <xdr:clientData fLocksWithSheet="0"/>
  </xdr:oneCellAnchor>
  <xdr:oneCellAnchor>
    <xdr:from>
      <xdr:col>7</xdr:col>
      <xdr:colOff>609600</xdr:colOff>
      <xdr:row>84</xdr:row>
      <xdr:rowOff>352425</xdr:rowOff>
    </xdr:from>
    <xdr:ext cx="4010025" cy="2638425"/>
    <xdr:graphicFrame>
      <xdr:nvGraphicFramePr>
        <xdr:cNvPr id="52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5"/>
        </a:graphicData>
      </a:graphic>
    </xdr:graphicFrame>
    <xdr:clientData fLocksWithSheet="0"/>
  </xdr:oneCellAnchor>
  <xdr:oneCellAnchor>
    <xdr:from>
      <xdr:col>1</xdr:col>
      <xdr:colOff>428625</xdr:colOff>
      <xdr:row>92</xdr:row>
      <xdr:rowOff>352425</xdr:rowOff>
    </xdr:from>
    <xdr:ext cx="3581400" cy="2638425"/>
    <xdr:graphicFrame>
      <xdr:nvGraphicFramePr>
        <xdr:cNvPr id="53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6"/>
        </a:graphicData>
      </a:graphic>
    </xdr:graphicFrame>
    <xdr:clientData fLocksWithSheet="0"/>
  </xdr:oneCellAnchor>
  <xdr:oneCellAnchor>
    <xdr:from>
      <xdr:col>7</xdr:col>
      <xdr:colOff>609600</xdr:colOff>
      <xdr:row>92</xdr:row>
      <xdr:rowOff>352425</xdr:rowOff>
    </xdr:from>
    <xdr:ext cx="4010025" cy="2638425"/>
    <xdr:graphicFrame>
      <xdr:nvGraphicFramePr>
        <xdr:cNvPr id="54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7"/>
        </a:graphicData>
      </a:graphic>
    </xdr:graphicFrame>
    <xdr:clientData fLocksWithSheet="0"/>
  </xdr:oneCellAnchor>
  <xdr:oneCellAnchor>
    <xdr:from>
      <xdr:col>4</xdr:col>
      <xdr:colOff>9525</xdr:colOff>
      <xdr:row>0</xdr:row>
      <xdr:rowOff>0</xdr:rowOff>
    </xdr:from>
    <xdr:ext cx="6505575" cy="590550"/>
    <xdr:sp>
      <xdr:nvSpPr>
        <xdr:cNvPr id="164" name="Shape 164"/>
        <xdr:cNvSpPr/>
      </xdr:nvSpPr>
      <xdr:spPr>
        <a:xfrm>
          <a:off x="2097975" y="3489488"/>
          <a:ext cx="6496050" cy="58102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19050</xdr:rowOff>
    </xdr:from>
    <xdr:ext cx="1295400" cy="276225"/>
    <xdr:sp>
      <xdr:nvSpPr>
        <xdr:cNvPr id="165" name="Shape 165">
          <a:hlinkClick r:id="rId28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0</xdr:rowOff>
    </xdr:from>
    <xdr:ext cx="438150" cy="314325"/>
    <xdr:sp>
      <xdr:nvSpPr>
        <xdr:cNvPr id="166" name="Shape 166">
          <a:hlinkClick r:id="rId29"/>
        </xdr:cNvPr>
        <xdr:cNvSpPr/>
      </xdr:nvSpPr>
      <xdr:spPr>
        <a:xfrm flipH="1">
          <a:off x="5131688" y="3627600"/>
          <a:ext cx="428625" cy="304800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180975</xdr:colOff>
      <xdr:row>8</xdr:row>
      <xdr:rowOff>19050</xdr:rowOff>
    </xdr:from>
    <xdr:ext cx="1295400" cy="276225"/>
    <xdr:sp>
      <xdr:nvSpPr>
        <xdr:cNvPr id="167" name="Shape 167">
          <a:hlinkClick r:id="rId30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304800</xdr:colOff>
      <xdr:row>8</xdr:row>
      <xdr:rowOff>19050</xdr:rowOff>
    </xdr:from>
    <xdr:ext cx="1295400" cy="276225"/>
    <xdr:sp>
      <xdr:nvSpPr>
        <xdr:cNvPr id="168" name="Shape 168">
          <a:hlinkClick r:id="rId31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409575</xdr:colOff>
      <xdr:row>8</xdr:row>
      <xdr:rowOff>19050</xdr:rowOff>
    </xdr:from>
    <xdr:ext cx="1295400" cy="276225"/>
    <xdr:sp>
      <xdr:nvSpPr>
        <xdr:cNvPr id="169" name="Shape 169">
          <a:hlinkClick r:id="rId32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514350</xdr:colOff>
      <xdr:row>8</xdr:row>
      <xdr:rowOff>19050</xdr:rowOff>
    </xdr:from>
    <xdr:ext cx="1295400" cy="276225"/>
    <xdr:sp>
      <xdr:nvSpPr>
        <xdr:cNvPr id="170" name="Shape 170">
          <a:hlinkClick r:id="rId33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476250</xdr:colOff>
      <xdr:row>9</xdr:row>
      <xdr:rowOff>0</xdr:rowOff>
    </xdr:from>
    <xdr:ext cx="2105025" cy="266700"/>
    <xdr:sp>
      <xdr:nvSpPr>
        <xdr:cNvPr id="171" name="Shape 171">
          <a:hlinkClick r:id="rId34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171450</xdr:colOff>
      <xdr:row>9</xdr:row>
      <xdr:rowOff>0</xdr:rowOff>
    </xdr:from>
    <xdr:ext cx="2143125" cy="266700"/>
    <xdr:sp>
      <xdr:nvSpPr>
        <xdr:cNvPr id="172" name="Shape 172">
          <a:hlinkClick r:id="rId35"/>
        </xdr:cNvPr>
        <xdr:cNvSpPr/>
      </xdr:nvSpPr>
      <xdr:spPr>
        <a:xfrm>
          <a:off x="4279200" y="3646650"/>
          <a:ext cx="2133600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533400</xdr:colOff>
      <xdr:row>9</xdr:row>
      <xdr:rowOff>0</xdr:rowOff>
    </xdr:from>
    <xdr:ext cx="2114550" cy="266700"/>
    <xdr:sp>
      <xdr:nvSpPr>
        <xdr:cNvPr id="173" name="Shape 173">
          <a:hlinkClick r:id="rId36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238125</xdr:colOff>
      <xdr:row>9</xdr:row>
      <xdr:rowOff>0</xdr:rowOff>
    </xdr:from>
    <xdr:ext cx="2143125" cy="266700"/>
    <xdr:sp>
      <xdr:nvSpPr>
        <xdr:cNvPr id="174" name="Shape 174">
          <a:hlinkClick r:id="rId37"/>
        </xdr:cNvPr>
        <xdr:cNvSpPr/>
      </xdr:nvSpPr>
      <xdr:spPr>
        <a:xfrm>
          <a:off x="4279200" y="3646650"/>
          <a:ext cx="21336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15</xdr:col>
      <xdr:colOff>19050</xdr:colOff>
      <xdr:row>8</xdr:row>
      <xdr:rowOff>19050</xdr:rowOff>
    </xdr:from>
    <xdr:ext cx="1295400" cy="276225"/>
    <xdr:sp>
      <xdr:nvSpPr>
        <xdr:cNvPr id="175" name="Shape 175">
          <a:hlinkClick r:id="rId38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123825</xdr:colOff>
      <xdr:row>8</xdr:row>
      <xdr:rowOff>19050</xdr:rowOff>
    </xdr:from>
    <xdr:ext cx="1304925" cy="238125"/>
    <xdr:sp>
      <xdr:nvSpPr>
        <xdr:cNvPr id="176" name="Shape 176"/>
        <xdr:cNvSpPr/>
      </xdr:nvSpPr>
      <xdr:spPr>
        <a:xfrm>
          <a:off x="4698300" y="3665700"/>
          <a:ext cx="1295400" cy="2286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Imprimir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57150</xdr:colOff>
      <xdr:row>8</xdr:row>
      <xdr:rowOff>19050</xdr:rowOff>
    </xdr:from>
    <xdr:ext cx="1295400" cy="276225"/>
    <xdr:sp>
      <xdr:nvSpPr>
        <xdr:cNvPr id="177" name="Shape 177">
          <a:hlinkClick r:id="rId39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152400</xdr:colOff>
      <xdr:row>9</xdr:row>
      <xdr:rowOff>0</xdr:rowOff>
    </xdr:from>
    <xdr:ext cx="2114550" cy="266700"/>
    <xdr:sp>
      <xdr:nvSpPr>
        <xdr:cNvPr id="178" name="Shape 178">
          <a:hlinkClick r:id="rId40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85950" cy="561975"/>
    <xdr:pic>
      <xdr:nvPicPr>
        <xdr:cNvPr id="0" name="image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11</xdr:row>
      <xdr:rowOff>485775</xdr:rowOff>
    </xdr:from>
    <xdr:ext cx="5791200" cy="2638425"/>
    <xdr:graphicFrame>
      <xdr:nvGraphicFramePr>
        <xdr:cNvPr id="55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66675</xdr:colOff>
      <xdr:row>19</xdr:row>
      <xdr:rowOff>542925</xdr:rowOff>
    </xdr:from>
    <xdr:ext cx="3924300" cy="2638425"/>
    <xdr:graphicFrame>
      <xdr:nvGraphicFramePr>
        <xdr:cNvPr id="56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609600</xdr:colOff>
      <xdr:row>19</xdr:row>
      <xdr:rowOff>542925</xdr:rowOff>
    </xdr:from>
    <xdr:ext cx="4010025" cy="2638425"/>
    <xdr:graphicFrame>
      <xdr:nvGraphicFramePr>
        <xdr:cNvPr id="57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609600</xdr:colOff>
      <xdr:row>19</xdr:row>
      <xdr:rowOff>542925</xdr:rowOff>
    </xdr:from>
    <xdr:ext cx="4010025" cy="2638425"/>
    <xdr:graphicFrame>
      <xdr:nvGraphicFramePr>
        <xdr:cNvPr id="58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66675</xdr:colOff>
      <xdr:row>27</xdr:row>
      <xdr:rowOff>533400</xdr:rowOff>
    </xdr:from>
    <xdr:ext cx="3924300" cy="2638425"/>
    <xdr:graphicFrame>
      <xdr:nvGraphicFramePr>
        <xdr:cNvPr id="59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609600</xdr:colOff>
      <xdr:row>27</xdr:row>
      <xdr:rowOff>533400</xdr:rowOff>
    </xdr:from>
    <xdr:ext cx="4010025" cy="2638425"/>
    <xdr:graphicFrame>
      <xdr:nvGraphicFramePr>
        <xdr:cNvPr id="60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14</xdr:col>
      <xdr:colOff>609600</xdr:colOff>
      <xdr:row>27</xdr:row>
      <xdr:rowOff>533400</xdr:rowOff>
    </xdr:from>
    <xdr:ext cx="4010025" cy="2638425"/>
    <xdr:graphicFrame>
      <xdr:nvGraphicFramePr>
        <xdr:cNvPr id="61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</xdr:col>
      <xdr:colOff>66675</xdr:colOff>
      <xdr:row>35</xdr:row>
      <xdr:rowOff>533400</xdr:rowOff>
    </xdr:from>
    <xdr:ext cx="3924300" cy="2638425"/>
    <xdr:graphicFrame>
      <xdr:nvGraphicFramePr>
        <xdr:cNvPr id="62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609600</xdr:colOff>
      <xdr:row>35</xdr:row>
      <xdr:rowOff>533400</xdr:rowOff>
    </xdr:from>
    <xdr:ext cx="4010025" cy="2638425"/>
    <xdr:graphicFrame>
      <xdr:nvGraphicFramePr>
        <xdr:cNvPr id="63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14</xdr:col>
      <xdr:colOff>609600</xdr:colOff>
      <xdr:row>35</xdr:row>
      <xdr:rowOff>533400</xdr:rowOff>
    </xdr:from>
    <xdr:ext cx="4010025" cy="2638425"/>
    <xdr:graphicFrame>
      <xdr:nvGraphicFramePr>
        <xdr:cNvPr id="64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</xdr:col>
      <xdr:colOff>66675</xdr:colOff>
      <xdr:row>43</xdr:row>
      <xdr:rowOff>533400</xdr:rowOff>
    </xdr:from>
    <xdr:ext cx="3924300" cy="2638425"/>
    <xdr:graphicFrame>
      <xdr:nvGraphicFramePr>
        <xdr:cNvPr id="65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609600</xdr:colOff>
      <xdr:row>43</xdr:row>
      <xdr:rowOff>533400</xdr:rowOff>
    </xdr:from>
    <xdr:ext cx="4010025" cy="2638425"/>
    <xdr:graphicFrame>
      <xdr:nvGraphicFramePr>
        <xdr:cNvPr id="66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14</xdr:col>
      <xdr:colOff>609600</xdr:colOff>
      <xdr:row>43</xdr:row>
      <xdr:rowOff>533400</xdr:rowOff>
    </xdr:from>
    <xdr:ext cx="4010025" cy="2638425"/>
    <xdr:graphicFrame>
      <xdr:nvGraphicFramePr>
        <xdr:cNvPr id="67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1</xdr:col>
      <xdr:colOff>66675</xdr:colOff>
      <xdr:row>51</xdr:row>
      <xdr:rowOff>533400</xdr:rowOff>
    </xdr:from>
    <xdr:ext cx="3924300" cy="2638425"/>
    <xdr:graphicFrame>
      <xdr:nvGraphicFramePr>
        <xdr:cNvPr id="68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7</xdr:col>
      <xdr:colOff>609600</xdr:colOff>
      <xdr:row>51</xdr:row>
      <xdr:rowOff>533400</xdr:rowOff>
    </xdr:from>
    <xdr:ext cx="4010025" cy="2638425"/>
    <xdr:graphicFrame>
      <xdr:nvGraphicFramePr>
        <xdr:cNvPr id="69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14</xdr:col>
      <xdr:colOff>609600</xdr:colOff>
      <xdr:row>51</xdr:row>
      <xdr:rowOff>533400</xdr:rowOff>
    </xdr:from>
    <xdr:ext cx="4010025" cy="2638425"/>
    <xdr:graphicFrame>
      <xdr:nvGraphicFramePr>
        <xdr:cNvPr id="70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10</xdr:col>
      <xdr:colOff>504825</xdr:colOff>
      <xdr:row>11</xdr:row>
      <xdr:rowOff>476250</xdr:rowOff>
    </xdr:from>
    <xdr:ext cx="5867400" cy="2638425"/>
    <xdr:graphicFrame>
      <xdr:nvGraphicFramePr>
        <xdr:cNvPr id="71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1</xdr:col>
      <xdr:colOff>428625</xdr:colOff>
      <xdr:row>60</xdr:row>
      <xdr:rowOff>352425</xdr:rowOff>
    </xdr:from>
    <xdr:ext cx="3581400" cy="2638425"/>
    <xdr:graphicFrame>
      <xdr:nvGraphicFramePr>
        <xdr:cNvPr id="72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7</xdr:col>
      <xdr:colOff>609600</xdr:colOff>
      <xdr:row>60</xdr:row>
      <xdr:rowOff>352425</xdr:rowOff>
    </xdr:from>
    <xdr:ext cx="4010025" cy="2638425"/>
    <xdr:graphicFrame>
      <xdr:nvGraphicFramePr>
        <xdr:cNvPr id="73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</xdr:col>
      <xdr:colOff>428625</xdr:colOff>
      <xdr:row>68</xdr:row>
      <xdr:rowOff>352425</xdr:rowOff>
    </xdr:from>
    <xdr:ext cx="3581400" cy="2638425"/>
    <xdr:graphicFrame>
      <xdr:nvGraphicFramePr>
        <xdr:cNvPr id="74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7</xdr:col>
      <xdr:colOff>609600</xdr:colOff>
      <xdr:row>68</xdr:row>
      <xdr:rowOff>352425</xdr:rowOff>
    </xdr:from>
    <xdr:ext cx="4010025" cy="2638425"/>
    <xdr:graphicFrame>
      <xdr:nvGraphicFramePr>
        <xdr:cNvPr id="75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  <xdr:oneCellAnchor>
    <xdr:from>
      <xdr:col>1</xdr:col>
      <xdr:colOff>428625</xdr:colOff>
      <xdr:row>76</xdr:row>
      <xdr:rowOff>352425</xdr:rowOff>
    </xdr:from>
    <xdr:ext cx="3581400" cy="2638425"/>
    <xdr:graphicFrame>
      <xdr:nvGraphicFramePr>
        <xdr:cNvPr id="76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2"/>
        </a:graphicData>
      </a:graphic>
    </xdr:graphicFrame>
    <xdr:clientData fLocksWithSheet="0"/>
  </xdr:oneCellAnchor>
  <xdr:oneCellAnchor>
    <xdr:from>
      <xdr:col>7</xdr:col>
      <xdr:colOff>609600</xdr:colOff>
      <xdr:row>76</xdr:row>
      <xdr:rowOff>352425</xdr:rowOff>
    </xdr:from>
    <xdr:ext cx="4010025" cy="2638425"/>
    <xdr:graphicFrame>
      <xdr:nvGraphicFramePr>
        <xdr:cNvPr id="77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3"/>
        </a:graphicData>
      </a:graphic>
    </xdr:graphicFrame>
    <xdr:clientData fLocksWithSheet="0"/>
  </xdr:oneCellAnchor>
  <xdr:oneCellAnchor>
    <xdr:from>
      <xdr:col>1</xdr:col>
      <xdr:colOff>428625</xdr:colOff>
      <xdr:row>84</xdr:row>
      <xdr:rowOff>352425</xdr:rowOff>
    </xdr:from>
    <xdr:ext cx="3581400" cy="2638425"/>
    <xdr:graphicFrame>
      <xdr:nvGraphicFramePr>
        <xdr:cNvPr id="78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4"/>
        </a:graphicData>
      </a:graphic>
    </xdr:graphicFrame>
    <xdr:clientData fLocksWithSheet="0"/>
  </xdr:oneCellAnchor>
  <xdr:oneCellAnchor>
    <xdr:from>
      <xdr:col>7</xdr:col>
      <xdr:colOff>609600</xdr:colOff>
      <xdr:row>84</xdr:row>
      <xdr:rowOff>352425</xdr:rowOff>
    </xdr:from>
    <xdr:ext cx="4010025" cy="2638425"/>
    <xdr:graphicFrame>
      <xdr:nvGraphicFramePr>
        <xdr:cNvPr id="79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5"/>
        </a:graphicData>
      </a:graphic>
    </xdr:graphicFrame>
    <xdr:clientData fLocksWithSheet="0"/>
  </xdr:oneCellAnchor>
  <xdr:oneCellAnchor>
    <xdr:from>
      <xdr:col>1</xdr:col>
      <xdr:colOff>428625</xdr:colOff>
      <xdr:row>92</xdr:row>
      <xdr:rowOff>352425</xdr:rowOff>
    </xdr:from>
    <xdr:ext cx="3581400" cy="2638425"/>
    <xdr:graphicFrame>
      <xdr:nvGraphicFramePr>
        <xdr:cNvPr id="80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6"/>
        </a:graphicData>
      </a:graphic>
    </xdr:graphicFrame>
    <xdr:clientData fLocksWithSheet="0"/>
  </xdr:oneCellAnchor>
  <xdr:oneCellAnchor>
    <xdr:from>
      <xdr:col>7</xdr:col>
      <xdr:colOff>609600</xdr:colOff>
      <xdr:row>92</xdr:row>
      <xdr:rowOff>352425</xdr:rowOff>
    </xdr:from>
    <xdr:ext cx="4010025" cy="2638425"/>
    <xdr:graphicFrame>
      <xdr:nvGraphicFramePr>
        <xdr:cNvPr id="81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7"/>
        </a:graphicData>
      </a:graphic>
    </xdr:graphicFrame>
    <xdr:clientData fLocksWithSheet="0"/>
  </xdr:oneCellAnchor>
  <xdr:oneCellAnchor>
    <xdr:from>
      <xdr:col>4</xdr:col>
      <xdr:colOff>0</xdr:colOff>
      <xdr:row>0</xdr:row>
      <xdr:rowOff>0</xdr:rowOff>
    </xdr:from>
    <xdr:ext cx="6515100" cy="590550"/>
    <xdr:sp>
      <xdr:nvSpPr>
        <xdr:cNvPr id="179" name="Shape 179"/>
        <xdr:cNvSpPr/>
      </xdr:nvSpPr>
      <xdr:spPr>
        <a:xfrm>
          <a:off x="2093213" y="3489488"/>
          <a:ext cx="6505575" cy="58102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19050</xdr:rowOff>
    </xdr:from>
    <xdr:ext cx="1295400" cy="276225"/>
    <xdr:sp>
      <xdr:nvSpPr>
        <xdr:cNvPr id="180" name="Shape 180">
          <a:hlinkClick r:id="rId28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0</xdr:rowOff>
    </xdr:from>
    <xdr:ext cx="438150" cy="314325"/>
    <xdr:sp>
      <xdr:nvSpPr>
        <xdr:cNvPr id="166" name="Shape 166">
          <a:hlinkClick r:id="rId29"/>
        </xdr:cNvPr>
        <xdr:cNvSpPr/>
      </xdr:nvSpPr>
      <xdr:spPr>
        <a:xfrm flipH="1">
          <a:off x="5131688" y="3627600"/>
          <a:ext cx="428625" cy="304800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180975</xdr:colOff>
      <xdr:row>8</xdr:row>
      <xdr:rowOff>19050</xdr:rowOff>
    </xdr:from>
    <xdr:ext cx="1295400" cy="276225"/>
    <xdr:sp>
      <xdr:nvSpPr>
        <xdr:cNvPr id="181" name="Shape 181">
          <a:hlinkClick r:id="rId30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304800</xdr:colOff>
      <xdr:row>8</xdr:row>
      <xdr:rowOff>19050</xdr:rowOff>
    </xdr:from>
    <xdr:ext cx="1295400" cy="276225"/>
    <xdr:sp>
      <xdr:nvSpPr>
        <xdr:cNvPr id="182" name="Shape 182">
          <a:hlinkClick r:id="rId31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409575</xdr:colOff>
      <xdr:row>8</xdr:row>
      <xdr:rowOff>19050</xdr:rowOff>
    </xdr:from>
    <xdr:ext cx="1295400" cy="276225"/>
    <xdr:sp>
      <xdr:nvSpPr>
        <xdr:cNvPr id="183" name="Shape 183">
          <a:hlinkClick r:id="rId32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514350</xdr:colOff>
      <xdr:row>8</xdr:row>
      <xdr:rowOff>19050</xdr:rowOff>
    </xdr:from>
    <xdr:ext cx="1295400" cy="276225"/>
    <xdr:sp>
      <xdr:nvSpPr>
        <xdr:cNvPr id="184" name="Shape 184">
          <a:hlinkClick r:id="rId33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466725</xdr:colOff>
      <xdr:row>9</xdr:row>
      <xdr:rowOff>0</xdr:rowOff>
    </xdr:from>
    <xdr:ext cx="2105025" cy="266700"/>
    <xdr:sp>
      <xdr:nvSpPr>
        <xdr:cNvPr id="185" name="Shape 185">
          <a:hlinkClick r:id="rId34"/>
        </xdr:cNvPr>
        <xdr:cNvSpPr/>
      </xdr:nvSpPr>
      <xdr:spPr>
        <a:xfrm>
          <a:off x="4298250" y="3646650"/>
          <a:ext cx="20955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9</xdr:row>
      <xdr:rowOff>0</xdr:rowOff>
    </xdr:from>
    <xdr:ext cx="2143125" cy="266700"/>
    <xdr:sp>
      <xdr:nvSpPr>
        <xdr:cNvPr id="186" name="Shape 186">
          <a:hlinkClick r:id="rId35"/>
        </xdr:cNvPr>
        <xdr:cNvSpPr/>
      </xdr:nvSpPr>
      <xdr:spPr>
        <a:xfrm>
          <a:off x="4279200" y="3646650"/>
          <a:ext cx="21336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523875</xdr:colOff>
      <xdr:row>9</xdr:row>
      <xdr:rowOff>0</xdr:rowOff>
    </xdr:from>
    <xdr:ext cx="2114550" cy="266700"/>
    <xdr:sp>
      <xdr:nvSpPr>
        <xdr:cNvPr id="187" name="Shape 187">
          <a:hlinkClick r:id="rId36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228600</xdr:colOff>
      <xdr:row>9</xdr:row>
      <xdr:rowOff>0</xdr:rowOff>
    </xdr:from>
    <xdr:ext cx="2143125" cy="266700"/>
    <xdr:sp>
      <xdr:nvSpPr>
        <xdr:cNvPr id="188" name="Shape 188">
          <a:hlinkClick r:id="rId37"/>
        </xdr:cNvPr>
        <xdr:cNvSpPr/>
      </xdr:nvSpPr>
      <xdr:spPr>
        <a:xfrm>
          <a:off x="4279200" y="3646650"/>
          <a:ext cx="2133600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15</xdr:col>
      <xdr:colOff>9525</xdr:colOff>
      <xdr:row>8</xdr:row>
      <xdr:rowOff>19050</xdr:rowOff>
    </xdr:from>
    <xdr:ext cx="1295400" cy="276225"/>
    <xdr:sp>
      <xdr:nvSpPr>
        <xdr:cNvPr id="189" name="Shape 189">
          <a:hlinkClick r:id="rId38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133350</xdr:colOff>
      <xdr:row>8</xdr:row>
      <xdr:rowOff>19050</xdr:rowOff>
    </xdr:from>
    <xdr:ext cx="1304925" cy="238125"/>
    <xdr:sp>
      <xdr:nvSpPr>
        <xdr:cNvPr id="190" name="Shape 190"/>
        <xdr:cNvSpPr/>
      </xdr:nvSpPr>
      <xdr:spPr>
        <a:xfrm>
          <a:off x="4698300" y="3665700"/>
          <a:ext cx="1295400" cy="2286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Imprimir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57150</xdr:colOff>
      <xdr:row>8</xdr:row>
      <xdr:rowOff>19050</xdr:rowOff>
    </xdr:from>
    <xdr:ext cx="1295400" cy="276225"/>
    <xdr:sp>
      <xdr:nvSpPr>
        <xdr:cNvPr id="191" name="Shape 191">
          <a:hlinkClick r:id="rId39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142875</xdr:colOff>
      <xdr:row>9</xdr:row>
      <xdr:rowOff>0</xdr:rowOff>
    </xdr:from>
    <xdr:ext cx="2114550" cy="266700"/>
    <xdr:sp>
      <xdr:nvSpPr>
        <xdr:cNvPr id="192" name="Shape 192">
          <a:hlinkClick r:id="rId40"/>
        </xdr:cNvPr>
        <xdr:cNvSpPr/>
      </xdr:nvSpPr>
      <xdr:spPr>
        <a:xfrm>
          <a:off x="4293488" y="3646650"/>
          <a:ext cx="2105025" cy="26670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85950" cy="561975"/>
    <xdr:pic>
      <xdr:nvPicPr>
        <xdr:cNvPr id="0" name="image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11</xdr:row>
      <xdr:rowOff>495300</xdr:rowOff>
    </xdr:from>
    <xdr:ext cx="5781675" cy="2638425"/>
    <xdr:graphicFrame>
      <xdr:nvGraphicFramePr>
        <xdr:cNvPr id="82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66675</xdr:colOff>
      <xdr:row>19</xdr:row>
      <xdr:rowOff>542925</xdr:rowOff>
    </xdr:from>
    <xdr:ext cx="3924300" cy="2638425"/>
    <xdr:graphicFrame>
      <xdr:nvGraphicFramePr>
        <xdr:cNvPr id="83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609600</xdr:colOff>
      <xdr:row>19</xdr:row>
      <xdr:rowOff>542925</xdr:rowOff>
    </xdr:from>
    <xdr:ext cx="4010025" cy="2638425"/>
    <xdr:graphicFrame>
      <xdr:nvGraphicFramePr>
        <xdr:cNvPr id="84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14</xdr:col>
      <xdr:colOff>609600</xdr:colOff>
      <xdr:row>19</xdr:row>
      <xdr:rowOff>542925</xdr:rowOff>
    </xdr:from>
    <xdr:ext cx="4010025" cy="2638425"/>
    <xdr:graphicFrame>
      <xdr:nvGraphicFramePr>
        <xdr:cNvPr id="85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66675</xdr:colOff>
      <xdr:row>27</xdr:row>
      <xdr:rowOff>533400</xdr:rowOff>
    </xdr:from>
    <xdr:ext cx="3924300" cy="2638425"/>
    <xdr:graphicFrame>
      <xdr:nvGraphicFramePr>
        <xdr:cNvPr id="86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609600</xdr:colOff>
      <xdr:row>27</xdr:row>
      <xdr:rowOff>533400</xdr:rowOff>
    </xdr:from>
    <xdr:ext cx="4010025" cy="2638425"/>
    <xdr:graphicFrame>
      <xdr:nvGraphicFramePr>
        <xdr:cNvPr id="87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14</xdr:col>
      <xdr:colOff>609600</xdr:colOff>
      <xdr:row>27</xdr:row>
      <xdr:rowOff>533400</xdr:rowOff>
    </xdr:from>
    <xdr:ext cx="4010025" cy="2638425"/>
    <xdr:graphicFrame>
      <xdr:nvGraphicFramePr>
        <xdr:cNvPr id="88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</xdr:col>
      <xdr:colOff>66675</xdr:colOff>
      <xdr:row>35</xdr:row>
      <xdr:rowOff>533400</xdr:rowOff>
    </xdr:from>
    <xdr:ext cx="3924300" cy="2638425"/>
    <xdr:graphicFrame>
      <xdr:nvGraphicFramePr>
        <xdr:cNvPr id="89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609600</xdr:colOff>
      <xdr:row>35</xdr:row>
      <xdr:rowOff>533400</xdr:rowOff>
    </xdr:from>
    <xdr:ext cx="4010025" cy="2638425"/>
    <xdr:graphicFrame>
      <xdr:nvGraphicFramePr>
        <xdr:cNvPr id="90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14</xdr:col>
      <xdr:colOff>609600</xdr:colOff>
      <xdr:row>35</xdr:row>
      <xdr:rowOff>533400</xdr:rowOff>
    </xdr:from>
    <xdr:ext cx="4010025" cy="2638425"/>
    <xdr:graphicFrame>
      <xdr:nvGraphicFramePr>
        <xdr:cNvPr id="91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</xdr:col>
      <xdr:colOff>66675</xdr:colOff>
      <xdr:row>43</xdr:row>
      <xdr:rowOff>533400</xdr:rowOff>
    </xdr:from>
    <xdr:ext cx="3924300" cy="2638425"/>
    <xdr:graphicFrame>
      <xdr:nvGraphicFramePr>
        <xdr:cNvPr id="92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609600</xdr:colOff>
      <xdr:row>43</xdr:row>
      <xdr:rowOff>533400</xdr:rowOff>
    </xdr:from>
    <xdr:ext cx="4010025" cy="2638425"/>
    <xdr:graphicFrame>
      <xdr:nvGraphicFramePr>
        <xdr:cNvPr id="93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14</xdr:col>
      <xdr:colOff>609600</xdr:colOff>
      <xdr:row>43</xdr:row>
      <xdr:rowOff>533400</xdr:rowOff>
    </xdr:from>
    <xdr:ext cx="4010025" cy="2638425"/>
    <xdr:graphicFrame>
      <xdr:nvGraphicFramePr>
        <xdr:cNvPr id="94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1</xdr:col>
      <xdr:colOff>66675</xdr:colOff>
      <xdr:row>51</xdr:row>
      <xdr:rowOff>533400</xdr:rowOff>
    </xdr:from>
    <xdr:ext cx="3924300" cy="2638425"/>
    <xdr:graphicFrame>
      <xdr:nvGraphicFramePr>
        <xdr:cNvPr id="95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7</xdr:col>
      <xdr:colOff>609600</xdr:colOff>
      <xdr:row>51</xdr:row>
      <xdr:rowOff>533400</xdr:rowOff>
    </xdr:from>
    <xdr:ext cx="4010025" cy="2638425"/>
    <xdr:graphicFrame>
      <xdr:nvGraphicFramePr>
        <xdr:cNvPr id="96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14</xdr:col>
      <xdr:colOff>609600</xdr:colOff>
      <xdr:row>51</xdr:row>
      <xdr:rowOff>533400</xdr:rowOff>
    </xdr:from>
    <xdr:ext cx="4010025" cy="2638425"/>
    <xdr:graphicFrame>
      <xdr:nvGraphicFramePr>
        <xdr:cNvPr id="97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10</xdr:col>
      <xdr:colOff>447675</xdr:colOff>
      <xdr:row>11</xdr:row>
      <xdr:rowOff>485775</xdr:rowOff>
    </xdr:from>
    <xdr:ext cx="5867400" cy="2638425"/>
    <xdr:graphicFrame>
      <xdr:nvGraphicFramePr>
        <xdr:cNvPr id="98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1</xdr:col>
      <xdr:colOff>428625</xdr:colOff>
      <xdr:row>60</xdr:row>
      <xdr:rowOff>352425</xdr:rowOff>
    </xdr:from>
    <xdr:ext cx="3581400" cy="2638425"/>
    <xdr:graphicFrame>
      <xdr:nvGraphicFramePr>
        <xdr:cNvPr id="99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7</xdr:col>
      <xdr:colOff>609600</xdr:colOff>
      <xdr:row>60</xdr:row>
      <xdr:rowOff>352425</xdr:rowOff>
    </xdr:from>
    <xdr:ext cx="4010025" cy="2638425"/>
    <xdr:graphicFrame>
      <xdr:nvGraphicFramePr>
        <xdr:cNvPr id="100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9"/>
        </a:graphicData>
      </a:graphic>
    </xdr:graphicFrame>
    <xdr:clientData fLocksWithSheet="0"/>
  </xdr:oneCellAnchor>
  <xdr:oneCellAnchor>
    <xdr:from>
      <xdr:col>1</xdr:col>
      <xdr:colOff>428625</xdr:colOff>
      <xdr:row>68</xdr:row>
      <xdr:rowOff>352425</xdr:rowOff>
    </xdr:from>
    <xdr:ext cx="3581400" cy="2638425"/>
    <xdr:graphicFrame>
      <xdr:nvGraphicFramePr>
        <xdr:cNvPr id="101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0"/>
        </a:graphicData>
      </a:graphic>
    </xdr:graphicFrame>
    <xdr:clientData fLocksWithSheet="0"/>
  </xdr:oneCellAnchor>
  <xdr:oneCellAnchor>
    <xdr:from>
      <xdr:col>7</xdr:col>
      <xdr:colOff>609600</xdr:colOff>
      <xdr:row>68</xdr:row>
      <xdr:rowOff>352425</xdr:rowOff>
    </xdr:from>
    <xdr:ext cx="4010025" cy="2638425"/>
    <xdr:graphicFrame>
      <xdr:nvGraphicFramePr>
        <xdr:cNvPr id="102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1"/>
        </a:graphicData>
      </a:graphic>
    </xdr:graphicFrame>
    <xdr:clientData fLocksWithSheet="0"/>
  </xdr:oneCellAnchor>
  <xdr:oneCellAnchor>
    <xdr:from>
      <xdr:col>1</xdr:col>
      <xdr:colOff>428625</xdr:colOff>
      <xdr:row>76</xdr:row>
      <xdr:rowOff>352425</xdr:rowOff>
    </xdr:from>
    <xdr:ext cx="3581400" cy="2638425"/>
    <xdr:graphicFrame>
      <xdr:nvGraphicFramePr>
        <xdr:cNvPr id="103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2"/>
        </a:graphicData>
      </a:graphic>
    </xdr:graphicFrame>
    <xdr:clientData fLocksWithSheet="0"/>
  </xdr:oneCellAnchor>
  <xdr:oneCellAnchor>
    <xdr:from>
      <xdr:col>7</xdr:col>
      <xdr:colOff>609600</xdr:colOff>
      <xdr:row>76</xdr:row>
      <xdr:rowOff>352425</xdr:rowOff>
    </xdr:from>
    <xdr:ext cx="4010025" cy="2638425"/>
    <xdr:graphicFrame>
      <xdr:nvGraphicFramePr>
        <xdr:cNvPr id="104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3"/>
        </a:graphicData>
      </a:graphic>
    </xdr:graphicFrame>
    <xdr:clientData fLocksWithSheet="0"/>
  </xdr:oneCellAnchor>
  <xdr:oneCellAnchor>
    <xdr:from>
      <xdr:col>1</xdr:col>
      <xdr:colOff>428625</xdr:colOff>
      <xdr:row>84</xdr:row>
      <xdr:rowOff>352425</xdr:rowOff>
    </xdr:from>
    <xdr:ext cx="3581400" cy="2638425"/>
    <xdr:graphicFrame>
      <xdr:nvGraphicFramePr>
        <xdr:cNvPr id="105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4"/>
        </a:graphicData>
      </a:graphic>
    </xdr:graphicFrame>
    <xdr:clientData fLocksWithSheet="0"/>
  </xdr:oneCellAnchor>
  <xdr:oneCellAnchor>
    <xdr:from>
      <xdr:col>7</xdr:col>
      <xdr:colOff>609600</xdr:colOff>
      <xdr:row>84</xdr:row>
      <xdr:rowOff>352425</xdr:rowOff>
    </xdr:from>
    <xdr:ext cx="4010025" cy="2638425"/>
    <xdr:graphicFrame>
      <xdr:nvGraphicFramePr>
        <xdr:cNvPr id="106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5"/>
        </a:graphicData>
      </a:graphic>
    </xdr:graphicFrame>
    <xdr:clientData fLocksWithSheet="0"/>
  </xdr:oneCellAnchor>
  <xdr:oneCellAnchor>
    <xdr:from>
      <xdr:col>1</xdr:col>
      <xdr:colOff>428625</xdr:colOff>
      <xdr:row>92</xdr:row>
      <xdr:rowOff>352425</xdr:rowOff>
    </xdr:from>
    <xdr:ext cx="3581400" cy="2638425"/>
    <xdr:graphicFrame>
      <xdr:nvGraphicFramePr>
        <xdr:cNvPr id="107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6"/>
        </a:graphicData>
      </a:graphic>
    </xdr:graphicFrame>
    <xdr:clientData fLocksWithSheet="0"/>
  </xdr:oneCellAnchor>
  <xdr:oneCellAnchor>
    <xdr:from>
      <xdr:col>7</xdr:col>
      <xdr:colOff>609600</xdr:colOff>
      <xdr:row>92</xdr:row>
      <xdr:rowOff>352425</xdr:rowOff>
    </xdr:from>
    <xdr:ext cx="4010025" cy="2638425"/>
    <xdr:graphicFrame>
      <xdr:nvGraphicFramePr>
        <xdr:cNvPr id="108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7"/>
        </a:graphicData>
      </a:graphic>
    </xdr:graphicFrame>
    <xdr:clientData fLocksWithSheet="0"/>
  </xdr:oneCellAnchor>
  <xdr:oneCellAnchor>
    <xdr:from>
      <xdr:col>4</xdr:col>
      <xdr:colOff>0</xdr:colOff>
      <xdr:row>0</xdr:row>
      <xdr:rowOff>0</xdr:rowOff>
    </xdr:from>
    <xdr:ext cx="6515100" cy="590550"/>
    <xdr:sp>
      <xdr:nvSpPr>
        <xdr:cNvPr id="193" name="Shape 193"/>
        <xdr:cNvSpPr/>
      </xdr:nvSpPr>
      <xdr:spPr>
        <a:xfrm>
          <a:off x="2093213" y="3489488"/>
          <a:ext cx="6505575" cy="58102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561975</xdr:colOff>
      <xdr:row>8</xdr:row>
      <xdr:rowOff>9525</xdr:rowOff>
    </xdr:from>
    <xdr:ext cx="1295400" cy="276225"/>
    <xdr:sp>
      <xdr:nvSpPr>
        <xdr:cNvPr id="194" name="Shape 194">
          <a:hlinkClick r:id="rId28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0</xdr:rowOff>
    </xdr:from>
    <xdr:ext cx="438150" cy="314325"/>
    <xdr:sp>
      <xdr:nvSpPr>
        <xdr:cNvPr id="166" name="Shape 166">
          <a:hlinkClick r:id="rId29"/>
        </xdr:cNvPr>
        <xdr:cNvSpPr/>
      </xdr:nvSpPr>
      <xdr:spPr>
        <a:xfrm flipH="1">
          <a:off x="5131688" y="3627600"/>
          <a:ext cx="428625" cy="304800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161925</xdr:colOff>
      <xdr:row>8</xdr:row>
      <xdr:rowOff>9525</xdr:rowOff>
    </xdr:from>
    <xdr:ext cx="1295400" cy="276225"/>
    <xdr:sp>
      <xdr:nvSpPr>
        <xdr:cNvPr id="195" name="Shape 195">
          <a:hlinkClick r:id="rId30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276225</xdr:colOff>
      <xdr:row>8</xdr:row>
      <xdr:rowOff>9525</xdr:rowOff>
    </xdr:from>
    <xdr:ext cx="1295400" cy="276225"/>
    <xdr:sp>
      <xdr:nvSpPr>
        <xdr:cNvPr id="196" name="Shape 196">
          <a:hlinkClick r:id="rId31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390525</xdr:colOff>
      <xdr:row>8</xdr:row>
      <xdr:rowOff>9525</xdr:rowOff>
    </xdr:from>
    <xdr:ext cx="1295400" cy="276225"/>
    <xdr:sp>
      <xdr:nvSpPr>
        <xdr:cNvPr id="197" name="Shape 197">
          <a:hlinkClick r:id="rId32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504825</xdr:colOff>
      <xdr:row>8</xdr:row>
      <xdr:rowOff>9525</xdr:rowOff>
    </xdr:from>
    <xdr:ext cx="1295400" cy="276225"/>
    <xdr:sp>
      <xdr:nvSpPr>
        <xdr:cNvPr id="198" name="Shape 198">
          <a:hlinkClick r:id="rId33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457200</xdr:colOff>
      <xdr:row>9</xdr:row>
      <xdr:rowOff>0</xdr:rowOff>
    </xdr:from>
    <xdr:ext cx="2105025" cy="266700"/>
    <xdr:sp>
      <xdr:nvSpPr>
        <xdr:cNvPr id="199" name="Shape 199">
          <a:hlinkClick r:id="rId34"/>
        </xdr:cNvPr>
        <xdr:cNvSpPr/>
      </xdr:nvSpPr>
      <xdr:spPr>
        <a:xfrm>
          <a:off x="4298250" y="3651413"/>
          <a:ext cx="2095500" cy="257175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Financeira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152400</xdr:colOff>
      <xdr:row>9</xdr:row>
      <xdr:rowOff>0</xdr:rowOff>
    </xdr:from>
    <xdr:ext cx="2143125" cy="266700"/>
    <xdr:sp>
      <xdr:nvSpPr>
        <xdr:cNvPr id="200" name="Shape 200">
          <a:hlinkClick r:id="rId35"/>
        </xdr:cNvPr>
        <xdr:cNvSpPr/>
      </xdr:nvSpPr>
      <xdr:spPr>
        <a:xfrm>
          <a:off x="4279200" y="3651413"/>
          <a:ext cx="2133600" cy="257175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Clientes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514350</xdr:colOff>
      <xdr:row>9</xdr:row>
      <xdr:rowOff>0</xdr:rowOff>
    </xdr:from>
    <xdr:ext cx="2114550" cy="266700"/>
    <xdr:sp>
      <xdr:nvSpPr>
        <xdr:cNvPr id="201" name="Shape 201">
          <a:hlinkClick r:id="rId36"/>
        </xdr:cNvPr>
        <xdr:cNvSpPr/>
      </xdr:nvSpPr>
      <xdr:spPr>
        <a:xfrm>
          <a:off x="4293488" y="3651413"/>
          <a:ext cx="2105025" cy="257175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Perspectiva de Processos Internos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16</xdr:col>
      <xdr:colOff>219075</xdr:colOff>
      <xdr:row>9</xdr:row>
      <xdr:rowOff>0</xdr:rowOff>
    </xdr:from>
    <xdr:ext cx="2143125" cy="266700"/>
    <xdr:sp>
      <xdr:nvSpPr>
        <xdr:cNvPr id="202" name="Shape 202">
          <a:hlinkClick r:id="rId37"/>
        </xdr:cNvPr>
        <xdr:cNvSpPr/>
      </xdr:nvSpPr>
      <xdr:spPr>
        <a:xfrm>
          <a:off x="4279200" y="3651413"/>
          <a:ext cx="2133600" cy="257175"/>
        </a:xfrm>
        <a:prstGeom prst="rect">
          <a:avLst/>
        </a:prstGeom>
        <a:solidFill>
          <a:srgbClr val="FF9900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Perspectiva de Aprendizagem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15</xdr:col>
      <xdr:colOff>0</xdr:colOff>
      <xdr:row>8</xdr:row>
      <xdr:rowOff>9525</xdr:rowOff>
    </xdr:from>
    <xdr:ext cx="1295400" cy="276225"/>
    <xdr:sp>
      <xdr:nvSpPr>
        <xdr:cNvPr id="203" name="Shape 203">
          <a:hlinkClick r:id="rId38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17</xdr:col>
      <xdr:colOff>104775</xdr:colOff>
      <xdr:row>8</xdr:row>
      <xdr:rowOff>9525</xdr:rowOff>
    </xdr:from>
    <xdr:ext cx="1304925" cy="238125"/>
    <xdr:sp>
      <xdr:nvSpPr>
        <xdr:cNvPr id="204" name="Shape 204"/>
        <xdr:cNvSpPr/>
      </xdr:nvSpPr>
      <xdr:spPr>
        <a:xfrm>
          <a:off x="4698300" y="3665700"/>
          <a:ext cx="1295400" cy="2286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Imprimir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47625</xdr:colOff>
      <xdr:row>8</xdr:row>
      <xdr:rowOff>9525</xdr:rowOff>
    </xdr:from>
    <xdr:ext cx="1295400" cy="276225"/>
    <xdr:sp>
      <xdr:nvSpPr>
        <xdr:cNvPr id="205" name="Shape 205">
          <a:hlinkClick r:id="rId39"/>
        </xdr:cNvPr>
        <xdr:cNvSpPr/>
      </xdr:nvSpPr>
      <xdr:spPr>
        <a:xfrm>
          <a:off x="4703063" y="3646650"/>
          <a:ext cx="1285875" cy="266700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142875</xdr:colOff>
      <xdr:row>9</xdr:row>
      <xdr:rowOff>0</xdr:rowOff>
    </xdr:from>
    <xdr:ext cx="2114550" cy="266700"/>
    <xdr:sp>
      <xdr:nvSpPr>
        <xdr:cNvPr id="206" name="Shape 206">
          <a:hlinkClick r:id="rId40"/>
        </xdr:cNvPr>
        <xdr:cNvSpPr/>
      </xdr:nvSpPr>
      <xdr:spPr>
        <a:xfrm>
          <a:off x="4293488" y="3651413"/>
          <a:ext cx="2105025" cy="257175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rgbClr val="2E75B5"/>
              </a:solidFill>
              <a:latin typeface="Calibri"/>
              <a:ea typeface="Calibri"/>
              <a:cs typeface="Calibri"/>
              <a:sym typeface="Calibri"/>
            </a:rPr>
            <a:t>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885950" cy="561975"/>
    <xdr:pic>
      <xdr:nvPicPr>
        <xdr:cNvPr id="0" name="image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1809750</xdr:colOff>
      <xdr:row>0</xdr:row>
      <xdr:rowOff>0</xdr:rowOff>
    </xdr:from>
    <xdr:ext cx="7029450" cy="533400"/>
    <xdr:sp>
      <xdr:nvSpPr>
        <xdr:cNvPr id="207" name="Shape 207"/>
        <xdr:cNvSpPr/>
      </xdr:nvSpPr>
      <xdr:spPr>
        <a:xfrm>
          <a:off x="1836038" y="3518063"/>
          <a:ext cx="7019925" cy="5238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447675</xdr:colOff>
      <xdr:row>8</xdr:row>
      <xdr:rowOff>57150</xdr:rowOff>
    </xdr:from>
    <xdr:ext cx="1333500" cy="285750"/>
    <xdr:sp>
      <xdr:nvSpPr>
        <xdr:cNvPr id="208" name="Shape 208">
          <a:hlinkClick r:id="rId1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Premissas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38100</xdr:rowOff>
    </xdr:from>
    <xdr:ext cx="419100" cy="314325"/>
    <xdr:sp>
      <xdr:nvSpPr>
        <xdr:cNvPr id="209" name="Shape 209">
          <a:hlinkClick r:id="rId2"/>
        </xdr:cNvPr>
        <xdr:cNvSpPr/>
      </xdr:nvSpPr>
      <xdr:spPr>
        <a:xfrm flipH="1">
          <a:off x="5141213" y="3622838"/>
          <a:ext cx="409575" cy="31432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819150</xdr:colOff>
      <xdr:row>8</xdr:row>
      <xdr:rowOff>57150</xdr:rowOff>
    </xdr:from>
    <xdr:ext cx="1333500" cy="285750"/>
    <xdr:sp>
      <xdr:nvSpPr>
        <xdr:cNvPr id="210" name="Shape 210">
          <a:hlinkClick r:id="rId3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Estratégia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0</xdr:colOff>
      <xdr:row>8</xdr:row>
      <xdr:rowOff>57150</xdr:rowOff>
    </xdr:from>
    <xdr:ext cx="1266825" cy="285750"/>
    <xdr:sp>
      <xdr:nvSpPr>
        <xdr:cNvPr id="211" name="Shape 211">
          <a:hlinkClick r:id="rId4"/>
        </xdr:cNvPr>
        <xdr:cNvSpPr/>
      </xdr:nvSpPr>
      <xdr:spPr>
        <a:xfrm>
          <a:off x="4717350" y="3641888"/>
          <a:ext cx="1257300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Plano de Ação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1190625</xdr:colOff>
      <xdr:row>8</xdr:row>
      <xdr:rowOff>57150</xdr:rowOff>
    </xdr:from>
    <xdr:ext cx="1257300" cy="285750"/>
    <xdr:sp>
      <xdr:nvSpPr>
        <xdr:cNvPr id="212" name="Shape 212">
          <a:hlinkClick r:id="rId5"/>
        </xdr:cNvPr>
        <xdr:cNvSpPr/>
      </xdr:nvSpPr>
      <xdr:spPr>
        <a:xfrm>
          <a:off x="4722113" y="3641888"/>
          <a:ext cx="12477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Resultados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190500</xdr:colOff>
      <xdr:row>8</xdr:row>
      <xdr:rowOff>57150</xdr:rowOff>
    </xdr:from>
    <xdr:ext cx="1333500" cy="285750"/>
    <xdr:sp>
      <xdr:nvSpPr>
        <xdr:cNvPr id="213" name="Shape 213">
          <a:hlinkClick r:id="rId6"/>
        </xdr:cNvPr>
        <xdr:cNvSpPr/>
      </xdr:nvSpPr>
      <xdr:spPr>
        <a:xfrm>
          <a:off x="4684013" y="3641888"/>
          <a:ext cx="13239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8</xdr:col>
      <xdr:colOff>1552575</xdr:colOff>
      <xdr:row>8</xdr:row>
      <xdr:rowOff>57150</xdr:rowOff>
    </xdr:from>
    <xdr:ext cx="1257300" cy="285750"/>
    <xdr:sp>
      <xdr:nvSpPr>
        <xdr:cNvPr id="214" name="Shape 214">
          <a:hlinkClick r:id="rId7"/>
        </xdr:cNvPr>
        <xdr:cNvSpPr/>
      </xdr:nvSpPr>
      <xdr:spPr>
        <a:xfrm>
          <a:off x="4722113" y="3641888"/>
          <a:ext cx="1247775" cy="27622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Mapa Estratégico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1809750</xdr:colOff>
      <xdr:row>8</xdr:row>
      <xdr:rowOff>57150</xdr:rowOff>
    </xdr:from>
    <xdr:ext cx="1257300" cy="285750"/>
    <xdr:sp>
      <xdr:nvSpPr>
        <xdr:cNvPr id="215" name="Shape 215">
          <a:hlinkClick r:id="rId8"/>
        </xdr:cNvPr>
        <xdr:cNvSpPr/>
      </xdr:nvSpPr>
      <xdr:spPr>
        <a:xfrm>
          <a:off x="4722113" y="3641888"/>
          <a:ext cx="1247775" cy="276225"/>
        </a:xfrm>
        <a:prstGeom prst="rect">
          <a:avLst/>
        </a:prstGeom>
        <a:solidFill>
          <a:srgbClr val="DA9694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Análise SWOT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905000" cy="5048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2447925</xdr:colOff>
      <xdr:row>0</xdr:row>
      <xdr:rowOff>0</xdr:rowOff>
    </xdr:from>
    <xdr:ext cx="4857750" cy="571500"/>
    <xdr:sp>
      <xdr:nvSpPr>
        <xdr:cNvPr id="216" name="Shape 216"/>
        <xdr:cNvSpPr/>
      </xdr:nvSpPr>
      <xdr:spPr>
        <a:xfrm>
          <a:off x="2921888" y="3499013"/>
          <a:ext cx="4848225" cy="561975"/>
        </a:xfrm>
        <a:prstGeom prst="rect">
          <a:avLst/>
        </a:prstGeom>
        <a:noFill/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2400" u="none" strike="noStrike">
              <a:solidFill>
                <a:srgbClr val="A20E2E"/>
              </a:solidFill>
              <a:latin typeface="Calibri"/>
              <a:ea typeface="Calibri"/>
              <a:cs typeface="Calibri"/>
              <a:sym typeface="Calibri"/>
            </a:rPr>
            <a:t>Planejamento Estratégico| </a:t>
          </a:r>
          <a:r>
            <a:rPr b="1" lang="en-US" sz="2400" u="none" strike="noStrike">
              <a:solidFill>
                <a:srgbClr val="DA9694"/>
              </a:solidFill>
              <a:latin typeface="Calibri"/>
              <a:ea typeface="Calibri"/>
              <a:cs typeface="Calibri"/>
              <a:sym typeface="Calibri"/>
            </a:rPr>
            <a:t>Instruções</a:t>
          </a:r>
          <a:endParaRPr b="0" sz="24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628650</xdr:colOff>
      <xdr:row>8</xdr:row>
      <xdr:rowOff>9525</xdr:rowOff>
    </xdr:from>
    <xdr:ext cx="1333500" cy="266700"/>
    <xdr:sp>
      <xdr:nvSpPr>
        <xdr:cNvPr id="217" name="Shape 217">
          <a:hlinkClick r:id="rId1"/>
        </xdr:cNvPr>
        <xdr:cNvSpPr/>
      </xdr:nvSpPr>
      <xdr:spPr>
        <a:xfrm>
          <a:off x="4684013" y="3651413"/>
          <a:ext cx="1323975" cy="257175"/>
        </a:xfrm>
        <a:prstGeom prst="rect">
          <a:avLst/>
        </a:prstGeom>
        <a:solidFill>
          <a:srgbClr val="A20E2E"/>
        </a:solidFill>
        <a:ln cap="flat" cmpd="sng" w="9525">
          <a:solidFill>
            <a:srgbClr val="F2F2F2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Acessar a Planilha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923925</xdr:colOff>
      <xdr:row>9</xdr:row>
      <xdr:rowOff>0</xdr:rowOff>
    </xdr:from>
    <xdr:ext cx="10410825" cy="295275"/>
    <xdr:sp>
      <xdr:nvSpPr>
        <xdr:cNvPr id="218" name="Shape 218"/>
        <xdr:cNvSpPr/>
      </xdr:nvSpPr>
      <xdr:spPr>
        <a:xfrm>
          <a:off x="145350" y="3637125"/>
          <a:ext cx="10401300" cy="285750"/>
        </a:xfrm>
        <a:prstGeom prst="rect">
          <a:avLst/>
        </a:prstGeom>
        <a:solidFill>
          <a:srgbClr val="FFF2CC"/>
        </a:solidFill>
        <a:ln>
          <a:noFill/>
        </a:ln>
      </xdr:spPr>
      <xdr:txBody>
        <a:bodyPr anchorCtr="0" anchor="ctr" bIns="45000" lIns="90000" spcFirstLastPara="1" rIns="90000" wrap="square" tIns="4500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1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Instruções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0</xdr:colOff>
      <xdr:row>75</xdr:row>
      <xdr:rowOff>66675</xdr:rowOff>
    </xdr:from>
    <xdr:ext cx="1409700" cy="1676400"/>
    <xdr:sp>
      <xdr:nvSpPr>
        <xdr:cNvPr id="219" name="Shape 219"/>
        <xdr:cNvSpPr/>
      </xdr:nvSpPr>
      <xdr:spPr>
        <a:xfrm>
          <a:off x="4645913" y="2951325"/>
          <a:ext cx="1400175" cy="165735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38100</xdr:colOff>
      <xdr:row>86</xdr:row>
      <xdr:rowOff>19050</xdr:rowOff>
    </xdr:from>
    <xdr:ext cx="1428750" cy="685800"/>
    <xdr:sp>
      <xdr:nvSpPr>
        <xdr:cNvPr id="220" name="Shape 220"/>
        <xdr:cNvSpPr/>
      </xdr:nvSpPr>
      <xdr:spPr>
        <a:xfrm>
          <a:off x="4636388" y="3441863"/>
          <a:ext cx="1419225" cy="6762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Escolha a Meta.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47625</xdr:colOff>
      <xdr:row>8</xdr:row>
      <xdr:rowOff>19050</xdr:rowOff>
    </xdr:from>
    <xdr:ext cx="438150" cy="266700"/>
    <xdr:sp>
      <xdr:nvSpPr>
        <xdr:cNvPr id="221" name="Shape 221">
          <a:hlinkClick r:id="rId2"/>
        </xdr:cNvPr>
        <xdr:cNvSpPr/>
      </xdr:nvSpPr>
      <xdr:spPr>
        <a:xfrm flipH="1">
          <a:off x="5131688" y="3651413"/>
          <a:ext cx="428625" cy="257175"/>
        </a:xfrm>
        <a:prstGeom prst="rightArrow">
          <a:avLst>
            <a:gd fmla="val 50000" name="adj1"/>
            <a:gd fmla="val 50000" name="adj2"/>
          </a:avLst>
        </a:prstGeom>
        <a:solidFill>
          <a:srgbClr val="A20E2E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1409700</xdr:colOff>
      <xdr:row>15</xdr:row>
      <xdr:rowOff>28575</xdr:rowOff>
    </xdr:from>
    <xdr:ext cx="5743575" cy="238125"/>
    <xdr:sp>
      <xdr:nvSpPr>
        <xdr:cNvPr id="222" name="Shape 222"/>
        <xdr:cNvSpPr/>
      </xdr:nvSpPr>
      <xdr:spPr>
        <a:xfrm rot="-5400000">
          <a:off x="5236463" y="912975"/>
          <a:ext cx="219075" cy="573405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381000</xdr:colOff>
      <xdr:row>16</xdr:row>
      <xdr:rowOff>0</xdr:rowOff>
    </xdr:from>
    <xdr:ext cx="695325" cy="142875"/>
    <xdr:grpSp>
      <xdr:nvGrpSpPr>
        <xdr:cNvPr id="2" name="Shape 2"/>
        <xdr:cNvGrpSpPr/>
      </xdr:nvGrpSpPr>
      <xdr:grpSpPr>
        <a:xfrm>
          <a:off x="5003100" y="3718088"/>
          <a:ext cx="685800" cy="123825"/>
          <a:chOff x="5003100" y="3718088"/>
          <a:chExt cx="685800" cy="123825"/>
        </a:xfrm>
      </xdr:grpSpPr>
      <xdr:cxnSp>
        <xdr:nvCxnSpPr>
          <xdr:cNvPr id="223" name="Shape 223"/>
          <xdr:cNvCxnSpPr/>
        </xdr:nvCxnSpPr>
        <xdr:spPr>
          <a:xfrm flipH="1" rot="10800000">
            <a:off x="5003100" y="3718088"/>
            <a:ext cx="685800" cy="1238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0</xdr:col>
      <xdr:colOff>38100</xdr:colOff>
      <xdr:row>16</xdr:row>
      <xdr:rowOff>133350</xdr:rowOff>
    </xdr:from>
    <xdr:ext cx="914400" cy="1047750"/>
    <xdr:sp>
      <xdr:nvSpPr>
        <xdr:cNvPr id="224" name="Shape 224"/>
        <xdr:cNvSpPr/>
      </xdr:nvSpPr>
      <xdr:spPr>
        <a:xfrm>
          <a:off x="4898325" y="3260888"/>
          <a:ext cx="895350" cy="103822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Utilize a seta azul para voltar ao Menu.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15</xdr:row>
      <xdr:rowOff>66675</xdr:rowOff>
    </xdr:from>
    <xdr:ext cx="4124325" cy="323850"/>
    <xdr:sp>
      <xdr:nvSpPr>
        <xdr:cNvPr id="225" name="Shape 225"/>
        <xdr:cNvSpPr/>
      </xdr:nvSpPr>
      <xdr:spPr>
        <a:xfrm>
          <a:off x="3293363" y="3627600"/>
          <a:ext cx="4105275" cy="30480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Utilize os botões para navegar na planilha.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15</xdr:row>
      <xdr:rowOff>142875</xdr:rowOff>
    </xdr:from>
    <xdr:ext cx="190500" cy="85725"/>
    <xdr:grpSp>
      <xdr:nvGrpSpPr>
        <xdr:cNvPr id="2" name="Shape 2"/>
        <xdr:cNvGrpSpPr/>
      </xdr:nvGrpSpPr>
      <xdr:grpSpPr>
        <a:xfrm>
          <a:off x="5260275" y="3741900"/>
          <a:ext cx="171450" cy="76200"/>
          <a:chOff x="5260275" y="3741900"/>
          <a:chExt cx="171450" cy="76200"/>
        </a:xfrm>
      </xdr:grpSpPr>
      <xdr:cxnSp>
        <xdr:nvCxnSpPr>
          <xdr:cNvPr id="226" name="Shape 226"/>
          <xdr:cNvCxnSpPr/>
        </xdr:nvCxnSpPr>
        <xdr:spPr>
          <a:xfrm rot="10800000">
            <a:off x="5260275" y="3741900"/>
            <a:ext cx="171450" cy="76200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1028700</xdr:colOff>
      <xdr:row>17</xdr:row>
      <xdr:rowOff>38100</xdr:rowOff>
    </xdr:from>
    <xdr:ext cx="2733675" cy="4305300"/>
    <xdr:sp>
      <xdr:nvSpPr>
        <xdr:cNvPr id="227" name="Shape 227"/>
        <xdr:cNvSpPr/>
      </xdr:nvSpPr>
      <xdr:spPr>
        <a:xfrm>
          <a:off x="3983925" y="1632113"/>
          <a:ext cx="2724150" cy="4295775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152400</xdr:colOff>
      <xdr:row>41</xdr:row>
      <xdr:rowOff>133350</xdr:rowOff>
    </xdr:from>
    <xdr:ext cx="2190750" cy="647700"/>
    <xdr:sp>
      <xdr:nvSpPr>
        <xdr:cNvPr id="228" name="Shape 228"/>
        <xdr:cNvSpPr/>
      </xdr:nvSpPr>
      <xdr:spPr>
        <a:xfrm>
          <a:off x="4260150" y="3460913"/>
          <a:ext cx="2171700" cy="6381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Preencha os dados da Empresa.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1238250</xdr:colOff>
      <xdr:row>40</xdr:row>
      <xdr:rowOff>133350</xdr:rowOff>
    </xdr:from>
    <xdr:ext cx="1200150" cy="190500"/>
    <xdr:grpSp>
      <xdr:nvGrpSpPr>
        <xdr:cNvPr id="2" name="Shape 2"/>
        <xdr:cNvGrpSpPr/>
      </xdr:nvGrpSpPr>
      <xdr:grpSpPr>
        <a:xfrm>
          <a:off x="4750688" y="3684750"/>
          <a:ext cx="1190625" cy="190500"/>
          <a:chOff x="4750688" y="3684750"/>
          <a:chExt cx="1190625" cy="190500"/>
        </a:xfrm>
      </xdr:grpSpPr>
      <xdr:cxnSp>
        <xdr:nvCxnSpPr>
          <xdr:cNvPr id="229" name="Shape 229"/>
          <xdr:cNvCxnSpPr/>
        </xdr:nvCxnSpPr>
        <xdr:spPr>
          <a:xfrm flipH="1" rot="10800000">
            <a:off x="4750688" y="3684750"/>
            <a:ext cx="1190625" cy="190500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7</xdr:col>
      <xdr:colOff>2390775</xdr:colOff>
      <xdr:row>23</xdr:row>
      <xdr:rowOff>66675</xdr:rowOff>
    </xdr:from>
    <xdr:ext cx="38100" cy="885825"/>
    <xdr:sp>
      <xdr:nvSpPr>
        <xdr:cNvPr id="230" name="Shape 230"/>
        <xdr:cNvSpPr/>
      </xdr:nvSpPr>
      <xdr:spPr>
        <a:xfrm flipH="1">
          <a:off x="4936425" y="3337088"/>
          <a:ext cx="819150" cy="88582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Defina os indicadores para cada perspectiva e informe a melhor direção para o indicador (aumentar ou diminuir).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1085850</xdr:colOff>
      <xdr:row>17</xdr:row>
      <xdr:rowOff>38100</xdr:rowOff>
    </xdr:from>
    <xdr:ext cx="6991350" cy="4133850"/>
    <xdr:sp>
      <xdr:nvSpPr>
        <xdr:cNvPr id="231" name="Shape 231"/>
        <xdr:cNvSpPr/>
      </xdr:nvSpPr>
      <xdr:spPr>
        <a:xfrm>
          <a:off x="1855088" y="1722600"/>
          <a:ext cx="6981825" cy="41148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2324100</xdr:colOff>
      <xdr:row>25</xdr:row>
      <xdr:rowOff>133350</xdr:rowOff>
    </xdr:from>
    <xdr:ext cx="485775" cy="533400"/>
    <xdr:grpSp>
      <xdr:nvGrpSpPr>
        <xdr:cNvPr id="2" name="Shape 2"/>
        <xdr:cNvGrpSpPr/>
      </xdr:nvGrpSpPr>
      <xdr:grpSpPr>
        <a:xfrm>
          <a:off x="5107875" y="3518063"/>
          <a:ext cx="476250" cy="523875"/>
          <a:chOff x="5107875" y="3518063"/>
          <a:chExt cx="476250" cy="523875"/>
        </a:xfrm>
      </xdr:grpSpPr>
      <xdr:cxnSp>
        <xdr:nvCxnSpPr>
          <xdr:cNvPr id="232" name="Shape 232"/>
          <xdr:cNvCxnSpPr/>
        </xdr:nvCxnSpPr>
        <xdr:spPr>
          <a:xfrm flipH="1">
            <a:off x="5107875" y="3518063"/>
            <a:ext cx="476250" cy="52387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990600</xdr:colOff>
      <xdr:row>59</xdr:row>
      <xdr:rowOff>66675</xdr:rowOff>
    </xdr:from>
    <xdr:ext cx="1962150" cy="904875"/>
    <xdr:sp>
      <xdr:nvSpPr>
        <xdr:cNvPr id="233" name="Shape 233"/>
        <xdr:cNvSpPr/>
      </xdr:nvSpPr>
      <xdr:spPr>
        <a:xfrm>
          <a:off x="4369688" y="3337088"/>
          <a:ext cx="1952625" cy="88582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Insira os Fatores Internos e faça a Análise posteriormete. 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809625</xdr:colOff>
      <xdr:row>51</xdr:row>
      <xdr:rowOff>66675</xdr:rowOff>
    </xdr:from>
    <xdr:ext cx="4543425" cy="1228725"/>
    <xdr:sp>
      <xdr:nvSpPr>
        <xdr:cNvPr id="234" name="Shape 234"/>
        <xdr:cNvSpPr/>
      </xdr:nvSpPr>
      <xdr:spPr>
        <a:xfrm>
          <a:off x="3079050" y="3170400"/>
          <a:ext cx="4533900" cy="12192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2000250</xdr:colOff>
      <xdr:row>58</xdr:row>
      <xdr:rowOff>9525</xdr:rowOff>
    </xdr:from>
    <xdr:ext cx="1076325" cy="247650"/>
    <xdr:grpSp>
      <xdr:nvGrpSpPr>
        <xdr:cNvPr id="2" name="Shape 2"/>
        <xdr:cNvGrpSpPr/>
      </xdr:nvGrpSpPr>
      <xdr:grpSpPr>
        <a:xfrm>
          <a:off x="4812600" y="3660938"/>
          <a:ext cx="1066800" cy="238125"/>
          <a:chOff x="4812600" y="3660938"/>
          <a:chExt cx="1066800" cy="238125"/>
        </a:xfrm>
      </xdr:grpSpPr>
      <xdr:cxnSp>
        <xdr:nvCxnSpPr>
          <xdr:cNvPr id="235" name="Shape 235"/>
          <xdr:cNvCxnSpPr/>
        </xdr:nvCxnSpPr>
        <xdr:spPr>
          <a:xfrm flipH="1" rot="10800000">
            <a:off x="4812600" y="3660938"/>
            <a:ext cx="1066800" cy="2381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4</xdr:col>
      <xdr:colOff>1571625</xdr:colOff>
      <xdr:row>59</xdr:row>
      <xdr:rowOff>66675</xdr:rowOff>
    </xdr:from>
    <xdr:ext cx="1971675" cy="904875"/>
    <xdr:sp>
      <xdr:nvSpPr>
        <xdr:cNvPr id="236" name="Shape 236"/>
        <xdr:cNvSpPr/>
      </xdr:nvSpPr>
      <xdr:spPr>
        <a:xfrm>
          <a:off x="4364925" y="3337088"/>
          <a:ext cx="1962150" cy="88582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Insira os Fatores Externos e faça a Análise posteriormente.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1400175</xdr:colOff>
      <xdr:row>51</xdr:row>
      <xdr:rowOff>66675</xdr:rowOff>
    </xdr:from>
    <xdr:ext cx="5029200" cy="1228725"/>
    <xdr:sp>
      <xdr:nvSpPr>
        <xdr:cNvPr id="237" name="Shape 237"/>
        <xdr:cNvSpPr/>
      </xdr:nvSpPr>
      <xdr:spPr>
        <a:xfrm>
          <a:off x="2836163" y="3170400"/>
          <a:ext cx="5019675" cy="12192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2590800</xdr:colOff>
      <xdr:row>58</xdr:row>
      <xdr:rowOff>9525</xdr:rowOff>
    </xdr:from>
    <xdr:ext cx="1076325" cy="247650"/>
    <xdr:grpSp>
      <xdr:nvGrpSpPr>
        <xdr:cNvPr id="2" name="Shape 2"/>
        <xdr:cNvGrpSpPr/>
      </xdr:nvGrpSpPr>
      <xdr:grpSpPr>
        <a:xfrm>
          <a:off x="4817363" y="3660938"/>
          <a:ext cx="1057275" cy="238125"/>
          <a:chOff x="4817363" y="3660938"/>
          <a:chExt cx="1057275" cy="238125"/>
        </a:xfrm>
      </xdr:grpSpPr>
      <xdr:cxnSp>
        <xdr:nvCxnSpPr>
          <xdr:cNvPr id="238" name="Shape 238"/>
          <xdr:cNvCxnSpPr/>
        </xdr:nvCxnSpPr>
        <xdr:spPr>
          <a:xfrm flipH="1" rot="10800000">
            <a:off x="4817363" y="3660938"/>
            <a:ext cx="1057275" cy="2381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647700</xdr:colOff>
      <xdr:row>84</xdr:row>
      <xdr:rowOff>104775</xdr:rowOff>
    </xdr:from>
    <xdr:ext cx="66675" cy="295275"/>
    <xdr:grpSp>
      <xdr:nvGrpSpPr>
        <xdr:cNvPr id="2" name="Shape 2"/>
        <xdr:cNvGrpSpPr/>
      </xdr:nvGrpSpPr>
      <xdr:grpSpPr>
        <a:xfrm>
          <a:off x="5317425" y="3637125"/>
          <a:ext cx="57150" cy="285750"/>
          <a:chOff x="5317425" y="3637125"/>
          <a:chExt cx="57150" cy="285750"/>
        </a:xfrm>
      </xdr:grpSpPr>
      <xdr:cxnSp>
        <xdr:nvCxnSpPr>
          <xdr:cNvPr id="239" name="Shape 239"/>
          <xdr:cNvCxnSpPr/>
        </xdr:nvCxnSpPr>
        <xdr:spPr>
          <a:xfrm flipH="1" rot="10800000">
            <a:off x="5317425" y="3637125"/>
            <a:ext cx="57150" cy="285750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2447925</xdr:colOff>
      <xdr:row>89</xdr:row>
      <xdr:rowOff>161925</xdr:rowOff>
    </xdr:from>
    <xdr:ext cx="7486650" cy="581025"/>
    <xdr:sp>
      <xdr:nvSpPr>
        <xdr:cNvPr id="240" name="Shape 240"/>
        <xdr:cNvSpPr/>
      </xdr:nvSpPr>
      <xdr:spPr>
        <a:xfrm>
          <a:off x="1612200" y="3494250"/>
          <a:ext cx="7467600" cy="5715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57150</xdr:colOff>
      <xdr:row>96</xdr:row>
      <xdr:rowOff>85725</xdr:rowOff>
    </xdr:from>
    <xdr:ext cx="2828925" cy="695325"/>
    <xdr:sp>
      <xdr:nvSpPr>
        <xdr:cNvPr id="241" name="Shape 241"/>
        <xdr:cNvSpPr/>
      </xdr:nvSpPr>
      <xdr:spPr>
        <a:xfrm>
          <a:off x="3936300" y="3437100"/>
          <a:ext cx="2819400" cy="68580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Definir os valores planejados para cada meta e conforme for acontecendo preencha os valores realizados.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171450</xdr:colOff>
      <xdr:row>93</xdr:row>
      <xdr:rowOff>0</xdr:rowOff>
    </xdr:from>
    <xdr:ext cx="1800225" cy="638175"/>
    <xdr:grpSp>
      <xdr:nvGrpSpPr>
        <xdr:cNvPr id="2" name="Shape 2"/>
        <xdr:cNvGrpSpPr/>
      </xdr:nvGrpSpPr>
      <xdr:grpSpPr>
        <a:xfrm>
          <a:off x="4455413" y="3470438"/>
          <a:ext cx="1781175" cy="619125"/>
          <a:chOff x="4455413" y="3470438"/>
          <a:chExt cx="1781175" cy="619125"/>
        </a:xfrm>
      </xdr:grpSpPr>
      <xdr:cxnSp>
        <xdr:nvCxnSpPr>
          <xdr:cNvPr id="242" name="Shape 242"/>
          <xdr:cNvCxnSpPr/>
        </xdr:nvCxnSpPr>
        <xdr:spPr>
          <a:xfrm flipH="1" rot="10800000">
            <a:off x="4455413" y="3470438"/>
            <a:ext cx="1781175" cy="6191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2</xdr:col>
      <xdr:colOff>781050</xdr:colOff>
      <xdr:row>72</xdr:row>
      <xdr:rowOff>9525</xdr:rowOff>
    </xdr:from>
    <xdr:ext cx="5934075" cy="228600"/>
    <xdr:sp>
      <xdr:nvSpPr>
        <xdr:cNvPr id="243" name="Shape 243"/>
        <xdr:cNvSpPr/>
      </xdr:nvSpPr>
      <xdr:spPr>
        <a:xfrm rot="-5400000">
          <a:off x="5241225" y="817725"/>
          <a:ext cx="209550" cy="592455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1295400</xdr:colOff>
      <xdr:row>65</xdr:row>
      <xdr:rowOff>19050</xdr:rowOff>
    </xdr:from>
    <xdr:ext cx="38100" cy="790575"/>
    <xdr:sp>
      <xdr:nvSpPr>
        <xdr:cNvPr id="244" name="Shape 244"/>
        <xdr:cNvSpPr/>
      </xdr:nvSpPr>
      <xdr:spPr>
        <a:xfrm flipH="1">
          <a:off x="5317425" y="3384713"/>
          <a:ext cx="57150" cy="7905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Selecione a Perspectiva desejada. 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962025</xdr:colOff>
      <xdr:row>67</xdr:row>
      <xdr:rowOff>47625</xdr:rowOff>
    </xdr:from>
    <xdr:ext cx="381000" cy="981075"/>
    <xdr:grpSp>
      <xdr:nvGrpSpPr>
        <xdr:cNvPr id="2" name="Shape 2"/>
        <xdr:cNvGrpSpPr/>
      </xdr:nvGrpSpPr>
      <xdr:grpSpPr>
        <a:xfrm>
          <a:off x="5165025" y="3294225"/>
          <a:ext cx="361950" cy="971550"/>
          <a:chOff x="5165025" y="3294225"/>
          <a:chExt cx="361950" cy="971550"/>
        </a:xfrm>
      </xdr:grpSpPr>
      <xdr:cxnSp>
        <xdr:nvCxnSpPr>
          <xdr:cNvPr id="245" name="Shape 245"/>
          <xdr:cNvCxnSpPr/>
        </xdr:nvCxnSpPr>
        <xdr:spPr>
          <a:xfrm flipH="1">
            <a:off x="5165025" y="3294225"/>
            <a:ext cx="361950" cy="971550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0</xdr:colOff>
      <xdr:row>110</xdr:row>
      <xdr:rowOff>0</xdr:rowOff>
    </xdr:from>
    <xdr:ext cx="1409700" cy="1447800"/>
    <xdr:sp>
      <xdr:nvSpPr>
        <xdr:cNvPr id="246" name="Shape 246"/>
        <xdr:cNvSpPr/>
      </xdr:nvSpPr>
      <xdr:spPr>
        <a:xfrm>
          <a:off x="4645913" y="3060863"/>
          <a:ext cx="1400175" cy="1438275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57150</xdr:colOff>
      <xdr:row>119</xdr:row>
      <xdr:rowOff>114300</xdr:rowOff>
    </xdr:from>
    <xdr:ext cx="1428750" cy="695325"/>
    <xdr:sp>
      <xdr:nvSpPr>
        <xdr:cNvPr id="247" name="Shape 247"/>
        <xdr:cNvSpPr/>
      </xdr:nvSpPr>
      <xdr:spPr>
        <a:xfrm>
          <a:off x="4636388" y="3437100"/>
          <a:ext cx="1419225" cy="68580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Escolha a Meta.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657225</xdr:colOff>
      <xdr:row>118</xdr:row>
      <xdr:rowOff>0</xdr:rowOff>
    </xdr:from>
    <xdr:ext cx="38100" cy="304800"/>
    <xdr:grpSp>
      <xdr:nvGrpSpPr>
        <xdr:cNvPr id="2" name="Shape 2"/>
        <xdr:cNvGrpSpPr/>
      </xdr:nvGrpSpPr>
      <xdr:grpSpPr>
        <a:xfrm>
          <a:off x="5331713" y="3627600"/>
          <a:ext cx="28575" cy="304800"/>
          <a:chOff x="5331713" y="3627600"/>
          <a:chExt cx="28575" cy="304800"/>
        </a:xfrm>
      </xdr:grpSpPr>
      <xdr:cxnSp>
        <xdr:nvCxnSpPr>
          <xdr:cNvPr id="248" name="Shape 248"/>
          <xdr:cNvCxnSpPr/>
        </xdr:nvCxnSpPr>
        <xdr:spPr>
          <a:xfrm flipH="1" rot="10800000">
            <a:off x="5331713" y="3627600"/>
            <a:ext cx="28575" cy="304800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1514475</xdr:colOff>
      <xdr:row>109</xdr:row>
      <xdr:rowOff>123825</xdr:rowOff>
    </xdr:from>
    <xdr:ext cx="10191750" cy="1619250"/>
    <xdr:sp>
      <xdr:nvSpPr>
        <xdr:cNvPr id="249" name="Shape 249"/>
        <xdr:cNvSpPr/>
      </xdr:nvSpPr>
      <xdr:spPr>
        <a:xfrm>
          <a:off x="254888" y="2979900"/>
          <a:ext cx="10182225" cy="16002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762000</xdr:colOff>
      <xdr:row>119</xdr:row>
      <xdr:rowOff>114300</xdr:rowOff>
    </xdr:from>
    <xdr:ext cx="3295650" cy="695325"/>
    <xdr:sp>
      <xdr:nvSpPr>
        <xdr:cNvPr id="250" name="Shape 250"/>
        <xdr:cNvSpPr/>
      </xdr:nvSpPr>
      <xdr:spPr>
        <a:xfrm>
          <a:off x="3702938" y="3437100"/>
          <a:ext cx="3286125" cy="68580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Definir as ações necessárias para cada meta estipulada, acompanhe os prazos e informe o percentual de excussão da ação. 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1143000</xdr:colOff>
      <xdr:row>118</xdr:row>
      <xdr:rowOff>95250</xdr:rowOff>
    </xdr:from>
    <xdr:ext cx="1238250" cy="209550"/>
    <xdr:grpSp>
      <xdr:nvGrpSpPr>
        <xdr:cNvPr id="2" name="Shape 2"/>
        <xdr:cNvGrpSpPr/>
      </xdr:nvGrpSpPr>
      <xdr:grpSpPr>
        <a:xfrm>
          <a:off x="4731638" y="3679988"/>
          <a:ext cx="1228725" cy="200025"/>
          <a:chOff x="4731638" y="3679988"/>
          <a:chExt cx="1228725" cy="200025"/>
        </a:xfrm>
      </xdr:grpSpPr>
      <xdr:cxnSp>
        <xdr:nvCxnSpPr>
          <xdr:cNvPr id="251" name="Shape 251"/>
          <xdr:cNvCxnSpPr/>
        </xdr:nvCxnSpPr>
        <xdr:spPr>
          <a:xfrm flipH="1" rot="10800000">
            <a:off x="4731638" y="3679988"/>
            <a:ext cx="1228725" cy="2000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2</xdr:col>
      <xdr:colOff>790575</xdr:colOff>
      <xdr:row>108</xdr:row>
      <xdr:rowOff>0</xdr:rowOff>
    </xdr:from>
    <xdr:ext cx="5876925" cy="247650"/>
    <xdr:sp>
      <xdr:nvSpPr>
        <xdr:cNvPr id="252" name="Shape 252"/>
        <xdr:cNvSpPr/>
      </xdr:nvSpPr>
      <xdr:spPr>
        <a:xfrm rot="-5400000">
          <a:off x="5226938" y="846300"/>
          <a:ext cx="238125" cy="58674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1333500</xdr:colOff>
      <xdr:row>100</xdr:row>
      <xdr:rowOff>57150</xdr:rowOff>
    </xdr:from>
    <xdr:ext cx="38100" cy="885825"/>
    <xdr:sp>
      <xdr:nvSpPr>
        <xdr:cNvPr id="253" name="Shape 253"/>
        <xdr:cNvSpPr/>
      </xdr:nvSpPr>
      <xdr:spPr>
        <a:xfrm flipH="1">
          <a:off x="5303137" y="3337088"/>
          <a:ext cx="85725" cy="88582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Selecione a Perspectiva desejada.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914400</xdr:colOff>
      <xdr:row>102</xdr:row>
      <xdr:rowOff>133350</xdr:rowOff>
    </xdr:from>
    <xdr:ext cx="476250" cy="1085850"/>
    <xdr:grpSp>
      <xdr:nvGrpSpPr>
        <xdr:cNvPr id="2" name="Shape 2"/>
        <xdr:cNvGrpSpPr/>
      </xdr:nvGrpSpPr>
      <xdr:grpSpPr>
        <a:xfrm>
          <a:off x="5112638" y="3241838"/>
          <a:ext cx="466725" cy="1076325"/>
          <a:chOff x="5112638" y="3241838"/>
          <a:chExt cx="466725" cy="1076325"/>
        </a:xfrm>
      </xdr:grpSpPr>
      <xdr:cxnSp>
        <xdr:nvCxnSpPr>
          <xdr:cNvPr id="254" name="Shape 254"/>
          <xdr:cNvCxnSpPr/>
        </xdr:nvCxnSpPr>
        <xdr:spPr>
          <a:xfrm flipH="1">
            <a:off x="5112638" y="3241838"/>
            <a:ext cx="466725" cy="10763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466725</xdr:colOff>
      <xdr:row>129</xdr:row>
      <xdr:rowOff>114300</xdr:rowOff>
    </xdr:from>
    <xdr:ext cx="2447925" cy="847725"/>
    <xdr:sp>
      <xdr:nvSpPr>
        <xdr:cNvPr id="255" name="Shape 255"/>
        <xdr:cNvSpPr/>
      </xdr:nvSpPr>
      <xdr:spPr>
        <a:xfrm>
          <a:off x="4126800" y="3365663"/>
          <a:ext cx="2438400" cy="8286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Análisar os Resultados de acordo com cada perspectiva.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523875</xdr:colOff>
      <xdr:row>195</xdr:row>
      <xdr:rowOff>161925</xdr:rowOff>
    </xdr:from>
    <xdr:ext cx="2447925" cy="847725"/>
    <xdr:sp>
      <xdr:nvSpPr>
        <xdr:cNvPr id="256" name="Shape 256"/>
        <xdr:cNvSpPr/>
      </xdr:nvSpPr>
      <xdr:spPr>
        <a:xfrm>
          <a:off x="4126800" y="3365663"/>
          <a:ext cx="2438400" cy="8286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Análisar os Gráficos referentes a SWOT.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600075</xdr:colOff>
      <xdr:row>234</xdr:row>
      <xdr:rowOff>0</xdr:rowOff>
    </xdr:from>
    <xdr:ext cx="2447925" cy="838200"/>
    <xdr:sp>
      <xdr:nvSpPr>
        <xdr:cNvPr id="257" name="Shape 257"/>
        <xdr:cNvSpPr/>
      </xdr:nvSpPr>
      <xdr:spPr>
        <a:xfrm>
          <a:off x="4126800" y="3370425"/>
          <a:ext cx="2438400" cy="81915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Análisar os Gráficos referente a Perspectiva Financeira.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571500</xdr:colOff>
      <xdr:row>281</xdr:row>
      <xdr:rowOff>57150</xdr:rowOff>
    </xdr:from>
    <xdr:ext cx="2447925" cy="838200"/>
    <xdr:sp>
      <xdr:nvSpPr>
        <xdr:cNvPr id="258" name="Shape 258"/>
        <xdr:cNvSpPr/>
      </xdr:nvSpPr>
      <xdr:spPr>
        <a:xfrm>
          <a:off x="4126800" y="3365663"/>
          <a:ext cx="2438400" cy="8286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Análisar os Gráficos referentes a Perspectiva de Clientes.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666750</xdr:colOff>
      <xdr:row>329</xdr:row>
      <xdr:rowOff>19050</xdr:rowOff>
    </xdr:from>
    <xdr:ext cx="2447925" cy="838200"/>
    <xdr:sp>
      <xdr:nvSpPr>
        <xdr:cNvPr id="259" name="Shape 259"/>
        <xdr:cNvSpPr/>
      </xdr:nvSpPr>
      <xdr:spPr>
        <a:xfrm>
          <a:off x="4126800" y="3365663"/>
          <a:ext cx="2438400" cy="8286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Análisar os Gráficos referentes a Perspectiva de Processos Internos.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571500</xdr:colOff>
      <xdr:row>372</xdr:row>
      <xdr:rowOff>38100</xdr:rowOff>
    </xdr:from>
    <xdr:ext cx="2447925" cy="838200"/>
    <xdr:sp>
      <xdr:nvSpPr>
        <xdr:cNvPr id="260" name="Shape 260"/>
        <xdr:cNvSpPr/>
      </xdr:nvSpPr>
      <xdr:spPr>
        <a:xfrm>
          <a:off x="4126800" y="3365663"/>
          <a:ext cx="2438400" cy="8286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Análisar os Gráficos referentes a Perspectiva de Aprendizagem.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628650</xdr:colOff>
      <xdr:row>413</xdr:row>
      <xdr:rowOff>0</xdr:rowOff>
    </xdr:from>
    <xdr:ext cx="2447925" cy="838200"/>
    <xdr:sp>
      <xdr:nvSpPr>
        <xdr:cNvPr id="261" name="Shape 261"/>
        <xdr:cNvSpPr/>
      </xdr:nvSpPr>
      <xdr:spPr>
        <a:xfrm>
          <a:off x="4126800" y="3365663"/>
          <a:ext cx="2438400" cy="828675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Análise o Mapa Estratégico de acordo com as Perspectivas.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666750</xdr:colOff>
      <xdr:row>425</xdr:row>
      <xdr:rowOff>152400</xdr:rowOff>
    </xdr:from>
    <xdr:ext cx="4067175" cy="400050"/>
    <xdr:sp>
      <xdr:nvSpPr>
        <xdr:cNvPr id="262" name="Shape 262"/>
        <xdr:cNvSpPr/>
      </xdr:nvSpPr>
      <xdr:spPr>
        <a:xfrm rot="-5400000">
          <a:off x="5150738" y="1755938"/>
          <a:ext cx="390525" cy="4048125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1647825</xdr:colOff>
      <xdr:row>423</xdr:row>
      <xdr:rowOff>152400</xdr:rowOff>
    </xdr:from>
    <xdr:ext cx="2324100" cy="723900"/>
    <xdr:sp>
      <xdr:nvSpPr>
        <xdr:cNvPr id="263" name="Shape 263"/>
        <xdr:cNvSpPr/>
      </xdr:nvSpPr>
      <xdr:spPr>
        <a:xfrm>
          <a:off x="4193475" y="3418050"/>
          <a:ext cx="2305050" cy="72390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Selecionando o Tipo de Análise (Parcial e Total).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742950</xdr:colOff>
      <xdr:row>425</xdr:row>
      <xdr:rowOff>142875</xdr:rowOff>
    </xdr:from>
    <xdr:ext cx="914400" cy="209550"/>
    <xdr:grpSp>
      <xdr:nvGrpSpPr>
        <xdr:cNvPr id="2" name="Shape 2"/>
        <xdr:cNvGrpSpPr/>
      </xdr:nvGrpSpPr>
      <xdr:grpSpPr>
        <a:xfrm>
          <a:off x="4898325" y="3679988"/>
          <a:ext cx="895350" cy="200025"/>
          <a:chOff x="4898325" y="3679988"/>
          <a:chExt cx="895350" cy="200025"/>
        </a:xfrm>
      </xdr:grpSpPr>
      <xdr:cxnSp>
        <xdr:nvCxnSpPr>
          <xdr:cNvPr id="264" name="Shape 264"/>
          <xdr:cNvCxnSpPr/>
        </xdr:nvCxnSpPr>
        <xdr:spPr>
          <a:xfrm flipH="1">
            <a:off x="4898325" y="3679988"/>
            <a:ext cx="895350" cy="2000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266700</xdr:colOff>
      <xdr:row>93</xdr:row>
      <xdr:rowOff>19050</xdr:rowOff>
    </xdr:from>
    <xdr:ext cx="1085850" cy="1019175"/>
    <xdr:sp>
      <xdr:nvSpPr>
        <xdr:cNvPr id="265" name="Shape 265"/>
        <xdr:cNvSpPr/>
      </xdr:nvSpPr>
      <xdr:spPr>
        <a:xfrm>
          <a:off x="4812600" y="3275175"/>
          <a:ext cx="1066800" cy="100965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99</xdr:row>
      <xdr:rowOff>152400</xdr:rowOff>
    </xdr:from>
    <xdr:ext cx="1104900" cy="695325"/>
    <xdr:sp>
      <xdr:nvSpPr>
        <xdr:cNvPr id="266" name="Shape 266"/>
        <xdr:cNvSpPr/>
      </xdr:nvSpPr>
      <xdr:spPr>
        <a:xfrm>
          <a:off x="4798313" y="3437100"/>
          <a:ext cx="1095375" cy="685800"/>
        </a:xfrm>
        <a:prstGeom prst="rect">
          <a:avLst/>
        </a:prstGeom>
        <a:solidFill>
          <a:srgbClr val="FFF2CC"/>
        </a:solidFill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000" lIns="90000" spcFirstLastPara="1" rIns="90000" wrap="square" tIns="4500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lang="en-US" sz="1100" u="none" strike="noStrike">
              <a:solidFill>
                <a:schemeClr val="accent2"/>
              </a:solidFill>
              <a:latin typeface="Calibri"/>
              <a:ea typeface="Calibri"/>
              <a:cs typeface="Calibri"/>
              <a:sym typeface="Calibri"/>
            </a:rPr>
            <a:t>Selecionar o Atributo.</a:t>
          </a:r>
          <a:endParaRPr b="0" sz="1100" u="none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581025</xdr:colOff>
      <xdr:row>98</xdr:row>
      <xdr:rowOff>123825</xdr:rowOff>
    </xdr:from>
    <xdr:ext cx="228600" cy="209550"/>
    <xdr:grpSp>
      <xdr:nvGrpSpPr>
        <xdr:cNvPr id="2" name="Shape 2"/>
        <xdr:cNvGrpSpPr/>
      </xdr:nvGrpSpPr>
      <xdr:grpSpPr>
        <a:xfrm>
          <a:off x="5236463" y="3679988"/>
          <a:ext cx="219075" cy="200025"/>
          <a:chOff x="5236463" y="3679988"/>
          <a:chExt cx="219075" cy="200025"/>
        </a:xfrm>
      </xdr:grpSpPr>
      <xdr:cxnSp>
        <xdr:nvCxnSpPr>
          <xdr:cNvPr id="267" name="Shape 267"/>
          <xdr:cNvCxnSpPr/>
        </xdr:nvCxnSpPr>
        <xdr:spPr>
          <a:xfrm flipH="1" rot="10800000">
            <a:off x="5236463" y="3679988"/>
            <a:ext cx="219075" cy="200025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2438400</xdr:colOff>
      <xdr:row>88</xdr:row>
      <xdr:rowOff>28575</xdr:rowOff>
    </xdr:from>
    <xdr:ext cx="600075" cy="314325"/>
    <xdr:sp>
      <xdr:nvSpPr>
        <xdr:cNvPr id="268" name="Shape 268"/>
        <xdr:cNvSpPr/>
      </xdr:nvSpPr>
      <xdr:spPr>
        <a:xfrm>
          <a:off x="5055488" y="3627600"/>
          <a:ext cx="581025" cy="304800"/>
        </a:xfrm>
        <a:prstGeom prst="rect">
          <a:avLst/>
        </a:prstGeom>
        <a:noFill/>
        <a:ln cap="flat" cmpd="sng" w="12700">
          <a:solidFill>
            <a:srgbClr val="ED7D31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800100</xdr:colOff>
      <xdr:row>89</xdr:row>
      <xdr:rowOff>9525</xdr:rowOff>
    </xdr:from>
    <xdr:ext cx="1638300" cy="742950"/>
    <xdr:grpSp>
      <xdr:nvGrpSpPr>
        <xdr:cNvPr id="2" name="Shape 2"/>
        <xdr:cNvGrpSpPr/>
      </xdr:nvGrpSpPr>
      <xdr:grpSpPr>
        <a:xfrm>
          <a:off x="4536375" y="3418050"/>
          <a:ext cx="1619250" cy="723900"/>
          <a:chOff x="4536375" y="3418050"/>
          <a:chExt cx="1619250" cy="723900"/>
        </a:xfrm>
      </xdr:grpSpPr>
      <xdr:cxnSp>
        <xdr:nvCxnSpPr>
          <xdr:cNvPr id="269" name="Shape 269"/>
          <xdr:cNvCxnSpPr/>
        </xdr:nvCxnSpPr>
        <xdr:spPr>
          <a:xfrm flipH="1" rot="10800000">
            <a:off x="4536375" y="3418050"/>
            <a:ext cx="1619250" cy="723900"/>
          </a:xfrm>
          <a:prstGeom prst="straightConnector1">
            <a:avLst/>
          </a:prstGeom>
          <a:noFill/>
          <a:ln cap="flat" cmpd="sng" w="12700">
            <a:solidFill>
              <a:srgbClr val="ED7D31"/>
            </a:solidFill>
            <a:prstDash val="solid"/>
            <a:miter lim="8000"/>
            <a:headEnd len="sm" w="sm" type="none"/>
            <a:tailEnd len="med" w="med" type="oval"/>
          </a:ln>
        </xdr:spPr>
      </xdr:cxnSp>
    </xdr:grpSp>
    <xdr:clientData fLocksWithSheet="0"/>
  </xdr:oneCellAnchor>
  <xdr:oneCellAnchor>
    <xdr:from>
      <xdr:col>1</xdr:col>
      <xdr:colOff>1428750</xdr:colOff>
      <xdr:row>67</xdr:row>
      <xdr:rowOff>171450</xdr:rowOff>
    </xdr:from>
    <xdr:ext cx="9715500" cy="48863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542925</xdr:colOff>
      <xdr:row>418</xdr:row>
      <xdr:rowOff>38100</xdr:rowOff>
    </xdr:from>
    <xdr:ext cx="11277600" cy="96202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1409700</xdr:colOff>
      <xdr:row>103</xdr:row>
      <xdr:rowOff>95250</xdr:rowOff>
    </xdr:from>
    <xdr:ext cx="10515600" cy="262890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75</xdr:row>
      <xdr:rowOff>76200</xdr:rowOff>
    </xdr:from>
    <xdr:ext cx="1400175" cy="15716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733425</xdr:colOff>
      <xdr:row>46</xdr:row>
      <xdr:rowOff>95250</xdr:rowOff>
    </xdr:from>
    <xdr:ext cx="10001250" cy="208597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990600</xdr:colOff>
      <xdr:row>12</xdr:row>
      <xdr:rowOff>38100</xdr:rowOff>
    </xdr:from>
    <xdr:ext cx="10115550" cy="5162550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0</xdr:row>
      <xdr:rowOff>0</xdr:rowOff>
    </xdr:from>
    <xdr:ext cx="1943100" cy="5429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110</xdr:row>
      <xdr:rowOff>76200</xdr:rowOff>
    </xdr:from>
    <xdr:ext cx="1333500" cy="1285875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135</xdr:row>
      <xdr:rowOff>9525</xdr:rowOff>
    </xdr:from>
    <xdr:ext cx="11268075" cy="10401300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495300</xdr:colOff>
      <xdr:row>202</xdr:row>
      <xdr:rowOff>0</xdr:rowOff>
    </xdr:from>
    <xdr:ext cx="10239375" cy="4410075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240</xdr:row>
      <xdr:rowOff>9525</xdr:rowOff>
    </xdr:from>
    <xdr:ext cx="11477625" cy="6657975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287</xdr:row>
      <xdr:rowOff>123825</xdr:rowOff>
    </xdr:from>
    <xdr:ext cx="11363325" cy="6610350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334</xdr:row>
      <xdr:rowOff>152400</xdr:rowOff>
    </xdr:from>
    <xdr:ext cx="10744200" cy="6238875"/>
    <xdr:pic>
      <xdr:nvPicPr>
        <xdr:cNvPr id="0" name="image1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514350</xdr:colOff>
      <xdr:row>377</xdr:row>
      <xdr:rowOff>123825</xdr:rowOff>
    </xdr:from>
    <xdr:ext cx="10153650" cy="5886450"/>
    <xdr:pic>
      <xdr:nvPicPr>
        <xdr:cNvPr id="0" name="image1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796</xdr:row>
      <xdr:rowOff>161925</xdr:rowOff>
    </xdr:from>
    <xdr:ext cx="5753100" cy="9629775"/>
    <xdr:pic>
      <xdr:nvPicPr>
        <xdr:cNvPr id="0" name="image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314325</xdr:colOff>
      <xdr:row>93</xdr:row>
      <xdr:rowOff>133350</xdr:rowOff>
    </xdr:from>
    <xdr:ext cx="981075" cy="790575"/>
    <xdr:pic>
      <xdr:nvPicPr>
        <xdr:cNvPr id="0" name="image1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E79"/>
    <pageSetUpPr/>
  </sheetPr>
  <sheetViews>
    <sheetView showGridLines="0" workbookViewId="0"/>
  </sheetViews>
  <sheetFormatPr customHeight="1" defaultColWidth="14.43" defaultRowHeight="15.0"/>
  <cols>
    <col customWidth="1" min="1" max="26" width="8.86"/>
  </cols>
  <sheetData>
    <row r="1" ht="14.25" customHeight="1"/>
    <row r="2" ht="14.25" customHeight="1"/>
    <row r="3" ht="14.2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2"/>
      <c r="X5" s="2"/>
      <c r="Y5" s="2"/>
      <c r="Z5" s="2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2"/>
      <c r="X7" s="2"/>
      <c r="Y7" s="2"/>
      <c r="Z7" s="2"/>
    </row>
    <row r="8" ht="1.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>
      <c r="E26" s="3" t="s">
        <v>0</v>
      </c>
      <c r="F26" s="4"/>
      <c r="G26" s="5" t="s">
        <v>1</v>
      </c>
      <c r="H26" s="6"/>
      <c r="I26" s="6"/>
      <c r="J26" s="6"/>
      <c r="K26" s="6"/>
      <c r="L26" s="6"/>
      <c r="M26" s="6"/>
      <c r="N26" s="6"/>
      <c r="O26" s="7"/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E26:F26"/>
    <mergeCell ref="G26:O26"/>
  </mergeCells>
  <printOptions/>
  <pageMargins bottom="0.7875" footer="0.0" header="0.0" left="0.511805555555556" right="0.511805555555556" top="0.78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6.57"/>
    <col customWidth="1" min="3" max="5" width="15.57"/>
    <col customWidth="1" min="6" max="6" width="2.57"/>
    <col customWidth="1" min="7" max="7" width="25.57"/>
    <col customWidth="1" min="8" max="8" width="50.57"/>
    <col customWidth="1" min="9" max="9" width="2.57"/>
    <col customWidth="1" min="10" max="10" width="25.57"/>
    <col customWidth="1" min="11" max="11" width="50.57"/>
    <col customWidth="1" min="12" max="26" width="9.14"/>
  </cols>
  <sheetData>
    <row r="1" ht="12.75" customHeight="1"/>
    <row r="2" ht="12.75" customHeight="1"/>
    <row r="3" ht="12.7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.5" customHeight="1"/>
    <row r="9" ht="24.75" customHeight="1"/>
    <row r="10" ht="21.0" customHeight="1"/>
    <row r="11" ht="24.75" customHeight="1">
      <c r="B11" s="8" t="s">
        <v>2</v>
      </c>
      <c r="C11" s="9" t="str">
        <f>Menu!G26</f>
        <v>Geominer</v>
      </c>
      <c r="D11" s="10"/>
      <c r="E11" s="11"/>
      <c r="G11" s="12" t="s">
        <v>3</v>
      </c>
      <c r="H11" s="13"/>
      <c r="I11" s="13"/>
      <c r="J11" s="13"/>
      <c r="K11" s="14"/>
    </row>
    <row r="12" ht="4.5" customHeight="1"/>
    <row r="13" ht="19.5" customHeight="1">
      <c r="B13" s="15" t="s">
        <v>4</v>
      </c>
      <c r="C13" s="14"/>
      <c r="D13" s="16">
        <v>2025.0</v>
      </c>
      <c r="E13" s="17"/>
      <c r="G13" s="18" t="s">
        <v>5</v>
      </c>
      <c r="H13" s="19" t="s">
        <v>6</v>
      </c>
      <c r="J13" s="18" t="s">
        <v>7</v>
      </c>
      <c r="K13" s="19" t="s">
        <v>8</v>
      </c>
    </row>
    <row r="14" ht="19.5" customHeight="1">
      <c r="G14" s="20" t="s">
        <v>9</v>
      </c>
      <c r="H14" s="21" t="s">
        <v>10</v>
      </c>
      <c r="J14" s="22" t="s">
        <v>9</v>
      </c>
      <c r="K14" s="23" t="s">
        <v>10</v>
      </c>
    </row>
    <row r="15" ht="19.5" customHeight="1">
      <c r="B15" s="15" t="s">
        <v>11</v>
      </c>
      <c r="C15" s="14"/>
      <c r="D15" s="24" t="s">
        <v>12</v>
      </c>
      <c r="E15" s="17"/>
      <c r="G15" s="25" t="s">
        <v>13</v>
      </c>
      <c r="H15" s="26" t="s">
        <v>14</v>
      </c>
      <c r="I15" s="27"/>
      <c r="J15" s="28" t="s">
        <v>13</v>
      </c>
      <c r="K15" s="26" t="s">
        <v>15</v>
      </c>
    </row>
    <row r="16" ht="19.5" customHeight="1">
      <c r="G16" s="29" t="s">
        <v>13</v>
      </c>
      <c r="H16" s="30" t="s">
        <v>16</v>
      </c>
      <c r="I16" s="27"/>
      <c r="J16" s="28" t="s">
        <v>13</v>
      </c>
      <c r="K16" s="26" t="s">
        <v>17</v>
      </c>
    </row>
    <row r="17" ht="19.5" customHeight="1">
      <c r="B17" s="18" t="s">
        <v>18</v>
      </c>
      <c r="C17" s="31" t="s">
        <v>19</v>
      </c>
      <c r="D17" s="32"/>
      <c r="E17" s="17"/>
      <c r="G17" s="33" t="s">
        <v>20</v>
      </c>
      <c r="H17" s="30" t="s">
        <v>21</v>
      </c>
      <c r="I17" s="27"/>
      <c r="J17" s="34" t="s">
        <v>13</v>
      </c>
      <c r="K17" s="26" t="s">
        <v>22</v>
      </c>
    </row>
    <row r="18" ht="19.5" customHeight="1">
      <c r="G18" s="34" t="s">
        <v>20</v>
      </c>
      <c r="H18" s="26" t="s">
        <v>23</v>
      </c>
      <c r="I18" s="27"/>
      <c r="J18" s="28"/>
      <c r="K18" s="30"/>
    </row>
    <row r="19" ht="19.5" customHeight="1">
      <c r="B19" s="18" t="s">
        <v>24</v>
      </c>
      <c r="C19" s="31" t="s">
        <v>25</v>
      </c>
      <c r="D19" s="32"/>
      <c r="E19" s="17"/>
      <c r="G19" s="28"/>
      <c r="H19" s="30"/>
      <c r="I19" s="27"/>
      <c r="J19" s="28"/>
      <c r="K19" s="30"/>
    </row>
    <row r="20" ht="19.5" customHeight="1">
      <c r="G20" s="28"/>
      <c r="H20" s="30"/>
      <c r="I20" s="27"/>
      <c r="J20" s="28"/>
      <c r="K20" s="30"/>
    </row>
    <row r="21" ht="19.5" customHeight="1">
      <c r="B21" s="35" t="s">
        <v>26</v>
      </c>
      <c r="C21" s="13"/>
      <c r="D21" s="13"/>
      <c r="E21" s="14"/>
      <c r="G21" s="28"/>
      <c r="H21" s="30"/>
      <c r="I21" s="27"/>
      <c r="J21" s="28"/>
      <c r="K21" s="30"/>
    </row>
    <row r="22" ht="19.5" customHeight="1">
      <c r="B22" s="36" t="s">
        <v>27</v>
      </c>
      <c r="C22" s="32"/>
      <c r="D22" s="32"/>
      <c r="E22" s="17"/>
      <c r="G22" s="28"/>
      <c r="H22" s="30"/>
      <c r="I22" s="27"/>
      <c r="J22" s="28"/>
      <c r="K22" s="30"/>
    </row>
    <row r="23" ht="19.5" customHeight="1">
      <c r="B23" s="36" t="s">
        <v>28</v>
      </c>
      <c r="C23" s="32"/>
      <c r="D23" s="32"/>
      <c r="E23" s="17"/>
    </row>
    <row r="24" ht="19.5" customHeight="1">
      <c r="B24" s="36" t="s">
        <v>29</v>
      </c>
      <c r="C24" s="32"/>
      <c r="D24" s="32"/>
      <c r="E24" s="17"/>
      <c r="G24" s="18" t="s">
        <v>30</v>
      </c>
      <c r="H24" s="19" t="s">
        <v>31</v>
      </c>
      <c r="J24" s="18" t="s">
        <v>32</v>
      </c>
      <c r="K24" s="19" t="s">
        <v>33</v>
      </c>
    </row>
    <row r="25" ht="19.5" customHeight="1">
      <c r="B25" s="36" t="s">
        <v>34</v>
      </c>
      <c r="C25" s="32"/>
      <c r="D25" s="32"/>
      <c r="E25" s="17"/>
      <c r="G25" s="22" t="s">
        <v>9</v>
      </c>
      <c r="H25" s="23" t="s">
        <v>10</v>
      </c>
      <c r="J25" s="22" t="s">
        <v>9</v>
      </c>
      <c r="K25" s="23" t="s">
        <v>10</v>
      </c>
    </row>
    <row r="26" ht="19.5" customHeight="1">
      <c r="B26" s="36" t="s">
        <v>35</v>
      </c>
      <c r="C26" s="32"/>
      <c r="D26" s="32"/>
      <c r="E26" s="17"/>
      <c r="G26" s="28" t="s">
        <v>13</v>
      </c>
      <c r="H26" s="26" t="s">
        <v>36</v>
      </c>
      <c r="I26" s="27"/>
      <c r="J26" s="28" t="s">
        <v>13</v>
      </c>
      <c r="K26" s="30" t="s">
        <v>37</v>
      </c>
    </row>
    <row r="27" ht="19.5" customHeight="1">
      <c r="B27" s="37"/>
      <c r="C27" s="32"/>
      <c r="D27" s="32"/>
      <c r="E27" s="17"/>
      <c r="G27" s="34" t="s">
        <v>13</v>
      </c>
      <c r="H27" s="26" t="s">
        <v>38</v>
      </c>
      <c r="I27" s="27"/>
      <c r="J27" s="28" t="s">
        <v>13</v>
      </c>
      <c r="K27" s="26" t="s">
        <v>39</v>
      </c>
    </row>
    <row r="28" ht="19.5" customHeight="1">
      <c r="B28" s="37"/>
      <c r="C28" s="32"/>
      <c r="D28" s="32"/>
      <c r="E28" s="17"/>
      <c r="G28" s="34" t="s">
        <v>20</v>
      </c>
      <c r="H28" s="26" t="s">
        <v>40</v>
      </c>
      <c r="I28" s="27"/>
      <c r="J28" s="34" t="s">
        <v>13</v>
      </c>
      <c r="K28" s="26" t="s">
        <v>41</v>
      </c>
    </row>
    <row r="29" ht="19.5" customHeight="1">
      <c r="B29" s="37"/>
      <c r="C29" s="32"/>
      <c r="D29" s="32"/>
      <c r="E29" s="17"/>
      <c r="G29" s="28"/>
      <c r="H29" s="30"/>
      <c r="I29" s="27"/>
      <c r="J29" s="28"/>
      <c r="K29" s="30"/>
    </row>
    <row r="30" ht="19.5" customHeight="1">
      <c r="B30" s="37"/>
      <c r="C30" s="32"/>
      <c r="D30" s="32"/>
      <c r="E30" s="17"/>
      <c r="G30" s="28"/>
      <c r="H30" s="30"/>
      <c r="I30" s="27"/>
      <c r="J30" s="28"/>
      <c r="K30" s="30"/>
    </row>
    <row r="31" ht="19.5" customHeight="1">
      <c r="B31" s="37"/>
      <c r="C31" s="32"/>
      <c r="D31" s="32"/>
      <c r="E31" s="17"/>
      <c r="G31" s="28"/>
      <c r="H31" s="30"/>
      <c r="I31" s="27"/>
      <c r="J31" s="28"/>
      <c r="K31" s="30"/>
    </row>
    <row r="32" ht="19.5" customHeight="1">
      <c r="B32" s="37"/>
      <c r="C32" s="32"/>
      <c r="D32" s="32"/>
      <c r="E32" s="17"/>
      <c r="G32" s="28"/>
      <c r="H32" s="30"/>
      <c r="I32" s="27"/>
      <c r="J32" s="28"/>
      <c r="K32" s="30"/>
    </row>
    <row r="33" ht="19.5" customHeight="1">
      <c r="B33" s="37"/>
      <c r="C33" s="32"/>
      <c r="D33" s="32"/>
      <c r="E33" s="17"/>
      <c r="G33" s="28"/>
      <c r="H33" s="30"/>
      <c r="I33" s="27"/>
      <c r="J33" s="28"/>
      <c r="K33" s="30"/>
    </row>
    <row r="34" ht="19.5" customHeight="1">
      <c r="B34" s="37"/>
      <c r="C34" s="32"/>
      <c r="D34" s="32"/>
      <c r="E34" s="17"/>
    </row>
    <row r="35" ht="19.5" customHeight="1">
      <c r="B35" s="37"/>
      <c r="C35" s="32"/>
      <c r="D35" s="32"/>
      <c r="E35" s="17"/>
    </row>
    <row r="36" ht="19.5" customHeight="1">
      <c r="B36" s="37"/>
      <c r="C36" s="32"/>
      <c r="D36" s="32"/>
      <c r="E36" s="17"/>
    </row>
    <row r="37" ht="19.5" customHeight="1">
      <c r="B37" s="37"/>
      <c r="C37" s="32"/>
      <c r="D37" s="32"/>
      <c r="E37" s="17"/>
    </row>
    <row r="38" ht="19.5" customHeight="1">
      <c r="B38" s="37"/>
      <c r="C38" s="32"/>
      <c r="D38" s="32"/>
      <c r="E38" s="17"/>
    </row>
    <row r="39" ht="19.5" customHeight="1">
      <c r="B39" s="37"/>
      <c r="C39" s="32"/>
      <c r="D39" s="32"/>
      <c r="E39" s="17"/>
    </row>
    <row r="40" ht="19.5" customHeight="1">
      <c r="B40" s="37"/>
      <c r="C40" s="32"/>
      <c r="D40" s="32"/>
      <c r="E40" s="17"/>
    </row>
    <row r="41" ht="19.5" customHeight="1">
      <c r="B41" s="37"/>
      <c r="C41" s="32"/>
      <c r="D41" s="32"/>
      <c r="E41" s="17"/>
    </row>
    <row r="42" ht="14.25" customHeight="1"/>
    <row r="43" ht="30.0" customHeight="1">
      <c r="B43" s="38"/>
    </row>
    <row r="44" ht="15.0" customHeight="1"/>
    <row r="45" ht="30.0" customHeight="1"/>
    <row r="46" ht="30.0" customHeight="1">
      <c r="G46" s="39"/>
    </row>
    <row r="47" ht="30.0" customHeight="1"/>
    <row r="48" ht="30.0" customHeight="1"/>
    <row r="49" ht="30.0" customHeight="1"/>
    <row r="50" ht="30.0" customHeight="1"/>
    <row r="51" ht="30.0" customHeight="1"/>
    <row r="52" ht="30.0" customHeight="1"/>
    <row r="53" ht="30.0" customHeight="1"/>
    <row r="54" ht="30.0" customHeight="1"/>
    <row r="55" ht="23.25" customHeight="1"/>
    <row r="56" ht="30.0" customHeight="1"/>
    <row r="57" ht="30.0" customHeight="1"/>
    <row r="58" ht="30.0" customHeight="1"/>
    <row r="59" ht="30.0" customHeight="1"/>
    <row r="60" ht="30.0" customHeight="1"/>
    <row r="61" ht="30.0" customHeight="1"/>
    <row r="62" ht="30.0" customHeight="1"/>
    <row r="63" ht="30.0" customHeight="1"/>
    <row r="64" ht="30.0" customHeight="1"/>
    <row r="65" ht="30.0" customHeight="1"/>
    <row r="66" ht="30.0" customHeight="1"/>
    <row r="67" ht="30.0" customHeight="1"/>
    <row r="68" ht="30.0" customHeight="1"/>
    <row r="69" ht="30.0" hidden="1" customHeight="1"/>
    <row r="70" ht="30.0" hidden="1" customHeight="1"/>
    <row r="71" ht="30.0" hidden="1" customHeight="1"/>
    <row r="72" ht="30.0" hidden="1" customHeight="1"/>
    <row r="73" ht="30.0" hidden="1" customHeight="1"/>
    <row r="74" ht="30.0" hidden="1" customHeight="1"/>
    <row r="75" ht="30.0" hidden="1" customHeight="1"/>
    <row r="76" ht="30.0" hidden="1" customHeight="1"/>
    <row r="77" ht="30.0" hidden="1" customHeight="1"/>
    <row r="78" ht="30.0" hidden="1" customHeight="1"/>
    <row r="79" ht="30.0" hidden="1" customHeight="1"/>
    <row r="80" ht="30.0" hidden="1" customHeight="1"/>
    <row r="81" ht="30.0" hidden="1" customHeight="1"/>
    <row r="82" ht="30.0" hidden="1" customHeight="1"/>
    <row r="83" ht="30.0" hidden="1" customHeight="1"/>
    <row r="84" ht="30.0" hidden="1" customHeight="1"/>
    <row r="85" ht="30.0" hidden="1" customHeight="1"/>
    <row r="86" ht="30.0" hidden="1" customHeight="1"/>
    <row r="87" ht="30.0" hidden="1" customHeight="1"/>
    <row r="88" ht="30.0" hidden="1" customHeight="1"/>
    <row r="89" ht="30.0" hidden="1" customHeight="1"/>
    <row r="90" ht="30.0" hidden="1" customHeight="1"/>
    <row r="91" ht="30.0" hidden="1" customHeight="1"/>
    <row r="92" ht="30.0" hidden="1" customHeight="1"/>
    <row r="93" ht="30.0" hidden="1" customHeight="1"/>
    <row r="94" ht="30.0" hidden="1" customHeight="1"/>
    <row r="95" ht="30.0" hidden="1" customHeight="1"/>
    <row r="96" ht="30.0" hidden="1" customHeight="1"/>
    <row r="97" ht="30.0" hidden="1" customHeight="1"/>
    <row r="98" ht="30.0" hidden="1" customHeight="1"/>
    <row r="99" ht="30.0" hidden="1" customHeight="1"/>
    <row r="100" ht="30.0" hidden="1" customHeight="1"/>
    <row r="101" ht="30.0" hidden="1" customHeight="1"/>
    <row r="102" ht="30.0" hidden="1" customHeight="1"/>
    <row r="103" ht="30.0" hidden="1" customHeight="1"/>
    <row r="104" ht="30.0" hidden="1" customHeight="1"/>
    <row r="105" ht="30.0" hidden="1" customHeight="1"/>
    <row r="106" ht="30.0" hidden="1" customHeight="1"/>
    <row r="107" ht="30.0" hidden="1" customHeight="1"/>
    <row r="108" ht="30.0" hidden="1" customHeight="1"/>
    <row r="109" ht="30.0" hidden="1" customHeight="1"/>
    <row r="110" ht="30.0" hidden="1" customHeight="1"/>
    <row r="111" ht="30.0" hidden="1" customHeight="1"/>
    <row r="112" ht="30.0" hidden="1" customHeight="1"/>
    <row r="113" ht="30.0" hidden="1" customHeight="1"/>
    <row r="114" ht="30.0" hidden="1" customHeight="1"/>
    <row r="115" ht="30.0" hidden="1" customHeight="1"/>
    <row r="116" ht="30.0" hidden="1" customHeight="1"/>
    <row r="117" ht="30.0" hidden="1" customHeight="1"/>
    <row r="118" ht="30.0" hidden="1" customHeight="1"/>
    <row r="119" ht="30.0" hidden="1" customHeight="1"/>
    <row r="120" ht="30.0" hidden="1" customHeight="1"/>
    <row r="121" ht="30.0" hidden="1" customHeight="1"/>
    <row r="122" ht="30.0" hidden="1" customHeight="1"/>
    <row r="123" ht="30.0" hidden="1" customHeight="1"/>
    <row r="124" ht="30.0" hidden="1" customHeight="1"/>
    <row r="125" ht="30.0" hidden="1" customHeight="1"/>
    <row r="126" ht="30.0" hidden="1" customHeight="1"/>
    <row r="127" ht="30.0" hidden="1" customHeight="1"/>
    <row r="128" ht="30.0" hidden="1" customHeight="1"/>
    <row r="129" ht="30.0" hidden="1" customHeight="1"/>
    <row r="130" ht="30.0" hidden="1" customHeight="1"/>
    <row r="131" ht="30.0" hidden="1" customHeight="1"/>
    <row r="132" ht="30.0" hidden="1" customHeight="1"/>
    <row r="133" ht="30.0" hidden="1" customHeight="1"/>
    <row r="134" ht="30.0" hidden="1" customHeight="1"/>
    <row r="135" ht="30.0" hidden="1" customHeight="1"/>
    <row r="136" ht="30.0" hidden="1" customHeight="1"/>
    <row r="137" ht="30.0" hidden="1" customHeight="1"/>
    <row r="138" ht="30.0" hidden="1" customHeight="1"/>
    <row r="139" ht="15.0" hidden="1" customHeight="1"/>
    <row r="140" ht="15.0" hidden="1" customHeight="1"/>
    <row r="141" ht="15.0" hidden="1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9">
    <mergeCell ref="C11:E11"/>
    <mergeCell ref="G11:K11"/>
    <mergeCell ref="B13:C13"/>
    <mergeCell ref="D13:E13"/>
    <mergeCell ref="B15:C15"/>
    <mergeCell ref="D15:E15"/>
    <mergeCell ref="C17:E17"/>
    <mergeCell ref="C19:E19"/>
    <mergeCell ref="B21:E21"/>
    <mergeCell ref="B22:E22"/>
    <mergeCell ref="B23:E23"/>
    <mergeCell ref="B24:E24"/>
    <mergeCell ref="B25:E25"/>
    <mergeCell ref="B26:E26"/>
    <mergeCell ref="B34:E34"/>
    <mergeCell ref="B35:E35"/>
    <mergeCell ref="B36:E36"/>
    <mergeCell ref="B37:E37"/>
    <mergeCell ref="B38:E38"/>
    <mergeCell ref="B39:E39"/>
    <mergeCell ref="B40:E40"/>
    <mergeCell ref="B41:E41"/>
    <mergeCell ref="B27:E27"/>
    <mergeCell ref="B28:E28"/>
    <mergeCell ref="B29:E29"/>
    <mergeCell ref="B30:E30"/>
    <mergeCell ref="B31:E31"/>
    <mergeCell ref="B32:E32"/>
    <mergeCell ref="B33:E33"/>
  </mergeCells>
  <conditionalFormatting sqref="J26:J33">
    <cfRule type="cellIs" dxfId="0" priority="1" operator="equal">
      <formula>"Diminuir"</formula>
    </cfRule>
  </conditionalFormatting>
  <conditionalFormatting sqref="J26:J33">
    <cfRule type="cellIs" dxfId="1" priority="2" operator="equal">
      <formula>"Aumentar"</formula>
    </cfRule>
  </conditionalFormatting>
  <conditionalFormatting sqref="G26:G33">
    <cfRule type="cellIs" dxfId="0" priority="3" operator="equal">
      <formula>"Diminuir"</formula>
    </cfRule>
  </conditionalFormatting>
  <conditionalFormatting sqref="G26:G33">
    <cfRule type="cellIs" dxfId="1" priority="4" operator="equal">
      <formula>"Aumentar"</formula>
    </cfRule>
  </conditionalFormatting>
  <conditionalFormatting sqref="J15:J22">
    <cfRule type="cellIs" dxfId="0" priority="5" operator="equal">
      <formula>"Diminuir"</formula>
    </cfRule>
  </conditionalFormatting>
  <conditionalFormatting sqref="J15:J22">
    <cfRule type="cellIs" dxfId="1" priority="6" operator="equal">
      <formula>"Aumentar"</formula>
    </cfRule>
  </conditionalFormatting>
  <conditionalFormatting sqref="G15:G22">
    <cfRule type="cellIs" dxfId="0" priority="7" operator="equal">
      <formula>"Diminuir"</formula>
    </cfRule>
  </conditionalFormatting>
  <conditionalFormatting sqref="G15:G22">
    <cfRule type="cellIs" dxfId="1" priority="8" operator="equal">
      <formula>"Aumentar"</formula>
    </cfRule>
  </conditionalFormatting>
  <dataValidations>
    <dataValidation type="list" allowBlank="1" showErrorMessage="1" sqref="D15">
      <formula1>"1 ano,3 anos,5 anos"</formula1>
    </dataValidation>
    <dataValidation type="list" allowBlank="1" showErrorMessage="1" sqref="G15:G22 J15:J22 G26:G33 J26:J33">
      <formula1>"Aumentar,Diminuir"</formula1>
    </dataValidation>
  </dataValidations>
  <printOptions/>
  <pageMargins bottom="0.7875" footer="0.0" header="0.0" left="0.511805555555556" right="0.511805555555556" top="0.78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3.0" topLeftCell="A14" activePane="bottomLeft" state="frozen"/>
      <selection activeCell="B15" sqref="B15" pane="bottomLeft"/>
    </sheetView>
  </sheetViews>
  <sheetFormatPr customHeight="1" defaultColWidth="14.43" defaultRowHeight="15.0"/>
  <cols>
    <col customWidth="1" min="1" max="1" width="2.57"/>
    <col customWidth="1" min="2" max="2" width="65.86"/>
    <col customWidth="1" min="3" max="4" width="20.57"/>
    <col customWidth="1" min="5" max="6" width="15.57"/>
    <col customWidth="1" hidden="1" min="7" max="7" width="35.14"/>
    <col customWidth="1" hidden="1" min="8" max="13" width="8.86"/>
    <col customWidth="1" hidden="1" min="14" max="14" width="8.57"/>
    <col customWidth="1" hidden="1" min="15" max="17" width="9.14"/>
    <col customWidth="1" hidden="1" min="18" max="26" width="11.57"/>
    <col customWidth="1" min="27" max="27" width="2.57"/>
    <col customWidth="1" min="28" max="28" width="63.0"/>
    <col customWidth="1" min="29" max="30" width="20.57"/>
    <col customWidth="1" min="31" max="32" width="15.57"/>
    <col customWidth="1" hidden="1" min="33" max="33" width="35.14"/>
    <col customWidth="1" min="34" max="34" width="8.86"/>
    <col customWidth="1" hidden="1" min="35" max="39" width="8.86"/>
    <col customWidth="1" hidden="1" min="40" max="40" width="8.57"/>
    <col customWidth="1" hidden="1" min="41" max="42" width="9.14"/>
  </cols>
  <sheetData>
    <row r="1" ht="14.25" customHeight="1">
      <c r="B1" s="40"/>
      <c r="C1" s="40"/>
      <c r="D1" s="40"/>
      <c r="O1" s="41"/>
      <c r="P1" s="41"/>
      <c r="Q1" s="41"/>
      <c r="AB1" s="40"/>
      <c r="AC1" s="40"/>
      <c r="AD1" s="40"/>
      <c r="AO1" s="41"/>
      <c r="AP1" s="41"/>
    </row>
    <row r="2" ht="14.25" customHeight="1">
      <c r="B2" s="40"/>
      <c r="C2" s="40"/>
      <c r="D2" s="40"/>
      <c r="O2" s="41"/>
      <c r="P2" s="41"/>
      <c r="Q2" s="41"/>
      <c r="AB2" s="40"/>
      <c r="AC2" s="40"/>
      <c r="AD2" s="40"/>
      <c r="AO2" s="41"/>
      <c r="AP2" s="41"/>
    </row>
    <row r="3" ht="14.25" customHeight="1">
      <c r="B3" s="40"/>
      <c r="C3" s="40"/>
      <c r="D3" s="40"/>
      <c r="O3" s="41"/>
      <c r="P3" s="41"/>
      <c r="Q3" s="41"/>
      <c r="AB3" s="40"/>
      <c r="AC3" s="40"/>
      <c r="AD3" s="40"/>
      <c r="AO3" s="41"/>
      <c r="AP3" s="41"/>
    </row>
    <row r="4" ht="1.5" customHeight="1">
      <c r="B4" s="40"/>
      <c r="C4" s="40"/>
      <c r="D4" s="40"/>
      <c r="O4" s="41"/>
      <c r="P4" s="41"/>
      <c r="Q4" s="41"/>
      <c r="AB4" s="40"/>
      <c r="AC4" s="40"/>
      <c r="AD4" s="40"/>
      <c r="AO4" s="41"/>
      <c r="AP4" s="41"/>
    </row>
    <row r="5" ht="4.5" customHeight="1">
      <c r="A5" s="1"/>
      <c r="B5" s="1"/>
      <c r="C5" s="42"/>
      <c r="D5" s="4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42"/>
      <c r="AD5" s="4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3.0" customHeight="1">
      <c r="B6" s="40"/>
      <c r="C6" s="40"/>
      <c r="D6" s="40"/>
      <c r="O6" s="41"/>
      <c r="P6" s="41"/>
      <c r="Q6" s="41"/>
      <c r="AB6" s="40"/>
      <c r="AC6" s="40"/>
      <c r="AD6" s="40"/>
      <c r="AO6" s="41"/>
      <c r="AP6" s="41"/>
    </row>
    <row r="7" ht="4.5" customHeight="1">
      <c r="A7" s="1"/>
      <c r="B7" s="1"/>
      <c r="C7" s="42"/>
      <c r="D7" s="42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42"/>
      <c r="AD7" s="4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1.5" customHeight="1">
      <c r="B8" s="40"/>
      <c r="C8" s="40"/>
      <c r="D8" s="40"/>
      <c r="O8" s="41"/>
      <c r="P8" s="41"/>
      <c r="Q8" s="41"/>
      <c r="AB8" s="40"/>
      <c r="AC8" s="40"/>
      <c r="AD8" s="40"/>
      <c r="AO8" s="41"/>
      <c r="AP8" s="41"/>
    </row>
    <row r="9" ht="30.0" customHeight="1">
      <c r="B9" s="40"/>
      <c r="C9" s="40"/>
      <c r="D9" s="40"/>
      <c r="O9" s="41"/>
      <c r="P9" s="41"/>
      <c r="Q9" s="41"/>
      <c r="AB9" s="40"/>
      <c r="AC9" s="40"/>
      <c r="AD9" s="40"/>
      <c r="AO9" s="41"/>
      <c r="AP9" s="41"/>
    </row>
    <row r="10" ht="9.75" customHeight="1">
      <c r="B10" s="40"/>
      <c r="C10" s="40"/>
      <c r="D10" s="40"/>
      <c r="O10" s="41"/>
      <c r="P10" s="41"/>
      <c r="Q10" s="41"/>
      <c r="AB10" s="40"/>
      <c r="AC10" s="40"/>
      <c r="AD10" s="40"/>
      <c r="AO10" s="41"/>
      <c r="AP10" s="41"/>
    </row>
    <row r="11" ht="4.5" customHeight="1">
      <c r="B11" s="40"/>
      <c r="C11" s="40"/>
      <c r="D11" s="40"/>
      <c r="O11" s="41"/>
      <c r="P11" s="41"/>
      <c r="Q11" s="41"/>
      <c r="AB11" s="40"/>
      <c r="AC11" s="40"/>
      <c r="AD11" s="40"/>
      <c r="AO11" s="41"/>
      <c r="AP11" s="41"/>
    </row>
    <row r="12" ht="19.5" customHeight="1">
      <c r="B12" s="43" t="s">
        <v>42</v>
      </c>
      <c r="C12" s="44" t="s">
        <v>43</v>
      </c>
      <c r="D12" s="44" t="s">
        <v>44</v>
      </c>
      <c r="E12" s="44" t="s">
        <v>45</v>
      </c>
      <c r="F12" s="44" t="s">
        <v>46</v>
      </c>
      <c r="O12" s="41"/>
      <c r="P12" s="41"/>
      <c r="Q12" s="41"/>
      <c r="AB12" s="43" t="s">
        <v>47</v>
      </c>
      <c r="AC12" s="44" t="s">
        <v>48</v>
      </c>
      <c r="AD12" s="44" t="s">
        <v>44</v>
      </c>
      <c r="AE12" s="44" t="s">
        <v>45</v>
      </c>
      <c r="AF12" s="44" t="s">
        <v>46</v>
      </c>
      <c r="AO12" s="41"/>
      <c r="AP12" s="41"/>
    </row>
    <row r="13" ht="19.5" customHeight="1">
      <c r="B13" s="45"/>
      <c r="C13" s="45"/>
      <c r="D13" s="45"/>
      <c r="E13" s="46"/>
      <c r="F13" s="46"/>
      <c r="O13" s="41"/>
      <c r="P13" s="41"/>
      <c r="Q13" s="41"/>
      <c r="AB13" s="45"/>
      <c r="AC13" s="45"/>
      <c r="AD13" s="45"/>
      <c r="AE13" s="46"/>
      <c r="AF13" s="46"/>
      <c r="AO13" s="41"/>
      <c r="AP13" s="41"/>
    </row>
    <row r="14" ht="30.0" customHeight="1">
      <c r="A14" s="41" t="str">
        <f t="shared" ref="A14:A113" si="1">IF(OR(B14="Digite aqui(Produto ou serviço)",B14=""),"",IF(AND(O14=1,P14=1),"Abacaxi",IF(AND(O14=2,P14=1),"Questionamento",IF(AND(O14=2,P14=2),"Estrela","Vaca Leiteira"))))</f>
        <v>Estrela</v>
      </c>
      <c r="B14" s="47" t="s">
        <v>49</v>
      </c>
      <c r="C14" s="48" t="s">
        <v>50</v>
      </c>
      <c r="D14" s="49" t="s">
        <v>51</v>
      </c>
      <c r="E14" s="50">
        <f>IF(OR(C14="",D14=""),"",VLOOKUP(G14,Parametros!$A$4:$C$12,2,0))</f>
        <v>5</v>
      </c>
      <c r="F14" s="50" t="str">
        <f>IF(OR(C14="",D14=""),"",VLOOKUP(G14,Parametros!$A$4:$C$12,3,0))</f>
        <v>FORÇA</v>
      </c>
      <c r="G14" s="51" t="str">
        <f t="shared" ref="G14:G33" si="2">CONCATENATE(C14,"-",D14)</f>
        <v>Atende razoavelmente-Muito importante</v>
      </c>
      <c r="O14" s="41">
        <f t="shared" ref="O14:O190" si="3">IF(C14="","",IF(C14="Mercado estagnado ou em queda",1,2))</f>
        <v>2</v>
      </c>
      <c r="P14" s="41">
        <f t="shared" ref="P14:P190" si="4">IF(D14="","",IF(D14="Pouca Participação",1,2))</f>
        <v>2</v>
      </c>
      <c r="Q14" s="41"/>
      <c r="AA14" s="41" t="str">
        <f t="shared" ref="AA14:AA113" si="5">IF(OR(AB14="Digite aqui(Produto ou serviço)",AB14=""),"",IF(AND(AO14=1,AP14=1),"Abacaxi",IF(AND(AO14=2,AP14=1),"Questionamento",IF(AND(AO14=2,AP14=2),"Estrela","Vaca Leiteira"))))</f>
        <v>Estrela</v>
      </c>
      <c r="AB14" s="47" t="s">
        <v>52</v>
      </c>
      <c r="AC14" s="52" t="s">
        <v>53</v>
      </c>
      <c r="AD14" s="49" t="s">
        <v>54</v>
      </c>
      <c r="AE14" s="50">
        <f>IF(OR(AC14="",AD14=""),"",VLOOKUP(AG14,Parametros!$F$4:$H$12,2,0))</f>
        <v>10</v>
      </c>
      <c r="AF14" s="50" t="str">
        <f>IF(OR(AC14="",AD14=""),"",VLOOKUP(AG14,Parametros!$F$4:$H$12,3,0))</f>
        <v>OPORTUNIDADE</v>
      </c>
      <c r="AG14" s="51" t="str">
        <f t="shared" ref="AG14:AG33" si="6">CONCATENATE(AC14,"-",AD14)</f>
        <v>Favorável-Muito Importante</v>
      </c>
      <c r="AO14" s="41">
        <f t="shared" ref="AO14:AO190" si="7">IF(AC14="","",IF(AC14="Mercado estagnado ou em queda",1,2))</f>
        <v>2</v>
      </c>
      <c r="AP14" s="41">
        <f t="shared" ref="AP14:AP190" si="8">IF(AD14="","",IF(AD14="Pouca Participação",1,2))</f>
        <v>2</v>
      </c>
    </row>
    <row r="15" ht="30.0" customHeight="1">
      <c r="A15" s="41" t="str">
        <f t="shared" si="1"/>
        <v>Estrela</v>
      </c>
      <c r="B15" s="47" t="s">
        <v>55</v>
      </c>
      <c r="C15" s="48" t="s">
        <v>56</v>
      </c>
      <c r="D15" s="53" t="s">
        <v>57</v>
      </c>
      <c r="E15" s="50">
        <f>IF(OR(C15="",D15=""),"",VLOOKUP(G15,Parametros!$A$4:$C$12,2,0))</f>
        <v>8</v>
      </c>
      <c r="F15" s="50" t="str">
        <f>IF(OR(C15="",D15=""),"",VLOOKUP(G15,Parametros!$A$4:$C$12,3,0))</f>
        <v>FORÇA</v>
      </c>
      <c r="G15" s="51" t="str">
        <f t="shared" si="2"/>
        <v>Atende totalmente-Importante</v>
      </c>
      <c r="O15" s="41">
        <f t="shared" si="3"/>
        <v>2</v>
      </c>
      <c r="P15" s="41">
        <f t="shared" si="4"/>
        <v>2</v>
      </c>
      <c r="Q15" s="41"/>
      <c r="AA15" s="41" t="str">
        <f t="shared" si="5"/>
        <v>Estrela</v>
      </c>
      <c r="AB15" s="47" t="s">
        <v>58</v>
      </c>
      <c r="AC15" s="48" t="s">
        <v>53</v>
      </c>
      <c r="AD15" s="53" t="s">
        <v>54</v>
      </c>
      <c r="AE15" s="50">
        <f>IF(OR(AC15="",AD15=""),"",VLOOKUP(AG15,Parametros!$F$4:$H$12,2,0))</f>
        <v>10</v>
      </c>
      <c r="AF15" s="50" t="str">
        <f>IF(OR(AC15="",AD15=""),"",VLOOKUP(AG15,Parametros!$F$4:$H$12,3,0))</f>
        <v>OPORTUNIDADE</v>
      </c>
      <c r="AG15" s="51" t="str">
        <f t="shared" si="6"/>
        <v>Favorável-Muito Importante</v>
      </c>
      <c r="AO15" s="41">
        <f t="shared" si="7"/>
        <v>2</v>
      </c>
      <c r="AP15" s="41">
        <f t="shared" si="8"/>
        <v>2</v>
      </c>
    </row>
    <row r="16" ht="30.0" customHeight="1">
      <c r="A16" s="41" t="str">
        <f t="shared" si="1"/>
        <v>Estrela</v>
      </c>
      <c r="B16" s="47" t="s">
        <v>59</v>
      </c>
      <c r="C16" s="52" t="s">
        <v>56</v>
      </c>
      <c r="D16" s="53" t="s">
        <v>54</v>
      </c>
      <c r="E16" s="50">
        <f>IF(OR(C16="",D16=""),"",VLOOKUP(G16,Parametros!$A$4:$C$12,2,0))</f>
        <v>10</v>
      </c>
      <c r="F16" s="50" t="str">
        <f>IF(OR(C16="",D16=""),"",VLOOKUP(G16,Parametros!$A$4:$C$12,3,0))</f>
        <v>FORÇA</v>
      </c>
      <c r="G16" s="51" t="str">
        <f t="shared" si="2"/>
        <v>Atende totalmente-Muito Importante</v>
      </c>
      <c r="O16" s="41">
        <f t="shared" si="3"/>
        <v>2</v>
      </c>
      <c r="P16" s="41">
        <f t="shared" si="4"/>
        <v>2</v>
      </c>
      <c r="Q16" s="41"/>
      <c r="AA16" s="41" t="str">
        <f t="shared" si="5"/>
        <v>Estrela</v>
      </c>
      <c r="AB16" s="47" t="s">
        <v>60</v>
      </c>
      <c r="AC16" s="52" t="s">
        <v>61</v>
      </c>
      <c r="AD16" s="53" t="s">
        <v>54</v>
      </c>
      <c r="AE16" s="50">
        <f>IF(OR(AC16="",AD16=""),"",VLOOKUP(AG16,Parametros!$F$4:$H$12,2,0))</f>
        <v>-10</v>
      </c>
      <c r="AF16" s="50" t="str">
        <f>IF(OR(AC16="",AD16=""),"",VLOOKUP(AG16,Parametros!$F$4:$H$12,3,0))</f>
        <v>AMEAÇA</v>
      </c>
      <c r="AG16" s="51" t="str">
        <f t="shared" si="6"/>
        <v>Desfavorável-Muito Importante</v>
      </c>
      <c r="AO16" s="41">
        <f t="shared" si="7"/>
        <v>2</v>
      </c>
      <c r="AP16" s="41">
        <f t="shared" si="8"/>
        <v>2</v>
      </c>
    </row>
    <row r="17" ht="30.0" customHeight="1">
      <c r="A17" s="41" t="str">
        <f t="shared" si="1"/>
        <v>Estrela</v>
      </c>
      <c r="B17" s="47" t="s">
        <v>62</v>
      </c>
      <c r="C17" s="52" t="s">
        <v>50</v>
      </c>
      <c r="D17" s="53" t="s">
        <v>54</v>
      </c>
      <c r="E17" s="50">
        <f>IF(OR(C17="",D17=""),"",VLOOKUP(G17,Parametros!$A$4:$C$12,2,0))</f>
        <v>5</v>
      </c>
      <c r="F17" s="50" t="str">
        <f>IF(OR(C17="",D17=""),"",VLOOKUP(G17,Parametros!$A$4:$C$12,3,0))</f>
        <v>FORÇA</v>
      </c>
      <c r="G17" s="51" t="str">
        <f t="shared" si="2"/>
        <v>Atende razoavelmente-Muito Importante</v>
      </c>
      <c r="O17" s="41">
        <f t="shared" si="3"/>
        <v>2</v>
      </c>
      <c r="P17" s="41">
        <f t="shared" si="4"/>
        <v>2</v>
      </c>
      <c r="Q17" s="41"/>
      <c r="AA17" s="41" t="str">
        <f t="shared" si="5"/>
        <v>Estrela</v>
      </c>
      <c r="AB17" s="47" t="s">
        <v>63</v>
      </c>
      <c r="AC17" s="52" t="s">
        <v>61</v>
      </c>
      <c r="AD17" s="53" t="s">
        <v>54</v>
      </c>
      <c r="AE17" s="50">
        <f>IF(OR(AC17="",AD17=""),"",VLOOKUP(AG17,Parametros!$F$4:$H$12,2,0))</f>
        <v>-10</v>
      </c>
      <c r="AF17" s="50" t="str">
        <f>IF(OR(AC17="",AD17=""),"",VLOOKUP(AG17,Parametros!$F$4:$H$12,3,0))</f>
        <v>AMEAÇA</v>
      </c>
      <c r="AG17" s="51" t="str">
        <f t="shared" si="6"/>
        <v>Desfavorável-Muito Importante</v>
      </c>
      <c r="AO17" s="41">
        <f t="shared" si="7"/>
        <v>2</v>
      </c>
      <c r="AP17" s="41">
        <f t="shared" si="8"/>
        <v>2</v>
      </c>
    </row>
    <row r="18" ht="30.0" customHeight="1">
      <c r="A18" s="41" t="str">
        <f t="shared" si="1"/>
        <v>Estrela</v>
      </c>
      <c r="B18" s="47" t="s">
        <v>64</v>
      </c>
      <c r="C18" s="52" t="s">
        <v>65</v>
      </c>
      <c r="D18" s="53" t="s">
        <v>57</v>
      </c>
      <c r="E18" s="50">
        <f>IF(OR(C18="",D18=""),"",VLOOKUP(G18,Parametros!$A$4:$C$12,2,0))</f>
        <v>-8</v>
      </c>
      <c r="F18" s="50" t="str">
        <f>IF(OR(C18="",D18=""),"",VLOOKUP(G18,Parametros!$A$4:$C$12,3,0))</f>
        <v>FRAQUEZA</v>
      </c>
      <c r="G18" s="51" t="str">
        <f t="shared" si="2"/>
        <v>Não atende-Importante</v>
      </c>
      <c r="O18" s="41">
        <f t="shared" si="3"/>
        <v>2</v>
      </c>
      <c r="P18" s="41">
        <f t="shared" si="4"/>
        <v>2</v>
      </c>
      <c r="Q18" s="41"/>
      <c r="AA18" s="41" t="str">
        <f t="shared" si="5"/>
        <v>Estrela</v>
      </c>
      <c r="AB18" s="47" t="s">
        <v>66</v>
      </c>
      <c r="AC18" s="52" t="s">
        <v>53</v>
      </c>
      <c r="AD18" s="53" t="s">
        <v>57</v>
      </c>
      <c r="AE18" s="50">
        <f>IF(OR(AC18="",AD18=""),"",VLOOKUP(AG18,Parametros!$F$4:$H$12,2,0))</f>
        <v>8</v>
      </c>
      <c r="AF18" s="50" t="str">
        <f>IF(OR(AC18="",AD18=""),"",VLOOKUP(AG18,Parametros!$F$4:$H$12,3,0))</f>
        <v>OPORTUNIDADE</v>
      </c>
      <c r="AG18" s="51" t="str">
        <f t="shared" si="6"/>
        <v>Favorável-Importante</v>
      </c>
      <c r="AO18" s="41">
        <f t="shared" si="7"/>
        <v>2</v>
      </c>
      <c r="AP18" s="41">
        <f t="shared" si="8"/>
        <v>2</v>
      </c>
    </row>
    <row r="19" ht="30.0" customHeight="1">
      <c r="A19" s="41" t="str">
        <f t="shared" si="1"/>
        <v>Estrela</v>
      </c>
      <c r="B19" s="47" t="s">
        <v>67</v>
      </c>
      <c r="C19" s="52" t="s">
        <v>65</v>
      </c>
      <c r="D19" s="53" t="s">
        <v>54</v>
      </c>
      <c r="E19" s="50">
        <f>IF(OR(C19="",D19=""),"",VLOOKUP(G19,Parametros!$A$4:$C$12,2,0))</f>
        <v>-10</v>
      </c>
      <c r="F19" s="50" t="str">
        <f>IF(OR(C19="",D19=""),"",VLOOKUP(G19,Parametros!$A$4:$C$12,3,0))</f>
        <v>FRAQUEZA</v>
      </c>
      <c r="G19" s="51" t="str">
        <f t="shared" si="2"/>
        <v>Não atende-Muito Importante</v>
      </c>
      <c r="O19" s="41">
        <f t="shared" si="3"/>
        <v>2</v>
      </c>
      <c r="P19" s="41">
        <f t="shared" si="4"/>
        <v>2</v>
      </c>
      <c r="Q19" s="41"/>
      <c r="AA19" s="41" t="str">
        <f t="shared" si="5"/>
        <v/>
      </c>
      <c r="AB19" s="54"/>
      <c r="AC19" s="48"/>
      <c r="AD19" s="49"/>
      <c r="AE19" s="50" t="str">
        <f>IF(OR(AC19="",AD19=""),"",VLOOKUP(AG19,Parametros!$F$4:$H$12,2,0))</f>
        <v/>
      </c>
      <c r="AF19" s="50" t="str">
        <f>IF(OR(AC19="",AD19=""),"",VLOOKUP(AG19,Parametros!$F$4:$H$12,3,0))</f>
        <v/>
      </c>
      <c r="AG19" s="51" t="str">
        <f t="shared" si="6"/>
        <v>-</v>
      </c>
      <c r="AO19" s="41" t="str">
        <f t="shared" si="7"/>
        <v/>
      </c>
      <c r="AP19" s="41" t="str">
        <f t="shared" si="8"/>
        <v/>
      </c>
    </row>
    <row r="20" ht="30.0" customHeight="1">
      <c r="A20" s="41" t="str">
        <f t="shared" si="1"/>
        <v/>
      </c>
      <c r="B20" s="54"/>
      <c r="C20" s="48"/>
      <c r="D20" s="49"/>
      <c r="E20" s="50" t="str">
        <f>IF(OR(C20="",D20=""),"",VLOOKUP(G20,Parametros!$A$4:$C$12,2,0))</f>
        <v/>
      </c>
      <c r="F20" s="50" t="str">
        <f>IF(OR(C20="",D20=""),"",VLOOKUP(G20,Parametros!$A$4:$C$12,3,0))</f>
        <v/>
      </c>
      <c r="G20" s="51" t="str">
        <f t="shared" si="2"/>
        <v>-</v>
      </c>
      <c r="O20" s="41" t="str">
        <f t="shared" si="3"/>
        <v/>
      </c>
      <c r="P20" s="41" t="str">
        <f t="shared" si="4"/>
        <v/>
      </c>
      <c r="Q20" s="41"/>
      <c r="AA20" s="41" t="str">
        <f t="shared" si="5"/>
        <v/>
      </c>
      <c r="AB20" s="54"/>
      <c r="AC20" s="48"/>
      <c r="AD20" s="49"/>
      <c r="AE20" s="50" t="str">
        <f>IF(OR(AC20="",AD20=""),"",VLOOKUP(AG20,Parametros!$F$4:$H$12,2,0))</f>
        <v/>
      </c>
      <c r="AF20" s="50" t="str">
        <f>IF(OR(AC20="",AD20=""),"",VLOOKUP(AG20,Parametros!$F$4:$H$12,3,0))</f>
        <v/>
      </c>
      <c r="AG20" s="51" t="str">
        <f t="shared" si="6"/>
        <v>-</v>
      </c>
      <c r="AO20" s="41" t="str">
        <f t="shared" si="7"/>
        <v/>
      </c>
      <c r="AP20" s="41" t="str">
        <f t="shared" si="8"/>
        <v/>
      </c>
    </row>
    <row r="21" ht="30.0" customHeight="1">
      <c r="A21" s="41" t="str">
        <f t="shared" si="1"/>
        <v/>
      </c>
      <c r="B21" s="54"/>
      <c r="C21" s="48"/>
      <c r="D21" s="49"/>
      <c r="E21" s="50" t="str">
        <f>IF(OR(C21="",D21=""),"",VLOOKUP(G21,Parametros!$A$4:$C$12,2,0))</f>
        <v/>
      </c>
      <c r="F21" s="50" t="str">
        <f>IF(OR(C21="",D21=""),"",VLOOKUP(G21,Parametros!$A$4:$C$12,3,0))</f>
        <v/>
      </c>
      <c r="G21" s="51" t="str">
        <f t="shared" si="2"/>
        <v>-</v>
      </c>
      <c r="O21" s="41" t="str">
        <f t="shared" si="3"/>
        <v/>
      </c>
      <c r="P21" s="41" t="str">
        <f t="shared" si="4"/>
        <v/>
      </c>
      <c r="Q21" s="41"/>
      <c r="AA21" s="41" t="str">
        <f t="shared" si="5"/>
        <v/>
      </c>
      <c r="AB21" s="54"/>
      <c r="AC21" s="48"/>
      <c r="AD21" s="49"/>
      <c r="AE21" s="50" t="str">
        <f>IF(OR(AC21="",AD21=""),"",VLOOKUP(AG21,Parametros!$F$4:$H$12,2,0))</f>
        <v/>
      </c>
      <c r="AF21" s="50" t="str">
        <f>IF(OR(AC21="",AD21=""),"",VLOOKUP(AG21,Parametros!$F$4:$H$12,3,0))</f>
        <v/>
      </c>
      <c r="AG21" s="51" t="str">
        <f t="shared" si="6"/>
        <v>-</v>
      </c>
      <c r="AO21" s="41" t="str">
        <f t="shared" si="7"/>
        <v/>
      </c>
      <c r="AP21" s="41" t="str">
        <f t="shared" si="8"/>
        <v/>
      </c>
    </row>
    <row r="22" ht="30.0" customHeight="1">
      <c r="A22" s="41" t="str">
        <f t="shared" si="1"/>
        <v/>
      </c>
      <c r="B22" s="54"/>
      <c r="C22" s="48"/>
      <c r="D22" s="49"/>
      <c r="E22" s="50" t="str">
        <f>IF(OR(C22="",D22=""),"",VLOOKUP(G22,Parametros!$A$4:$C$12,2,0))</f>
        <v/>
      </c>
      <c r="F22" s="50" t="str">
        <f>IF(OR(C22="",D22=""),"",VLOOKUP(G22,Parametros!$A$4:$C$12,3,0))</f>
        <v/>
      </c>
      <c r="G22" s="51" t="str">
        <f t="shared" si="2"/>
        <v>-</v>
      </c>
      <c r="O22" s="41" t="str">
        <f t="shared" si="3"/>
        <v/>
      </c>
      <c r="P22" s="41" t="str">
        <f t="shared" si="4"/>
        <v/>
      </c>
      <c r="Q22" s="41"/>
      <c r="AA22" s="41" t="str">
        <f t="shared" si="5"/>
        <v/>
      </c>
      <c r="AB22" s="54"/>
      <c r="AC22" s="48"/>
      <c r="AD22" s="49"/>
      <c r="AE22" s="50" t="str">
        <f>IF(OR(AC22="",AD22=""),"",VLOOKUP(AG22,Parametros!$F$4:$H$12,2,0))</f>
        <v/>
      </c>
      <c r="AF22" s="50" t="str">
        <f>IF(OR(AC22="",AD22=""),"",VLOOKUP(AG22,Parametros!$F$4:$H$12,3,0))</f>
        <v/>
      </c>
      <c r="AG22" s="51" t="str">
        <f t="shared" si="6"/>
        <v>-</v>
      </c>
      <c r="AO22" s="41" t="str">
        <f t="shared" si="7"/>
        <v/>
      </c>
      <c r="AP22" s="41" t="str">
        <f t="shared" si="8"/>
        <v/>
      </c>
    </row>
    <row r="23" ht="30.0" customHeight="1">
      <c r="A23" s="41" t="str">
        <f t="shared" si="1"/>
        <v/>
      </c>
      <c r="B23" s="54"/>
      <c r="C23" s="48"/>
      <c r="D23" s="49"/>
      <c r="E23" s="50" t="str">
        <f>IF(OR(C23="",D23=""),"",VLOOKUP(G23,Parametros!$A$4:$C$12,2,0))</f>
        <v/>
      </c>
      <c r="F23" s="50" t="str">
        <f>IF(OR(C23="",D23=""),"",VLOOKUP(G23,Parametros!$A$4:$C$12,3,0))</f>
        <v/>
      </c>
      <c r="G23" s="51" t="str">
        <f t="shared" si="2"/>
        <v>-</v>
      </c>
      <c r="O23" s="41" t="str">
        <f t="shared" si="3"/>
        <v/>
      </c>
      <c r="P23" s="41" t="str">
        <f t="shared" si="4"/>
        <v/>
      </c>
      <c r="Q23" s="41"/>
      <c r="AA23" s="41" t="str">
        <f t="shared" si="5"/>
        <v/>
      </c>
      <c r="AB23" s="54"/>
      <c r="AC23" s="48"/>
      <c r="AD23" s="49"/>
      <c r="AE23" s="50" t="str">
        <f>IF(OR(AC23="",AD23=""),"",VLOOKUP(AG23,Parametros!$F$4:$H$12,2,0))</f>
        <v/>
      </c>
      <c r="AF23" s="50" t="str">
        <f>IF(OR(AC23="",AD23=""),"",VLOOKUP(AG23,Parametros!$F$4:$H$12,3,0))</f>
        <v/>
      </c>
      <c r="AG23" s="51" t="str">
        <f t="shared" si="6"/>
        <v>-</v>
      </c>
      <c r="AO23" s="41" t="str">
        <f t="shared" si="7"/>
        <v/>
      </c>
      <c r="AP23" s="41" t="str">
        <f t="shared" si="8"/>
        <v/>
      </c>
    </row>
    <row r="24" ht="30.0" customHeight="1">
      <c r="A24" s="41" t="str">
        <f t="shared" si="1"/>
        <v/>
      </c>
      <c r="B24" s="54"/>
      <c r="C24" s="48"/>
      <c r="D24" s="49"/>
      <c r="E24" s="50" t="str">
        <f>IF(OR(C24="",D24=""),"",VLOOKUP(G24,Parametros!$A$4:$C$12,2,0))</f>
        <v/>
      </c>
      <c r="F24" s="50" t="str">
        <f>IF(OR(C24="",D24=""),"",VLOOKUP(G24,Parametros!$A$4:$C$12,3,0))</f>
        <v/>
      </c>
      <c r="G24" s="51" t="str">
        <f t="shared" si="2"/>
        <v>-</v>
      </c>
      <c r="O24" s="41" t="str">
        <f t="shared" si="3"/>
        <v/>
      </c>
      <c r="P24" s="41" t="str">
        <f t="shared" si="4"/>
        <v/>
      </c>
      <c r="Q24" s="41"/>
      <c r="AA24" s="41" t="str">
        <f t="shared" si="5"/>
        <v/>
      </c>
      <c r="AB24" s="54"/>
      <c r="AC24" s="48"/>
      <c r="AD24" s="49"/>
      <c r="AE24" s="50" t="str">
        <f>IF(OR(AC24="",AD24=""),"",VLOOKUP(AG24,Parametros!$F$4:$H$12,2,0))</f>
        <v/>
      </c>
      <c r="AF24" s="50" t="str">
        <f>IF(OR(AC24="",AD24=""),"",VLOOKUP(AG24,Parametros!$F$4:$H$12,3,0))</f>
        <v/>
      </c>
      <c r="AG24" s="51" t="str">
        <f t="shared" si="6"/>
        <v>-</v>
      </c>
      <c r="AO24" s="41" t="str">
        <f t="shared" si="7"/>
        <v/>
      </c>
      <c r="AP24" s="41" t="str">
        <f t="shared" si="8"/>
        <v/>
      </c>
    </row>
    <row r="25" ht="30.0" customHeight="1">
      <c r="A25" s="41" t="str">
        <f t="shared" si="1"/>
        <v/>
      </c>
      <c r="B25" s="54"/>
      <c r="C25" s="48"/>
      <c r="D25" s="49"/>
      <c r="E25" s="50" t="str">
        <f>IF(OR(C25="",D25=""),"",VLOOKUP(G25,Parametros!$A$4:$C$12,2,0))</f>
        <v/>
      </c>
      <c r="F25" s="50" t="str">
        <f>IF(OR(C25="",D25=""),"",VLOOKUP(G25,Parametros!$A$4:$C$12,3,0))</f>
        <v/>
      </c>
      <c r="G25" s="51" t="str">
        <f t="shared" si="2"/>
        <v>-</v>
      </c>
      <c r="O25" s="41" t="str">
        <f t="shared" si="3"/>
        <v/>
      </c>
      <c r="P25" s="41" t="str">
        <f t="shared" si="4"/>
        <v/>
      </c>
      <c r="Q25" s="41"/>
      <c r="AA25" s="41" t="str">
        <f t="shared" si="5"/>
        <v/>
      </c>
      <c r="AB25" s="54"/>
      <c r="AC25" s="48"/>
      <c r="AD25" s="49"/>
      <c r="AE25" s="50" t="str">
        <f>IF(OR(AC25="",AD25=""),"",VLOOKUP(AG25,Parametros!$F$4:$H$12,2,0))</f>
        <v/>
      </c>
      <c r="AF25" s="50" t="str">
        <f>IF(OR(AC25="",AD25=""),"",VLOOKUP(AG25,Parametros!$F$4:$H$12,3,0))</f>
        <v/>
      </c>
      <c r="AG25" s="51" t="str">
        <f t="shared" si="6"/>
        <v>-</v>
      </c>
      <c r="AO25" s="41" t="str">
        <f t="shared" si="7"/>
        <v/>
      </c>
      <c r="AP25" s="41" t="str">
        <f t="shared" si="8"/>
        <v/>
      </c>
    </row>
    <row r="26" ht="30.0" customHeight="1">
      <c r="A26" s="41" t="str">
        <f t="shared" si="1"/>
        <v/>
      </c>
      <c r="B26" s="54"/>
      <c r="C26" s="48"/>
      <c r="D26" s="49"/>
      <c r="E26" s="50" t="str">
        <f>IF(OR(C26="",D26=""),"",VLOOKUP(G26,Parametros!$A$4:$C$12,2,0))</f>
        <v/>
      </c>
      <c r="F26" s="50" t="str">
        <f>IF(OR(C26="",D26=""),"",VLOOKUP(G26,Parametros!$A$4:$C$12,3,0))</f>
        <v/>
      </c>
      <c r="G26" s="51" t="str">
        <f t="shared" si="2"/>
        <v>-</v>
      </c>
      <c r="O26" s="41" t="str">
        <f t="shared" si="3"/>
        <v/>
      </c>
      <c r="P26" s="41" t="str">
        <f t="shared" si="4"/>
        <v/>
      </c>
      <c r="Q26" s="41"/>
      <c r="AA26" s="41" t="str">
        <f t="shared" si="5"/>
        <v/>
      </c>
      <c r="AB26" s="54"/>
      <c r="AC26" s="48"/>
      <c r="AD26" s="49"/>
      <c r="AE26" s="50" t="str">
        <f>IF(OR(AC26="",AD26=""),"",VLOOKUP(AG26,Parametros!$F$4:$H$12,2,0))</f>
        <v/>
      </c>
      <c r="AF26" s="50" t="str">
        <f>IF(OR(AC26="",AD26=""),"",VLOOKUP(AG26,Parametros!$F$4:$H$12,3,0))</f>
        <v/>
      </c>
      <c r="AG26" s="51" t="str">
        <f t="shared" si="6"/>
        <v>-</v>
      </c>
      <c r="AO26" s="41" t="str">
        <f t="shared" si="7"/>
        <v/>
      </c>
      <c r="AP26" s="41" t="str">
        <f t="shared" si="8"/>
        <v/>
      </c>
    </row>
    <row r="27" ht="30.0" customHeight="1">
      <c r="A27" s="41" t="str">
        <f t="shared" si="1"/>
        <v/>
      </c>
      <c r="B27" s="54"/>
      <c r="C27" s="48"/>
      <c r="D27" s="49"/>
      <c r="E27" s="50" t="str">
        <f>IF(OR(C27="",D27=""),"",VLOOKUP(G27,Parametros!$A$4:$C$12,2,0))</f>
        <v/>
      </c>
      <c r="F27" s="50" t="str">
        <f>IF(OR(C27="",D27=""),"",VLOOKUP(G27,Parametros!$A$4:$C$12,3,0))</f>
        <v/>
      </c>
      <c r="G27" s="51" t="str">
        <f t="shared" si="2"/>
        <v>-</v>
      </c>
      <c r="O27" s="41" t="str">
        <f t="shared" si="3"/>
        <v/>
      </c>
      <c r="P27" s="41" t="str">
        <f t="shared" si="4"/>
        <v/>
      </c>
      <c r="Q27" s="41"/>
      <c r="AA27" s="41" t="str">
        <f t="shared" si="5"/>
        <v/>
      </c>
      <c r="AB27" s="54"/>
      <c r="AC27" s="48"/>
      <c r="AD27" s="49"/>
      <c r="AE27" s="50" t="str">
        <f>IF(OR(AC27="",AD27=""),"",VLOOKUP(AG27,Parametros!$F$4:$H$12,2,0))</f>
        <v/>
      </c>
      <c r="AF27" s="50" t="str">
        <f>IF(OR(AC27="",AD27=""),"",VLOOKUP(AG27,Parametros!$F$4:$H$12,3,0))</f>
        <v/>
      </c>
      <c r="AG27" s="51" t="str">
        <f t="shared" si="6"/>
        <v>-</v>
      </c>
      <c r="AO27" s="41" t="str">
        <f t="shared" si="7"/>
        <v/>
      </c>
      <c r="AP27" s="41" t="str">
        <f t="shared" si="8"/>
        <v/>
      </c>
    </row>
    <row r="28" ht="30.0" customHeight="1">
      <c r="A28" s="41" t="str">
        <f t="shared" si="1"/>
        <v/>
      </c>
      <c r="B28" s="54"/>
      <c r="C28" s="48"/>
      <c r="D28" s="49"/>
      <c r="E28" s="50" t="str">
        <f>IF(OR(C28="",D28=""),"",VLOOKUP(G28,Parametros!$A$4:$C$12,2,0))</f>
        <v/>
      </c>
      <c r="F28" s="50" t="str">
        <f>IF(OR(C28="",D28=""),"",VLOOKUP(G28,Parametros!$A$4:$C$12,3,0))</f>
        <v/>
      </c>
      <c r="G28" s="51" t="str">
        <f t="shared" si="2"/>
        <v>-</v>
      </c>
      <c r="O28" s="41" t="str">
        <f t="shared" si="3"/>
        <v/>
      </c>
      <c r="P28" s="41" t="str">
        <f t="shared" si="4"/>
        <v/>
      </c>
      <c r="Q28" s="41"/>
      <c r="AA28" s="41" t="str">
        <f t="shared" si="5"/>
        <v/>
      </c>
      <c r="AB28" s="54"/>
      <c r="AC28" s="48"/>
      <c r="AD28" s="49"/>
      <c r="AE28" s="50" t="str">
        <f>IF(OR(AC28="",AD28=""),"",VLOOKUP(AG28,Parametros!$F$4:$H$12,2,0))</f>
        <v/>
      </c>
      <c r="AF28" s="50" t="str">
        <f>IF(OR(AC28="",AD28=""),"",VLOOKUP(AG28,Parametros!$F$4:$H$12,3,0))</f>
        <v/>
      </c>
      <c r="AG28" s="51" t="str">
        <f t="shared" si="6"/>
        <v>-</v>
      </c>
      <c r="AO28" s="41" t="str">
        <f t="shared" si="7"/>
        <v/>
      </c>
      <c r="AP28" s="41" t="str">
        <f t="shared" si="8"/>
        <v/>
      </c>
    </row>
    <row r="29" ht="30.0" customHeight="1">
      <c r="A29" s="41" t="str">
        <f t="shared" si="1"/>
        <v/>
      </c>
      <c r="B29" s="54"/>
      <c r="C29" s="48"/>
      <c r="D29" s="49"/>
      <c r="E29" s="50" t="str">
        <f>IF(OR(C29="",D29=""),"",VLOOKUP(G29,Parametros!$A$4:$C$12,2,0))</f>
        <v/>
      </c>
      <c r="F29" s="50" t="str">
        <f>IF(OR(C29="",D29=""),"",VLOOKUP(G29,Parametros!$A$4:$C$12,3,0))</f>
        <v/>
      </c>
      <c r="G29" s="51" t="str">
        <f t="shared" si="2"/>
        <v>-</v>
      </c>
      <c r="O29" s="41" t="str">
        <f t="shared" si="3"/>
        <v/>
      </c>
      <c r="P29" s="41" t="str">
        <f t="shared" si="4"/>
        <v/>
      </c>
      <c r="Q29" s="41"/>
      <c r="AA29" s="41" t="str">
        <f t="shared" si="5"/>
        <v/>
      </c>
      <c r="AB29" s="54"/>
      <c r="AC29" s="48"/>
      <c r="AD29" s="49"/>
      <c r="AE29" s="50" t="str">
        <f>IF(OR(AC29="",AD29=""),"",VLOOKUP(AG29,Parametros!$F$4:$H$12,2,0))</f>
        <v/>
      </c>
      <c r="AF29" s="50" t="str">
        <f>IF(OR(AC29="",AD29=""),"",VLOOKUP(AG29,Parametros!$F$4:$H$12,3,0))</f>
        <v/>
      </c>
      <c r="AG29" s="51" t="str">
        <f t="shared" si="6"/>
        <v>-</v>
      </c>
      <c r="AO29" s="41" t="str">
        <f t="shared" si="7"/>
        <v/>
      </c>
      <c r="AP29" s="41" t="str">
        <f t="shared" si="8"/>
        <v/>
      </c>
    </row>
    <row r="30" ht="30.0" customHeight="1">
      <c r="A30" s="41" t="str">
        <f t="shared" si="1"/>
        <v/>
      </c>
      <c r="B30" s="54"/>
      <c r="C30" s="48"/>
      <c r="D30" s="49"/>
      <c r="E30" s="50" t="str">
        <f>IF(OR(C30="",D30=""),"",VLOOKUP(G30,Parametros!$A$4:$C$12,2,0))</f>
        <v/>
      </c>
      <c r="F30" s="50" t="str">
        <f>IF(OR(C30="",D30=""),"",VLOOKUP(G30,Parametros!$A$4:$C$12,3,0))</f>
        <v/>
      </c>
      <c r="G30" s="51" t="str">
        <f t="shared" si="2"/>
        <v>-</v>
      </c>
      <c r="O30" s="41" t="str">
        <f t="shared" si="3"/>
        <v/>
      </c>
      <c r="P30" s="41" t="str">
        <f t="shared" si="4"/>
        <v/>
      </c>
      <c r="Q30" s="41"/>
      <c r="AA30" s="41" t="str">
        <f t="shared" si="5"/>
        <v/>
      </c>
      <c r="AB30" s="54"/>
      <c r="AC30" s="48"/>
      <c r="AD30" s="49"/>
      <c r="AE30" s="50" t="str">
        <f>IF(OR(AC30="",AD30=""),"",VLOOKUP(AG30,Parametros!$F$4:$H$12,2,0))</f>
        <v/>
      </c>
      <c r="AF30" s="50" t="str">
        <f>IF(OR(AC30="",AD30=""),"",VLOOKUP(AG30,Parametros!$F$4:$H$12,3,0))</f>
        <v/>
      </c>
      <c r="AG30" s="51" t="str">
        <f t="shared" si="6"/>
        <v>-</v>
      </c>
      <c r="AO30" s="41" t="str">
        <f t="shared" si="7"/>
        <v/>
      </c>
      <c r="AP30" s="41" t="str">
        <f t="shared" si="8"/>
        <v/>
      </c>
    </row>
    <row r="31" ht="30.0" customHeight="1">
      <c r="A31" s="41" t="str">
        <f t="shared" si="1"/>
        <v/>
      </c>
      <c r="B31" s="54"/>
      <c r="C31" s="48"/>
      <c r="D31" s="49"/>
      <c r="E31" s="50" t="str">
        <f>IF(OR(C31="",D31=""),"",VLOOKUP(G31,Parametros!$A$4:$C$12,2,0))</f>
        <v/>
      </c>
      <c r="F31" s="50" t="str">
        <f>IF(OR(C31="",D31=""),"",VLOOKUP(G31,Parametros!$A$4:$C$12,3,0))</f>
        <v/>
      </c>
      <c r="G31" s="51" t="str">
        <f t="shared" si="2"/>
        <v>-</v>
      </c>
      <c r="O31" s="41" t="str">
        <f t="shared" si="3"/>
        <v/>
      </c>
      <c r="P31" s="41" t="str">
        <f t="shared" si="4"/>
        <v/>
      </c>
      <c r="Q31" s="41"/>
      <c r="AA31" s="41" t="str">
        <f t="shared" si="5"/>
        <v/>
      </c>
      <c r="AB31" s="54"/>
      <c r="AC31" s="48"/>
      <c r="AD31" s="49"/>
      <c r="AE31" s="50" t="str">
        <f>IF(OR(AC31="",AD31=""),"",VLOOKUP(AG31,Parametros!$F$4:$H$12,2,0))</f>
        <v/>
      </c>
      <c r="AF31" s="50" t="str">
        <f>IF(OR(AC31="",AD31=""),"",VLOOKUP(AG31,Parametros!$F$4:$H$12,3,0))</f>
        <v/>
      </c>
      <c r="AG31" s="51" t="str">
        <f t="shared" si="6"/>
        <v>-</v>
      </c>
      <c r="AO31" s="41" t="str">
        <f t="shared" si="7"/>
        <v/>
      </c>
      <c r="AP31" s="41" t="str">
        <f t="shared" si="8"/>
        <v/>
      </c>
    </row>
    <row r="32" ht="30.0" customHeight="1">
      <c r="A32" s="41" t="str">
        <f t="shared" si="1"/>
        <v/>
      </c>
      <c r="B32" s="54"/>
      <c r="C32" s="48"/>
      <c r="D32" s="49"/>
      <c r="E32" s="50" t="str">
        <f>IF(OR(C32="",D32=""),"",VLOOKUP(G32,Parametros!$A$4:$C$12,2,0))</f>
        <v/>
      </c>
      <c r="F32" s="50" t="str">
        <f>IF(OR(C32="",D32=""),"",VLOOKUP(G32,Parametros!$A$4:$C$12,3,0))</f>
        <v/>
      </c>
      <c r="G32" s="51" t="str">
        <f t="shared" si="2"/>
        <v>-</v>
      </c>
      <c r="O32" s="41" t="str">
        <f t="shared" si="3"/>
        <v/>
      </c>
      <c r="P32" s="41" t="str">
        <f t="shared" si="4"/>
        <v/>
      </c>
      <c r="Q32" s="41"/>
      <c r="AA32" s="41" t="str">
        <f t="shared" si="5"/>
        <v/>
      </c>
      <c r="AB32" s="54"/>
      <c r="AC32" s="48"/>
      <c r="AD32" s="49"/>
      <c r="AE32" s="50" t="str">
        <f>IF(OR(AC32="",AD32=""),"",VLOOKUP(AG32,Parametros!$F$4:$H$12,2,0))</f>
        <v/>
      </c>
      <c r="AF32" s="50" t="str">
        <f>IF(OR(AC32="",AD32=""),"",VLOOKUP(AG32,Parametros!$F$4:$H$12,3,0))</f>
        <v/>
      </c>
      <c r="AG32" s="51" t="str">
        <f t="shared" si="6"/>
        <v>-</v>
      </c>
      <c r="AO32" s="41" t="str">
        <f t="shared" si="7"/>
        <v/>
      </c>
      <c r="AP32" s="41" t="str">
        <f t="shared" si="8"/>
        <v/>
      </c>
    </row>
    <row r="33" ht="30.0" customHeight="1">
      <c r="A33" s="41" t="str">
        <f t="shared" si="1"/>
        <v/>
      </c>
      <c r="B33" s="54"/>
      <c r="C33" s="48"/>
      <c r="D33" s="49"/>
      <c r="E33" s="50" t="str">
        <f>IF(OR(C33="",D33=""),"",VLOOKUP(G33,Parametros!$A$4:$C$12,2,0))</f>
        <v/>
      </c>
      <c r="F33" s="50" t="str">
        <f>IF(OR(C33="",D33=""),"",VLOOKUP(G33,Parametros!$A$4:$C$12,3,0))</f>
        <v/>
      </c>
      <c r="G33" s="51" t="str">
        <f t="shared" si="2"/>
        <v>-</v>
      </c>
      <c r="O33" s="41" t="str">
        <f t="shared" si="3"/>
        <v/>
      </c>
      <c r="P33" s="41" t="str">
        <f t="shared" si="4"/>
        <v/>
      </c>
      <c r="Q33" s="41"/>
      <c r="AA33" s="41" t="str">
        <f t="shared" si="5"/>
        <v/>
      </c>
      <c r="AB33" s="54"/>
      <c r="AC33" s="48"/>
      <c r="AD33" s="49"/>
      <c r="AE33" s="50" t="str">
        <f>IF(OR(AC33="",AD33=""),"",VLOOKUP(AG33,Parametros!$F$4:$H$12,2,0))</f>
        <v/>
      </c>
      <c r="AF33" s="50" t="str">
        <f>IF(OR(AC33="",AD33=""),"",VLOOKUP(AG33,Parametros!$F$4:$H$12,3,0))</f>
        <v/>
      </c>
      <c r="AG33" s="51" t="str">
        <f t="shared" si="6"/>
        <v>-</v>
      </c>
      <c r="AO33" s="41" t="str">
        <f t="shared" si="7"/>
        <v/>
      </c>
      <c r="AP33" s="41" t="str">
        <f t="shared" si="8"/>
        <v/>
      </c>
    </row>
    <row r="34" ht="30.0" customHeight="1">
      <c r="A34" s="41" t="str">
        <f t="shared" si="1"/>
        <v/>
      </c>
      <c r="B34" s="55"/>
      <c r="C34" s="56"/>
      <c r="D34" s="55"/>
      <c r="O34" s="41" t="str">
        <f t="shared" si="3"/>
        <v/>
      </c>
      <c r="P34" s="41" t="str">
        <f t="shared" si="4"/>
        <v/>
      </c>
      <c r="Q34" s="41"/>
      <c r="AA34" s="41" t="str">
        <f t="shared" si="5"/>
        <v/>
      </c>
      <c r="AB34" s="55"/>
      <c r="AC34" s="56"/>
      <c r="AD34" s="55"/>
      <c r="AO34" s="41" t="str">
        <f t="shared" si="7"/>
        <v/>
      </c>
      <c r="AP34" s="41" t="str">
        <f t="shared" si="8"/>
        <v/>
      </c>
    </row>
    <row r="35" ht="30.0" customHeight="1">
      <c r="A35" s="41" t="str">
        <f t="shared" si="1"/>
        <v/>
      </c>
      <c r="B35" s="55"/>
      <c r="C35" s="56"/>
      <c r="D35" s="55"/>
      <c r="O35" s="41" t="str">
        <f t="shared" si="3"/>
        <v/>
      </c>
      <c r="P35" s="41" t="str">
        <f t="shared" si="4"/>
        <v/>
      </c>
      <c r="Q35" s="41"/>
      <c r="AA35" s="41" t="str">
        <f t="shared" si="5"/>
        <v/>
      </c>
      <c r="AB35" s="55"/>
      <c r="AC35" s="56"/>
      <c r="AD35" s="55"/>
      <c r="AO35" s="41" t="str">
        <f t="shared" si="7"/>
        <v/>
      </c>
      <c r="AP35" s="41" t="str">
        <f t="shared" si="8"/>
        <v/>
      </c>
    </row>
    <row r="36" ht="30.0" customHeight="1">
      <c r="A36" s="41" t="str">
        <f t="shared" si="1"/>
        <v/>
      </c>
      <c r="B36" s="55"/>
      <c r="C36" s="56"/>
      <c r="D36" s="55"/>
      <c r="O36" s="41" t="str">
        <f t="shared" si="3"/>
        <v/>
      </c>
      <c r="P36" s="41" t="str">
        <f t="shared" si="4"/>
        <v/>
      </c>
      <c r="Q36" s="41"/>
      <c r="AA36" s="41" t="str">
        <f t="shared" si="5"/>
        <v/>
      </c>
      <c r="AB36" s="55"/>
      <c r="AC36" s="56"/>
      <c r="AD36" s="55"/>
      <c r="AO36" s="41" t="str">
        <f t="shared" si="7"/>
        <v/>
      </c>
      <c r="AP36" s="41" t="str">
        <f t="shared" si="8"/>
        <v/>
      </c>
    </row>
    <row r="37" ht="30.0" customHeight="1">
      <c r="A37" s="41" t="str">
        <f t="shared" si="1"/>
        <v/>
      </c>
      <c r="B37" s="55"/>
      <c r="C37" s="56"/>
      <c r="D37" s="55"/>
      <c r="O37" s="41" t="str">
        <f t="shared" si="3"/>
        <v/>
      </c>
      <c r="P37" s="41" t="str">
        <f t="shared" si="4"/>
        <v/>
      </c>
      <c r="Q37" s="41"/>
      <c r="AA37" s="41" t="str">
        <f t="shared" si="5"/>
        <v/>
      </c>
      <c r="AB37" s="55"/>
      <c r="AC37" s="56"/>
      <c r="AD37" s="55"/>
      <c r="AO37" s="41" t="str">
        <f t="shared" si="7"/>
        <v/>
      </c>
      <c r="AP37" s="41" t="str">
        <f t="shared" si="8"/>
        <v/>
      </c>
    </row>
    <row r="38" ht="30.0" customHeight="1">
      <c r="A38" s="41" t="str">
        <f t="shared" si="1"/>
        <v/>
      </c>
      <c r="B38" s="55"/>
      <c r="C38" s="56"/>
      <c r="D38" s="55"/>
      <c r="O38" s="41" t="str">
        <f t="shared" si="3"/>
        <v/>
      </c>
      <c r="P38" s="41" t="str">
        <f t="shared" si="4"/>
        <v/>
      </c>
      <c r="Q38" s="41"/>
      <c r="AA38" s="41" t="str">
        <f t="shared" si="5"/>
        <v/>
      </c>
      <c r="AB38" s="55"/>
      <c r="AC38" s="56"/>
      <c r="AD38" s="55"/>
      <c r="AO38" s="41" t="str">
        <f t="shared" si="7"/>
        <v/>
      </c>
      <c r="AP38" s="41" t="str">
        <f t="shared" si="8"/>
        <v/>
      </c>
    </row>
    <row r="39" ht="30.0" customHeight="1">
      <c r="A39" s="41" t="str">
        <f t="shared" si="1"/>
        <v/>
      </c>
      <c r="B39" s="55"/>
      <c r="C39" s="56"/>
      <c r="D39" s="55"/>
      <c r="O39" s="41" t="str">
        <f t="shared" si="3"/>
        <v/>
      </c>
      <c r="P39" s="41" t="str">
        <f t="shared" si="4"/>
        <v/>
      </c>
      <c r="Q39" s="41"/>
      <c r="AA39" s="41" t="str">
        <f t="shared" si="5"/>
        <v/>
      </c>
      <c r="AB39" s="55"/>
      <c r="AC39" s="56"/>
      <c r="AD39" s="55"/>
      <c r="AO39" s="41" t="str">
        <f t="shared" si="7"/>
        <v/>
      </c>
      <c r="AP39" s="41" t="str">
        <f t="shared" si="8"/>
        <v/>
      </c>
    </row>
    <row r="40" ht="30.0" customHeight="1">
      <c r="A40" s="41" t="str">
        <f t="shared" si="1"/>
        <v/>
      </c>
      <c r="B40" s="55"/>
      <c r="C40" s="56"/>
      <c r="D40" s="55"/>
      <c r="O40" s="41" t="str">
        <f t="shared" si="3"/>
        <v/>
      </c>
      <c r="P40" s="41" t="str">
        <f t="shared" si="4"/>
        <v/>
      </c>
      <c r="Q40" s="41"/>
      <c r="AA40" s="41" t="str">
        <f t="shared" si="5"/>
        <v/>
      </c>
      <c r="AB40" s="55"/>
      <c r="AC40" s="56"/>
      <c r="AD40" s="55"/>
      <c r="AO40" s="41" t="str">
        <f t="shared" si="7"/>
        <v/>
      </c>
      <c r="AP40" s="41" t="str">
        <f t="shared" si="8"/>
        <v/>
      </c>
    </row>
    <row r="41" ht="30.0" customHeight="1">
      <c r="A41" s="41" t="str">
        <f t="shared" si="1"/>
        <v/>
      </c>
      <c r="B41" s="55"/>
      <c r="C41" s="56"/>
      <c r="D41" s="55"/>
      <c r="O41" s="41" t="str">
        <f t="shared" si="3"/>
        <v/>
      </c>
      <c r="P41" s="41" t="str">
        <f t="shared" si="4"/>
        <v/>
      </c>
      <c r="Q41" s="41"/>
      <c r="AA41" s="41" t="str">
        <f t="shared" si="5"/>
        <v/>
      </c>
      <c r="AB41" s="55"/>
      <c r="AC41" s="56"/>
      <c r="AD41" s="55"/>
      <c r="AO41" s="41" t="str">
        <f t="shared" si="7"/>
        <v/>
      </c>
      <c r="AP41" s="41" t="str">
        <f t="shared" si="8"/>
        <v/>
      </c>
    </row>
    <row r="42" ht="30.0" customHeight="1">
      <c r="A42" s="41" t="str">
        <f t="shared" si="1"/>
        <v/>
      </c>
      <c r="B42" s="55"/>
      <c r="C42" s="56"/>
      <c r="D42" s="55"/>
      <c r="O42" s="41" t="str">
        <f t="shared" si="3"/>
        <v/>
      </c>
      <c r="P42" s="41" t="str">
        <f t="shared" si="4"/>
        <v/>
      </c>
      <c r="Q42" s="41"/>
      <c r="AA42" s="41" t="str">
        <f t="shared" si="5"/>
        <v/>
      </c>
      <c r="AB42" s="55"/>
      <c r="AC42" s="56"/>
      <c r="AD42" s="55"/>
      <c r="AO42" s="41" t="str">
        <f t="shared" si="7"/>
        <v/>
      </c>
      <c r="AP42" s="41" t="str">
        <f t="shared" si="8"/>
        <v/>
      </c>
    </row>
    <row r="43" ht="30.0" customHeight="1">
      <c r="A43" s="41" t="str">
        <f t="shared" si="1"/>
        <v/>
      </c>
      <c r="B43" s="55"/>
      <c r="C43" s="56"/>
      <c r="D43" s="55"/>
      <c r="O43" s="41" t="str">
        <f t="shared" si="3"/>
        <v/>
      </c>
      <c r="P43" s="41" t="str">
        <f t="shared" si="4"/>
        <v/>
      </c>
      <c r="Q43" s="41"/>
      <c r="AA43" s="41" t="str">
        <f t="shared" si="5"/>
        <v/>
      </c>
      <c r="AB43" s="55"/>
      <c r="AC43" s="56"/>
      <c r="AD43" s="55"/>
      <c r="AO43" s="41" t="str">
        <f t="shared" si="7"/>
        <v/>
      </c>
      <c r="AP43" s="41" t="str">
        <f t="shared" si="8"/>
        <v/>
      </c>
    </row>
    <row r="44" ht="30.0" customHeight="1">
      <c r="A44" s="41" t="str">
        <f t="shared" si="1"/>
        <v/>
      </c>
      <c r="B44" s="55"/>
      <c r="C44" s="56"/>
      <c r="D44" s="55"/>
      <c r="O44" s="41" t="str">
        <f t="shared" si="3"/>
        <v/>
      </c>
      <c r="P44" s="41" t="str">
        <f t="shared" si="4"/>
        <v/>
      </c>
      <c r="Q44" s="41"/>
      <c r="AA44" s="41" t="str">
        <f t="shared" si="5"/>
        <v/>
      </c>
      <c r="AB44" s="55"/>
      <c r="AC44" s="56"/>
      <c r="AD44" s="55"/>
      <c r="AO44" s="41" t="str">
        <f t="shared" si="7"/>
        <v/>
      </c>
      <c r="AP44" s="41" t="str">
        <f t="shared" si="8"/>
        <v/>
      </c>
    </row>
    <row r="45" ht="30.0" customHeight="1">
      <c r="A45" s="41" t="str">
        <f t="shared" si="1"/>
        <v/>
      </c>
      <c r="B45" s="55"/>
      <c r="C45" s="56"/>
      <c r="D45" s="55"/>
      <c r="O45" s="41" t="str">
        <f t="shared" si="3"/>
        <v/>
      </c>
      <c r="P45" s="41" t="str">
        <f t="shared" si="4"/>
        <v/>
      </c>
      <c r="Q45" s="41"/>
      <c r="AA45" s="41" t="str">
        <f t="shared" si="5"/>
        <v/>
      </c>
      <c r="AB45" s="55"/>
      <c r="AC45" s="56"/>
      <c r="AD45" s="55"/>
      <c r="AO45" s="41" t="str">
        <f t="shared" si="7"/>
        <v/>
      </c>
      <c r="AP45" s="41" t="str">
        <f t="shared" si="8"/>
        <v/>
      </c>
    </row>
    <row r="46" ht="30.0" customHeight="1">
      <c r="A46" s="41" t="str">
        <f t="shared" si="1"/>
        <v/>
      </c>
      <c r="B46" s="55"/>
      <c r="C46" s="56"/>
      <c r="D46" s="55"/>
      <c r="O46" s="41" t="str">
        <f t="shared" si="3"/>
        <v/>
      </c>
      <c r="P46" s="41" t="str">
        <f t="shared" si="4"/>
        <v/>
      </c>
      <c r="Q46" s="41"/>
      <c r="AA46" s="41" t="str">
        <f t="shared" si="5"/>
        <v/>
      </c>
      <c r="AB46" s="55"/>
      <c r="AC46" s="56"/>
      <c r="AD46" s="55"/>
      <c r="AO46" s="41" t="str">
        <f t="shared" si="7"/>
        <v/>
      </c>
      <c r="AP46" s="41" t="str">
        <f t="shared" si="8"/>
        <v/>
      </c>
    </row>
    <row r="47" ht="30.0" customHeight="1">
      <c r="A47" s="41" t="str">
        <f t="shared" si="1"/>
        <v/>
      </c>
      <c r="B47" s="55"/>
      <c r="C47" s="56"/>
      <c r="D47" s="55"/>
      <c r="O47" s="41" t="str">
        <f t="shared" si="3"/>
        <v/>
      </c>
      <c r="P47" s="41" t="str">
        <f t="shared" si="4"/>
        <v/>
      </c>
      <c r="Q47" s="41"/>
      <c r="AA47" s="41" t="str">
        <f t="shared" si="5"/>
        <v/>
      </c>
      <c r="AB47" s="55"/>
      <c r="AC47" s="56"/>
      <c r="AD47" s="55"/>
      <c r="AO47" s="41" t="str">
        <f t="shared" si="7"/>
        <v/>
      </c>
      <c r="AP47" s="41" t="str">
        <f t="shared" si="8"/>
        <v/>
      </c>
    </row>
    <row r="48" ht="30.0" customHeight="1">
      <c r="A48" s="41" t="str">
        <f t="shared" si="1"/>
        <v/>
      </c>
      <c r="B48" s="55"/>
      <c r="C48" s="56"/>
      <c r="D48" s="55"/>
      <c r="O48" s="41" t="str">
        <f t="shared" si="3"/>
        <v/>
      </c>
      <c r="P48" s="41" t="str">
        <f t="shared" si="4"/>
        <v/>
      </c>
      <c r="Q48" s="41"/>
      <c r="AA48" s="41" t="str">
        <f t="shared" si="5"/>
        <v/>
      </c>
      <c r="AB48" s="55"/>
      <c r="AC48" s="56"/>
      <c r="AD48" s="55"/>
      <c r="AO48" s="41" t="str">
        <f t="shared" si="7"/>
        <v/>
      </c>
      <c r="AP48" s="41" t="str">
        <f t="shared" si="8"/>
        <v/>
      </c>
    </row>
    <row r="49" ht="30.0" customHeight="1">
      <c r="A49" s="41" t="str">
        <f t="shared" si="1"/>
        <v/>
      </c>
      <c r="B49" s="55"/>
      <c r="C49" s="56"/>
      <c r="D49" s="55"/>
      <c r="O49" s="41" t="str">
        <f t="shared" si="3"/>
        <v/>
      </c>
      <c r="P49" s="41" t="str">
        <f t="shared" si="4"/>
        <v/>
      </c>
      <c r="Q49" s="41"/>
      <c r="AA49" s="41" t="str">
        <f t="shared" si="5"/>
        <v/>
      </c>
      <c r="AB49" s="55"/>
      <c r="AC49" s="56"/>
      <c r="AD49" s="55"/>
      <c r="AO49" s="41" t="str">
        <f t="shared" si="7"/>
        <v/>
      </c>
      <c r="AP49" s="41" t="str">
        <f t="shared" si="8"/>
        <v/>
      </c>
    </row>
    <row r="50" ht="30.0" customHeight="1">
      <c r="A50" s="41" t="str">
        <f t="shared" si="1"/>
        <v/>
      </c>
      <c r="B50" s="55"/>
      <c r="C50" s="56"/>
      <c r="D50" s="55"/>
      <c r="O50" s="41" t="str">
        <f t="shared" si="3"/>
        <v/>
      </c>
      <c r="P50" s="41" t="str">
        <f t="shared" si="4"/>
        <v/>
      </c>
      <c r="Q50" s="41"/>
      <c r="AA50" s="41" t="str">
        <f t="shared" si="5"/>
        <v/>
      </c>
      <c r="AB50" s="55"/>
      <c r="AC50" s="56"/>
      <c r="AD50" s="55"/>
      <c r="AO50" s="41" t="str">
        <f t="shared" si="7"/>
        <v/>
      </c>
      <c r="AP50" s="41" t="str">
        <f t="shared" si="8"/>
        <v/>
      </c>
    </row>
    <row r="51" ht="30.0" customHeight="1">
      <c r="A51" s="41" t="str">
        <f t="shared" si="1"/>
        <v/>
      </c>
      <c r="B51" s="55"/>
      <c r="C51" s="56"/>
      <c r="D51" s="55"/>
      <c r="O51" s="41" t="str">
        <f t="shared" si="3"/>
        <v/>
      </c>
      <c r="P51" s="41" t="str">
        <f t="shared" si="4"/>
        <v/>
      </c>
      <c r="Q51" s="41"/>
      <c r="AA51" s="41" t="str">
        <f t="shared" si="5"/>
        <v/>
      </c>
      <c r="AB51" s="55"/>
      <c r="AC51" s="56"/>
      <c r="AD51" s="55"/>
      <c r="AO51" s="41" t="str">
        <f t="shared" si="7"/>
        <v/>
      </c>
      <c r="AP51" s="41" t="str">
        <f t="shared" si="8"/>
        <v/>
      </c>
    </row>
    <row r="52" ht="30.0" customHeight="1">
      <c r="A52" s="41" t="str">
        <f t="shared" si="1"/>
        <v/>
      </c>
      <c r="B52" s="55"/>
      <c r="C52" s="56"/>
      <c r="D52" s="55"/>
      <c r="O52" s="41" t="str">
        <f t="shared" si="3"/>
        <v/>
      </c>
      <c r="P52" s="41" t="str">
        <f t="shared" si="4"/>
        <v/>
      </c>
      <c r="Q52" s="41"/>
      <c r="AA52" s="41" t="str">
        <f t="shared" si="5"/>
        <v/>
      </c>
      <c r="AB52" s="55"/>
      <c r="AC52" s="56"/>
      <c r="AD52" s="55"/>
      <c r="AO52" s="41" t="str">
        <f t="shared" si="7"/>
        <v/>
      </c>
      <c r="AP52" s="41" t="str">
        <f t="shared" si="8"/>
        <v/>
      </c>
    </row>
    <row r="53" ht="30.0" customHeight="1">
      <c r="A53" s="41" t="str">
        <f t="shared" si="1"/>
        <v/>
      </c>
      <c r="B53" s="55"/>
      <c r="C53" s="56"/>
      <c r="D53" s="55"/>
      <c r="O53" s="41" t="str">
        <f t="shared" si="3"/>
        <v/>
      </c>
      <c r="P53" s="41" t="str">
        <f t="shared" si="4"/>
        <v/>
      </c>
      <c r="Q53" s="41"/>
      <c r="AA53" s="41" t="str">
        <f t="shared" si="5"/>
        <v/>
      </c>
      <c r="AB53" s="55"/>
      <c r="AC53" s="56"/>
      <c r="AD53" s="55"/>
      <c r="AO53" s="41" t="str">
        <f t="shared" si="7"/>
        <v/>
      </c>
      <c r="AP53" s="41" t="str">
        <f t="shared" si="8"/>
        <v/>
      </c>
    </row>
    <row r="54" ht="30.0" customHeight="1">
      <c r="A54" s="41" t="str">
        <f t="shared" si="1"/>
        <v/>
      </c>
      <c r="B54" s="55"/>
      <c r="C54" s="56"/>
      <c r="D54" s="55"/>
      <c r="O54" s="41" t="str">
        <f t="shared" si="3"/>
        <v/>
      </c>
      <c r="P54" s="41" t="str">
        <f t="shared" si="4"/>
        <v/>
      </c>
      <c r="Q54" s="41"/>
      <c r="AA54" s="41" t="str">
        <f t="shared" si="5"/>
        <v/>
      </c>
      <c r="AB54" s="55"/>
      <c r="AC54" s="56"/>
      <c r="AD54" s="55"/>
      <c r="AO54" s="41" t="str">
        <f t="shared" si="7"/>
        <v/>
      </c>
      <c r="AP54" s="41" t="str">
        <f t="shared" si="8"/>
        <v/>
      </c>
    </row>
    <row r="55" ht="30.0" customHeight="1">
      <c r="A55" s="41" t="str">
        <f t="shared" si="1"/>
        <v/>
      </c>
      <c r="B55" s="55"/>
      <c r="C55" s="56"/>
      <c r="D55" s="55"/>
      <c r="O55" s="41" t="str">
        <f t="shared" si="3"/>
        <v/>
      </c>
      <c r="P55" s="41" t="str">
        <f t="shared" si="4"/>
        <v/>
      </c>
      <c r="Q55" s="41"/>
      <c r="AA55" s="41" t="str">
        <f t="shared" si="5"/>
        <v/>
      </c>
      <c r="AB55" s="55"/>
      <c r="AC55" s="56"/>
      <c r="AD55" s="55"/>
      <c r="AO55" s="41" t="str">
        <f t="shared" si="7"/>
        <v/>
      </c>
      <c r="AP55" s="41" t="str">
        <f t="shared" si="8"/>
        <v/>
      </c>
    </row>
    <row r="56" ht="30.0" customHeight="1">
      <c r="A56" s="41" t="str">
        <f t="shared" si="1"/>
        <v/>
      </c>
      <c r="B56" s="55"/>
      <c r="C56" s="56"/>
      <c r="D56" s="55"/>
      <c r="O56" s="41" t="str">
        <f t="shared" si="3"/>
        <v/>
      </c>
      <c r="P56" s="41" t="str">
        <f t="shared" si="4"/>
        <v/>
      </c>
      <c r="Q56" s="41"/>
      <c r="AA56" s="41" t="str">
        <f t="shared" si="5"/>
        <v/>
      </c>
      <c r="AB56" s="55"/>
      <c r="AC56" s="56"/>
      <c r="AD56" s="55"/>
      <c r="AO56" s="41" t="str">
        <f t="shared" si="7"/>
        <v/>
      </c>
      <c r="AP56" s="41" t="str">
        <f t="shared" si="8"/>
        <v/>
      </c>
    </row>
    <row r="57" ht="30.0" customHeight="1">
      <c r="A57" s="41" t="str">
        <f t="shared" si="1"/>
        <v/>
      </c>
      <c r="B57" s="55"/>
      <c r="C57" s="56"/>
      <c r="D57" s="55"/>
      <c r="O57" s="41" t="str">
        <f t="shared" si="3"/>
        <v/>
      </c>
      <c r="P57" s="41" t="str">
        <f t="shared" si="4"/>
        <v/>
      </c>
      <c r="Q57" s="41"/>
      <c r="AA57" s="41" t="str">
        <f t="shared" si="5"/>
        <v/>
      </c>
      <c r="AB57" s="55"/>
      <c r="AC57" s="56"/>
      <c r="AD57" s="55"/>
      <c r="AO57" s="41" t="str">
        <f t="shared" si="7"/>
        <v/>
      </c>
      <c r="AP57" s="41" t="str">
        <f t="shared" si="8"/>
        <v/>
      </c>
    </row>
    <row r="58" ht="30.0" customHeight="1">
      <c r="A58" s="41" t="str">
        <f t="shared" si="1"/>
        <v/>
      </c>
      <c r="B58" s="55"/>
      <c r="C58" s="56"/>
      <c r="D58" s="55"/>
      <c r="O58" s="41" t="str">
        <f t="shared" si="3"/>
        <v/>
      </c>
      <c r="P58" s="41" t="str">
        <f t="shared" si="4"/>
        <v/>
      </c>
      <c r="Q58" s="41"/>
      <c r="AA58" s="41" t="str">
        <f t="shared" si="5"/>
        <v/>
      </c>
      <c r="AB58" s="55"/>
      <c r="AC58" s="56"/>
      <c r="AD58" s="55"/>
      <c r="AO58" s="41" t="str">
        <f t="shared" si="7"/>
        <v/>
      </c>
      <c r="AP58" s="41" t="str">
        <f t="shared" si="8"/>
        <v/>
      </c>
    </row>
    <row r="59" ht="30.0" customHeight="1">
      <c r="A59" s="41" t="str">
        <f t="shared" si="1"/>
        <v/>
      </c>
      <c r="B59" s="55"/>
      <c r="C59" s="56"/>
      <c r="D59" s="55"/>
      <c r="O59" s="41" t="str">
        <f t="shared" si="3"/>
        <v/>
      </c>
      <c r="P59" s="41" t="str">
        <f t="shared" si="4"/>
        <v/>
      </c>
      <c r="Q59" s="41"/>
      <c r="AA59" s="41" t="str">
        <f t="shared" si="5"/>
        <v/>
      </c>
      <c r="AB59" s="55"/>
      <c r="AC59" s="56"/>
      <c r="AD59" s="55"/>
      <c r="AO59" s="41" t="str">
        <f t="shared" si="7"/>
        <v/>
      </c>
      <c r="AP59" s="41" t="str">
        <f t="shared" si="8"/>
        <v/>
      </c>
    </row>
    <row r="60" ht="30.0" customHeight="1">
      <c r="A60" s="41" t="str">
        <f t="shared" si="1"/>
        <v/>
      </c>
      <c r="B60" s="55"/>
      <c r="C60" s="56"/>
      <c r="D60" s="55"/>
      <c r="O60" s="41" t="str">
        <f t="shared" si="3"/>
        <v/>
      </c>
      <c r="P60" s="41" t="str">
        <f t="shared" si="4"/>
        <v/>
      </c>
      <c r="Q60" s="41"/>
      <c r="AA60" s="41" t="str">
        <f t="shared" si="5"/>
        <v/>
      </c>
      <c r="AB60" s="55"/>
      <c r="AC60" s="56"/>
      <c r="AD60" s="55"/>
      <c r="AO60" s="41" t="str">
        <f t="shared" si="7"/>
        <v/>
      </c>
      <c r="AP60" s="41" t="str">
        <f t="shared" si="8"/>
        <v/>
      </c>
    </row>
    <row r="61" ht="30.0" customHeight="1">
      <c r="A61" s="41" t="str">
        <f t="shared" si="1"/>
        <v/>
      </c>
      <c r="B61" s="55"/>
      <c r="C61" s="56"/>
      <c r="D61" s="55"/>
      <c r="O61" s="41" t="str">
        <f t="shared" si="3"/>
        <v/>
      </c>
      <c r="P61" s="41" t="str">
        <f t="shared" si="4"/>
        <v/>
      </c>
      <c r="Q61" s="41"/>
      <c r="AA61" s="41" t="str">
        <f t="shared" si="5"/>
        <v/>
      </c>
      <c r="AB61" s="55"/>
      <c r="AC61" s="56"/>
      <c r="AD61" s="55"/>
      <c r="AO61" s="41" t="str">
        <f t="shared" si="7"/>
        <v/>
      </c>
      <c r="AP61" s="41" t="str">
        <f t="shared" si="8"/>
        <v/>
      </c>
    </row>
    <row r="62" ht="30.0" customHeight="1">
      <c r="A62" s="41" t="str">
        <f t="shared" si="1"/>
        <v/>
      </c>
      <c r="B62" s="55"/>
      <c r="C62" s="56"/>
      <c r="D62" s="55"/>
      <c r="O62" s="41" t="str">
        <f t="shared" si="3"/>
        <v/>
      </c>
      <c r="P62" s="41" t="str">
        <f t="shared" si="4"/>
        <v/>
      </c>
      <c r="Q62" s="41"/>
      <c r="AA62" s="41" t="str">
        <f t="shared" si="5"/>
        <v/>
      </c>
      <c r="AB62" s="55"/>
      <c r="AC62" s="56"/>
      <c r="AD62" s="55"/>
      <c r="AO62" s="41" t="str">
        <f t="shared" si="7"/>
        <v/>
      </c>
      <c r="AP62" s="41" t="str">
        <f t="shared" si="8"/>
        <v/>
      </c>
    </row>
    <row r="63" ht="30.0" customHeight="1">
      <c r="A63" s="41" t="str">
        <f t="shared" si="1"/>
        <v/>
      </c>
      <c r="B63" s="55"/>
      <c r="C63" s="56"/>
      <c r="D63" s="55"/>
      <c r="O63" s="41" t="str">
        <f t="shared" si="3"/>
        <v/>
      </c>
      <c r="P63" s="41" t="str">
        <f t="shared" si="4"/>
        <v/>
      </c>
      <c r="Q63" s="41"/>
      <c r="AA63" s="41" t="str">
        <f t="shared" si="5"/>
        <v/>
      </c>
      <c r="AB63" s="55"/>
      <c r="AC63" s="56"/>
      <c r="AD63" s="55"/>
      <c r="AO63" s="41" t="str">
        <f t="shared" si="7"/>
        <v/>
      </c>
      <c r="AP63" s="41" t="str">
        <f t="shared" si="8"/>
        <v/>
      </c>
    </row>
    <row r="64" ht="30.0" customHeight="1">
      <c r="A64" s="41" t="str">
        <f t="shared" si="1"/>
        <v/>
      </c>
      <c r="B64" s="55"/>
      <c r="C64" s="56"/>
      <c r="D64" s="55"/>
      <c r="O64" s="41" t="str">
        <f t="shared" si="3"/>
        <v/>
      </c>
      <c r="P64" s="41" t="str">
        <f t="shared" si="4"/>
        <v/>
      </c>
      <c r="Q64" s="41"/>
      <c r="AA64" s="41" t="str">
        <f t="shared" si="5"/>
        <v/>
      </c>
      <c r="AB64" s="55"/>
      <c r="AC64" s="56"/>
      <c r="AD64" s="55"/>
      <c r="AO64" s="41" t="str">
        <f t="shared" si="7"/>
        <v/>
      </c>
      <c r="AP64" s="41" t="str">
        <f t="shared" si="8"/>
        <v/>
      </c>
    </row>
    <row r="65" ht="30.0" customHeight="1">
      <c r="A65" s="41" t="str">
        <f t="shared" si="1"/>
        <v/>
      </c>
      <c r="B65" s="55"/>
      <c r="C65" s="56"/>
      <c r="D65" s="55"/>
      <c r="O65" s="41" t="str">
        <f t="shared" si="3"/>
        <v/>
      </c>
      <c r="P65" s="41" t="str">
        <f t="shared" si="4"/>
        <v/>
      </c>
      <c r="Q65" s="41"/>
      <c r="AA65" s="41" t="str">
        <f t="shared" si="5"/>
        <v/>
      </c>
      <c r="AB65" s="55"/>
      <c r="AC65" s="56"/>
      <c r="AD65" s="55"/>
      <c r="AO65" s="41" t="str">
        <f t="shared" si="7"/>
        <v/>
      </c>
      <c r="AP65" s="41" t="str">
        <f t="shared" si="8"/>
        <v/>
      </c>
    </row>
    <row r="66" ht="30.0" customHeight="1">
      <c r="A66" s="41" t="str">
        <f t="shared" si="1"/>
        <v/>
      </c>
      <c r="B66" s="55"/>
      <c r="C66" s="56"/>
      <c r="D66" s="55"/>
      <c r="O66" s="41" t="str">
        <f t="shared" si="3"/>
        <v/>
      </c>
      <c r="P66" s="41" t="str">
        <f t="shared" si="4"/>
        <v/>
      </c>
      <c r="Q66" s="41"/>
      <c r="AA66" s="41" t="str">
        <f t="shared" si="5"/>
        <v/>
      </c>
      <c r="AB66" s="55"/>
      <c r="AC66" s="56"/>
      <c r="AD66" s="55"/>
      <c r="AO66" s="41" t="str">
        <f t="shared" si="7"/>
        <v/>
      </c>
      <c r="AP66" s="41" t="str">
        <f t="shared" si="8"/>
        <v/>
      </c>
    </row>
    <row r="67" ht="30.0" customHeight="1">
      <c r="A67" s="41" t="str">
        <f t="shared" si="1"/>
        <v/>
      </c>
      <c r="B67" s="55"/>
      <c r="C67" s="56"/>
      <c r="D67" s="55"/>
      <c r="O67" s="41" t="str">
        <f t="shared" si="3"/>
        <v/>
      </c>
      <c r="P67" s="41" t="str">
        <f t="shared" si="4"/>
        <v/>
      </c>
      <c r="Q67" s="41"/>
      <c r="AA67" s="41" t="str">
        <f t="shared" si="5"/>
        <v/>
      </c>
      <c r="AB67" s="55"/>
      <c r="AC67" s="56"/>
      <c r="AD67" s="55"/>
      <c r="AO67" s="41" t="str">
        <f t="shared" si="7"/>
        <v/>
      </c>
      <c r="AP67" s="41" t="str">
        <f t="shared" si="8"/>
        <v/>
      </c>
    </row>
    <row r="68" ht="30.0" customHeight="1">
      <c r="A68" s="41" t="str">
        <f t="shared" si="1"/>
        <v/>
      </c>
      <c r="B68" s="55"/>
      <c r="C68" s="56"/>
      <c r="D68" s="55"/>
      <c r="O68" s="41" t="str">
        <f t="shared" si="3"/>
        <v/>
      </c>
      <c r="P68" s="41" t="str">
        <f t="shared" si="4"/>
        <v/>
      </c>
      <c r="Q68" s="41"/>
      <c r="AA68" s="41" t="str">
        <f t="shared" si="5"/>
        <v/>
      </c>
      <c r="AB68" s="55"/>
      <c r="AC68" s="56"/>
      <c r="AD68" s="55"/>
      <c r="AO68" s="41" t="str">
        <f t="shared" si="7"/>
        <v/>
      </c>
      <c r="AP68" s="41" t="str">
        <f t="shared" si="8"/>
        <v/>
      </c>
    </row>
    <row r="69" ht="30.0" customHeight="1">
      <c r="A69" s="41" t="str">
        <f t="shared" si="1"/>
        <v/>
      </c>
      <c r="B69" s="55"/>
      <c r="C69" s="56"/>
      <c r="D69" s="55"/>
      <c r="O69" s="41" t="str">
        <f t="shared" si="3"/>
        <v/>
      </c>
      <c r="P69" s="41" t="str">
        <f t="shared" si="4"/>
        <v/>
      </c>
      <c r="Q69" s="41"/>
      <c r="AA69" s="41" t="str">
        <f t="shared" si="5"/>
        <v/>
      </c>
      <c r="AB69" s="55"/>
      <c r="AC69" s="56"/>
      <c r="AD69" s="55"/>
      <c r="AO69" s="41" t="str">
        <f t="shared" si="7"/>
        <v/>
      </c>
      <c r="AP69" s="41" t="str">
        <f t="shared" si="8"/>
        <v/>
      </c>
    </row>
    <row r="70" ht="30.0" customHeight="1">
      <c r="A70" s="41" t="str">
        <f t="shared" si="1"/>
        <v/>
      </c>
      <c r="B70" s="55"/>
      <c r="C70" s="56"/>
      <c r="D70" s="55"/>
      <c r="O70" s="41" t="str">
        <f t="shared" si="3"/>
        <v/>
      </c>
      <c r="P70" s="41" t="str">
        <f t="shared" si="4"/>
        <v/>
      </c>
      <c r="Q70" s="41"/>
      <c r="AA70" s="41" t="str">
        <f t="shared" si="5"/>
        <v/>
      </c>
      <c r="AB70" s="55"/>
      <c r="AC70" s="56"/>
      <c r="AD70" s="55"/>
      <c r="AO70" s="41" t="str">
        <f t="shared" si="7"/>
        <v/>
      </c>
      <c r="AP70" s="41" t="str">
        <f t="shared" si="8"/>
        <v/>
      </c>
    </row>
    <row r="71" ht="30.0" customHeight="1">
      <c r="A71" s="41" t="str">
        <f t="shared" si="1"/>
        <v/>
      </c>
      <c r="B71" s="55"/>
      <c r="C71" s="56"/>
      <c r="D71" s="55"/>
      <c r="O71" s="41" t="str">
        <f t="shared" si="3"/>
        <v/>
      </c>
      <c r="P71" s="41" t="str">
        <f t="shared" si="4"/>
        <v/>
      </c>
      <c r="Q71" s="41"/>
      <c r="AA71" s="41" t="str">
        <f t="shared" si="5"/>
        <v/>
      </c>
      <c r="AB71" s="55"/>
      <c r="AC71" s="56"/>
      <c r="AD71" s="55"/>
      <c r="AO71" s="41" t="str">
        <f t="shared" si="7"/>
        <v/>
      </c>
      <c r="AP71" s="41" t="str">
        <f t="shared" si="8"/>
        <v/>
      </c>
    </row>
    <row r="72" ht="30.0" customHeight="1">
      <c r="A72" s="41" t="str">
        <f t="shared" si="1"/>
        <v/>
      </c>
      <c r="B72" s="55"/>
      <c r="C72" s="56"/>
      <c r="D72" s="55"/>
      <c r="O72" s="41" t="str">
        <f t="shared" si="3"/>
        <v/>
      </c>
      <c r="P72" s="41" t="str">
        <f t="shared" si="4"/>
        <v/>
      </c>
      <c r="Q72" s="41"/>
      <c r="AA72" s="41" t="str">
        <f t="shared" si="5"/>
        <v/>
      </c>
      <c r="AB72" s="55"/>
      <c r="AC72" s="56"/>
      <c r="AD72" s="55"/>
      <c r="AO72" s="41" t="str">
        <f t="shared" si="7"/>
        <v/>
      </c>
      <c r="AP72" s="41" t="str">
        <f t="shared" si="8"/>
        <v/>
      </c>
    </row>
    <row r="73" ht="30.0" customHeight="1">
      <c r="A73" s="41" t="str">
        <f t="shared" si="1"/>
        <v/>
      </c>
      <c r="B73" s="55"/>
      <c r="C73" s="56"/>
      <c r="D73" s="55"/>
      <c r="O73" s="41" t="str">
        <f t="shared" si="3"/>
        <v/>
      </c>
      <c r="P73" s="41" t="str">
        <f t="shared" si="4"/>
        <v/>
      </c>
      <c r="Q73" s="41"/>
      <c r="AA73" s="41" t="str">
        <f t="shared" si="5"/>
        <v/>
      </c>
      <c r="AB73" s="55"/>
      <c r="AC73" s="56"/>
      <c r="AD73" s="55"/>
      <c r="AO73" s="41" t="str">
        <f t="shared" si="7"/>
        <v/>
      </c>
      <c r="AP73" s="41" t="str">
        <f t="shared" si="8"/>
        <v/>
      </c>
    </row>
    <row r="74" ht="30.0" customHeight="1">
      <c r="A74" s="41" t="str">
        <f t="shared" si="1"/>
        <v/>
      </c>
      <c r="B74" s="55"/>
      <c r="C74" s="56"/>
      <c r="D74" s="55"/>
      <c r="O74" s="41" t="str">
        <f t="shared" si="3"/>
        <v/>
      </c>
      <c r="P74" s="41" t="str">
        <f t="shared" si="4"/>
        <v/>
      </c>
      <c r="Q74" s="41"/>
      <c r="AA74" s="41" t="str">
        <f t="shared" si="5"/>
        <v/>
      </c>
      <c r="AB74" s="55"/>
      <c r="AC74" s="56"/>
      <c r="AD74" s="55"/>
      <c r="AO74" s="41" t="str">
        <f t="shared" si="7"/>
        <v/>
      </c>
      <c r="AP74" s="41" t="str">
        <f t="shared" si="8"/>
        <v/>
      </c>
    </row>
    <row r="75" ht="30.0" customHeight="1">
      <c r="A75" s="41" t="str">
        <f t="shared" si="1"/>
        <v/>
      </c>
      <c r="B75" s="55"/>
      <c r="C75" s="56"/>
      <c r="D75" s="55"/>
      <c r="O75" s="41" t="str">
        <f t="shared" si="3"/>
        <v/>
      </c>
      <c r="P75" s="41" t="str">
        <f t="shared" si="4"/>
        <v/>
      </c>
      <c r="Q75" s="41"/>
      <c r="AA75" s="41" t="str">
        <f t="shared" si="5"/>
        <v/>
      </c>
      <c r="AB75" s="55"/>
      <c r="AC75" s="56"/>
      <c r="AD75" s="55"/>
      <c r="AO75" s="41" t="str">
        <f t="shared" si="7"/>
        <v/>
      </c>
      <c r="AP75" s="41" t="str">
        <f t="shared" si="8"/>
        <v/>
      </c>
    </row>
    <row r="76" ht="30.0" customHeight="1">
      <c r="A76" s="41" t="str">
        <f t="shared" si="1"/>
        <v/>
      </c>
      <c r="B76" s="55"/>
      <c r="C76" s="56"/>
      <c r="D76" s="55"/>
      <c r="O76" s="41" t="str">
        <f t="shared" si="3"/>
        <v/>
      </c>
      <c r="P76" s="41" t="str">
        <f t="shared" si="4"/>
        <v/>
      </c>
      <c r="Q76" s="41"/>
      <c r="AA76" s="41" t="str">
        <f t="shared" si="5"/>
        <v/>
      </c>
      <c r="AB76" s="55"/>
      <c r="AC76" s="56"/>
      <c r="AD76" s="55"/>
      <c r="AO76" s="41" t="str">
        <f t="shared" si="7"/>
        <v/>
      </c>
      <c r="AP76" s="41" t="str">
        <f t="shared" si="8"/>
        <v/>
      </c>
    </row>
    <row r="77" ht="30.0" customHeight="1">
      <c r="A77" s="41" t="str">
        <f t="shared" si="1"/>
        <v/>
      </c>
      <c r="B77" s="55"/>
      <c r="C77" s="56"/>
      <c r="D77" s="55"/>
      <c r="O77" s="41" t="str">
        <f t="shared" si="3"/>
        <v/>
      </c>
      <c r="P77" s="41" t="str">
        <f t="shared" si="4"/>
        <v/>
      </c>
      <c r="Q77" s="41"/>
      <c r="AA77" s="41" t="str">
        <f t="shared" si="5"/>
        <v/>
      </c>
      <c r="AB77" s="55"/>
      <c r="AC77" s="56"/>
      <c r="AD77" s="55"/>
      <c r="AO77" s="41" t="str">
        <f t="shared" si="7"/>
        <v/>
      </c>
      <c r="AP77" s="41" t="str">
        <f t="shared" si="8"/>
        <v/>
      </c>
    </row>
    <row r="78" ht="30.0" customHeight="1">
      <c r="A78" s="41" t="str">
        <f t="shared" si="1"/>
        <v/>
      </c>
      <c r="B78" s="55"/>
      <c r="C78" s="56"/>
      <c r="D78" s="55"/>
      <c r="O78" s="41" t="str">
        <f t="shared" si="3"/>
        <v/>
      </c>
      <c r="P78" s="41" t="str">
        <f t="shared" si="4"/>
        <v/>
      </c>
      <c r="Q78" s="41"/>
      <c r="AA78" s="41" t="str">
        <f t="shared" si="5"/>
        <v/>
      </c>
      <c r="AB78" s="55"/>
      <c r="AC78" s="56"/>
      <c r="AD78" s="55"/>
      <c r="AO78" s="41" t="str">
        <f t="shared" si="7"/>
        <v/>
      </c>
      <c r="AP78" s="41" t="str">
        <f t="shared" si="8"/>
        <v/>
      </c>
    </row>
    <row r="79" ht="30.0" customHeight="1">
      <c r="A79" s="41" t="str">
        <f t="shared" si="1"/>
        <v/>
      </c>
      <c r="B79" s="55"/>
      <c r="C79" s="56"/>
      <c r="D79" s="55"/>
      <c r="O79" s="41" t="str">
        <f t="shared" si="3"/>
        <v/>
      </c>
      <c r="P79" s="41" t="str">
        <f t="shared" si="4"/>
        <v/>
      </c>
      <c r="Q79" s="41"/>
      <c r="AA79" s="41" t="str">
        <f t="shared" si="5"/>
        <v/>
      </c>
      <c r="AB79" s="55"/>
      <c r="AC79" s="56"/>
      <c r="AD79" s="55"/>
      <c r="AO79" s="41" t="str">
        <f t="shared" si="7"/>
        <v/>
      </c>
      <c r="AP79" s="41" t="str">
        <f t="shared" si="8"/>
        <v/>
      </c>
    </row>
    <row r="80" ht="30.0" customHeight="1">
      <c r="A80" s="41" t="str">
        <f t="shared" si="1"/>
        <v/>
      </c>
      <c r="B80" s="55"/>
      <c r="C80" s="56"/>
      <c r="D80" s="55"/>
      <c r="O80" s="41" t="str">
        <f t="shared" si="3"/>
        <v/>
      </c>
      <c r="P80" s="41" t="str">
        <f t="shared" si="4"/>
        <v/>
      </c>
      <c r="Q80" s="41"/>
      <c r="AA80" s="41" t="str">
        <f t="shared" si="5"/>
        <v/>
      </c>
      <c r="AB80" s="55"/>
      <c r="AC80" s="56"/>
      <c r="AD80" s="55"/>
      <c r="AO80" s="41" t="str">
        <f t="shared" si="7"/>
        <v/>
      </c>
      <c r="AP80" s="41" t="str">
        <f t="shared" si="8"/>
        <v/>
      </c>
    </row>
    <row r="81" ht="30.0" customHeight="1">
      <c r="A81" s="41" t="str">
        <f t="shared" si="1"/>
        <v/>
      </c>
      <c r="B81" s="55"/>
      <c r="C81" s="56"/>
      <c r="D81" s="55"/>
      <c r="O81" s="41" t="str">
        <f t="shared" si="3"/>
        <v/>
      </c>
      <c r="P81" s="41" t="str">
        <f t="shared" si="4"/>
        <v/>
      </c>
      <c r="Q81" s="41"/>
      <c r="AA81" s="41" t="str">
        <f t="shared" si="5"/>
        <v/>
      </c>
      <c r="AB81" s="55"/>
      <c r="AC81" s="56"/>
      <c r="AD81" s="55"/>
      <c r="AO81" s="41" t="str">
        <f t="shared" si="7"/>
        <v/>
      </c>
      <c r="AP81" s="41" t="str">
        <f t="shared" si="8"/>
        <v/>
      </c>
    </row>
    <row r="82" ht="30.0" customHeight="1">
      <c r="A82" s="41" t="str">
        <f t="shared" si="1"/>
        <v/>
      </c>
      <c r="B82" s="55"/>
      <c r="C82" s="56"/>
      <c r="D82" s="55"/>
      <c r="O82" s="41" t="str">
        <f t="shared" si="3"/>
        <v/>
      </c>
      <c r="P82" s="41" t="str">
        <f t="shared" si="4"/>
        <v/>
      </c>
      <c r="Q82" s="41"/>
      <c r="AA82" s="41" t="str">
        <f t="shared" si="5"/>
        <v/>
      </c>
      <c r="AB82" s="55"/>
      <c r="AC82" s="56"/>
      <c r="AD82" s="55"/>
      <c r="AO82" s="41" t="str">
        <f t="shared" si="7"/>
        <v/>
      </c>
      <c r="AP82" s="41" t="str">
        <f t="shared" si="8"/>
        <v/>
      </c>
    </row>
    <row r="83" ht="30.0" customHeight="1">
      <c r="A83" s="41" t="str">
        <f t="shared" si="1"/>
        <v/>
      </c>
      <c r="B83" s="55"/>
      <c r="C83" s="56"/>
      <c r="D83" s="55"/>
      <c r="O83" s="41" t="str">
        <f t="shared" si="3"/>
        <v/>
      </c>
      <c r="P83" s="41" t="str">
        <f t="shared" si="4"/>
        <v/>
      </c>
      <c r="Q83" s="41"/>
      <c r="AA83" s="41" t="str">
        <f t="shared" si="5"/>
        <v/>
      </c>
      <c r="AB83" s="55"/>
      <c r="AC83" s="56"/>
      <c r="AD83" s="55"/>
      <c r="AO83" s="41" t="str">
        <f t="shared" si="7"/>
        <v/>
      </c>
      <c r="AP83" s="41" t="str">
        <f t="shared" si="8"/>
        <v/>
      </c>
    </row>
    <row r="84" ht="30.0" customHeight="1">
      <c r="A84" s="41" t="str">
        <f t="shared" si="1"/>
        <v/>
      </c>
      <c r="B84" s="55"/>
      <c r="C84" s="56"/>
      <c r="D84" s="55"/>
      <c r="O84" s="41" t="str">
        <f t="shared" si="3"/>
        <v/>
      </c>
      <c r="P84" s="41" t="str">
        <f t="shared" si="4"/>
        <v/>
      </c>
      <c r="Q84" s="41"/>
      <c r="AA84" s="41" t="str">
        <f t="shared" si="5"/>
        <v/>
      </c>
      <c r="AB84" s="55"/>
      <c r="AC84" s="56"/>
      <c r="AD84" s="55"/>
      <c r="AO84" s="41" t="str">
        <f t="shared" si="7"/>
        <v/>
      </c>
      <c r="AP84" s="41" t="str">
        <f t="shared" si="8"/>
        <v/>
      </c>
    </row>
    <row r="85" ht="30.0" customHeight="1">
      <c r="A85" s="41" t="str">
        <f t="shared" si="1"/>
        <v/>
      </c>
      <c r="B85" s="55"/>
      <c r="C85" s="56"/>
      <c r="D85" s="55"/>
      <c r="O85" s="41" t="str">
        <f t="shared" si="3"/>
        <v/>
      </c>
      <c r="P85" s="41" t="str">
        <f t="shared" si="4"/>
        <v/>
      </c>
      <c r="Q85" s="41"/>
      <c r="AA85" s="41" t="str">
        <f t="shared" si="5"/>
        <v/>
      </c>
      <c r="AB85" s="55"/>
      <c r="AC85" s="56"/>
      <c r="AD85" s="55"/>
      <c r="AO85" s="41" t="str">
        <f t="shared" si="7"/>
        <v/>
      </c>
      <c r="AP85" s="41" t="str">
        <f t="shared" si="8"/>
        <v/>
      </c>
    </row>
    <row r="86" ht="30.0" customHeight="1">
      <c r="A86" s="41" t="str">
        <f t="shared" si="1"/>
        <v/>
      </c>
      <c r="B86" s="55"/>
      <c r="C86" s="56"/>
      <c r="D86" s="55"/>
      <c r="O86" s="41" t="str">
        <f t="shared" si="3"/>
        <v/>
      </c>
      <c r="P86" s="41" t="str">
        <f t="shared" si="4"/>
        <v/>
      </c>
      <c r="Q86" s="41"/>
      <c r="AA86" s="41" t="str">
        <f t="shared" si="5"/>
        <v/>
      </c>
      <c r="AB86" s="55"/>
      <c r="AC86" s="56"/>
      <c r="AD86" s="55"/>
      <c r="AO86" s="41" t="str">
        <f t="shared" si="7"/>
        <v/>
      </c>
      <c r="AP86" s="41" t="str">
        <f t="shared" si="8"/>
        <v/>
      </c>
    </row>
    <row r="87" ht="30.0" customHeight="1">
      <c r="A87" s="41" t="str">
        <f t="shared" si="1"/>
        <v/>
      </c>
      <c r="B87" s="55"/>
      <c r="C87" s="56"/>
      <c r="D87" s="55"/>
      <c r="O87" s="41" t="str">
        <f t="shared" si="3"/>
        <v/>
      </c>
      <c r="P87" s="41" t="str">
        <f t="shared" si="4"/>
        <v/>
      </c>
      <c r="Q87" s="41"/>
      <c r="AA87" s="41" t="str">
        <f t="shared" si="5"/>
        <v/>
      </c>
      <c r="AB87" s="55"/>
      <c r="AC87" s="56"/>
      <c r="AD87" s="55"/>
      <c r="AO87" s="41" t="str">
        <f t="shared" si="7"/>
        <v/>
      </c>
      <c r="AP87" s="41" t="str">
        <f t="shared" si="8"/>
        <v/>
      </c>
    </row>
    <row r="88" ht="30.0" customHeight="1">
      <c r="A88" s="41" t="str">
        <f t="shared" si="1"/>
        <v/>
      </c>
      <c r="B88" s="55"/>
      <c r="C88" s="56"/>
      <c r="D88" s="55"/>
      <c r="O88" s="41" t="str">
        <f t="shared" si="3"/>
        <v/>
      </c>
      <c r="P88" s="41" t="str">
        <f t="shared" si="4"/>
        <v/>
      </c>
      <c r="Q88" s="41"/>
      <c r="AA88" s="41" t="str">
        <f t="shared" si="5"/>
        <v/>
      </c>
      <c r="AB88" s="55"/>
      <c r="AC88" s="56"/>
      <c r="AD88" s="55"/>
      <c r="AO88" s="41" t="str">
        <f t="shared" si="7"/>
        <v/>
      </c>
      <c r="AP88" s="41" t="str">
        <f t="shared" si="8"/>
        <v/>
      </c>
    </row>
    <row r="89" ht="30.0" customHeight="1">
      <c r="A89" s="41" t="str">
        <f t="shared" si="1"/>
        <v/>
      </c>
      <c r="B89" s="55"/>
      <c r="C89" s="56"/>
      <c r="D89" s="55"/>
      <c r="O89" s="41" t="str">
        <f t="shared" si="3"/>
        <v/>
      </c>
      <c r="P89" s="41" t="str">
        <f t="shared" si="4"/>
        <v/>
      </c>
      <c r="Q89" s="41"/>
      <c r="AA89" s="41" t="str">
        <f t="shared" si="5"/>
        <v/>
      </c>
      <c r="AB89" s="55"/>
      <c r="AC89" s="56"/>
      <c r="AD89" s="55"/>
      <c r="AO89" s="41" t="str">
        <f t="shared" si="7"/>
        <v/>
      </c>
      <c r="AP89" s="41" t="str">
        <f t="shared" si="8"/>
        <v/>
      </c>
    </row>
    <row r="90" ht="30.0" customHeight="1">
      <c r="A90" s="41" t="str">
        <f t="shared" si="1"/>
        <v/>
      </c>
      <c r="B90" s="55"/>
      <c r="C90" s="56"/>
      <c r="D90" s="55"/>
      <c r="O90" s="41" t="str">
        <f t="shared" si="3"/>
        <v/>
      </c>
      <c r="P90" s="41" t="str">
        <f t="shared" si="4"/>
        <v/>
      </c>
      <c r="Q90" s="41"/>
      <c r="AA90" s="41" t="str">
        <f t="shared" si="5"/>
        <v/>
      </c>
      <c r="AB90" s="55"/>
      <c r="AC90" s="56"/>
      <c r="AD90" s="55"/>
      <c r="AO90" s="41" t="str">
        <f t="shared" si="7"/>
        <v/>
      </c>
      <c r="AP90" s="41" t="str">
        <f t="shared" si="8"/>
        <v/>
      </c>
    </row>
    <row r="91" ht="30.0" customHeight="1">
      <c r="A91" s="41" t="str">
        <f t="shared" si="1"/>
        <v/>
      </c>
      <c r="B91" s="55"/>
      <c r="C91" s="56"/>
      <c r="D91" s="55"/>
      <c r="O91" s="41" t="str">
        <f t="shared" si="3"/>
        <v/>
      </c>
      <c r="P91" s="41" t="str">
        <f t="shared" si="4"/>
        <v/>
      </c>
      <c r="Q91" s="41"/>
      <c r="AA91" s="41" t="str">
        <f t="shared" si="5"/>
        <v/>
      </c>
      <c r="AB91" s="55"/>
      <c r="AC91" s="56"/>
      <c r="AD91" s="55"/>
      <c r="AO91" s="41" t="str">
        <f t="shared" si="7"/>
        <v/>
      </c>
      <c r="AP91" s="41" t="str">
        <f t="shared" si="8"/>
        <v/>
      </c>
    </row>
    <row r="92" ht="30.0" customHeight="1">
      <c r="A92" s="41" t="str">
        <f t="shared" si="1"/>
        <v/>
      </c>
      <c r="B92" s="55"/>
      <c r="C92" s="56"/>
      <c r="D92" s="55"/>
      <c r="O92" s="41" t="str">
        <f t="shared" si="3"/>
        <v/>
      </c>
      <c r="P92" s="41" t="str">
        <f t="shared" si="4"/>
        <v/>
      </c>
      <c r="Q92" s="41"/>
      <c r="AA92" s="41" t="str">
        <f t="shared" si="5"/>
        <v/>
      </c>
      <c r="AB92" s="55"/>
      <c r="AC92" s="56"/>
      <c r="AD92" s="55"/>
      <c r="AO92" s="41" t="str">
        <f t="shared" si="7"/>
        <v/>
      </c>
      <c r="AP92" s="41" t="str">
        <f t="shared" si="8"/>
        <v/>
      </c>
    </row>
    <row r="93" ht="30.0" customHeight="1">
      <c r="A93" s="41" t="str">
        <f t="shared" si="1"/>
        <v/>
      </c>
      <c r="B93" s="55"/>
      <c r="C93" s="56"/>
      <c r="D93" s="55"/>
      <c r="O93" s="41" t="str">
        <f t="shared" si="3"/>
        <v/>
      </c>
      <c r="P93" s="41" t="str">
        <f t="shared" si="4"/>
        <v/>
      </c>
      <c r="Q93" s="41"/>
      <c r="AA93" s="41" t="str">
        <f t="shared" si="5"/>
        <v/>
      </c>
      <c r="AB93" s="55"/>
      <c r="AC93" s="56"/>
      <c r="AD93" s="55"/>
      <c r="AO93" s="41" t="str">
        <f t="shared" si="7"/>
        <v/>
      </c>
      <c r="AP93" s="41" t="str">
        <f t="shared" si="8"/>
        <v/>
      </c>
    </row>
    <row r="94" ht="30.0" customHeight="1">
      <c r="A94" s="41" t="str">
        <f t="shared" si="1"/>
        <v/>
      </c>
      <c r="B94" s="55"/>
      <c r="C94" s="56"/>
      <c r="D94" s="55"/>
      <c r="O94" s="41" t="str">
        <f t="shared" si="3"/>
        <v/>
      </c>
      <c r="P94" s="41" t="str">
        <f t="shared" si="4"/>
        <v/>
      </c>
      <c r="Q94" s="41"/>
      <c r="AA94" s="41" t="str">
        <f t="shared" si="5"/>
        <v/>
      </c>
      <c r="AB94" s="55"/>
      <c r="AC94" s="56"/>
      <c r="AD94" s="55"/>
      <c r="AO94" s="41" t="str">
        <f t="shared" si="7"/>
        <v/>
      </c>
      <c r="AP94" s="41" t="str">
        <f t="shared" si="8"/>
        <v/>
      </c>
    </row>
    <row r="95" ht="30.0" customHeight="1">
      <c r="A95" s="41" t="str">
        <f t="shared" si="1"/>
        <v/>
      </c>
      <c r="B95" s="55"/>
      <c r="C95" s="56"/>
      <c r="D95" s="55"/>
      <c r="O95" s="41" t="str">
        <f t="shared" si="3"/>
        <v/>
      </c>
      <c r="P95" s="41" t="str">
        <f t="shared" si="4"/>
        <v/>
      </c>
      <c r="Q95" s="41"/>
      <c r="AA95" s="41" t="str">
        <f t="shared" si="5"/>
        <v/>
      </c>
      <c r="AB95" s="55"/>
      <c r="AC95" s="56"/>
      <c r="AD95" s="55"/>
      <c r="AO95" s="41" t="str">
        <f t="shared" si="7"/>
        <v/>
      </c>
      <c r="AP95" s="41" t="str">
        <f t="shared" si="8"/>
        <v/>
      </c>
    </row>
    <row r="96" ht="30.0" customHeight="1">
      <c r="A96" s="41" t="str">
        <f t="shared" si="1"/>
        <v/>
      </c>
      <c r="B96" s="55"/>
      <c r="C96" s="56"/>
      <c r="D96" s="55"/>
      <c r="O96" s="41" t="str">
        <f t="shared" si="3"/>
        <v/>
      </c>
      <c r="P96" s="41" t="str">
        <f t="shared" si="4"/>
        <v/>
      </c>
      <c r="Q96" s="41"/>
      <c r="AA96" s="41" t="str">
        <f t="shared" si="5"/>
        <v/>
      </c>
      <c r="AB96" s="55"/>
      <c r="AC96" s="56"/>
      <c r="AD96" s="55"/>
      <c r="AO96" s="41" t="str">
        <f t="shared" si="7"/>
        <v/>
      </c>
      <c r="AP96" s="41" t="str">
        <f t="shared" si="8"/>
        <v/>
      </c>
    </row>
    <row r="97" ht="30.0" customHeight="1">
      <c r="A97" s="41" t="str">
        <f t="shared" si="1"/>
        <v/>
      </c>
      <c r="B97" s="55"/>
      <c r="C97" s="56"/>
      <c r="D97" s="55"/>
      <c r="O97" s="41" t="str">
        <f t="shared" si="3"/>
        <v/>
      </c>
      <c r="P97" s="41" t="str">
        <f t="shared" si="4"/>
        <v/>
      </c>
      <c r="Q97" s="41"/>
      <c r="AA97" s="41" t="str">
        <f t="shared" si="5"/>
        <v/>
      </c>
      <c r="AB97" s="55"/>
      <c r="AC97" s="56"/>
      <c r="AD97" s="55"/>
      <c r="AO97" s="41" t="str">
        <f t="shared" si="7"/>
        <v/>
      </c>
      <c r="AP97" s="41" t="str">
        <f t="shared" si="8"/>
        <v/>
      </c>
    </row>
    <row r="98" ht="30.0" customHeight="1">
      <c r="A98" s="41" t="str">
        <f t="shared" si="1"/>
        <v/>
      </c>
      <c r="B98" s="55"/>
      <c r="C98" s="56"/>
      <c r="D98" s="55"/>
      <c r="O98" s="41" t="str">
        <f t="shared" si="3"/>
        <v/>
      </c>
      <c r="P98" s="41" t="str">
        <f t="shared" si="4"/>
        <v/>
      </c>
      <c r="Q98" s="41"/>
      <c r="AA98" s="41" t="str">
        <f t="shared" si="5"/>
        <v/>
      </c>
      <c r="AB98" s="55"/>
      <c r="AC98" s="56"/>
      <c r="AD98" s="55"/>
      <c r="AO98" s="41" t="str">
        <f t="shared" si="7"/>
        <v/>
      </c>
      <c r="AP98" s="41" t="str">
        <f t="shared" si="8"/>
        <v/>
      </c>
    </row>
    <row r="99" ht="30.0" customHeight="1">
      <c r="A99" s="41" t="str">
        <f t="shared" si="1"/>
        <v/>
      </c>
      <c r="B99" s="55"/>
      <c r="C99" s="56"/>
      <c r="D99" s="55"/>
      <c r="O99" s="41" t="str">
        <f t="shared" si="3"/>
        <v/>
      </c>
      <c r="P99" s="41" t="str">
        <f t="shared" si="4"/>
        <v/>
      </c>
      <c r="Q99" s="41"/>
      <c r="AA99" s="41" t="str">
        <f t="shared" si="5"/>
        <v/>
      </c>
      <c r="AB99" s="55"/>
      <c r="AC99" s="56"/>
      <c r="AD99" s="55"/>
      <c r="AO99" s="41" t="str">
        <f t="shared" si="7"/>
        <v/>
      </c>
      <c r="AP99" s="41" t="str">
        <f t="shared" si="8"/>
        <v/>
      </c>
    </row>
    <row r="100" ht="30.0" customHeight="1">
      <c r="A100" s="41" t="str">
        <f t="shared" si="1"/>
        <v/>
      </c>
      <c r="B100" s="55"/>
      <c r="C100" s="56"/>
      <c r="D100" s="55"/>
      <c r="O100" s="41" t="str">
        <f t="shared" si="3"/>
        <v/>
      </c>
      <c r="P100" s="41" t="str">
        <f t="shared" si="4"/>
        <v/>
      </c>
      <c r="Q100" s="41"/>
      <c r="AA100" s="41" t="str">
        <f t="shared" si="5"/>
        <v/>
      </c>
      <c r="AB100" s="55"/>
      <c r="AC100" s="56"/>
      <c r="AD100" s="55"/>
      <c r="AO100" s="41" t="str">
        <f t="shared" si="7"/>
        <v/>
      </c>
      <c r="AP100" s="41" t="str">
        <f t="shared" si="8"/>
        <v/>
      </c>
    </row>
    <row r="101" ht="30.0" customHeight="1">
      <c r="A101" s="41" t="str">
        <f t="shared" si="1"/>
        <v/>
      </c>
      <c r="B101" s="55"/>
      <c r="C101" s="56"/>
      <c r="D101" s="55"/>
      <c r="O101" s="41" t="str">
        <f t="shared" si="3"/>
        <v/>
      </c>
      <c r="P101" s="41" t="str">
        <f t="shared" si="4"/>
        <v/>
      </c>
      <c r="Q101" s="41"/>
      <c r="AA101" s="41" t="str">
        <f t="shared" si="5"/>
        <v/>
      </c>
      <c r="AB101" s="55"/>
      <c r="AC101" s="56"/>
      <c r="AD101" s="55"/>
      <c r="AO101" s="41" t="str">
        <f t="shared" si="7"/>
        <v/>
      </c>
      <c r="AP101" s="41" t="str">
        <f t="shared" si="8"/>
        <v/>
      </c>
    </row>
    <row r="102" ht="30.0" customHeight="1">
      <c r="A102" s="41" t="str">
        <f t="shared" si="1"/>
        <v/>
      </c>
      <c r="B102" s="55"/>
      <c r="C102" s="56"/>
      <c r="D102" s="55"/>
      <c r="O102" s="41" t="str">
        <f t="shared" si="3"/>
        <v/>
      </c>
      <c r="P102" s="41" t="str">
        <f t="shared" si="4"/>
        <v/>
      </c>
      <c r="Q102" s="41"/>
      <c r="AA102" s="41" t="str">
        <f t="shared" si="5"/>
        <v/>
      </c>
      <c r="AB102" s="55"/>
      <c r="AC102" s="56"/>
      <c r="AD102" s="55"/>
      <c r="AO102" s="41" t="str">
        <f t="shared" si="7"/>
        <v/>
      </c>
      <c r="AP102" s="41" t="str">
        <f t="shared" si="8"/>
        <v/>
      </c>
    </row>
    <row r="103" ht="30.0" customHeight="1">
      <c r="A103" s="41" t="str">
        <f t="shared" si="1"/>
        <v/>
      </c>
      <c r="B103" s="55"/>
      <c r="C103" s="56"/>
      <c r="D103" s="55"/>
      <c r="O103" s="41" t="str">
        <f t="shared" si="3"/>
        <v/>
      </c>
      <c r="P103" s="41" t="str">
        <f t="shared" si="4"/>
        <v/>
      </c>
      <c r="Q103" s="41"/>
      <c r="AA103" s="41" t="str">
        <f t="shared" si="5"/>
        <v/>
      </c>
      <c r="AB103" s="55"/>
      <c r="AC103" s="56"/>
      <c r="AD103" s="55"/>
      <c r="AO103" s="41" t="str">
        <f t="shared" si="7"/>
        <v/>
      </c>
      <c r="AP103" s="41" t="str">
        <f t="shared" si="8"/>
        <v/>
      </c>
    </row>
    <row r="104" ht="30.0" customHeight="1">
      <c r="A104" s="41" t="str">
        <f t="shared" si="1"/>
        <v/>
      </c>
      <c r="B104" s="55"/>
      <c r="C104" s="56"/>
      <c r="D104" s="55"/>
      <c r="O104" s="41" t="str">
        <f t="shared" si="3"/>
        <v/>
      </c>
      <c r="P104" s="41" t="str">
        <f t="shared" si="4"/>
        <v/>
      </c>
      <c r="Q104" s="41"/>
      <c r="AA104" s="41" t="str">
        <f t="shared" si="5"/>
        <v/>
      </c>
      <c r="AB104" s="55"/>
      <c r="AC104" s="56"/>
      <c r="AD104" s="55"/>
      <c r="AO104" s="41" t="str">
        <f t="shared" si="7"/>
        <v/>
      </c>
      <c r="AP104" s="41" t="str">
        <f t="shared" si="8"/>
        <v/>
      </c>
    </row>
    <row r="105" ht="30.0" customHeight="1">
      <c r="A105" s="41" t="str">
        <f t="shared" si="1"/>
        <v/>
      </c>
      <c r="B105" s="55"/>
      <c r="C105" s="56"/>
      <c r="D105" s="55"/>
      <c r="O105" s="41" t="str">
        <f t="shared" si="3"/>
        <v/>
      </c>
      <c r="P105" s="41" t="str">
        <f t="shared" si="4"/>
        <v/>
      </c>
      <c r="Q105" s="41"/>
      <c r="AA105" s="41" t="str">
        <f t="shared" si="5"/>
        <v/>
      </c>
      <c r="AB105" s="55"/>
      <c r="AC105" s="56"/>
      <c r="AD105" s="55"/>
      <c r="AO105" s="41" t="str">
        <f t="shared" si="7"/>
        <v/>
      </c>
      <c r="AP105" s="41" t="str">
        <f t="shared" si="8"/>
        <v/>
      </c>
    </row>
    <row r="106" ht="30.0" customHeight="1">
      <c r="A106" s="41" t="str">
        <f t="shared" si="1"/>
        <v/>
      </c>
      <c r="B106" s="55"/>
      <c r="C106" s="56"/>
      <c r="D106" s="55"/>
      <c r="O106" s="41" t="str">
        <f t="shared" si="3"/>
        <v/>
      </c>
      <c r="P106" s="41" t="str">
        <f t="shared" si="4"/>
        <v/>
      </c>
      <c r="Q106" s="41"/>
      <c r="AA106" s="41" t="str">
        <f t="shared" si="5"/>
        <v/>
      </c>
      <c r="AB106" s="55"/>
      <c r="AC106" s="56"/>
      <c r="AD106" s="55"/>
      <c r="AO106" s="41" t="str">
        <f t="shared" si="7"/>
        <v/>
      </c>
      <c r="AP106" s="41" t="str">
        <f t="shared" si="8"/>
        <v/>
      </c>
    </row>
    <row r="107" ht="30.0" customHeight="1">
      <c r="A107" s="41" t="str">
        <f t="shared" si="1"/>
        <v/>
      </c>
      <c r="B107" s="55"/>
      <c r="C107" s="56"/>
      <c r="D107" s="55"/>
      <c r="O107" s="41" t="str">
        <f t="shared" si="3"/>
        <v/>
      </c>
      <c r="P107" s="41" t="str">
        <f t="shared" si="4"/>
        <v/>
      </c>
      <c r="Q107" s="41"/>
      <c r="AA107" s="41" t="str">
        <f t="shared" si="5"/>
        <v/>
      </c>
      <c r="AB107" s="55"/>
      <c r="AC107" s="56"/>
      <c r="AD107" s="55"/>
      <c r="AO107" s="41" t="str">
        <f t="shared" si="7"/>
        <v/>
      </c>
      <c r="AP107" s="41" t="str">
        <f t="shared" si="8"/>
        <v/>
      </c>
    </row>
    <row r="108" ht="30.0" customHeight="1">
      <c r="A108" s="41" t="str">
        <f t="shared" si="1"/>
        <v/>
      </c>
      <c r="B108" s="55"/>
      <c r="C108" s="56"/>
      <c r="D108" s="55"/>
      <c r="O108" s="41" t="str">
        <f t="shared" si="3"/>
        <v/>
      </c>
      <c r="P108" s="41" t="str">
        <f t="shared" si="4"/>
        <v/>
      </c>
      <c r="Q108" s="41"/>
      <c r="AA108" s="41" t="str">
        <f t="shared" si="5"/>
        <v/>
      </c>
      <c r="AB108" s="55"/>
      <c r="AC108" s="56"/>
      <c r="AD108" s="55"/>
      <c r="AO108" s="41" t="str">
        <f t="shared" si="7"/>
        <v/>
      </c>
      <c r="AP108" s="41" t="str">
        <f t="shared" si="8"/>
        <v/>
      </c>
    </row>
    <row r="109" ht="30.0" customHeight="1">
      <c r="A109" s="41" t="str">
        <f t="shared" si="1"/>
        <v/>
      </c>
      <c r="B109" s="55"/>
      <c r="C109" s="56"/>
      <c r="D109" s="55"/>
      <c r="O109" s="41" t="str">
        <f t="shared" si="3"/>
        <v/>
      </c>
      <c r="P109" s="41" t="str">
        <f t="shared" si="4"/>
        <v/>
      </c>
      <c r="Q109" s="41"/>
      <c r="AA109" s="41" t="str">
        <f t="shared" si="5"/>
        <v/>
      </c>
      <c r="AB109" s="55"/>
      <c r="AC109" s="56"/>
      <c r="AD109" s="55"/>
      <c r="AO109" s="41" t="str">
        <f t="shared" si="7"/>
        <v/>
      </c>
      <c r="AP109" s="41" t="str">
        <f t="shared" si="8"/>
        <v/>
      </c>
    </row>
    <row r="110" ht="30.0" customHeight="1">
      <c r="A110" s="41" t="str">
        <f t="shared" si="1"/>
        <v/>
      </c>
      <c r="B110" s="55"/>
      <c r="C110" s="56"/>
      <c r="D110" s="55"/>
      <c r="O110" s="41" t="str">
        <f t="shared" si="3"/>
        <v/>
      </c>
      <c r="P110" s="41" t="str">
        <f t="shared" si="4"/>
        <v/>
      </c>
      <c r="Q110" s="41"/>
      <c r="AA110" s="41" t="str">
        <f t="shared" si="5"/>
        <v/>
      </c>
      <c r="AB110" s="55"/>
      <c r="AC110" s="56"/>
      <c r="AD110" s="55"/>
      <c r="AO110" s="41" t="str">
        <f t="shared" si="7"/>
        <v/>
      </c>
      <c r="AP110" s="41" t="str">
        <f t="shared" si="8"/>
        <v/>
      </c>
    </row>
    <row r="111" ht="30.0" customHeight="1">
      <c r="A111" s="41" t="str">
        <f t="shared" si="1"/>
        <v/>
      </c>
      <c r="B111" s="55"/>
      <c r="C111" s="56"/>
      <c r="D111" s="55"/>
      <c r="O111" s="41" t="str">
        <f t="shared" si="3"/>
        <v/>
      </c>
      <c r="P111" s="41" t="str">
        <f t="shared" si="4"/>
        <v/>
      </c>
      <c r="Q111" s="41"/>
      <c r="AA111" s="41" t="str">
        <f t="shared" si="5"/>
        <v/>
      </c>
      <c r="AB111" s="55"/>
      <c r="AC111" s="56"/>
      <c r="AD111" s="55"/>
      <c r="AO111" s="41" t="str">
        <f t="shared" si="7"/>
        <v/>
      </c>
      <c r="AP111" s="41" t="str">
        <f t="shared" si="8"/>
        <v/>
      </c>
    </row>
    <row r="112" ht="30.0" customHeight="1">
      <c r="A112" s="41" t="str">
        <f t="shared" si="1"/>
        <v/>
      </c>
      <c r="B112" s="55"/>
      <c r="C112" s="56"/>
      <c r="D112" s="55"/>
      <c r="O112" s="41" t="str">
        <f t="shared" si="3"/>
        <v/>
      </c>
      <c r="P112" s="41" t="str">
        <f t="shared" si="4"/>
        <v/>
      </c>
      <c r="Q112" s="41"/>
      <c r="AA112" s="41" t="str">
        <f t="shared" si="5"/>
        <v/>
      </c>
      <c r="AB112" s="55"/>
      <c r="AC112" s="56"/>
      <c r="AD112" s="55"/>
      <c r="AO112" s="41" t="str">
        <f t="shared" si="7"/>
        <v/>
      </c>
      <c r="AP112" s="41" t="str">
        <f t="shared" si="8"/>
        <v/>
      </c>
    </row>
    <row r="113" ht="30.0" customHeight="1">
      <c r="A113" s="41" t="str">
        <f t="shared" si="1"/>
        <v/>
      </c>
      <c r="B113" s="55"/>
      <c r="C113" s="56"/>
      <c r="D113" s="55"/>
      <c r="O113" s="41" t="str">
        <f t="shared" si="3"/>
        <v/>
      </c>
      <c r="P113" s="41" t="str">
        <f t="shared" si="4"/>
        <v/>
      </c>
      <c r="Q113" s="41"/>
      <c r="AA113" s="41" t="str">
        <f t="shared" si="5"/>
        <v/>
      </c>
      <c r="AB113" s="55"/>
      <c r="AC113" s="56"/>
      <c r="AD113" s="55"/>
      <c r="AO113" s="41" t="str">
        <f t="shared" si="7"/>
        <v/>
      </c>
      <c r="AP113" s="41" t="str">
        <f t="shared" si="8"/>
        <v/>
      </c>
    </row>
    <row r="114" ht="30.0" customHeight="1">
      <c r="B114" s="40"/>
      <c r="C114" s="40"/>
      <c r="D114" s="40"/>
      <c r="O114" s="41" t="str">
        <f t="shared" si="3"/>
        <v/>
      </c>
      <c r="P114" s="41" t="str">
        <f t="shared" si="4"/>
        <v/>
      </c>
      <c r="Q114" s="41"/>
      <c r="AB114" s="40"/>
      <c r="AC114" s="40"/>
      <c r="AD114" s="40"/>
      <c r="AO114" s="41" t="str">
        <f t="shared" si="7"/>
        <v/>
      </c>
      <c r="AP114" s="41" t="str">
        <f t="shared" si="8"/>
        <v/>
      </c>
    </row>
    <row r="115" ht="30.0" customHeight="1">
      <c r="B115" s="40"/>
      <c r="C115" s="40"/>
      <c r="D115" s="40"/>
      <c r="O115" s="41" t="str">
        <f t="shared" si="3"/>
        <v/>
      </c>
      <c r="P115" s="41" t="str">
        <f t="shared" si="4"/>
        <v/>
      </c>
      <c r="Q115" s="41"/>
      <c r="AB115" s="40"/>
      <c r="AC115" s="40"/>
      <c r="AD115" s="40"/>
      <c r="AO115" s="41" t="str">
        <f t="shared" si="7"/>
        <v/>
      </c>
      <c r="AP115" s="41" t="str">
        <f t="shared" si="8"/>
        <v/>
      </c>
    </row>
    <row r="116" ht="30.0" customHeight="1">
      <c r="B116" s="40"/>
      <c r="C116" s="40"/>
      <c r="D116" s="40"/>
      <c r="O116" s="41" t="str">
        <f t="shared" si="3"/>
        <v/>
      </c>
      <c r="P116" s="41" t="str">
        <f t="shared" si="4"/>
        <v/>
      </c>
      <c r="Q116" s="41"/>
      <c r="AB116" s="40"/>
      <c r="AC116" s="40"/>
      <c r="AD116" s="40"/>
      <c r="AO116" s="41" t="str">
        <f t="shared" si="7"/>
        <v/>
      </c>
      <c r="AP116" s="41" t="str">
        <f t="shared" si="8"/>
        <v/>
      </c>
    </row>
    <row r="117" ht="30.0" customHeight="1">
      <c r="B117" s="40"/>
      <c r="C117" s="40"/>
      <c r="D117" s="40"/>
      <c r="O117" s="41" t="str">
        <f t="shared" si="3"/>
        <v/>
      </c>
      <c r="P117" s="41" t="str">
        <f t="shared" si="4"/>
        <v/>
      </c>
      <c r="Q117" s="41"/>
      <c r="AB117" s="40"/>
      <c r="AC117" s="40"/>
      <c r="AD117" s="40"/>
      <c r="AO117" s="41" t="str">
        <f t="shared" si="7"/>
        <v/>
      </c>
      <c r="AP117" s="41" t="str">
        <f t="shared" si="8"/>
        <v/>
      </c>
    </row>
    <row r="118" ht="30.0" customHeight="1">
      <c r="B118" s="40"/>
      <c r="C118" s="40"/>
      <c r="D118" s="40"/>
      <c r="O118" s="41" t="str">
        <f t="shared" si="3"/>
        <v/>
      </c>
      <c r="P118" s="41" t="str">
        <f t="shared" si="4"/>
        <v/>
      </c>
      <c r="Q118" s="41"/>
      <c r="AB118" s="40"/>
      <c r="AC118" s="40"/>
      <c r="AD118" s="40"/>
      <c r="AO118" s="41" t="str">
        <f t="shared" si="7"/>
        <v/>
      </c>
      <c r="AP118" s="41" t="str">
        <f t="shared" si="8"/>
        <v/>
      </c>
    </row>
    <row r="119" ht="30.0" customHeight="1">
      <c r="B119" s="40"/>
      <c r="C119" s="40"/>
      <c r="D119" s="40"/>
      <c r="O119" s="41" t="str">
        <f t="shared" si="3"/>
        <v/>
      </c>
      <c r="P119" s="41" t="str">
        <f t="shared" si="4"/>
        <v/>
      </c>
      <c r="Q119" s="41"/>
      <c r="AB119" s="40"/>
      <c r="AC119" s="40"/>
      <c r="AD119" s="40"/>
      <c r="AO119" s="41" t="str">
        <f t="shared" si="7"/>
        <v/>
      </c>
      <c r="AP119" s="41" t="str">
        <f t="shared" si="8"/>
        <v/>
      </c>
    </row>
    <row r="120" ht="30.0" customHeight="1">
      <c r="B120" s="40"/>
      <c r="C120" s="40"/>
      <c r="D120" s="40"/>
      <c r="O120" s="41" t="str">
        <f t="shared" si="3"/>
        <v/>
      </c>
      <c r="P120" s="41" t="str">
        <f t="shared" si="4"/>
        <v/>
      </c>
      <c r="Q120" s="41"/>
      <c r="AB120" s="40"/>
      <c r="AC120" s="40"/>
      <c r="AD120" s="40"/>
      <c r="AO120" s="41" t="str">
        <f t="shared" si="7"/>
        <v/>
      </c>
      <c r="AP120" s="41" t="str">
        <f t="shared" si="8"/>
        <v/>
      </c>
    </row>
    <row r="121" ht="30.0" customHeight="1">
      <c r="B121" s="40"/>
      <c r="C121" s="40"/>
      <c r="D121" s="40"/>
      <c r="O121" s="41" t="str">
        <f t="shared" si="3"/>
        <v/>
      </c>
      <c r="P121" s="41" t="str">
        <f t="shared" si="4"/>
        <v/>
      </c>
      <c r="Q121" s="41"/>
      <c r="AB121" s="40"/>
      <c r="AC121" s="40"/>
      <c r="AD121" s="40"/>
      <c r="AO121" s="41" t="str">
        <f t="shared" si="7"/>
        <v/>
      </c>
      <c r="AP121" s="41" t="str">
        <f t="shared" si="8"/>
        <v/>
      </c>
    </row>
    <row r="122" ht="30.0" customHeight="1">
      <c r="B122" s="40"/>
      <c r="C122" s="40"/>
      <c r="D122" s="40"/>
      <c r="O122" s="41" t="str">
        <f t="shared" si="3"/>
        <v/>
      </c>
      <c r="P122" s="41" t="str">
        <f t="shared" si="4"/>
        <v/>
      </c>
      <c r="Q122" s="41"/>
      <c r="AB122" s="40"/>
      <c r="AC122" s="40"/>
      <c r="AD122" s="40"/>
      <c r="AO122" s="41" t="str">
        <f t="shared" si="7"/>
        <v/>
      </c>
      <c r="AP122" s="41" t="str">
        <f t="shared" si="8"/>
        <v/>
      </c>
    </row>
    <row r="123" ht="30.0" customHeight="1">
      <c r="B123" s="40"/>
      <c r="C123" s="40"/>
      <c r="D123" s="40"/>
      <c r="O123" s="41" t="str">
        <f t="shared" si="3"/>
        <v/>
      </c>
      <c r="P123" s="41" t="str">
        <f t="shared" si="4"/>
        <v/>
      </c>
      <c r="Q123" s="41"/>
      <c r="AB123" s="40"/>
      <c r="AC123" s="40"/>
      <c r="AD123" s="40"/>
      <c r="AO123" s="41" t="str">
        <f t="shared" si="7"/>
        <v/>
      </c>
      <c r="AP123" s="41" t="str">
        <f t="shared" si="8"/>
        <v/>
      </c>
    </row>
    <row r="124" ht="30.0" customHeight="1">
      <c r="B124" s="40"/>
      <c r="C124" s="40"/>
      <c r="D124" s="40"/>
      <c r="O124" s="41" t="str">
        <f t="shared" si="3"/>
        <v/>
      </c>
      <c r="P124" s="41" t="str">
        <f t="shared" si="4"/>
        <v/>
      </c>
      <c r="Q124" s="41"/>
      <c r="AB124" s="40"/>
      <c r="AC124" s="40"/>
      <c r="AD124" s="40"/>
      <c r="AO124" s="41" t="str">
        <f t="shared" si="7"/>
        <v/>
      </c>
      <c r="AP124" s="41" t="str">
        <f t="shared" si="8"/>
        <v/>
      </c>
    </row>
    <row r="125" ht="30.0" customHeight="1">
      <c r="B125" s="40"/>
      <c r="C125" s="40"/>
      <c r="D125" s="40"/>
      <c r="O125" s="41" t="str">
        <f t="shared" si="3"/>
        <v/>
      </c>
      <c r="P125" s="41" t="str">
        <f t="shared" si="4"/>
        <v/>
      </c>
      <c r="Q125" s="41"/>
      <c r="AB125" s="40"/>
      <c r="AC125" s="40"/>
      <c r="AD125" s="40"/>
      <c r="AO125" s="41" t="str">
        <f t="shared" si="7"/>
        <v/>
      </c>
      <c r="AP125" s="41" t="str">
        <f t="shared" si="8"/>
        <v/>
      </c>
    </row>
    <row r="126" ht="30.0" customHeight="1">
      <c r="B126" s="40"/>
      <c r="C126" s="40"/>
      <c r="D126" s="40"/>
      <c r="O126" s="41" t="str">
        <f t="shared" si="3"/>
        <v/>
      </c>
      <c r="P126" s="41" t="str">
        <f t="shared" si="4"/>
        <v/>
      </c>
      <c r="Q126" s="41"/>
      <c r="AB126" s="40"/>
      <c r="AC126" s="40"/>
      <c r="AD126" s="40"/>
      <c r="AO126" s="41" t="str">
        <f t="shared" si="7"/>
        <v/>
      </c>
      <c r="AP126" s="41" t="str">
        <f t="shared" si="8"/>
        <v/>
      </c>
    </row>
    <row r="127" ht="30.0" customHeight="1">
      <c r="B127" s="40"/>
      <c r="C127" s="40"/>
      <c r="D127" s="40"/>
      <c r="O127" s="41" t="str">
        <f t="shared" si="3"/>
        <v/>
      </c>
      <c r="P127" s="41" t="str">
        <f t="shared" si="4"/>
        <v/>
      </c>
      <c r="Q127" s="41"/>
      <c r="AB127" s="40"/>
      <c r="AC127" s="40"/>
      <c r="AD127" s="40"/>
      <c r="AO127" s="41" t="str">
        <f t="shared" si="7"/>
        <v/>
      </c>
      <c r="AP127" s="41" t="str">
        <f t="shared" si="8"/>
        <v/>
      </c>
    </row>
    <row r="128" ht="30.0" customHeight="1">
      <c r="B128" s="40"/>
      <c r="C128" s="40"/>
      <c r="D128" s="40"/>
      <c r="O128" s="41" t="str">
        <f t="shared" si="3"/>
        <v/>
      </c>
      <c r="P128" s="41" t="str">
        <f t="shared" si="4"/>
        <v/>
      </c>
      <c r="Q128" s="41"/>
      <c r="AB128" s="40"/>
      <c r="AC128" s="40"/>
      <c r="AD128" s="40"/>
      <c r="AO128" s="41" t="str">
        <f t="shared" si="7"/>
        <v/>
      </c>
      <c r="AP128" s="41" t="str">
        <f t="shared" si="8"/>
        <v/>
      </c>
    </row>
    <row r="129" ht="30.0" customHeight="1">
      <c r="B129" s="40"/>
      <c r="C129" s="40"/>
      <c r="D129" s="40"/>
      <c r="O129" s="41" t="str">
        <f t="shared" si="3"/>
        <v/>
      </c>
      <c r="P129" s="41" t="str">
        <f t="shared" si="4"/>
        <v/>
      </c>
      <c r="Q129" s="41"/>
      <c r="AB129" s="40"/>
      <c r="AC129" s="40"/>
      <c r="AD129" s="40"/>
      <c r="AO129" s="41" t="str">
        <f t="shared" si="7"/>
        <v/>
      </c>
      <c r="AP129" s="41" t="str">
        <f t="shared" si="8"/>
        <v/>
      </c>
    </row>
    <row r="130" ht="30.0" customHeight="1">
      <c r="B130" s="40"/>
      <c r="C130" s="40"/>
      <c r="D130" s="40"/>
      <c r="O130" s="41" t="str">
        <f t="shared" si="3"/>
        <v/>
      </c>
      <c r="P130" s="41" t="str">
        <f t="shared" si="4"/>
        <v/>
      </c>
      <c r="Q130" s="41"/>
      <c r="AB130" s="40"/>
      <c r="AC130" s="40"/>
      <c r="AD130" s="40"/>
      <c r="AO130" s="41" t="str">
        <f t="shared" si="7"/>
        <v/>
      </c>
      <c r="AP130" s="41" t="str">
        <f t="shared" si="8"/>
        <v/>
      </c>
    </row>
    <row r="131" ht="30.0" customHeight="1">
      <c r="B131" s="40"/>
      <c r="C131" s="40"/>
      <c r="D131" s="40"/>
      <c r="O131" s="41" t="str">
        <f t="shared" si="3"/>
        <v/>
      </c>
      <c r="P131" s="41" t="str">
        <f t="shared" si="4"/>
        <v/>
      </c>
      <c r="Q131" s="41"/>
      <c r="AB131" s="40"/>
      <c r="AC131" s="40"/>
      <c r="AD131" s="40"/>
      <c r="AO131" s="41" t="str">
        <f t="shared" si="7"/>
        <v/>
      </c>
      <c r="AP131" s="41" t="str">
        <f t="shared" si="8"/>
        <v/>
      </c>
    </row>
    <row r="132" ht="30.0" customHeight="1">
      <c r="B132" s="40"/>
      <c r="C132" s="40"/>
      <c r="D132" s="40"/>
      <c r="O132" s="41" t="str">
        <f t="shared" si="3"/>
        <v/>
      </c>
      <c r="P132" s="41" t="str">
        <f t="shared" si="4"/>
        <v/>
      </c>
      <c r="Q132" s="41"/>
      <c r="AB132" s="40"/>
      <c r="AC132" s="40"/>
      <c r="AD132" s="40"/>
      <c r="AO132" s="41" t="str">
        <f t="shared" si="7"/>
        <v/>
      </c>
      <c r="AP132" s="41" t="str">
        <f t="shared" si="8"/>
        <v/>
      </c>
    </row>
    <row r="133" ht="14.25" customHeight="1">
      <c r="B133" s="40"/>
      <c r="C133" s="40"/>
      <c r="D133" s="40"/>
      <c r="O133" s="41" t="str">
        <f t="shared" si="3"/>
        <v/>
      </c>
      <c r="P133" s="41" t="str">
        <f t="shared" si="4"/>
        <v/>
      </c>
      <c r="Q133" s="41"/>
      <c r="AB133" s="40"/>
      <c r="AC133" s="40"/>
      <c r="AD133" s="40"/>
      <c r="AO133" s="41" t="str">
        <f t="shared" si="7"/>
        <v/>
      </c>
      <c r="AP133" s="41" t="str">
        <f t="shared" si="8"/>
        <v/>
      </c>
    </row>
    <row r="134" ht="14.25" customHeight="1">
      <c r="B134" s="40"/>
      <c r="C134" s="40"/>
      <c r="D134" s="40"/>
      <c r="O134" s="41" t="str">
        <f t="shared" si="3"/>
        <v/>
      </c>
      <c r="P134" s="41" t="str">
        <f t="shared" si="4"/>
        <v/>
      </c>
      <c r="Q134" s="41"/>
      <c r="AB134" s="40"/>
      <c r="AC134" s="40"/>
      <c r="AD134" s="40"/>
      <c r="AO134" s="41" t="str">
        <f t="shared" si="7"/>
        <v/>
      </c>
      <c r="AP134" s="41" t="str">
        <f t="shared" si="8"/>
        <v/>
      </c>
    </row>
    <row r="135" ht="14.25" customHeight="1">
      <c r="B135" s="40"/>
      <c r="C135" s="40"/>
      <c r="D135" s="40"/>
      <c r="O135" s="41" t="str">
        <f t="shared" si="3"/>
        <v/>
      </c>
      <c r="P135" s="41" t="str">
        <f t="shared" si="4"/>
        <v/>
      </c>
      <c r="Q135" s="41"/>
      <c r="AB135" s="40"/>
      <c r="AC135" s="40"/>
      <c r="AD135" s="40"/>
      <c r="AO135" s="41" t="str">
        <f t="shared" si="7"/>
        <v/>
      </c>
      <c r="AP135" s="41" t="str">
        <f t="shared" si="8"/>
        <v/>
      </c>
    </row>
    <row r="136" ht="14.25" customHeight="1">
      <c r="B136" s="40"/>
      <c r="C136" s="40"/>
      <c r="D136" s="40"/>
      <c r="O136" s="41" t="str">
        <f t="shared" si="3"/>
        <v/>
      </c>
      <c r="P136" s="41" t="str">
        <f t="shared" si="4"/>
        <v/>
      </c>
      <c r="Q136" s="41"/>
      <c r="AB136" s="40"/>
      <c r="AC136" s="40"/>
      <c r="AD136" s="40"/>
      <c r="AO136" s="41" t="str">
        <f t="shared" si="7"/>
        <v/>
      </c>
      <c r="AP136" s="41" t="str">
        <f t="shared" si="8"/>
        <v/>
      </c>
    </row>
    <row r="137" ht="14.25" customHeight="1">
      <c r="B137" s="40"/>
      <c r="C137" s="40"/>
      <c r="D137" s="40"/>
      <c r="O137" s="41" t="str">
        <f t="shared" si="3"/>
        <v/>
      </c>
      <c r="P137" s="41" t="str">
        <f t="shared" si="4"/>
        <v/>
      </c>
      <c r="Q137" s="41"/>
      <c r="AB137" s="40"/>
      <c r="AC137" s="40"/>
      <c r="AD137" s="40"/>
      <c r="AO137" s="41" t="str">
        <f t="shared" si="7"/>
        <v/>
      </c>
      <c r="AP137" s="41" t="str">
        <f t="shared" si="8"/>
        <v/>
      </c>
    </row>
    <row r="138" ht="14.25" customHeight="1">
      <c r="B138" s="40"/>
      <c r="C138" s="40"/>
      <c r="D138" s="40"/>
      <c r="O138" s="41" t="str">
        <f t="shared" si="3"/>
        <v/>
      </c>
      <c r="P138" s="41" t="str">
        <f t="shared" si="4"/>
        <v/>
      </c>
      <c r="Q138" s="41"/>
      <c r="AB138" s="40"/>
      <c r="AC138" s="40"/>
      <c r="AD138" s="40"/>
      <c r="AO138" s="41" t="str">
        <f t="shared" si="7"/>
        <v/>
      </c>
      <c r="AP138" s="41" t="str">
        <f t="shared" si="8"/>
        <v/>
      </c>
    </row>
    <row r="139" ht="14.25" customHeight="1">
      <c r="B139" s="40"/>
      <c r="C139" s="40"/>
      <c r="D139" s="40"/>
      <c r="O139" s="41" t="str">
        <f t="shared" si="3"/>
        <v/>
      </c>
      <c r="P139" s="41" t="str">
        <f t="shared" si="4"/>
        <v/>
      </c>
      <c r="Q139" s="41"/>
      <c r="AB139" s="40"/>
      <c r="AC139" s="40"/>
      <c r="AD139" s="40"/>
      <c r="AO139" s="41" t="str">
        <f t="shared" si="7"/>
        <v/>
      </c>
      <c r="AP139" s="41" t="str">
        <f t="shared" si="8"/>
        <v/>
      </c>
    </row>
    <row r="140" ht="14.25" customHeight="1">
      <c r="B140" s="40"/>
      <c r="C140" s="40"/>
      <c r="D140" s="40"/>
      <c r="O140" s="41" t="str">
        <f t="shared" si="3"/>
        <v/>
      </c>
      <c r="P140" s="41" t="str">
        <f t="shared" si="4"/>
        <v/>
      </c>
      <c r="Q140" s="41"/>
      <c r="AB140" s="40"/>
      <c r="AC140" s="40"/>
      <c r="AD140" s="40"/>
      <c r="AO140" s="41" t="str">
        <f t="shared" si="7"/>
        <v/>
      </c>
      <c r="AP140" s="41" t="str">
        <f t="shared" si="8"/>
        <v/>
      </c>
    </row>
    <row r="141" ht="14.25" customHeight="1">
      <c r="B141" s="40"/>
      <c r="C141" s="40"/>
      <c r="D141" s="40"/>
      <c r="O141" s="41" t="str">
        <f t="shared" si="3"/>
        <v/>
      </c>
      <c r="P141" s="41" t="str">
        <f t="shared" si="4"/>
        <v/>
      </c>
      <c r="Q141" s="41"/>
      <c r="AB141" s="40"/>
      <c r="AC141" s="40"/>
      <c r="AD141" s="40"/>
      <c r="AO141" s="41" t="str">
        <f t="shared" si="7"/>
        <v/>
      </c>
      <c r="AP141" s="41" t="str">
        <f t="shared" si="8"/>
        <v/>
      </c>
    </row>
    <row r="142" ht="14.25" customHeight="1">
      <c r="B142" s="40"/>
      <c r="C142" s="40"/>
      <c r="D142" s="40"/>
      <c r="O142" s="41" t="str">
        <f t="shared" si="3"/>
        <v/>
      </c>
      <c r="P142" s="41" t="str">
        <f t="shared" si="4"/>
        <v/>
      </c>
      <c r="Q142" s="41"/>
      <c r="AB142" s="40"/>
      <c r="AC142" s="40"/>
      <c r="AD142" s="40"/>
      <c r="AO142" s="41" t="str">
        <f t="shared" si="7"/>
        <v/>
      </c>
      <c r="AP142" s="41" t="str">
        <f t="shared" si="8"/>
        <v/>
      </c>
    </row>
    <row r="143" ht="14.25" customHeight="1">
      <c r="B143" s="40"/>
      <c r="C143" s="40"/>
      <c r="D143" s="40"/>
      <c r="O143" s="41" t="str">
        <f t="shared" si="3"/>
        <v/>
      </c>
      <c r="P143" s="41" t="str">
        <f t="shared" si="4"/>
        <v/>
      </c>
      <c r="Q143" s="41"/>
      <c r="AB143" s="40"/>
      <c r="AC143" s="40"/>
      <c r="AD143" s="40"/>
      <c r="AO143" s="41" t="str">
        <f t="shared" si="7"/>
        <v/>
      </c>
      <c r="AP143" s="41" t="str">
        <f t="shared" si="8"/>
        <v/>
      </c>
    </row>
    <row r="144" ht="14.25" customHeight="1">
      <c r="B144" s="40"/>
      <c r="C144" s="40"/>
      <c r="D144" s="40"/>
      <c r="O144" s="41" t="str">
        <f t="shared" si="3"/>
        <v/>
      </c>
      <c r="P144" s="41" t="str">
        <f t="shared" si="4"/>
        <v/>
      </c>
      <c r="Q144" s="41"/>
      <c r="AB144" s="40"/>
      <c r="AC144" s="40"/>
      <c r="AD144" s="40"/>
      <c r="AO144" s="41" t="str">
        <f t="shared" si="7"/>
        <v/>
      </c>
      <c r="AP144" s="41" t="str">
        <f t="shared" si="8"/>
        <v/>
      </c>
    </row>
    <row r="145" ht="14.25" customHeight="1">
      <c r="B145" s="40"/>
      <c r="C145" s="40"/>
      <c r="D145" s="40"/>
      <c r="O145" s="41" t="str">
        <f t="shared" si="3"/>
        <v/>
      </c>
      <c r="P145" s="41" t="str">
        <f t="shared" si="4"/>
        <v/>
      </c>
      <c r="Q145" s="41"/>
      <c r="AB145" s="40"/>
      <c r="AC145" s="40"/>
      <c r="AD145" s="40"/>
      <c r="AO145" s="41" t="str">
        <f t="shared" si="7"/>
        <v/>
      </c>
      <c r="AP145" s="41" t="str">
        <f t="shared" si="8"/>
        <v/>
      </c>
    </row>
    <row r="146" ht="14.25" customHeight="1">
      <c r="B146" s="40"/>
      <c r="C146" s="40"/>
      <c r="D146" s="40"/>
      <c r="O146" s="41" t="str">
        <f t="shared" si="3"/>
        <v/>
      </c>
      <c r="P146" s="41" t="str">
        <f t="shared" si="4"/>
        <v/>
      </c>
      <c r="Q146" s="41"/>
      <c r="AB146" s="40"/>
      <c r="AC146" s="40"/>
      <c r="AD146" s="40"/>
      <c r="AO146" s="41" t="str">
        <f t="shared" si="7"/>
        <v/>
      </c>
      <c r="AP146" s="41" t="str">
        <f t="shared" si="8"/>
        <v/>
      </c>
    </row>
    <row r="147" ht="14.25" customHeight="1">
      <c r="B147" s="40"/>
      <c r="C147" s="40"/>
      <c r="D147" s="40"/>
      <c r="O147" s="41" t="str">
        <f t="shared" si="3"/>
        <v/>
      </c>
      <c r="P147" s="41" t="str">
        <f t="shared" si="4"/>
        <v/>
      </c>
      <c r="Q147" s="41"/>
      <c r="AB147" s="40"/>
      <c r="AC147" s="40"/>
      <c r="AD147" s="40"/>
      <c r="AO147" s="41" t="str">
        <f t="shared" si="7"/>
        <v/>
      </c>
      <c r="AP147" s="41" t="str">
        <f t="shared" si="8"/>
        <v/>
      </c>
    </row>
    <row r="148" ht="14.25" customHeight="1">
      <c r="B148" s="40"/>
      <c r="C148" s="40"/>
      <c r="D148" s="40"/>
      <c r="O148" s="41" t="str">
        <f t="shared" si="3"/>
        <v/>
      </c>
      <c r="P148" s="41" t="str">
        <f t="shared" si="4"/>
        <v/>
      </c>
      <c r="Q148" s="41"/>
      <c r="AB148" s="40"/>
      <c r="AC148" s="40"/>
      <c r="AD148" s="40"/>
      <c r="AO148" s="41" t="str">
        <f t="shared" si="7"/>
        <v/>
      </c>
      <c r="AP148" s="41" t="str">
        <f t="shared" si="8"/>
        <v/>
      </c>
    </row>
    <row r="149" ht="14.25" customHeight="1">
      <c r="B149" s="40"/>
      <c r="C149" s="40"/>
      <c r="D149" s="40"/>
      <c r="O149" s="41" t="str">
        <f t="shared" si="3"/>
        <v/>
      </c>
      <c r="P149" s="41" t="str">
        <f t="shared" si="4"/>
        <v/>
      </c>
      <c r="Q149" s="41"/>
      <c r="AB149" s="40"/>
      <c r="AC149" s="40"/>
      <c r="AD149" s="40"/>
      <c r="AO149" s="41" t="str">
        <f t="shared" si="7"/>
        <v/>
      </c>
      <c r="AP149" s="41" t="str">
        <f t="shared" si="8"/>
        <v/>
      </c>
    </row>
    <row r="150" ht="14.25" customHeight="1">
      <c r="B150" s="40"/>
      <c r="C150" s="40"/>
      <c r="D150" s="40"/>
      <c r="O150" s="41" t="str">
        <f t="shared" si="3"/>
        <v/>
      </c>
      <c r="P150" s="41" t="str">
        <f t="shared" si="4"/>
        <v/>
      </c>
      <c r="Q150" s="41"/>
      <c r="AB150" s="40"/>
      <c r="AC150" s="40"/>
      <c r="AD150" s="40"/>
      <c r="AO150" s="41" t="str">
        <f t="shared" si="7"/>
        <v/>
      </c>
      <c r="AP150" s="41" t="str">
        <f t="shared" si="8"/>
        <v/>
      </c>
    </row>
    <row r="151" ht="14.25" customHeight="1">
      <c r="B151" s="40"/>
      <c r="C151" s="40"/>
      <c r="D151" s="40"/>
      <c r="O151" s="41" t="str">
        <f t="shared" si="3"/>
        <v/>
      </c>
      <c r="P151" s="41" t="str">
        <f t="shared" si="4"/>
        <v/>
      </c>
      <c r="Q151" s="41"/>
      <c r="AB151" s="40"/>
      <c r="AC151" s="40"/>
      <c r="AD151" s="40"/>
      <c r="AO151" s="41" t="str">
        <f t="shared" si="7"/>
        <v/>
      </c>
      <c r="AP151" s="41" t="str">
        <f t="shared" si="8"/>
        <v/>
      </c>
    </row>
    <row r="152" ht="14.25" customHeight="1">
      <c r="B152" s="40"/>
      <c r="C152" s="40"/>
      <c r="D152" s="40"/>
      <c r="O152" s="41" t="str">
        <f t="shared" si="3"/>
        <v/>
      </c>
      <c r="P152" s="41" t="str">
        <f t="shared" si="4"/>
        <v/>
      </c>
      <c r="Q152" s="41"/>
      <c r="AB152" s="40"/>
      <c r="AC152" s="40"/>
      <c r="AD152" s="40"/>
      <c r="AO152" s="41" t="str">
        <f t="shared" si="7"/>
        <v/>
      </c>
      <c r="AP152" s="41" t="str">
        <f t="shared" si="8"/>
        <v/>
      </c>
    </row>
    <row r="153" ht="14.25" customHeight="1">
      <c r="B153" s="40"/>
      <c r="C153" s="40"/>
      <c r="D153" s="40"/>
      <c r="O153" s="41" t="str">
        <f t="shared" si="3"/>
        <v/>
      </c>
      <c r="P153" s="41" t="str">
        <f t="shared" si="4"/>
        <v/>
      </c>
      <c r="Q153" s="41"/>
      <c r="AB153" s="40"/>
      <c r="AC153" s="40"/>
      <c r="AD153" s="40"/>
      <c r="AO153" s="41" t="str">
        <f t="shared" si="7"/>
        <v/>
      </c>
      <c r="AP153" s="41" t="str">
        <f t="shared" si="8"/>
        <v/>
      </c>
    </row>
    <row r="154" ht="14.25" customHeight="1">
      <c r="B154" s="40"/>
      <c r="C154" s="40"/>
      <c r="D154" s="40"/>
      <c r="O154" s="41" t="str">
        <f t="shared" si="3"/>
        <v/>
      </c>
      <c r="P154" s="41" t="str">
        <f t="shared" si="4"/>
        <v/>
      </c>
      <c r="Q154" s="41"/>
      <c r="AB154" s="40"/>
      <c r="AC154" s="40"/>
      <c r="AD154" s="40"/>
      <c r="AO154" s="41" t="str">
        <f t="shared" si="7"/>
        <v/>
      </c>
      <c r="AP154" s="41" t="str">
        <f t="shared" si="8"/>
        <v/>
      </c>
    </row>
    <row r="155" ht="14.25" customHeight="1">
      <c r="B155" s="40"/>
      <c r="C155" s="40"/>
      <c r="D155" s="40"/>
      <c r="O155" s="41" t="str">
        <f t="shared" si="3"/>
        <v/>
      </c>
      <c r="P155" s="41" t="str">
        <f t="shared" si="4"/>
        <v/>
      </c>
      <c r="Q155" s="41"/>
      <c r="AB155" s="40"/>
      <c r="AC155" s="40"/>
      <c r="AD155" s="40"/>
      <c r="AO155" s="41" t="str">
        <f t="shared" si="7"/>
        <v/>
      </c>
      <c r="AP155" s="41" t="str">
        <f t="shared" si="8"/>
        <v/>
      </c>
    </row>
    <row r="156" ht="14.25" customHeight="1">
      <c r="B156" s="40"/>
      <c r="C156" s="40"/>
      <c r="D156" s="40"/>
      <c r="O156" s="41" t="str">
        <f t="shared" si="3"/>
        <v/>
      </c>
      <c r="P156" s="41" t="str">
        <f t="shared" si="4"/>
        <v/>
      </c>
      <c r="Q156" s="41"/>
      <c r="AB156" s="40"/>
      <c r="AC156" s="40"/>
      <c r="AD156" s="40"/>
      <c r="AO156" s="41" t="str">
        <f t="shared" si="7"/>
        <v/>
      </c>
      <c r="AP156" s="41" t="str">
        <f t="shared" si="8"/>
        <v/>
      </c>
    </row>
    <row r="157" ht="14.25" customHeight="1">
      <c r="B157" s="40"/>
      <c r="C157" s="40"/>
      <c r="D157" s="40"/>
      <c r="O157" s="41" t="str">
        <f t="shared" si="3"/>
        <v/>
      </c>
      <c r="P157" s="41" t="str">
        <f t="shared" si="4"/>
        <v/>
      </c>
      <c r="Q157" s="41"/>
      <c r="AB157" s="40"/>
      <c r="AC157" s="40"/>
      <c r="AD157" s="40"/>
      <c r="AO157" s="41" t="str">
        <f t="shared" si="7"/>
        <v/>
      </c>
      <c r="AP157" s="41" t="str">
        <f t="shared" si="8"/>
        <v/>
      </c>
    </row>
    <row r="158" ht="14.25" customHeight="1">
      <c r="B158" s="40"/>
      <c r="C158" s="40"/>
      <c r="D158" s="40"/>
      <c r="O158" s="41" t="str">
        <f t="shared" si="3"/>
        <v/>
      </c>
      <c r="P158" s="41" t="str">
        <f t="shared" si="4"/>
        <v/>
      </c>
      <c r="Q158" s="41"/>
      <c r="AB158" s="40"/>
      <c r="AC158" s="40"/>
      <c r="AD158" s="40"/>
      <c r="AO158" s="41" t="str">
        <f t="shared" si="7"/>
        <v/>
      </c>
      <c r="AP158" s="41" t="str">
        <f t="shared" si="8"/>
        <v/>
      </c>
    </row>
    <row r="159" ht="14.25" customHeight="1">
      <c r="B159" s="40"/>
      <c r="C159" s="40"/>
      <c r="D159" s="40"/>
      <c r="O159" s="41" t="str">
        <f t="shared" si="3"/>
        <v/>
      </c>
      <c r="P159" s="41" t="str">
        <f t="shared" si="4"/>
        <v/>
      </c>
      <c r="Q159" s="41"/>
      <c r="AB159" s="40"/>
      <c r="AC159" s="40"/>
      <c r="AD159" s="40"/>
      <c r="AO159" s="41" t="str">
        <f t="shared" si="7"/>
        <v/>
      </c>
      <c r="AP159" s="41" t="str">
        <f t="shared" si="8"/>
        <v/>
      </c>
    </row>
    <row r="160" ht="14.25" customHeight="1">
      <c r="B160" s="40"/>
      <c r="C160" s="40"/>
      <c r="D160" s="40"/>
      <c r="O160" s="41" t="str">
        <f t="shared" si="3"/>
        <v/>
      </c>
      <c r="P160" s="41" t="str">
        <f t="shared" si="4"/>
        <v/>
      </c>
      <c r="Q160" s="41"/>
      <c r="AB160" s="40"/>
      <c r="AC160" s="40"/>
      <c r="AD160" s="40"/>
      <c r="AO160" s="41" t="str">
        <f t="shared" si="7"/>
        <v/>
      </c>
      <c r="AP160" s="41" t="str">
        <f t="shared" si="8"/>
        <v/>
      </c>
    </row>
    <row r="161" ht="14.25" customHeight="1">
      <c r="B161" s="40"/>
      <c r="C161" s="40"/>
      <c r="D161" s="40"/>
      <c r="O161" s="41" t="str">
        <f t="shared" si="3"/>
        <v/>
      </c>
      <c r="P161" s="41" t="str">
        <f t="shared" si="4"/>
        <v/>
      </c>
      <c r="Q161" s="41"/>
      <c r="AB161" s="40"/>
      <c r="AC161" s="40"/>
      <c r="AD161" s="40"/>
      <c r="AO161" s="41" t="str">
        <f t="shared" si="7"/>
        <v/>
      </c>
      <c r="AP161" s="41" t="str">
        <f t="shared" si="8"/>
        <v/>
      </c>
    </row>
    <row r="162" ht="14.25" customHeight="1">
      <c r="B162" s="40"/>
      <c r="C162" s="40"/>
      <c r="D162" s="40"/>
      <c r="O162" s="41" t="str">
        <f t="shared" si="3"/>
        <v/>
      </c>
      <c r="P162" s="41" t="str">
        <f t="shared" si="4"/>
        <v/>
      </c>
      <c r="Q162" s="41"/>
      <c r="AB162" s="40"/>
      <c r="AC162" s="40"/>
      <c r="AD162" s="40"/>
      <c r="AO162" s="41" t="str">
        <f t="shared" si="7"/>
        <v/>
      </c>
      <c r="AP162" s="41" t="str">
        <f t="shared" si="8"/>
        <v/>
      </c>
    </row>
    <row r="163" ht="14.25" customHeight="1">
      <c r="B163" s="40"/>
      <c r="C163" s="40"/>
      <c r="D163" s="40"/>
      <c r="O163" s="41" t="str">
        <f t="shared" si="3"/>
        <v/>
      </c>
      <c r="P163" s="41" t="str">
        <f t="shared" si="4"/>
        <v/>
      </c>
      <c r="Q163" s="41"/>
      <c r="AB163" s="40"/>
      <c r="AC163" s="40"/>
      <c r="AD163" s="40"/>
      <c r="AO163" s="41" t="str">
        <f t="shared" si="7"/>
        <v/>
      </c>
      <c r="AP163" s="41" t="str">
        <f t="shared" si="8"/>
        <v/>
      </c>
    </row>
    <row r="164" ht="14.25" customHeight="1">
      <c r="B164" s="40"/>
      <c r="C164" s="40"/>
      <c r="D164" s="40"/>
      <c r="O164" s="41" t="str">
        <f t="shared" si="3"/>
        <v/>
      </c>
      <c r="P164" s="41" t="str">
        <f t="shared" si="4"/>
        <v/>
      </c>
      <c r="Q164" s="41"/>
      <c r="AB164" s="40"/>
      <c r="AC164" s="40"/>
      <c r="AD164" s="40"/>
      <c r="AO164" s="41" t="str">
        <f t="shared" si="7"/>
        <v/>
      </c>
      <c r="AP164" s="41" t="str">
        <f t="shared" si="8"/>
        <v/>
      </c>
    </row>
    <row r="165" ht="14.25" customHeight="1">
      <c r="B165" s="40"/>
      <c r="C165" s="40"/>
      <c r="D165" s="40"/>
      <c r="O165" s="41" t="str">
        <f t="shared" si="3"/>
        <v/>
      </c>
      <c r="P165" s="41" t="str">
        <f t="shared" si="4"/>
        <v/>
      </c>
      <c r="Q165" s="41"/>
      <c r="AB165" s="40"/>
      <c r="AC165" s="40"/>
      <c r="AD165" s="40"/>
      <c r="AO165" s="41" t="str">
        <f t="shared" si="7"/>
        <v/>
      </c>
      <c r="AP165" s="41" t="str">
        <f t="shared" si="8"/>
        <v/>
      </c>
    </row>
    <row r="166" ht="14.25" customHeight="1">
      <c r="B166" s="40"/>
      <c r="C166" s="40"/>
      <c r="D166" s="40"/>
      <c r="O166" s="41" t="str">
        <f t="shared" si="3"/>
        <v/>
      </c>
      <c r="P166" s="41" t="str">
        <f t="shared" si="4"/>
        <v/>
      </c>
      <c r="Q166" s="41"/>
      <c r="AB166" s="40"/>
      <c r="AC166" s="40"/>
      <c r="AD166" s="40"/>
      <c r="AO166" s="41" t="str">
        <f t="shared" si="7"/>
        <v/>
      </c>
      <c r="AP166" s="41" t="str">
        <f t="shared" si="8"/>
        <v/>
      </c>
    </row>
    <row r="167" ht="14.25" customHeight="1">
      <c r="B167" s="40"/>
      <c r="C167" s="40"/>
      <c r="D167" s="40"/>
      <c r="O167" s="41" t="str">
        <f t="shared" si="3"/>
        <v/>
      </c>
      <c r="P167" s="41" t="str">
        <f t="shared" si="4"/>
        <v/>
      </c>
      <c r="Q167" s="41"/>
      <c r="AB167" s="40"/>
      <c r="AC167" s="40"/>
      <c r="AD167" s="40"/>
      <c r="AO167" s="41" t="str">
        <f t="shared" si="7"/>
        <v/>
      </c>
      <c r="AP167" s="41" t="str">
        <f t="shared" si="8"/>
        <v/>
      </c>
    </row>
    <row r="168" ht="14.25" customHeight="1">
      <c r="B168" s="40"/>
      <c r="C168" s="40"/>
      <c r="D168" s="40"/>
      <c r="O168" s="41" t="str">
        <f t="shared" si="3"/>
        <v/>
      </c>
      <c r="P168" s="41" t="str">
        <f t="shared" si="4"/>
        <v/>
      </c>
      <c r="Q168" s="41"/>
      <c r="AB168" s="40"/>
      <c r="AC168" s="40"/>
      <c r="AD168" s="40"/>
      <c r="AO168" s="41" t="str">
        <f t="shared" si="7"/>
        <v/>
      </c>
      <c r="AP168" s="41" t="str">
        <f t="shared" si="8"/>
        <v/>
      </c>
    </row>
    <row r="169" ht="14.25" customHeight="1">
      <c r="B169" s="40"/>
      <c r="C169" s="40"/>
      <c r="D169" s="40"/>
      <c r="O169" s="41" t="str">
        <f t="shared" si="3"/>
        <v/>
      </c>
      <c r="P169" s="41" t="str">
        <f t="shared" si="4"/>
        <v/>
      </c>
      <c r="Q169" s="41"/>
      <c r="AB169" s="40"/>
      <c r="AC169" s="40"/>
      <c r="AD169" s="40"/>
      <c r="AO169" s="41" t="str">
        <f t="shared" si="7"/>
        <v/>
      </c>
      <c r="AP169" s="41" t="str">
        <f t="shared" si="8"/>
        <v/>
      </c>
    </row>
    <row r="170" ht="14.25" customHeight="1">
      <c r="B170" s="40"/>
      <c r="C170" s="40"/>
      <c r="D170" s="40"/>
      <c r="O170" s="41" t="str">
        <f t="shared" si="3"/>
        <v/>
      </c>
      <c r="P170" s="41" t="str">
        <f t="shared" si="4"/>
        <v/>
      </c>
      <c r="Q170" s="41"/>
      <c r="AB170" s="40"/>
      <c r="AC170" s="40"/>
      <c r="AD170" s="40"/>
      <c r="AO170" s="41" t="str">
        <f t="shared" si="7"/>
        <v/>
      </c>
      <c r="AP170" s="41" t="str">
        <f t="shared" si="8"/>
        <v/>
      </c>
    </row>
    <row r="171" ht="14.25" customHeight="1">
      <c r="B171" s="40"/>
      <c r="C171" s="40"/>
      <c r="D171" s="40"/>
      <c r="O171" s="41" t="str">
        <f t="shared" si="3"/>
        <v/>
      </c>
      <c r="P171" s="41" t="str">
        <f t="shared" si="4"/>
        <v/>
      </c>
      <c r="Q171" s="41"/>
      <c r="AB171" s="40"/>
      <c r="AC171" s="40"/>
      <c r="AD171" s="40"/>
      <c r="AO171" s="41" t="str">
        <f t="shared" si="7"/>
        <v/>
      </c>
      <c r="AP171" s="41" t="str">
        <f t="shared" si="8"/>
        <v/>
      </c>
    </row>
    <row r="172" ht="14.25" customHeight="1">
      <c r="B172" s="40"/>
      <c r="C172" s="40"/>
      <c r="D172" s="40"/>
      <c r="O172" s="41" t="str">
        <f t="shared" si="3"/>
        <v/>
      </c>
      <c r="P172" s="41" t="str">
        <f t="shared" si="4"/>
        <v/>
      </c>
      <c r="Q172" s="41"/>
      <c r="AB172" s="40"/>
      <c r="AC172" s="40"/>
      <c r="AD172" s="40"/>
      <c r="AO172" s="41" t="str">
        <f t="shared" si="7"/>
        <v/>
      </c>
      <c r="AP172" s="41" t="str">
        <f t="shared" si="8"/>
        <v/>
      </c>
    </row>
    <row r="173" ht="14.25" customHeight="1">
      <c r="B173" s="40"/>
      <c r="C173" s="40"/>
      <c r="D173" s="40"/>
      <c r="O173" s="41" t="str">
        <f t="shared" si="3"/>
        <v/>
      </c>
      <c r="P173" s="41" t="str">
        <f t="shared" si="4"/>
        <v/>
      </c>
      <c r="Q173" s="41"/>
      <c r="AB173" s="40"/>
      <c r="AC173" s="40"/>
      <c r="AD173" s="40"/>
      <c r="AO173" s="41" t="str">
        <f t="shared" si="7"/>
        <v/>
      </c>
      <c r="AP173" s="41" t="str">
        <f t="shared" si="8"/>
        <v/>
      </c>
    </row>
    <row r="174" ht="14.25" customHeight="1">
      <c r="B174" s="40"/>
      <c r="C174" s="40"/>
      <c r="D174" s="40"/>
      <c r="O174" s="41" t="str">
        <f t="shared" si="3"/>
        <v/>
      </c>
      <c r="P174" s="41" t="str">
        <f t="shared" si="4"/>
        <v/>
      </c>
      <c r="Q174" s="41"/>
      <c r="AB174" s="40"/>
      <c r="AC174" s="40"/>
      <c r="AD174" s="40"/>
      <c r="AO174" s="41" t="str">
        <f t="shared" si="7"/>
        <v/>
      </c>
      <c r="AP174" s="41" t="str">
        <f t="shared" si="8"/>
        <v/>
      </c>
    </row>
    <row r="175" ht="14.25" customHeight="1">
      <c r="B175" s="40"/>
      <c r="C175" s="40"/>
      <c r="D175" s="40"/>
      <c r="O175" s="41" t="str">
        <f t="shared" si="3"/>
        <v/>
      </c>
      <c r="P175" s="41" t="str">
        <f t="shared" si="4"/>
        <v/>
      </c>
      <c r="Q175" s="41"/>
      <c r="AB175" s="40"/>
      <c r="AC175" s="40"/>
      <c r="AD175" s="40"/>
      <c r="AO175" s="41" t="str">
        <f t="shared" si="7"/>
        <v/>
      </c>
      <c r="AP175" s="41" t="str">
        <f t="shared" si="8"/>
        <v/>
      </c>
    </row>
    <row r="176" ht="14.25" customHeight="1">
      <c r="B176" s="40"/>
      <c r="C176" s="40"/>
      <c r="D176" s="40"/>
      <c r="O176" s="41" t="str">
        <f t="shared" si="3"/>
        <v/>
      </c>
      <c r="P176" s="41" t="str">
        <f t="shared" si="4"/>
        <v/>
      </c>
      <c r="Q176" s="41"/>
      <c r="AB176" s="40"/>
      <c r="AC176" s="40"/>
      <c r="AD176" s="40"/>
      <c r="AO176" s="41" t="str">
        <f t="shared" si="7"/>
        <v/>
      </c>
      <c r="AP176" s="41" t="str">
        <f t="shared" si="8"/>
        <v/>
      </c>
    </row>
    <row r="177" ht="14.25" customHeight="1">
      <c r="B177" s="40"/>
      <c r="C177" s="40"/>
      <c r="D177" s="40"/>
      <c r="O177" s="41" t="str">
        <f t="shared" si="3"/>
        <v/>
      </c>
      <c r="P177" s="41" t="str">
        <f t="shared" si="4"/>
        <v/>
      </c>
      <c r="Q177" s="41"/>
      <c r="AB177" s="40"/>
      <c r="AC177" s="40"/>
      <c r="AD177" s="40"/>
      <c r="AO177" s="41" t="str">
        <f t="shared" si="7"/>
        <v/>
      </c>
      <c r="AP177" s="41" t="str">
        <f t="shared" si="8"/>
        <v/>
      </c>
    </row>
    <row r="178" ht="14.25" customHeight="1">
      <c r="B178" s="40"/>
      <c r="C178" s="40"/>
      <c r="D178" s="40"/>
      <c r="O178" s="41" t="str">
        <f t="shared" si="3"/>
        <v/>
      </c>
      <c r="P178" s="41" t="str">
        <f t="shared" si="4"/>
        <v/>
      </c>
      <c r="Q178" s="41"/>
      <c r="AB178" s="40"/>
      <c r="AC178" s="40"/>
      <c r="AD178" s="40"/>
      <c r="AO178" s="41" t="str">
        <f t="shared" si="7"/>
        <v/>
      </c>
      <c r="AP178" s="41" t="str">
        <f t="shared" si="8"/>
        <v/>
      </c>
    </row>
    <row r="179" ht="14.25" customHeight="1">
      <c r="B179" s="40"/>
      <c r="C179" s="40"/>
      <c r="D179" s="40"/>
      <c r="O179" s="41" t="str">
        <f t="shared" si="3"/>
        <v/>
      </c>
      <c r="P179" s="41" t="str">
        <f t="shared" si="4"/>
        <v/>
      </c>
      <c r="Q179" s="41"/>
      <c r="AB179" s="40"/>
      <c r="AC179" s="40"/>
      <c r="AD179" s="40"/>
      <c r="AO179" s="41" t="str">
        <f t="shared" si="7"/>
        <v/>
      </c>
      <c r="AP179" s="41" t="str">
        <f t="shared" si="8"/>
        <v/>
      </c>
    </row>
    <row r="180" ht="14.25" customHeight="1">
      <c r="B180" s="40"/>
      <c r="C180" s="40"/>
      <c r="D180" s="40"/>
      <c r="O180" s="41" t="str">
        <f t="shared" si="3"/>
        <v/>
      </c>
      <c r="P180" s="41" t="str">
        <f t="shared" si="4"/>
        <v/>
      </c>
      <c r="Q180" s="41"/>
      <c r="AB180" s="40"/>
      <c r="AC180" s="40"/>
      <c r="AD180" s="40"/>
      <c r="AO180" s="41" t="str">
        <f t="shared" si="7"/>
        <v/>
      </c>
      <c r="AP180" s="41" t="str">
        <f t="shared" si="8"/>
        <v/>
      </c>
    </row>
    <row r="181" ht="14.25" customHeight="1">
      <c r="B181" s="40"/>
      <c r="C181" s="40"/>
      <c r="D181" s="40"/>
      <c r="O181" s="41" t="str">
        <f t="shared" si="3"/>
        <v/>
      </c>
      <c r="P181" s="41" t="str">
        <f t="shared" si="4"/>
        <v/>
      </c>
      <c r="Q181" s="41"/>
      <c r="AB181" s="40"/>
      <c r="AC181" s="40"/>
      <c r="AD181" s="40"/>
      <c r="AO181" s="41" t="str">
        <f t="shared" si="7"/>
        <v/>
      </c>
      <c r="AP181" s="41" t="str">
        <f t="shared" si="8"/>
        <v/>
      </c>
    </row>
    <row r="182" ht="14.25" customHeight="1">
      <c r="B182" s="40"/>
      <c r="C182" s="40"/>
      <c r="D182" s="40"/>
      <c r="O182" s="41" t="str">
        <f t="shared" si="3"/>
        <v/>
      </c>
      <c r="P182" s="41" t="str">
        <f t="shared" si="4"/>
        <v/>
      </c>
      <c r="Q182" s="41"/>
      <c r="AB182" s="40"/>
      <c r="AC182" s="40"/>
      <c r="AD182" s="40"/>
      <c r="AO182" s="41" t="str">
        <f t="shared" si="7"/>
        <v/>
      </c>
      <c r="AP182" s="41" t="str">
        <f t="shared" si="8"/>
        <v/>
      </c>
    </row>
    <row r="183" ht="14.25" customHeight="1">
      <c r="B183" s="40"/>
      <c r="C183" s="40"/>
      <c r="D183" s="40"/>
      <c r="O183" s="41" t="str">
        <f t="shared" si="3"/>
        <v/>
      </c>
      <c r="P183" s="41" t="str">
        <f t="shared" si="4"/>
        <v/>
      </c>
      <c r="Q183" s="41"/>
      <c r="AB183" s="40"/>
      <c r="AC183" s="40"/>
      <c r="AD183" s="40"/>
      <c r="AO183" s="41" t="str">
        <f t="shared" si="7"/>
        <v/>
      </c>
      <c r="AP183" s="41" t="str">
        <f t="shared" si="8"/>
        <v/>
      </c>
    </row>
    <row r="184" ht="14.25" customHeight="1">
      <c r="B184" s="40"/>
      <c r="C184" s="40"/>
      <c r="D184" s="40"/>
      <c r="O184" s="41" t="str">
        <f t="shared" si="3"/>
        <v/>
      </c>
      <c r="P184" s="41" t="str">
        <f t="shared" si="4"/>
        <v/>
      </c>
      <c r="Q184" s="41"/>
      <c r="AB184" s="40"/>
      <c r="AC184" s="40"/>
      <c r="AD184" s="40"/>
      <c r="AO184" s="41" t="str">
        <f t="shared" si="7"/>
        <v/>
      </c>
      <c r="AP184" s="41" t="str">
        <f t="shared" si="8"/>
        <v/>
      </c>
    </row>
    <row r="185" ht="14.25" customHeight="1">
      <c r="B185" s="40"/>
      <c r="C185" s="40"/>
      <c r="D185" s="40"/>
      <c r="O185" s="41" t="str">
        <f t="shared" si="3"/>
        <v/>
      </c>
      <c r="P185" s="41" t="str">
        <f t="shared" si="4"/>
        <v/>
      </c>
      <c r="Q185" s="41"/>
      <c r="AB185" s="40"/>
      <c r="AC185" s="40"/>
      <c r="AD185" s="40"/>
      <c r="AO185" s="41" t="str">
        <f t="shared" si="7"/>
        <v/>
      </c>
      <c r="AP185" s="41" t="str">
        <f t="shared" si="8"/>
        <v/>
      </c>
    </row>
    <row r="186" ht="14.25" customHeight="1">
      <c r="B186" s="40"/>
      <c r="C186" s="40"/>
      <c r="D186" s="40"/>
      <c r="O186" s="41" t="str">
        <f t="shared" si="3"/>
        <v/>
      </c>
      <c r="P186" s="41" t="str">
        <f t="shared" si="4"/>
        <v/>
      </c>
      <c r="Q186" s="41"/>
      <c r="AB186" s="40"/>
      <c r="AC186" s="40"/>
      <c r="AD186" s="40"/>
      <c r="AO186" s="41" t="str">
        <f t="shared" si="7"/>
        <v/>
      </c>
      <c r="AP186" s="41" t="str">
        <f t="shared" si="8"/>
        <v/>
      </c>
    </row>
    <row r="187" ht="14.25" customHeight="1">
      <c r="B187" s="40"/>
      <c r="C187" s="40"/>
      <c r="D187" s="40"/>
      <c r="O187" s="41" t="str">
        <f t="shared" si="3"/>
        <v/>
      </c>
      <c r="P187" s="41" t="str">
        <f t="shared" si="4"/>
        <v/>
      </c>
      <c r="Q187" s="41"/>
      <c r="AB187" s="40"/>
      <c r="AC187" s="40"/>
      <c r="AD187" s="40"/>
      <c r="AO187" s="41" t="str">
        <f t="shared" si="7"/>
        <v/>
      </c>
      <c r="AP187" s="41" t="str">
        <f t="shared" si="8"/>
        <v/>
      </c>
    </row>
    <row r="188" ht="14.25" customHeight="1">
      <c r="B188" s="40"/>
      <c r="C188" s="40"/>
      <c r="D188" s="40"/>
      <c r="O188" s="41" t="str">
        <f t="shared" si="3"/>
        <v/>
      </c>
      <c r="P188" s="41" t="str">
        <f t="shared" si="4"/>
        <v/>
      </c>
      <c r="Q188" s="41"/>
      <c r="AB188" s="40"/>
      <c r="AC188" s="40"/>
      <c r="AD188" s="40"/>
      <c r="AO188" s="41" t="str">
        <f t="shared" si="7"/>
        <v/>
      </c>
      <c r="AP188" s="41" t="str">
        <f t="shared" si="8"/>
        <v/>
      </c>
    </row>
    <row r="189" ht="14.25" customHeight="1">
      <c r="B189" s="40"/>
      <c r="C189" s="40"/>
      <c r="D189" s="40"/>
      <c r="O189" s="41" t="str">
        <f t="shared" si="3"/>
        <v/>
      </c>
      <c r="P189" s="41" t="str">
        <f t="shared" si="4"/>
        <v/>
      </c>
      <c r="Q189" s="41"/>
      <c r="AB189" s="40"/>
      <c r="AC189" s="40"/>
      <c r="AD189" s="40"/>
      <c r="AO189" s="41" t="str">
        <f t="shared" si="7"/>
        <v/>
      </c>
      <c r="AP189" s="41" t="str">
        <f t="shared" si="8"/>
        <v/>
      </c>
    </row>
    <row r="190" ht="14.25" customHeight="1">
      <c r="B190" s="40"/>
      <c r="C190" s="40"/>
      <c r="D190" s="40"/>
      <c r="O190" s="41" t="str">
        <f t="shared" si="3"/>
        <v/>
      </c>
      <c r="P190" s="41" t="str">
        <f t="shared" si="4"/>
        <v/>
      </c>
      <c r="Q190" s="41"/>
      <c r="AB190" s="40"/>
      <c r="AC190" s="40"/>
      <c r="AD190" s="40"/>
      <c r="AO190" s="41" t="str">
        <f t="shared" si="7"/>
        <v/>
      </c>
      <c r="AP190" s="41" t="str">
        <f t="shared" si="8"/>
        <v/>
      </c>
    </row>
    <row r="191" ht="14.25" customHeight="1">
      <c r="B191" s="40"/>
      <c r="C191" s="40"/>
      <c r="D191" s="40"/>
      <c r="O191" s="41"/>
      <c r="P191" s="41"/>
      <c r="Q191" s="41"/>
      <c r="AB191" s="40"/>
      <c r="AC191" s="40"/>
      <c r="AD191" s="40"/>
      <c r="AO191" s="41"/>
      <c r="AP191" s="41"/>
    </row>
    <row r="192" ht="14.25" customHeight="1">
      <c r="B192" s="40"/>
      <c r="C192" s="40"/>
      <c r="D192" s="40"/>
      <c r="O192" s="41"/>
      <c r="P192" s="41"/>
      <c r="Q192" s="41"/>
      <c r="AB192" s="40"/>
      <c r="AC192" s="40"/>
      <c r="AD192" s="40"/>
      <c r="AO192" s="41"/>
      <c r="AP192" s="41"/>
    </row>
    <row r="193" ht="14.25" customHeight="1">
      <c r="B193" s="40"/>
      <c r="C193" s="40"/>
      <c r="D193" s="40"/>
      <c r="O193" s="41"/>
      <c r="P193" s="41"/>
      <c r="Q193" s="41"/>
      <c r="AB193" s="40"/>
      <c r="AC193" s="40"/>
      <c r="AD193" s="40"/>
      <c r="AO193" s="41"/>
      <c r="AP193" s="41"/>
    </row>
    <row r="194" ht="14.25" customHeight="1">
      <c r="B194" s="40"/>
      <c r="C194" s="40"/>
      <c r="D194" s="40"/>
      <c r="O194" s="41"/>
      <c r="P194" s="41"/>
      <c r="Q194" s="41"/>
      <c r="AB194" s="40"/>
      <c r="AC194" s="40"/>
      <c r="AD194" s="40"/>
      <c r="AO194" s="41"/>
      <c r="AP194" s="41"/>
    </row>
    <row r="195" ht="14.25" customHeight="1">
      <c r="B195" s="40"/>
      <c r="C195" s="40"/>
      <c r="D195" s="40"/>
      <c r="O195" s="41"/>
      <c r="P195" s="41"/>
      <c r="Q195" s="41"/>
      <c r="AB195" s="40"/>
      <c r="AC195" s="40"/>
      <c r="AD195" s="40"/>
      <c r="AO195" s="41"/>
      <c r="AP195" s="41"/>
    </row>
    <row r="196" ht="14.25" customHeight="1">
      <c r="B196" s="40"/>
      <c r="C196" s="40"/>
      <c r="D196" s="40"/>
      <c r="O196" s="41"/>
      <c r="P196" s="41"/>
      <c r="Q196" s="41"/>
      <c r="AB196" s="40"/>
      <c r="AC196" s="40"/>
      <c r="AD196" s="40"/>
      <c r="AO196" s="41"/>
      <c r="AP196" s="41"/>
    </row>
    <row r="197" ht="14.25" customHeight="1">
      <c r="B197" s="40"/>
      <c r="C197" s="40"/>
      <c r="D197" s="40"/>
      <c r="O197" s="41"/>
      <c r="P197" s="41"/>
      <c r="Q197" s="41"/>
      <c r="AB197" s="40"/>
      <c r="AC197" s="40"/>
      <c r="AD197" s="40"/>
      <c r="AO197" s="41"/>
      <c r="AP197" s="41"/>
    </row>
    <row r="198" ht="14.25" customHeight="1">
      <c r="B198" s="40"/>
      <c r="C198" s="40"/>
      <c r="D198" s="40"/>
      <c r="O198" s="41"/>
      <c r="P198" s="41"/>
      <c r="Q198" s="41"/>
      <c r="AB198" s="40"/>
      <c r="AC198" s="40"/>
      <c r="AD198" s="40"/>
      <c r="AO198" s="41"/>
      <c r="AP198" s="41"/>
    </row>
    <row r="199" ht="14.25" customHeight="1">
      <c r="B199" s="40"/>
      <c r="C199" s="40"/>
      <c r="D199" s="40"/>
      <c r="O199" s="41"/>
      <c r="P199" s="41"/>
      <c r="Q199" s="41"/>
      <c r="AB199" s="40"/>
      <c r="AC199" s="40"/>
      <c r="AD199" s="40"/>
      <c r="AO199" s="41"/>
      <c r="AP199" s="41"/>
    </row>
    <row r="200" ht="14.25" customHeight="1">
      <c r="B200" s="40"/>
      <c r="C200" s="40"/>
      <c r="D200" s="40"/>
      <c r="O200" s="41"/>
      <c r="P200" s="41"/>
      <c r="Q200" s="41"/>
      <c r="AB200" s="40"/>
      <c r="AC200" s="40"/>
      <c r="AD200" s="40"/>
      <c r="AO200" s="41"/>
      <c r="AP200" s="41"/>
    </row>
    <row r="201" ht="14.25" customHeight="1">
      <c r="B201" s="40"/>
      <c r="C201" s="40"/>
      <c r="D201" s="40"/>
      <c r="O201" s="41"/>
      <c r="P201" s="41"/>
      <c r="Q201" s="41"/>
      <c r="AB201" s="40"/>
      <c r="AC201" s="40"/>
      <c r="AD201" s="40"/>
      <c r="AO201" s="41"/>
      <c r="AP201" s="41"/>
    </row>
    <row r="202" ht="14.25" customHeight="1">
      <c r="B202" s="40"/>
      <c r="C202" s="40"/>
      <c r="D202" s="40"/>
      <c r="O202" s="41"/>
      <c r="P202" s="41"/>
      <c r="Q202" s="41"/>
      <c r="AB202" s="40"/>
      <c r="AC202" s="40"/>
      <c r="AD202" s="40"/>
      <c r="AO202" s="41"/>
      <c r="AP202" s="41"/>
    </row>
    <row r="203" ht="14.25" customHeight="1">
      <c r="B203" s="40"/>
      <c r="C203" s="40"/>
      <c r="D203" s="40"/>
      <c r="O203" s="41"/>
      <c r="P203" s="41"/>
      <c r="Q203" s="41"/>
      <c r="AB203" s="40"/>
      <c r="AC203" s="40"/>
      <c r="AD203" s="40"/>
      <c r="AO203" s="41"/>
      <c r="AP203" s="41"/>
    </row>
    <row r="204" ht="14.25" customHeight="1">
      <c r="B204" s="40"/>
      <c r="C204" s="40"/>
      <c r="D204" s="40"/>
      <c r="O204" s="41"/>
      <c r="P204" s="41"/>
      <c r="Q204" s="41"/>
      <c r="AB204" s="40"/>
      <c r="AC204" s="40"/>
      <c r="AD204" s="40"/>
      <c r="AO204" s="41"/>
      <c r="AP204" s="41"/>
    </row>
    <row r="205" ht="14.25" customHeight="1">
      <c r="B205" s="40"/>
      <c r="C205" s="40"/>
      <c r="D205" s="40"/>
      <c r="O205" s="41"/>
      <c r="P205" s="41"/>
      <c r="Q205" s="41"/>
      <c r="AB205" s="40"/>
      <c r="AC205" s="40"/>
      <c r="AD205" s="40"/>
      <c r="AO205" s="41"/>
      <c r="AP205" s="41"/>
    </row>
    <row r="206" ht="14.25" customHeight="1">
      <c r="B206" s="40"/>
      <c r="C206" s="40"/>
      <c r="D206" s="40"/>
      <c r="O206" s="41"/>
      <c r="P206" s="41"/>
      <c r="Q206" s="41"/>
      <c r="AB206" s="40"/>
      <c r="AC206" s="40"/>
      <c r="AD206" s="40"/>
      <c r="AO206" s="41"/>
      <c r="AP206" s="41"/>
    </row>
    <row r="207" ht="14.25" customHeight="1">
      <c r="B207" s="40"/>
      <c r="C207" s="40"/>
      <c r="D207" s="40"/>
      <c r="O207" s="41"/>
      <c r="P207" s="41"/>
      <c r="Q207" s="41"/>
      <c r="AB207" s="40"/>
      <c r="AC207" s="40"/>
      <c r="AD207" s="40"/>
      <c r="AO207" s="41"/>
      <c r="AP207" s="41"/>
    </row>
    <row r="208" ht="14.25" customHeight="1">
      <c r="B208" s="40"/>
      <c r="C208" s="40"/>
      <c r="D208" s="40"/>
      <c r="O208" s="41"/>
      <c r="P208" s="41"/>
      <c r="Q208" s="41"/>
      <c r="AB208" s="40"/>
      <c r="AC208" s="40"/>
      <c r="AD208" s="40"/>
      <c r="AO208" s="41"/>
      <c r="AP208" s="41"/>
    </row>
    <row r="209" ht="14.25" customHeight="1">
      <c r="B209" s="40"/>
      <c r="C209" s="40"/>
      <c r="D209" s="40"/>
      <c r="O209" s="41"/>
      <c r="P209" s="41"/>
      <c r="Q209" s="41"/>
      <c r="AB209" s="40"/>
      <c r="AC209" s="40"/>
      <c r="AD209" s="40"/>
      <c r="AO209" s="41"/>
      <c r="AP209" s="41"/>
    </row>
    <row r="210" ht="14.25" customHeight="1">
      <c r="B210" s="40"/>
      <c r="C210" s="40"/>
      <c r="D210" s="40"/>
      <c r="O210" s="41"/>
      <c r="P210" s="41"/>
      <c r="Q210" s="41"/>
      <c r="AB210" s="40"/>
      <c r="AC210" s="40"/>
      <c r="AD210" s="40"/>
      <c r="AO210" s="41"/>
      <c r="AP210" s="41"/>
    </row>
    <row r="211" ht="14.25" customHeight="1">
      <c r="B211" s="40"/>
      <c r="C211" s="40"/>
      <c r="D211" s="40"/>
      <c r="O211" s="41"/>
      <c r="P211" s="41"/>
      <c r="Q211" s="41"/>
      <c r="AB211" s="40"/>
      <c r="AC211" s="40"/>
      <c r="AD211" s="40"/>
      <c r="AO211" s="41"/>
      <c r="AP211" s="41"/>
    </row>
    <row r="212" ht="14.25" customHeight="1">
      <c r="B212" s="40"/>
      <c r="C212" s="40"/>
      <c r="D212" s="40"/>
      <c r="O212" s="41"/>
      <c r="P212" s="41"/>
      <c r="Q212" s="41"/>
      <c r="AB212" s="40"/>
      <c r="AC212" s="40"/>
      <c r="AD212" s="40"/>
      <c r="AO212" s="41"/>
      <c r="AP212" s="41"/>
    </row>
    <row r="213" ht="14.25" customHeight="1">
      <c r="B213" s="40"/>
      <c r="C213" s="40"/>
      <c r="D213" s="40"/>
      <c r="O213" s="41"/>
      <c r="P213" s="41"/>
      <c r="Q213" s="41"/>
      <c r="AB213" s="40"/>
      <c r="AC213" s="40"/>
      <c r="AD213" s="40"/>
      <c r="AO213" s="41"/>
      <c r="AP213" s="41"/>
    </row>
    <row r="214" ht="14.25" customHeight="1">
      <c r="B214" s="40"/>
      <c r="C214" s="40"/>
      <c r="D214" s="40"/>
      <c r="O214" s="41"/>
      <c r="P214" s="41"/>
      <c r="Q214" s="41"/>
      <c r="AB214" s="40"/>
      <c r="AC214" s="40"/>
      <c r="AD214" s="40"/>
      <c r="AO214" s="41"/>
      <c r="AP214" s="41"/>
    </row>
    <row r="215" ht="14.25" customHeight="1">
      <c r="B215" s="40"/>
      <c r="C215" s="40"/>
      <c r="D215" s="40"/>
      <c r="O215" s="41"/>
      <c r="P215" s="41"/>
      <c r="Q215" s="41"/>
      <c r="AB215" s="40"/>
      <c r="AC215" s="40"/>
      <c r="AD215" s="40"/>
      <c r="AO215" s="41"/>
      <c r="AP215" s="41"/>
    </row>
    <row r="216" ht="14.25" customHeight="1">
      <c r="B216" s="40"/>
      <c r="C216" s="40"/>
      <c r="D216" s="40"/>
      <c r="O216" s="41"/>
      <c r="P216" s="41"/>
      <c r="Q216" s="41"/>
      <c r="AB216" s="40"/>
      <c r="AC216" s="40"/>
      <c r="AD216" s="40"/>
      <c r="AO216" s="41"/>
      <c r="AP216" s="41"/>
    </row>
    <row r="217" ht="14.25" customHeight="1">
      <c r="B217" s="40"/>
      <c r="C217" s="40"/>
      <c r="D217" s="40"/>
      <c r="O217" s="41"/>
      <c r="P217" s="41"/>
      <c r="Q217" s="41"/>
      <c r="AB217" s="40"/>
      <c r="AC217" s="40"/>
      <c r="AD217" s="40"/>
      <c r="AO217" s="41"/>
      <c r="AP217" s="41"/>
    </row>
    <row r="218" ht="14.25" customHeight="1">
      <c r="B218" s="40"/>
      <c r="C218" s="40"/>
      <c r="D218" s="40"/>
      <c r="O218" s="41"/>
      <c r="P218" s="41"/>
      <c r="Q218" s="41"/>
      <c r="AB218" s="40"/>
      <c r="AC218" s="40"/>
      <c r="AD218" s="40"/>
      <c r="AO218" s="41"/>
      <c r="AP218" s="41"/>
    </row>
    <row r="219" ht="14.25" customHeight="1">
      <c r="B219" s="40"/>
      <c r="C219" s="40"/>
      <c r="D219" s="40"/>
      <c r="O219" s="41"/>
      <c r="P219" s="41"/>
      <c r="Q219" s="41"/>
      <c r="AB219" s="40"/>
      <c r="AC219" s="40"/>
      <c r="AD219" s="40"/>
      <c r="AO219" s="41"/>
      <c r="AP219" s="41"/>
    </row>
    <row r="220" ht="14.25" customHeight="1">
      <c r="B220" s="40"/>
      <c r="C220" s="40"/>
      <c r="D220" s="40"/>
      <c r="O220" s="41"/>
      <c r="P220" s="41"/>
      <c r="Q220" s="41"/>
      <c r="AB220" s="40"/>
      <c r="AC220" s="40"/>
      <c r="AD220" s="40"/>
      <c r="AO220" s="41"/>
      <c r="AP220" s="41"/>
    </row>
    <row r="221" ht="14.25" customHeight="1">
      <c r="B221" s="40"/>
      <c r="C221" s="40"/>
      <c r="D221" s="40"/>
      <c r="O221" s="41"/>
      <c r="P221" s="41"/>
      <c r="Q221" s="41"/>
      <c r="AB221" s="40"/>
      <c r="AC221" s="40"/>
      <c r="AD221" s="40"/>
      <c r="AO221" s="41"/>
      <c r="AP221" s="41"/>
    </row>
    <row r="222" ht="14.25" customHeight="1">
      <c r="B222" s="40"/>
      <c r="C222" s="40"/>
      <c r="D222" s="40"/>
      <c r="O222" s="41"/>
      <c r="P222" s="41"/>
      <c r="Q222" s="41"/>
      <c r="AB222" s="40"/>
      <c r="AC222" s="40"/>
      <c r="AD222" s="40"/>
      <c r="AO222" s="41"/>
      <c r="AP222" s="41"/>
    </row>
    <row r="223" ht="14.25" customHeight="1">
      <c r="B223" s="40"/>
      <c r="C223" s="40"/>
      <c r="D223" s="40"/>
      <c r="O223" s="41"/>
      <c r="P223" s="41"/>
      <c r="Q223" s="41"/>
      <c r="AB223" s="40"/>
      <c r="AC223" s="40"/>
      <c r="AD223" s="40"/>
      <c r="AO223" s="41"/>
      <c r="AP223" s="41"/>
    </row>
    <row r="224" ht="14.25" customHeight="1">
      <c r="B224" s="40"/>
      <c r="C224" s="40"/>
      <c r="D224" s="40"/>
      <c r="O224" s="41"/>
      <c r="P224" s="41"/>
      <c r="Q224" s="41"/>
      <c r="AB224" s="40"/>
      <c r="AC224" s="40"/>
      <c r="AD224" s="40"/>
      <c r="AO224" s="41"/>
      <c r="AP224" s="41"/>
    </row>
    <row r="225" ht="14.25" customHeight="1">
      <c r="B225" s="40"/>
      <c r="C225" s="40"/>
      <c r="D225" s="40"/>
      <c r="O225" s="41"/>
      <c r="P225" s="41"/>
      <c r="Q225" s="41"/>
      <c r="AB225" s="40"/>
      <c r="AC225" s="40"/>
      <c r="AD225" s="40"/>
      <c r="AO225" s="41"/>
      <c r="AP225" s="41"/>
    </row>
    <row r="226" ht="14.25" customHeight="1">
      <c r="B226" s="40"/>
      <c r="C226" s="40"/>
      <c r="D226" s="40"/>
      <c r="O226" s="41"/>
      <c r="P226" s="41"/>
      <c r="Q226" s="41"/>
      <c r="AB226" s="40"/>
      <c r="AC226" s="40"/>
      <c r="AD226" s="40"/>
      <c r="AO226" s="41"/>
      <c r="AP226" s="41"/>
    </row>
    <row r="227" ht="14.25" customHeight="1">
      <c r="B227" s="40"/>
      <c r="C227" s="40"/>
      <c r="D227" s="40"/>
      <c r="O227" s="41"/>
      <c r="P227" s="41"/>
      <c r="Q227" s="41"/>
      <c r="AB227" s="40"/>
      <c r="AC227" s="40"/>
      <c r="AD227" s="40"/>
      <c r="AO227" s="41"/>
      <c r="AP227" s="41"/>
    </row>
    <row r="228" ht="14.25" customHeight="1">
      <c r="B228" s="40"/>
      <c r="C228" s="40"/>
      <c r="D228" s="40"/>
      <c r="O228" s="41"/>
      <c r="P228" s="41"/>
      <c r="Q228" s="41"/>
      <c r="AB228" s="40"/>
      <c r="AC228" s="40"/>
      <c r="AD228" s="40"/>
      <c r="AO228" s="41"/>
      <c r="AP228" s="41"/>
    </row>
    <row r="229" ht="14.25" customHeight="1">
      <c r="B229" s="40"/>
      <c r="C229" s="40"/>
      <c r="D229" s="40"/>
      <c r="O229" s="41"/>
      <c r="P229" s="41"/>
      <c r="Q229" s="41"/>
      <c r="AB229" s="40"/>
      <c r="AC229" s="40"/>
      <c r="AD229" s="40"/>
      <c r="AO229" s="41"/>
      <c r="AP229" s="41"/>
    </row>
    <row r="230" ht="14.25" customHeight="1">
      <c r="B230" s="40"/>
      <c r="C230" s="40"/>
      <c r="D230" s="40"/>
      <c r="O230" s="41"/>
      <c r="P230" s="41"/>
      <c r="Q230" s="41"/>
      <c r="AB230" s="40"/>
      <c r="AC230" s="40"/>
      <c r="AD230" s="40"/>
      <c r="AO230" s="41"/>
      <c r="AP230" s="41"/>
    </row>
    <row r="231" ht="14.25" customHeight="1">
      <c r="B231" s="40"/>
      <c r="C231" s="40"/>
      <c r="D231" s="40"/>
      <c r="O231" s="41"/>
      <c r="P231" s="41"/>
      <c r="Q231" s="41"/>
      <c r="AB231" s="40"/>
      <c r="AC231" s="40"/>
      <c r="AD231" s="40"/>
      <c r="AO231" s="41"/>
      <c r="AP231" s="41"/>
    </row>
    <row r="232" ht="14.25" customHeight="1">
      <c r="B232" s="40"/>
      <c r="C232" s="40"/>
      <c r="D232" s="40"/>
      <c r="O232" s="41"/>
      <c r="P232" s="41"/>
      <c r="Q232" s="41"/>
      <c r="AB232" s="40"/>
      <c r="AC232" s="40"/>
      <c r="AD232" s="40"/>
      <c r="AO232" s="41"/>
      <c r="AP232" s="41"/>
    </row>
    <row r="233" ht="14.25" customHeight="1">
      <c r="B233" s="40"/>
      <c r="C233" s="40"/>
      <c r="D233" s="40"/>
      <c r="O233" s="41"/>
      <c r="P233" s="41"/>
      <c r="Q233" s="41"/>
      <c r="AB233" s="40"/>
      <c r="AC233" s="40"/>
      <c r="AD233" s="40"/>
      <c r="AO233" s="41"/>
      <c r="AP233" s="41"/>
    </row>
    <row r="234" ht="14.25" customHeight="1">
      <c r="B234" s="40"/>
      <c r="C234" s="40"/>
      <c r="D234" s="40"/>
      <c r="O234" s="41"/>
      <c r="P234" s="41"/>
      <c r="Q234" s="41"/>
      <c r="AB234" s="40"/>
      <c r="AC234" s="40"/>
      <c r="AD234" s="40"/>
      <c r="AO234" s="41"/>
      <c r="AP234" s="41"/>
    </row>
    <row r="235" ht="14.25" customHeight="1">
      <c r="B235" s="40"/>
      <c r="C235" s="40"/>
      <c r="D235" s="40"/>
      <c r="O235" s="41"/>
      <c r="P235" s="41"/>
      <c r="Q235" s="41"/>
      <c r="AB235" s="40"/>
      <c r="AC235" s="40"/>
      <c r="AD235" s="40"/>
      <c r="AO235" s="41"/>
      <c r="AP235" s="41"/>
    </row>
    <row r="236" ht="14.25" customHeight="1">
      <c r="B236" s="40"/>
      <c r="C236" s="40"/>
      <c r="D236" s="40"/>
      <c r="O236" s="41"/>
      <c r="P236" s="41"/>
      <c r="Q236" s="41"/>
      <c r="AB236" s="40"/>
      <c r="AC236" s="40"/>
      <c r="AD236" s="40"/>
      <c r="AO236" s="41"/>
      <c r="AP236" s="41"/>
    </row>
    <row r="237" ht="14.25" customHeight="1">
      <c r="B237" s="40"/>
      <c r="C237" s="40"/>
      <c r="D237" s="40"/>
      <c r="O237" s="41"/>
      <c r="P237" s="41"/>
      <c r="Q237" s="41"/>
      <c r="AB237" s="40"/>
      <c r="AC237" s="40"/>
      <c r="AD237" s="40"/>
      <c r="AO237" s="41"/>
      <c r="AP237" s="41"/>
    </row>
    <row r="238" ht="14.25" customHeight="1">
      <c r="B238" s="40"/>
      <c r="C238" s="40"/>
      <c r="D238" s="40"/>
      <c r="O238" s="41"/>
      <c r="P238" s="41"/>
      <c r="Q238" s="41"/>
      <c r="AB238" s="40"/>
      <c r="AC238" s="40"/>
      <c r="AD238" s="40"/>
      <c r="AO238" s="41"/>
      <c r="AP238" s="41"/>
    </row>
    <row r="239" ht="14.25" customHeight="1">
      <c r="B239" s="40"/>
      <c r="C239" s="40"/>
      <c r="D239" s="40"/>
      <c r="O239" s="41"/>
      <c r="P239" s="41"/>
      <c r="Q239" s="41"/>
      <c r="AB239" s="40"/>
      <c r="AC239" s="40"/>
      <c r="AD239" s="40"/>
      <c r="AO239" s="41"/>
      <c r="AP239" s="41"/>
    </row>
    <row r="240" ht="14.25" customHeight="1">
      <c r="B240" s="40"/>
      <c r="C240" s="40"/>
      <c r="D240" s="40"/>
      <c r="O240" s="41"/>
      <c r="P240" s="41"/>
      <c r="Q240" s="41"/>
      <c r="AB240" s="40"/>
      <c r="AC240" s="40"/>
      <c r="AD240" s="40"/>
      <c r="AO240" s="41"/>
      <c r="AP240" s="41"/>
    </row>
    <row r="241" ht="14.25" customHeight="1">
      <c r="B241" s="40"/>
      <c r="C241" s="40"/>
      <c r="D241" s="40"/>
      <c r="O241" s="41"/>
      <c r="P241" s="41"/>
      <c r="Q241" s="41"/>
      <c r="AB241" s="40"/>
      <c r="AC241" s="40"/>
      <c r="AD241" s="40"/>
      <c r="AO241" s="41"/>
      <c r="AP241" s="41"/>
    </row>
    <row r="242" ht="14.25" customHeight="1">
      <c r="B242" s="40"/>
      <c r="C242" s="40"/>
      <c r="D242" s="40"/>
      <c r="O242" s="41"/>
      <c r="P242" s="41"/>
      <c r="Q242" s="41"/>
      <c r="AB242" s="40"/>
      <c r="AC242" s="40"/>
      <c r="AD242" s="40"/>
      <c r="AO242" s="41"/>
      <c r="AP242" s="41"/>
    </row>
    <row r="243" ht="14.25" customHeight="1">
      <c r="B243" s="40"/>
      <c r="C243" s="40"/>
      <c r="D243" s="40"/>
      <c r="O243" s="41"/>
      <c r="P243" s="41"/>
      <c r="Q243" s="41"/>
      <c r="AB243" s="40"/>
      <c r="AC243" s="40"/>
      <c r="AD243" s="40"/>
      <c r="AO243" s="41"/>
      <c r="AP243" s="41"/>
    </row>
    <row r="244" ht="14.25" customHeight="1">
      <c r="B244" s="40"/>
      <c r="C244" s="40"/>
      <c r="D244" s="40"/>
      <c r="O244" s="41"/>
      <c r="P244" s="41"/>
      <c r="Q244" s="41"/>
      <c r="AB244" s="40"/>
      <c r="AC244" s="40"/>
      <c r="AD244" s="40"/>
      <c r="AO244" s="41"/>
      <c r="AP244" s="41"/>
    </row>
    <row r="245" ht="14.25" customHeight="1">
      <c r="B245" s="40"/>
      <c r="C245" s="40"/>
      <c r="D245" s="40"/>
      <c r="O245" s="41"/>
      <c r="P245" s="41"/>
      <c r="Q245" s="41"/>
      <c r="AB245" s="40"/>
      <c r="AC245" s="40"/>
      <c r="AD245" s="40"/>
      <c r="AO245" s="41"/>
      <c r="AP245" s="41"/>
    </row>
    <row r="246" ht="14.25" customHeight="1">
      <c r="B246" s="40"/>
      <c r="C246" s="40"/>
      <c r="D246" s="40"/>
      <c r="O246" s="41"/>
      <c r="P246" s="41"/>
      <c r="Q246" s="41"/>
      <c r="AB246" s="40"/>
      <c r="AC246" s="40"/>
      <c r="AD246" s="40"/>
      <c r="AO246" s="41"/>
      <c r="AP246" s="41"/>
    </row>
    <row r="247" ht="14.25" customHeight="1">
      <c r="B247" s="40"/>
      <c r="C247" s="40"/>
      <c r="D247" s="40"/>
      <c r="O247" s="41"/>
      <c r="P247" s="41"/>
      <c r="Q247" s="41"/>
      <c r="AB247" s="40"/>
      <c r="AC247" s="40"/>
      <c r="AD247" s="40"/>
      <c r="AO247" s="41"/>
      <c r="AP247" s="41"/>
    </row>
    <row r="248" ht="14.25" customHeight="1">
      <c r="B248" s="40"/>
      <c r="C248" s="40"/>
      <c r="D248" s="40"/>
      <c r="O248" s="41"/>
      <c r="P248" s="41"/>
      <c r="Q248" s="41"/>
      <c r="AB248" s="40"/>
      <c r="AC248" s="40"/>
      <c r="AD248" s="40"/>
      <c r="AO248" s="41"/>
      <c r="AP248" s="41"/>
    </row>
    <row r="249" ht="14.25" customHeight="1">
      <c r="B249" s="40"/>
      <c r="C249" s="40"/>
      <c r="D249" s="40"/>
      <c r="O249" s="41"/>
      <c r="P249" s="41"/>
      <c r="Q249" s="41"/>
      <c r="AB249" s="40"/>
      <c r="AC249" s="40"/>
      <c r="AD249" s="40"/>
      <c r="AO249" s="41"/>
      <c r="AP249" s="41"/>
    </row>
    <row r="250" ht="14.25" customHeight="1">
      <c r="B250" s="40"/>
      <c r="C250" s="40"/>
      <c r="D250" s="40"/>
      <c r="O250" s="41"/>
      <c r="P250" s="41"/>
      <c r="Q250" s="41"/>
      <c r="AB250" s="40"/>
      <c r="AC250" s="40"/>
      <c r="AD250" s="40"/>
      <c r="AO250" s="41"/>
      <c r="AP250" s="41"/>
    </row>
    <row r="251" ht="14.25" customHeight="1">
      <c r="B251" s="40"/>
      <c r="C251" s="40"/>
      <c r="D251" s="40"/>
      <c r="O251" s="41"/>
      <c r="P251" s="41"/>
      <c r="Q251" s="41"/>
      <c r="AB251" s="40"/>
      <c r="AC251" s="40"/>
      <c r="AD251" s="40"/>
      <c r="AO251" s="41"/>
      <c r="AP251" s="41"/>
    </row>
    <row r="252" ht="14.25" customHeight="1">
      <c r="B252" s="40"/>
      <c r="C252" s="40"/>
      <c r="D252" s="40"/>
      <c r="O252" s="41"/>
      <c r="P252" s="41"/>
      <c r="Q252" s="41"/>
      <c r="AB252" s="40"/>
      <c r="AC252" s="40"/>
      <c r="AD252" s="40"/>
      <c r="AO252" s="41"/>
      <c r="AP252" s="41"/>
    </row>
    <row r="253" ht="14.25" customHeight="1">
      <c r="B253" s="40"/>
      <c r="C253" s="40"/>
      <c r="D253" s="40"/>
      <c r="O253" s="41"/>
      <c r="P253" s="41"/>
      <c r="Q253" s="41"/>
      <c r="AB253" s="40"/>
      <c r="AC253" s="40"/>
      <c r="AD253" s="40"/>
      <c r="AO253" s="41"/>
      <c r="AP253" s="41"/>
    </row>
    <row r="254" ht="14.25" customHeight="1">
      <c r="B254" s="40"/>
      <c r="C254" s="40"/>
      <c r="D254" s="40"/>
      <c r="O254" s="41"/>
      <c r="P254" s="41"/>
      <c r="Q254" s="41"/>
      <c r="AB254" s="40"/>
      <c r="AC254" s="40"/>
      <c r="AD254" s="40"/>
      <c r="AO254" s="41"/>
      <c r="AP254" s="41"/>
    </row>
    <row r="255" ht="14.25" customHeight="1">
      <c r="B255" s="40"/>
      <c r="C255" s="40"/>
      <c r="D255" s="40"/>
      <c r="O255" s="41"/>
      <c r="P255" s="41"/>
      <c r="Q255" s="41"/>
      <c r="AB255" s="40"/>
      <c r="AC255" s="40"/>
      <c r="AD255" s="40"/>
      <c r="AO255" s="41"/>
      <c r="AP255" s="41"/>
    </row>
    <row r="256" ht="14.25" customHeight="1">
      <c r="B256" s="40"/>
      <c r="C256" s="40"/>
      <c r="D256" s="40"/>
      <c r="O256" s="41"/>
      <c r="P256" s="41"/>
      <c r="Q256" s="41"/>
      <c r="AB256" s="40"/>
      <c r="AC256" s="40"/>
      <c r="AD256" s="40"/>
      <c r="AO256" s="41"/>
      <c r="AP256" s="41"/>
    </row>
    <row r="257" ht="14.25" customHeight="1">
      <c r="B257" s="40"/>
      <c r="C257" s="40"/>
      <c r="D257" s="40"/>
      <c r="O257" s="41"/>
      <c r="P257" s="41"/>
      <c r="Q257" s="41"/>
      <c r="AB257" s="40"/>
      <c r="AC257" s="40"/>
      <c r="AD257" s="40"/>
      <c r="AO257" s="41"/>
      <c r="AP257" s="41"/>
    </row>
    <row r="258" ht="14.25" customHeight="1">
      <c r="B258" s="40"/>
      <c r="C258" s="40"/>
      <c r="D258" s="40"/>
      <c r="O258" s="41"/>
      <c r="P258" s="41"/>
      <c r="Q258" s="41"/>
      <c r="AB258" s="40"/>
      <c r="AC258" s="40"/>
      <c r="AD258" s="40"/>
      <c r="AO258" s="41"/>
      <c r="AP258" s="41"/>
    </row>
    <row r="259" ht="14.25" customHeight="1">
      <c r="B259" s="40"/>
      <c r="C259" s="40"/>
      <c r="D259" s="40"/>
      <c r="O259" s="41"/>
      <c r="P259" s="41"/>
      <c r="Q259" s="41"/>
      <c r="AB259" s="40"/>
      <c r="AC259" s="40"/>
      <c r="AD259" s="40"/>
      <c r="AO259" s="41"/>
      <c r="AP259" s="41"/>
    </row>
    <row r="260" ht="14.25" customHeight="1">
      <c r="B260" s="40"/>
      <c r="C260" s="40"/>
      <c r="D260" s="40"/>
      <c r="O260" s="41"/>
      <c r="P260" s="41"/>
      <c r="Q260" s="41"/>
      <c r="AB260" s="40"/>
      <c r="AC260" s="40"/>
      <c r="AD260" s="40"/>
      <c r="AO260" s="41"/>
      <c r="AP260" s="41"/>
    </row>
    <row r="261" ht="14.25" customHeight="1">
      <c r="B261" s="40"/>
      <c r="C261" s="40"/>
      <c r="D261" s="40"/>
      <c r="O261" s="41"/>
      <c r="P261" s="41"/>
      <c r="Q261" s="41"/>
      <c r="AB261" s="40"/>
      <c r="AC261" s="40"/>
      <c r="AD261" s="40"/>
      <c r="AO261" s="41"/>
      <c r="AP261" s="41"/>
    </row>
    <row r="262" ht="14.25" customHeight="1">
      <c r="B262" s="40"/>
      <c r="C262" s="40"/>
      <c r="D262" s="40"/>
      <c r="O262" s="41"/>
      <c r="P262" s="41"/>
      <c r="Q262" s="41"/>
      <c r="AB262" s="40"/>
      <c r="AC262" s="40"/>
      <c r="AD262" s="40"/>
      <c r="AO262" s="41"/>
      <c r="AP262" s="41"/>
    </row>
    <row r="263" ht="14.25" customHeight="1">
      <c r="B263" s="40"/>
      <c r="C263" s="40"/>
      <c r="D263" s="40"/>
      <c r="O263" s="41"/>
      <c r="P263" s="41"/>
      <c r="Q263" s="41"/>
      <c r="AB263" s="40"/>
      <c r="AC263" s="40"/>
      <c r="AD263" s="40"/>
      <c r="AO263" s="41"/>
      <c r="AP263" s="41"/>
    </row>
    <row r="264" ht="14.25" customHeight="1">
      <c r="B264" s="40"/>
      <c r="C264" s="40"/>
      <c r="D264" s="40"/>
      <c r="O264" s="41"/>
      <c r="P264" s="41"/>
      <c r="Q264" s="41"/>
      <c r="AB264" s="40"/>
      <c r="AC264" s="40"/>
      <c r="AD264" s="40"/>
      <c r="AO264" s="41"/>
      <c r="AP264" s="41"/>
    </row>
    <row r="265" ht="14.25" customHeight="1">
      <c r="B265" s="40"/>
      <c r="C265" s="40"/>
      <c r="D265" s="40"/>
      <c r="O265" s="41"/>
      <c r="P265" s="41"/>
      <c r="Q265" s="41"/>
      <c r="AB265" s="40"/>
      <c r="AC265" s="40"/>
      <c r="AD265" s="40"/>
      <c r="AO265" s="41"/>
      <c r="AP265" s="41"/>
    </row>
    <row r="266" ht="14.25" customHeight="1">
      <c r="B266" s="40"/>
      <c r="C266" s="40"/>
      <c r="D266" s="40"/>
      <c r="O266" s="41"/>
      <c r="P266" s="41"/>
      <c r="Q266" s="41"/>
      <c r="AB266" s="40"/>
      <c r="AC266" s="40"/>
      <c r="AD266" s="40"/>
      <c r="AO266" s="41"/>
      <c r="AP266" s="41"/>
    </row>
    <row r="267" ht="14.25" customHeight="1">
      <c r="B267" s="40"/>
      <c r="C267" s="40"/>
      <c r="D267" s="40"/>
      <c r="O267" s="41"/>
      <c r="P267" s="41"/>
      <c r="Q267" s="41"/>
      <c r="AB267" s="40"/>
      <c r="AC267" s="40"/>
      <c r="AD267" s="40"/>
      <c r="AO267" s="41"/>
      <c r="AP267" s="41"/>
    </row>
    <row r="268" ht="14.25" customHeight="1">
      <c r="B268" s="40"/>
      <c r="C268" s="40"/>
      <c r="D268" s="40"/>
      <c r="O268" s="41"/>
      <c r="P268" s="41"/>
      <c r="Q268" s="41"/>
      <c r="AB268" s="40"/>
      <c r="AC268" s="40"/>
      <c r="AD268" s="40"/>
      <c r="AO268" s="41"/>
      <c r="AP268" s="41"/>
    </row>
    <row r="269" ht="14.25" customHeight="1">
      <c r="B269" s="40"/>
      <c r="C269" s="40"/>
      <c r="D269" s="40"/>
      <c r="O269" s="41"/>
      <c r="P269" s="41"/>
      <c r="Q269" s="41"/>
      <c r="AB269" s="40"/>
      <c r="AC269" s="40"/>
      <c r="AD269" s="40"/>
      <c r="AO269" s="41"/>
      <c r="AP269" s="41"/>
    </row>
    <row r="270" ht="14.25" customHeight="1">
      <c r="B270" s="40"/>
      <c r="C270" s="40"/>
      <c r="D270" s="40"/>
      <c r="O270" s="41"/>
      <c r="P270" s="41"/>
      <c r="Q270" s="41"/>
      <c r="AB270" s="40"/>
      <c r="AC270" s="40"/>
      <c r="AD270" s="40"/>
      <c r="AO270" s="41"/>
      <c r="AP270" s="41"/>
    </row>
    <row r="271" ht="14.25" customHeight="1">
      <c r="B271" s="40"/>
      <c r="C271" s="40"/>
      <c r="D271" s="40"/>
      <c r="O271" s="41"/>
      <c r="P271" s="41"/>
      <c r="Q271" s="41"/>
      <c r="AB271" s="40"/>
      <c r="AC271" s="40"/>
      <c r="AD271" s="40"/>
      <c r="AO271" s="41"/>
      <c r="AP271" s="41"/>
    </row>
    <row r="272" ht="14.25" customHeight="1">
      <c r="B272" s="40"/>
      <c r="C272" s="40"/>
      <c r="D272" s="40"/>
      <c r="O272" s="41"/>
      <c r="P272" s="41"/>
      <c r="Q272" s="41"/>
      <c r="AB272" s="40"/>
      <c r="AC272" s="40"/>
      <c r="AD272" s="40"/>
      <c r="AO272" s="41"/>
      <c r="AP272" s="41"/>
    </row>
    <row r="273" ht="14.25" customHeight="1">
      <c r="B273" s="40"/>
      <c r="C273" s="40"/>
      <c r="D273" s="40"/>
      <c r="O273" s="41"/>
      <c r="P273" s="41"/>
      <c r="Q273" s="41"/>
      <c r="AB273" s="40"/>
      <c r="AC273" s="40"/>
      <c r="AD273" s="40"/>
      <c r="AO273" s="41"/>
      <c r="AP273" s="41"/>
    </row>
    <row r="274" ht="14.25" customHeight="1">
      <c r="B274" s="40"/>
      <c r="C274" s="40"/>
      <c r="D274" s="40"/>
      <c r="O274" s="41"/>
      <c r="P274" s="41"/>
      <c r="Q274" s="41"/>
      <c r="AB274" s="40"/>
      <c r="AC274" s="40"/>
      <c r="AD274" s="40"/>
      <c r="AO274" s="41"/>
      <c r="AP274" s="41"/>
    </row>
    <row r="275" ht="14.25" customHeight="1">
      <c r="B275" s="40"/>
      <c r="C275" s="40"/>
      <c r="D275" s="40"/>
      <c r="O275" s="41"/>
      <c r="P275" s="41"/>
      <c r="Q275" s="41"/>
      <c r="AB275" s="40"/>
      <c r="AC275" s="40"/>
      <c r="AD275" s="40"/>
      <c r="AO275" s="41"/>
      <c r="AP275" s="41"/>
    </row>
    <row r="276" ht="14.25" customHeight="1">
      <c r="B276" s="40"/>
      <c r="C276" s="40"/>
      <c r="D276" s="40"/>
      <c r="O276" s="41"/>
      <c r="P276" s="41"/>
      <c r="Q276" s="41"/>
      <c r="AB276" s="40"/>
      <c r="AC276" s="40"/>
      <c r="AD276" s="40"/>
      <c r="AO276" s="41"/>
      <c r="AP276" s="41"/>
    </row>
    <row r="277" ht="14.25" customHeight="1">
      <c r="B277" s="40"/>
      <c r="C277" s="40"/>
      <c r="D277" s="40"/>
      <c r="O277" s="41"/>
      <c r="P277" s="41"/>
      <c r="Q277" s="41"/>
      <c r="AB277" s="40"/>
      <c r="AC277" s="40"/>
      <c r="AD277" s="40"/>
      <c r="AO277" s="41"/>
      <c r="AP277" s="41"/>
    </row>
    <row r="278" ht="14.25" customHeight="1">
      <c r="B278" s="40"/>
      <c r="C278" s="40"/>
      <c r="D278" s="40"/>
      <c r="O278" s="41"/>
      <c r="P278" s="41"/>
      <c r="Q278" s="41"/>
      <c r="AB278" s="40"/>
      <c r="AC278" s="40"/>
      <c r="AD278" s="40"/>
      <c r="AO278" s="41"/>
      <c r="AP278" s="41"/>
    </row>
    <row r="279" ht="14.25" customHeight="1">
      <c r="B279" s="40"/>
      <c r="C279" s="40"/>
      <c r="D279" s="40"/>
      <c r="O279" s="41"/>
      <c r="P279" s="41"/>
      <c r="Q279" s="41"/>
      <c r="AB279" s="40"/>
      <c r="AC279" s="40"/>
      <c r="AD279" s="40"/>
      <c r="AO279" s="41"/>
      <c r="AP279" s="41"/>
    </row>
    <row r="280" ht="14.25" customHeight="1">
      <c r="B280" s="40"/>
      <c r="C280" s="40"/>
      <c r="D280" s="40"/>
      <c r="O280" s="41"/>
      <c r="P280" s="41"/>
      <c r="Q280" s="41"/>
      <c r="AB280" s="40"/>
      <c r="AC280" s="40"/>
      <c r="AD280" s="40"/>
      <c r="AO280" s="41"/>
      <c r="AP280" s="41"/>
    </row>
    <row r="281" ht="14.25" customHeight="1">
      <c r="B281" s="40"/>
      <c r="C281" s="40"/>
      <c r="D281" s="40"/>
      <c r="O281" s="41"/>
      <c r="P281" s="41"/>
      <c r="Q281" s="41"/>
      <c r="AB281" s="40"/>
      <c r="AC281" s="40"/>
      <c r="AD281" s="40"/>
      <c r="AO281" s="41"/>
      <c r="AP281" s="41"/>
    </row>
    <row r="282" ht="14.25" customHeight="1">
      <c r="B282" s="40"/>
      <c r="C282" s="40"/>
      <c r="D282" s="40"/>
      <c r="O282" s="41"/>
      <c r="P282" s="41"/>
      <c r="Q282" s="41"/>
      <c r="AB282" s="40"/>
      <c r="AC282" s="40"/>
      <c r="AD282" s="40"/>
      <c r="AO282" s="41"/>
      <c r="AP282" s="41"/>
    </row>
    <row r="283" ht="14.25" customHeight="1">
      <c r="B283" s="40"/>
      <c r="C283" s="40"/>
      <c r="D283" s="40"/>
      <c r="O283" s="41"/>
      <c r="P283" s="41"/>
      <c r="Q283" s="41"/>
      <c r="AB283" s="40"/>
      <c r="AC283" s="40"/>
      <c r="AD283" s="40"/>
      <c r="AO283" s="41"/>
      <c r="AP283" s="41"/>
    </row>
    <row r="284" ht="14.25" customHeight="1">
      <c r="B284" s="40"/>
      <c r="C284" s="40"/>
      <c r="D284" s="40"/>
      <c r="O284" s="41"/>
      <c r="P284" s="41"/>
      <c r="Q284" s="41"/>
      <c r="AB284" s="40"/>
      <c r="AC284" s="40"/>
      <c r="AD284" s="40"/>
      <c r="AO284" s="41"/>
      <c r="AP284" s="41"/>
    </row>
    <row r="285" ht="14.25" customHeight="1">
      <c r="B285" s="40"/>
      <c r="C285" s="40"/>
      <c r="D285" s="40"/>
      <c r="O285" s="41"/>
      <c r="P285" s="41"/>
      <c r="Q285" s="41"/>
      <c r="AB285" s="40"/>
      <c r="AC285" s="40"/>
      <c r="AD285" s="40"/>
      <c r="AO285" s="41"/>
      <c r="AP285" s="41"/>
    </row>
    <row r="286" ht="14.25" customHeight="1">
      <c r="B286" s="40"/>
      <c r="C286" s="40"/>
      <c r="D286" s="40"/>
      <c r="O286" s="41"/>
      <c r="P286" s="41"/>
      <c r="Q286" s="41"/>
      <c r="AB286" s="40"/>
      <c r="AC286" s="40"/>
      <c r="AD286" s="40"/>
      <c r="AO286" s="41"/>
      <c r="AP286" s="41"/>
    </row>
    <row r="287" ht="14.25" customHeight="1">
      <c r="B287" s="40"/>
      <c r="C287" s="40"/>
      <c r="D287" s="40"/>
      <c r="O287" s="41"/>
      <c r="P287" s="41"/>
      <c r="Q287" s="41"/>
      <c r="AB287" s="40"/>
      <c r="AC287" s="40"/>
      <c r="AD287" s="40"/>
      <c r="AO287" s="41"/>
      <c r="AP287" s="41"/>
    </row>
    <row r="288" ht="14.25" customHeight="1">
      <c r="B288" s="40"/>
      <c r="C288" s="40"/>
      <c r="D288" s="40"/>
      <c r="O288" s="41"/>
      <c r="P288" s="41"/>
      <c r="Q288" s="41"/>
      <c r="AB288" s="40"/>
      <c r="AC288" s="40"/>
      <c r="AD288" s="40"/>
      <c r="AO288" s="41"/>
      <c r="AP288" s="41"/>
    </row>
    <row r="289" ht="14.25" customHeight="1">
      <c r="B289" s="40"/>
      <c r="C289" s="40"/>
      <c r="D289" s="40"/>
      <c r="O289" s="41"/>
      <c r="P289" s="41"/>
      <c r="Q289" s="41"/>
      <c r="AB289" s="40"/>
      <c r="AC289" s="40"/>
      <c r="AD289" s="40"/>
      <c r="AO289" s="41"/>
      <c r="AP289" s="41"/>
    </row>
    <row r="290" ht="14.25" customHeight="1">
      <c r="B290" s="40"/>
      <c r="C290" s="40"/>
      <c r="D290" s="40"/>
      <c r="O290" s="41"/>
      <c r="P290" s="41"/>
      <c r="Q290" s="41"/>
      <c r="AB290" s="40"/>
      <c r="AC290" s="40"/>
      <c r="AD290" s="40"/>
      <c r="AO290" s="41"/>
      <c r="AP290" s="41"/>
    </row>
    <row r="291" ht="14.25" customHeight="1">
      <c r="B291" s="40"/>
      <c r="C291" s="40"/>
      <c r="D291" s="40"/>
      <c r="O291" s="41"/>
      <c r="P291" s="41"/>
      <c r="Q291" s="41"/>
      <c r="AB291" s="40"/>
      <c r="AC291" s="40"/>
      <c r="AD291" s="40"/>
      <c r="AO291" s="41"/>
      <c r="AP291" s="41"/>
    </row>
    <row r="292" ht="14.25" customHeight="1">
      <c r="B292" s="40"/>
      <c r="C292" s="40"/>
      <c r="D292" s="40"/>
      <c r="O292" s="41"/>
      <c r="P292" s="41"/>
      <c r="Q292" s="41"/>
      <c r="AB292" s="40"/>
      <c r="AC292" s="40"/>
      <c r="AD292" s="40"/>
      <c r="AO292" s="41"/>
      <c r="AP292" s="41"/>
    </row>
    <row r="293" ht="14.25" customHeight="1">
      <c r="B293" s="40"/>
      <c r="C293" s="40"/>
      <c r="D293" s="40"/>
      <c r="O293" s="41"/>
      <c r="P293" s="41"/>
      <c r="Q293" s="41"/>
      <c r="AB293" s="40"/>
      <c r="AC293" s="40"/>
      <c r="AD293" s="40"/>
      <c r="AO293" s="41"/>
      <c r="AP293" s="41"/>
    </row>
    <row r="294" ht="14.25" customHeight="1">
      <c r="B294" s="40"/>
      <c r="C294" s="40"/>
      <c r="D294" s="40"/>
      <c r="O294" s="41"/>
      <c r="P294" s="41"/>
      <c r="Q294" s="41"/>
      <c r="AB294" s="40"/>
      <c r="AC294" s="40"/>
      <c r="AD294" s="40"/>
      <c r="AO294" s="41"/>
      <c r="AP294" s="41"/>
    </row>
    <row r="295" ht="14.25" customHeight="1">
      <c r="B295" s="40"/>
      <c r="C295" s="40"/>
      <c r="D295" s="40"/>
      <c r="O295" s="41"/>
      <c r="P295" s="41"/>
      <c r="Q295" s="41"/>
      <c r="AB295" s="40"/>
      <c r="AC295" s="40"/>
      <c r="AD295" s="40"/>
      <c r="AO295" s="41"/>
      <c r="AP295" s="41"/>
    </row>
    <row r="296" ht="14.25" customHeight="1">
      <c r="B296" s="40"/>
      <c r="C296" s="40"/>
      <c r="D296" s="40"/>
      <c r="O296" s="41"/>
      <c r="P296" s="41"/>
      <c r="Q296" s="41"/>
      <c r="AB296" s="40"/>
      <c r="AC296" s="40"/>
      <c r="AD296" s="40"/>
      <c r="AO296" s="41"/>
      <c r="AP296" s="41"/>
    </row>
    <row r="297" ht="14.25" customHeight="1">
      <c r="B297" s="40"/>
      <c r="C297" s="40"/>
      <c r="D297" s="40"/>
      <c r="O297" s="41"/>
      <c r="P297" s="41"/>
      <c r="Q297" s="41"/>
      <c r="AB297" s="40"/>
      <c r="AC297" s="40"/>
      <c r="AD297" s="40"/>
      <c r="AO297" s="41"/>
      <c r="AP297" s="41"/>
    </row>
    <row r="298" ht="14.25" customHeight="1">
      <c r="B298" s="40"/>
      <c r="C298" s="40"/>
      <c r="D298" s="40"/>
      <c r="O298" s="41"/>
      <c r="P298" s="41"/>
      <c r="Q298" s="41"/>
      <c r="AB298" s="40"/>
      <c r="AC298" s="40"/>
      <c r="AD298" s="40"/>
      <c r="AO298" s="41"/>
      <c r="AP298" s="41"/>
    </row>
    <row r="299" ht="14.25" customHeight="1">
      <c r="B299" s="40"/>
      <c r="C299" s="40"/>
      <c r="D299" s="40"/>
      <c r="O299" s="41"/>
      <c r="P299" s="41"/>
      <c r="Q299" s="41"/>
      <c r="AB299" s="40"/>
      <c r="AC299" s="40"/>
      <c r="AD299" s="40"/>
      <c r="AO299" s="41"/>
      <c r="AP299" s="41"/>
    </row>
    <row r="300" ht="14.25" customHeight="1">
      <c r="B300" s="40"/>
      <c r="C300" s="40"/>
      <c r="D300" s="40"/>
      <c r="O300" s="41"/>
      <c r="P300" s="41"/>
      <c r="Q300" s="41"/>
      <c r="AB300" s="40"/>
      <c r="AC300" s="40"/>
      <c r="AD300" s="40"/>
      <c r="AO300" s="41"/>
      <c r="AP300" s="41"/>
    </row>
    <row r="301" ht="14.25" customHeight="1">
      <c r="B301" s="40"/>
      <c r="C301" s="40"/>
      <c r="D301" s="40"/>
      <c r="O301" s="41"/>
      <c r="P301" s="41"/>
      <c r="Q301" s="41"/>
      <c r="AB301" s="40"/>
      <c r="AC301" s="40"/>
      <c r="AD301" s="40"/>
      <c r="AO301" s="41"/>
      <c r="AP301" s="41"/>
    </row>
    <row r="302" ht="14.25" customHeight="1">
      <c r="B302" s="40"/>
      <c r="C302" s="40"/>
      <c r="D302" s="40"/>
      <c r="O302" s="41"/>
      <c r="P302" s="41"/>
      <c r="Q302" s="41"/>
      <c r="AB302" s="40"/>
      <c r="AC302" s="40"/>
      <c r="AD302" s="40"/>
      <c r="AO302" s="41"/>
      <c r="AP302" s="41"/>
    </row>
    <row r="303" ht="14.25" customHeight="1">
      <c r="B303" s="40"/>
      <c r="C303" s="40"/>
      <c r="D303" s="40"/>
      <c r="O303" s="41"/>
      <c r="P303" s="41"/>
      <c r="Q303" s="41"/>
      <c r="AB303" s="40"/>
      <c r="AC303" s="40"/>
      <c r="AD303" s="40"/>
      <c r="AO303" s="41"/>
      <c r="AP303" s="41"/>
    </row>
    <row r="304" ht="14.25" customHeight="1">
      <c r="B304" s="40"/>
      <c r="C304" s="40"/>
      <c r="D304" s="40"/>
      <c r="O304" s="41"/>
      <c r="P304" s="41"/>
      <c r="Q304" s="41"/>
      <c r="AB304" s="40"/>
      <c r="AC304" s="40"/>
      <c r="AD304" s="40"/>
      <c r="AO304" s="41"/>
      <c r="AP304" s="41"/>
    </row>
    <row r="305" ht="14.25" customHeight="1">
      <c r="B305" s="40"/>
      <c r="C305" s="40"/>
      <c r="D305" s="40"/>
      <c r="O305" s="41"/>
      <c r="P305" s="41"/>
      <c r="Q305" s="41"/>
      <c r="AB305" s="40"/>
      <c r="AC305" s="40"/>
      <c r="AD305" s="40"/>
      <c r="AO305" s="41"/>
      <c r="AP305" s="41"/>
    </row>
    <row r="306" ht="14.25" customHeight="1">
      <c r="B306" s="40"/>
      <c r="C306" s="40"/>
      <c r="D306" s="40"/>
      <c r="O306" s="41"/>
      <c r="P306" s="41"/>
      <c r="Q306" s="41"/>
      <c r="AB306" s="40"/>
      <c r="AC306" s="40"/>
      <c r="AD306" s="40"/>
      <c r="AO306" s="41"/>
      <c r="AP306" s="41"/>
    </row>
    <row r="307" ht="14.25" customHeight="1">
      <c r="B307" s="40"/>
      <c r="C307" s="40"/>
      <c r="D307" s="40"/>
      <c r="O307" s="41"/>
      <c r="P307" s="41"/>
      <c r="Q307" s="41"/>
      <c r="AB307" s="40"/>
      <c r="AC307" s="40"/>
      <c r="AD307" s="40"/>
      <c r="AO307" s="41"/>
      <c r="AP307" s="41"/>
    </row>
    <row r="308" ht="14.25" customHeight="1">
      <c r="B308" s="40"/>
      <c r="C308" s="40"/>
      <c r="D308" s="40"/>
      <c r="O308" s="41"/>
      <c r="P308" s="41"/>
      <c r="Q308" s="41"/>
      <c r="AB308" s="40"/>
      <c r="AC308" s="40"/>
      <c r="AD308" s="40"/>
      <c r="AO308" s="41"/>
      <c r="AP308" s="41"/>
    </row>
    <row r="309" ht="14.25" customHeight="1">
      <c r="B309" s="40"/>
      <c r="C309" s="40"/>
      <c r="D309" s="40"/>
      <c r="O309" s="41"/>
      <c r="P309" s="41"/>
      <c r="Q309" s="41"/>
      <c r="AB309" s="40"/>
      <c r="AC309" s="40"/>
      <c r="AD309" s="40"/>
      <c r="AO309" s="41"/>
      <c r="AP309" s="41"/>
    </row>
    <row r="310" ht="14.25" customHeight="1">
      <c r="B310" s="40"/>
      <c r="C310" s="40"/>
      <c r="D310" s="40"/>
      <c r="O310" s="41"/>
      <c r="P310" s="41"/>
      <c r="Q310" s="41"/>
      <c r="AB310" s="40"/>
      <c r="AC310" s="40"/>
      <c r="AD310" s="40"/>
      <c r="AO310" s="41"/>
      <c r="AP310" s="41"/>
    </row>
    <row r="311" ht="14.25" customHeight="1">
      <c r="B311" s="40"/>
      <c r="C311" s="40"/>
      <c r="D311" s="40"/>
      <c r="O311" s="41"/>
      <c r="P311" s="41"/>
      <c r="Q311" s="41"/>
      <c r="AB311" s="40"/>
      <c r="AC311" s="40"/>
      <c r="AD311" s="40"/>
      <c r="AO311" s="41"/>
      <c r="AP311" s="41"/>
    </row>
    <row r="312" ht="14.25" customHeight="1">
      <c r="B312" s="40"/>
      <c r="C312" s="40"/>
      <c r="D312" s="40"/>
      <c r="O312" s="41"/>
      <c r="P312" s="41"/>
      <c r="Q312" s="41"/>
      <c r="AB312" s="40"/>
      <c r="AC312" s="40"/>
      <c r="AD312" s="40"/>
      <c r="AO312" s="41"/>
      <c r="AP312" s="41"/>
    </row>
    <row r="313" ht="14.25" customHeight="1">
      <c r="B313" s="40"/>
      <c r="C313" s="40"/>
      <c r="D313" s="40"/>
      <c r="O313" s="41"/>
      <c r="P313" s="41"/>
      <c r="Q313" s="41"/>
      <c r="AB313" s="40"/>
      <c r="AC313" s="40"/>
      <c r="AD313" s="40"/>
      <c r="AO313" s="41"/>
      <c r="AP313" s="41"/>
    </row>
    <row r="314" ht="14.25" customHeight="1">
      <c r="B314" s="40"/>
      <c r="C314" s="40"/>
      <c r="D314" s="40"/>
      <c r="O314" s="41"/>
      <c r="P314" s="41"/>
      <c r="Q314" s="41"/>
      <c r="AB314" s="40"/>
      <c r="AC314" s="40"/>
      <c r="AD314" s="40"/>
      <c r="AO314" s="41"/>
      <c r="AP314" s="41"/>
    </row>
    <row r="315" ht="14.25" customHeight="1">
      <c r="B315" s="40"/>
      <c r="C315" s="40"/>
      <c r="D315" s="40"/>
      <c r="O315" s="41"/>
      <c r="P315" s="41"/>
      <c r="Q315" s="41"/>
      <c r="AB315" s="40"/>
      <c r="AC315" s="40"/>
      <c r="AD315" s="40"/>
      <c r="AO315" s="41"/>
      <c r="AP315" s="41"/>
    </row>
    <row r="316" ht="14.25" customHeight="1">
      <c r="B316" s="40"/>
      <c r="C316" s="40"/>
      <c r="D316" s="40"/>
      <c r="O316" s="41"/>
      <c r="P316" s="41"/>
      <c r="Q316" s="41"/>
      <c r="AB316" s="40"/>
      <c r="AC316" s="40"/>
      <c r="AD316" s="40"/>
      <c r="AO316" s="41"/>
      <c r="AP316" s="41"/>
    </row>
    <row r="317" ht="14.25" customHeight="1">
      <c r="B317" s="40"/>
      <c r="C317" s="40"/>
      <c r="D317" s="40"/>
      <c r="O317" s="41"/>
      <c r="P317" s="41"/>
      <c r="Q317" s="41"/>
      <c r="AB317" s="40"/>
      <c r="AC317" s="40"/>
      <c r="AD317" s="40"/>
      <c r="AO317" s="41"/>
      <c r="AP317" s="41"/>
    </row>
    <row r="318" ht="14.25" customHeight="1">
      <c r="B318" s="40"/>
      <c r="C318" s="40"/>
      <c r="D318" s="40"/>
      <c r="O318" s="41"/>
      <c r="P318" s="41"/>
      <c r="Q318" s="41"/>
      <c r="AB318" s="40"/>
      <c r="AC318" s="40"/>
      <c r="AD318" s="40"/>
      <c r="AO318" s="41"/>
      <c r="AP318" s="41"/>
    </row>
    <row r="319" ht="14.25" customHeight="1">
      <c r="B319" s="40"/>
      <c r="C319" s="40"/>
      <c r="D319" s="40"/>
      <c r="O319" s="41"/>
      <c r="P319" s="41"/>
      <c r="Q319" s="41"/>
      <c r="AB319" s="40"/>
      <c r="AC319" s="40"/>
      <c r="AD319" s="40"/>
      <c r="AO319" s="41"/>
      <c r="AP319" s="41"/>
    </row>
    <row r="320" ht="14.25" customHeight="1">
      <c r="B320" s="40"/>
      <c r="C320" s="40"/>
      <c r="D320" s="40"/>
      <c r="O320" s="41"/>
      <c r="P320" s="41"/>
      <c r="Q320" s="41"/>
      <c r="AB320" s="40"/>
      <c r="AC320" s="40"/>
      <c r="AD320" s="40"/>
      <c r="AO320" s="41"/>
      <c r="AP320" s="41"/>
    </row>
    <row r="321" ht="14.25" customHeight="1">
      <c r="B321" s="40"/>
      <c r="C321" s="40"/>
      <c r="D321" s="40"/>
      <c r="O321" s="41"/>
      <c r="P321" s="41"/>
      <c r="Q321" s="41"/>
      <c r="AB321" s="40"/>
      <c r="AC321" s="40"/>
      <c r="AD321" s="40"/>
      <c r="AO321" s="41"/>
      <c r="AP321" s="41"/>
    </row>
    <row r="322" ht="14.25" customHeight="1">
      <c r="B322" s="40"/>
      <c r="C322" s="40"/>
      <c r="D322" s="40"/>
      <c r="O322" s="41"/>
      <c r="P322" s="41"/>
      <c r="Q322" s="41"/>
      <c r="AB322" s="40"/>
      <c r="AC322" s="40"/>
      <c r="AD322" s="40"/>
      <c r="AO322" s="41"/>
      <c r="AP322" s="41"/>
    </row>
    <row r="323" ht="14.25" customHeight="1">
      <c r="B323" s="40"/>
      <c r="C323" s="40"/>
      <c r="D323" s="40"/>
      <c r="O323" s="41"/>
      <c r="P323" s="41"/>
      <c r="Q323" s="41"/>
      <c r="AB323" s="40"/>
      <c r="AC323" s="40"/>
      <c r="AD323" s="40"/>
      <c r="AO323" s="41"/>
      <c r="AP323" s="41"/>
    </row>
    <row r="324" ht="14.25" customHeight="1">
      <c r="B324" s="40"/>
      <c r="C324" s="40"/>
      <c r="D324" s="40"/>
      <c r="O324" s="41"/>
      <c r="P324" s="41"/>
      <c r="Q324" s="41"/>
      <c r="AB324" s="40"/>
      <c r="AC324" s="40"/>
      <c r="AD324" s="40"/>
      <c r="AO324" s="41"/>
      <c r="AP324" s="41"/>
    </row>
    <row r="325" ht="14.25" customHeight="1">
      <c r="B325" s="40"/>
      <c r="C325" s="40"/>
      <c r="D325" s="40"/>
      <c r="O325" s="41"/>
      <c r="P325" s="41"/>
      <c r="Q325" s="41"/>
      <c r="AB325" s="40"/>
      <c r="AC325" s="40"/>
      <c r="AD325" s="40"/>
      <c r="AO325" s="41"/>
      <c r="AP325" s="41"/>
    </row>
    <row r="326" ht="14.25" customHeight="1">
      <c r="B326" s="40"/>
      <c r="C326" s="40"/>
      <c r="D326" s="40"/>
      <c r="O326" s="41"/>
      <c r="P326" s="41"/>
      <c r="Q326" s="41"/>
      <c r="AB326" s="40"/>
      <c r="AC326" s="40"/>
      <c r="AD326" s="40"/>
      <c r="AO326" s="41"/>
      <c r="AP326" s="41"/>
    </row>
    <row r="327" ht="14.25" customHeight="1">
      <c r="B327" s="40"/>
      <c r="C327" s="40"/>
      <c r="D327" s="40"/>
      <c r="O327" s="41"/>
      <c r="P327" s="41"/>
      <c r="Q327" s="41"/>
      <c r="AB327" s="40"/>
      <c r="AC327" s="40"/>
      <c r="AD327" s="40"/>
      <c r="AO327" s="41"/>
      <c r="AP327" s="41"/>
    </row>
    <row r="328" ht="14.25" customHeight="1">
      <c r="B328" s="40"/>
      <c r="C328" s="40"/>
      <c r="D328" s="40"/>
      <c r="O328" s="41"/>
      <c r="P328" s="41"/>
      <c r="Q328" s="41"/>
      <c r="AB328" s="40"/>
      <c r="AC328" s="40"/>
      <c r="AD328" s="40"/>
      <c r="AO328" s="41"/>
      <c r="AP328" s="41"/>
    </row>
    <row r="329" ht="14.25" customHeight="1">
      <c r="B329" s="40"/>
      <c r="C329" s="40"/>
      <c r="D329" s="40"/>
      <c r="O329" s="41"/>
      <c r="P329" s="41"/>
      <c r="Q329" s="41"/>
      <c r="AB329" s="40"/>
      <c r="AC329" s="40"/>
      <c r="AD329" s="40"/>
      <c r="AO329" s="41"/>
      <c r="AP329" s="41"/>
    </row>
    <row r="330" ht="14.25" customHeight="1">
      <c r="B330" s="40"/>
      <c r="C330" s="40"/>
      <c r="D330" s="40"/>
      <c r="O330" s="41"/>
      <c r="P330" s="41"/>
      <c r="Q330" s="41"/>
      <c r="AB330" s="40"/>
      <c r="AC330" s="40"/>
      <c r="AD330" s="40"/>
      <c r="AO330" s="41"/>
      <c r="AP330" s="41"/>
    </row>
    <row r="331" ht="14.25" customHeight="1">
      <c r="B331" s="40"/>
      <c r="C331" s="40"/>
      <c r="D331" s="40"/>
      <c r="O331" s="41"/>
      <c r="P331" s="41"/>
      <c r="Q331" s="41"/>
      <c r="AB331" s="40"/>
      <c r="AC331" s="40"/>
      <c r="AD331" s="40"/>
      <c r="AO331" s="41"/>
      <c r="AP331" s="41"/>
    </row>
    <row r="332" ht="14.25" customHeight="1">
      <c r="B332" s="40"/>
      <c r="C332" s="40"/>
      <c r="D332" s="40"/>
      <c r="O332" s="41"/>
      <c r="P332" s="41"/>
      <c r="Q332" s="41"/>
      <c r="AB332" s="40"/>
      <c r="AC332" s="40"/>
      <c r="AD332" s="40"/>
      <c r="AO332" s="41"/>
      <c r="AP332" s="41"/>
    </row>
    <row r="333" ht="14.25" customHeight="1">
      <c r="B333" s="40"/>
      <c r="C333" s="40"/>
      <c r="D333" s="40"/>
      <c r="O333" s="41"/>
      <c r="P333" s="41"/>
      <c r="Q333" s="41"/>
      <c r="AB333" s="40"/>
      <c r="AC333" s="40"/>
      <c r="AD333" s="40"/>
      <c r="AO333" s="41"/>
      <c r="AP333" s="41"/>
    </row>
    <row r="334" ht="14.25" customHeight="1">
      <c r="B334" s="40"/>
      <c r="C334" s="40"/>
      <c r="D334" s="40"/>
      <c r="O334" s="41"/>
      <c r="P334" s="41"/>
      <c r="Q334" s="41"/>
      <c r="AB334" s="40"/>
      <c r="AC334" s="40"/>
      <c r="AD334" s="40"/>
      <c r="AO334" s="41"/>
      <c r="AP334" s="41"/>
    </row>
    <row r="335" ht="14.25" customHeight="1">
      <c r="B335" s="40"/>
      <c r="C335" s="40"/>
      <c r="D335" s="40"/>
      <c r="O335" s="41"/>
      <c r="P335" s="41"/>
      <c r="Q335" s="41"/>
      <c r="AB335" s="40"/>
      <c r="AC335" s="40"/>
      <c r="AD335" s="40"/>
      <c r="AO335" s="41"/>
      <c r="AP335" s="41"/>
    </row>
    <row r="336" ht="14.25" customHeight="1">
      <c r="B336" s="40"/>
      <c r="C336" s="40"/>
      <c r="D336" s="40"/>
      <c r="O336" s="41"/>
      <c r="P336" s="41"/>
      <c r="Q336" s="41"/>
      <c r="AB336" s="40"/>
      <c r="AC336" s="40"/>
      <c r="AD336" s="40"/>
      <c r="AO336" s="41"/>
      <c r="AP336" s="41"/>
    </row>
    <row r="337" ht="14.25" customHeight="1">
      <c r="B337" s="40"/>
      <c r="C337" s="40"/>
      <c r="D337" s="40"/>
      <c r="O337" s="41"/>
      <c r="P337" s="41"/>
      <c r="Q337" s="41"/>
      <c r="AB337" s="40"/>
      <c r="AC337" s="40"/>
      <c r="AD337" s="40"/>
      <c r="AO337" s="41"/>
      <c r="AP337" s="41"/>
    </row>
    <row r="338" ht="14.25" customHeight="1">
      <c r="B338" s="40"/>
      <c r="C338" s="40"/>
      <c r="D338" s="40"/>
      <c r="O338" s="41"/>
      <c r="P338" s="41"/>
      <c r="Q338" s="41"/>
      <c r="AB338" s="40"/>
      <c r="AC338" s="40"/>
      <c r="AD338" s="40"/>
      <c r="AO338" s="41"/>
      <c r="AP338" s="41"/>
    </row>
    <row r="339" ht="14.25" customHeight="1">
      <c r="B339" s="40"/>
      <c r="C339" s="40"/>
      <c r="D339" s="40"/>
      <c r="O339" s="41"/>
      <c r="P339" s="41"/>
      <c r="Q339" s="41"/>
      <c r="AB339" s="40"/>
      <c r="AC339" s="40"/>
      <c r="AD339" s="40"/>
      <c r="AO339" s="41"/>
      <c r="AP339" s="41"/>
    </row>
    <row r="340" ht="14.25" customHeight="1">
      <c r="B340" s="40"/>
      <c r="C340" s="40"/>
      <c r="D340" s="40"/>
      <c r="O340" s="41"/>
      <c r="P340" s="41"/>
      <c r="Q340" s="41"/>
      <c r="AB340" s="40"/>
      <c r="AC340" s="40"/>
      <c r="AD340" s="40"/>
      <c r="AO340" s="41"/>
      <c r="AP340" s="41"/>
    </row>
    <row r="341" ht="14.25" customHeight="1">
      <c r="B341" s="40"/>
      <c r="C341" s="40"/>
      <c r="D341" s="40"/>
      <c r="O341" s="41"/>
      <c r="P341" s="41"/>
      <c r="Q341" s="41"/>
      <c r="AB341" s="40"/>
      <c r="AC341" s="40"/>
      <c r="AD341" s="40"/>
      <c r="AO341" s="41"/>
      <c r="AP341" s="41"/>
    </row>
    <row r="342" ht="14.25" customHeight="1">
      <c r="B342" s="40"/>
      <c r="C342" s="40"/>
      <c r="D342" s="40"/>
      <c r="O342" s="41"/>
      <c r="P342" s="41"/>
      <c r="Q342" s="41"/>
      <c r="AB342" s="40"/>
      <c r="AC342" s="40"/>
      <c r="AD342" s="40"/>
      <c r="AO342" s="41"/>
      <c r="AP342" s="41"/>
    </row>
    <row r="343" ht="14.25" customHeight="1">
      <c r="B343" s="40"/>
      <c r="C343" s="40"/>
      <c r="D343" s="40"/>
      <c r="O343" s="41"/>
      <c r="P343" s="41"/>
      <c r="Q343" s="41"/>
      <c r="AB343" s="40"/>
      <c r="AC343" s="40"/>
      <c r="AD343" s="40"/>
      <c r="AO343" s="41"/>
      <c r="AP343" s="41"/>
    </row>
    <row r="344" ht="14.25" customHeight="1">
      <c r="B344" s="40"/>
      <c r="C344" s="40"/>
      <c r="D344" s="40"/>
      <c r="O344" s="41"/>
      <c r="P344" s="41"/>
      <c r="Q344" s="41"/>
      <c r="AB344" s="40"/>
      <c r="AC344" s="40"/>
      <c r="AD344" s="40"/>
      <c r="AO344" s="41"/>
      <c r="AP344" s="41"/>
    </row>
    <row r="345" ht="14.25" customHeight="1">
      <c r="B345" s="40"/>
      <c r="C345" s="40"/>
      <c r="D345" s="40"/>
      <c r="O345" s="41"/>
      <c r="P345" s="41"/>
      <c r="Q345" s="41"/>
      <c r="AB345" s="40"/>
      <c r="AC345" s="40"/>
      <c r="AD345" s="40"/>
      <c r="AO345" s="41"/>
      <c r="AP345" s="41"/>
    </row>
    <row r="346" ht="14.25" customHeight="1">
      <c r="B346" s="40"/>
      <c r="C346" s="40"/>
      <c r="D346" s="40"/>
      <c r="O346" s="41"/>
      <c r="P346" s="41"/>
      <c r="Q346" s="41"/>
      <c r="AB346" s="40"/>
      <c r="AC346" s="40"/>
      <c r="AD346" s="40"/>
      <c r="AO346" s="41"/>
      <c r="AP346" s="41"/>
    </row>
    <row r="347" ht="14.25" customHeight="1">
      <c r="B347" s="40"/>
      <c r="C347" s="40"/>
      <c r="D347" s="40"/>
      <c r="O347" s="41"/>
      <c r="P347" s="41"/>
      <c r="Q347" s="41"/>
      <c r="AB347" s="40"/>
      <c r="AC347" s="40"/>
      <c r="AD347" s="40"/>
      <c r="AO347" s="41"/>
      <c r="AP347" s="41"/>
    </row>
    <row r="348" ht="14.25" customHeight="1">
      <c r="B348" s="40"/>
      <c r="C348" s="40"/>
      <c r="D348" s="40"/>
      <c r="O348" s="41"/>
      <c r="P348" s="41"/>
      <c r="Q348" s="41"/>
      <c r="AB348" s="40"/>
      <c r="AC348" s="40"/>
      <c r="AD348" s="40"/>
      <c r="AO348" s="41"/>
      <c r="AP348" s="41"/>
    </row>
    <row r="349" ht="14.25" customHeight="1">
      <c r="B349" s="40"/>
      <c r="C349" s="40"/>
      <c r="D349" s="40"/>
      <c r="O349" s="41"/>
      <c r="P349" s="41"/>
      <c r="Q349" s="41"/>
      <c r="AB349" s="40"/>
      <c r="AC349" s="40"/>
      <c r="AD349" s="40"/>
      <c r="AO349" s="41"/>
      <c r="AP349" s="41"/>
    </row>
    <row r="350" ht="14.25" customHeight="1">
      <c r="B350" s="40"/>
      <c r="C350" s="40"/>
      <c r="D350" s="40"/>
      <c r="O350" s="41"/>
      <c r="P350" s="41"/>
      <c r="Q350" s="41"/>
      <c r="AB350" s="40"/>
      <c r="AC350" s="40"/>
      <c r="AD350" s="40"/>
      <c r="AO350" s="41"/>
      <c r="AP350" s="41"/>
    </row>
    <row r="351" ht="14.25" customHeight="1">
      <c r="B351" s="40"/>
      <c r="C351" s="40"/>
      <c r="D351" s="40"/>
      <c r="O351" s="41"/>
      <c r="P351" s="41"/>
      <c r="Q351" s="41"/>
      <c r="AB351" s="40"/>
      <c r="AC351" s="40"/>
      <c r="AD351" s="40"/>
      <c r="AO351" s="41"/>
      <c r="AP351" s="41"/>
    </row>
    <row r="352" ht="14.25" customHeight="1">
      <c r="B352" s="40"/>
      <c r="C352" s="40"/>
      <c r="D352" s="40"/>
      <c r="O352" s="41"/>
      <c r="P352" s="41"/>
      <c r="Q352" s="41"/>
      <c r="AB352" s="40"/>
      <c r="AC352" s="40"/>
      <c r="AD352" s="40"/>
      <c r="AO352" s="41"/>
      <c r="AP352" s="41"/>
    </row>
    <row r="353" ht="14.25" customHeight="1">
      <c r="B353" s="40"/>
      <c r="C353" s="40"/>
      <c r="D353" s="40"/>
      <c r="O353" s="41"/>
      <c r="P353" s="41"/>
      <c r="Q353" s="41"/>
      <c r="AB353" s="40"/>
      <c r="AC353" s="40"/>
      <c r="AD353" s="40"/>
      <c r="AO353" s="41"/>
      <c r="AP353" s="41"/>
    </row>
    <row r="354" ht="14.25" customHeight="1">
      <c r="B354" s="40"/>
      <c r="C354" s="40"/>
      <c r="D354" s="40"/>
      <c r="O354" s="41"/>
      <c r="P354" s="41"/>
      <c r="Q354" s="41"/>
      <c r="AB354" s="40"/>
      <c r="AC354" s="40"/>
      <c r="AD354" s="40"/>
      <c r="AO354" s="41"/>
      <c r="AP354" s="41"/>
    </row>
    <row r="355" ht="14.25" customHeight="1">
      <c r="B355" s="40"/>
      <c r="C355" s="40"/>
      <c r="D355" s="40"/>
      <c r="O355" s="41"/>
      <c r="P355" s="41"/>
      <c r="Q355" s="41"/>
      <c r="AB355" s="40"/>
      <c r="AC355" s="40"/>
      <c r="AD355" s="40"/>
      <c r="AO355" s="41"/>
      <c r="AP355" s="41"/>
    </row>
    <row r="356" ht="14.25" customHeight="1">
      <c r="B356" s="40"/>
      <c r="C356" s="40"/>
      <c r="D356" s="40"/>
      <c r="O356" s="41"/>
      <c r="P356" s="41"/>
      <c r="Q356" s="41"/>
      <c r="AB356" s="40"/>
      <c r="AC356" s="40"/>
      <c r="AD356" s="40"/>
      <c r="AO356" s="41"/>
      <c r="AP356" s="41"/>
    </row>
    <row r="357" ht="14.25" customHeight="1">
      <c r="B357" s="40"/>
      <c r="C357" s="40"/>
      <c r="D357" s="40"/>
      <c r="O357" s="41"/>
      <c r="P357" s="41"/>
      <c r="Q357" s="41"/>
      <c r="AB357" s="40"/>
      <c r="AC357" s="40"/>
      <c r="AD357" s="40"/>
      <c r="AO357" s="41"/>
      <c r="AP357" s="41"/>
    </row>
    <row r="358" ht="14.25" customHeight="1">
      <c r="B358" s="40"/>
      <c r="C358" s="40"/>
      <c r="D358" s="40"/>
      <c r="O358" s="41"/>
      <c r="P358" s="41"/>
      <c r="Q358" s="41"/>
      <c r="AB358" s="40"/>
      <c r="AC358" s="40"/>
      <c r="AD358" s="40"/>
      <c r="AO358" s="41"/>
      <c r="AP358" s="41"/>
    </row>
    <row r="359" ht="14.25" customHeight="1">
      <c r="B359" s="40"/>
      <c r="C359" s="40"/>
      <c r="D359" s="40"/>
      <c r="O359" s="41"/>
      <c r="P359" s="41"/>
      <c r="Q359" s="41"/>
      <c r="AB359" s="40"/>
      <c r="AC359" s="40"/>
      <c r="AD359" s="40"/>
      <c r="AO359" s="41"/>
      <c r="AP359" s="41"/>
    </row>
    <row r="360" ht="14.25" customHeight="1">
      <c r="B360" s="40"/>
      <c r="C360" s="40"/>
      <c r="D360" s="40"/>
      <c r="O360" s="41"/>
      <c r="P360" s="41"/>
      <c r="Q360" s="41"/>
      <c r="AB360" s="40"/>
      <c r="AC360" s="40"/>
      <c r="AD360" s="40"/>
      <c r="AO360" s="41"/>
      <c r="AP360" s="41"/>
    </row>
    <row r="361" ht="14.25" customHeight="1">
      <c r="B361" s="40"/>
      <c r="C361" s="40"/>
      <c r="D361" s="40"/>
      <c r="O361" s="41"/>
      <c r="P361" s="41"/>
      <c r="Q361" s="41"/>
      <c r="AB361" s="40"/>
      <c r="AC361" s="40"/>
      <c r="AD361" s="40"/>
      <c r="AO361" s="41"/>
      <c r="AP361" s="41"/>
    </row>
    <row r="362" ht="14.25" customHeight="1">
      <c r="B362" s="40"/>
      <c r="C362" s="40"/>
      <c r="D362" s="40"/>
      <c r="O362" s="41"/>
      <c r="P362" s="41"/>
      <c r="Q362" s="41"/>
      <c r="AB362" s="40"/>
      <c r="AC362" s="40"/>
      <c r="AD362" s="40"/>
      <c r="AO362" s="41"/>
      <c r="AP362" s="41"/>
    </row>
    <row r="363" ht="14.25" customHeight="1">
      <c r="B363" s="40"/>
      <c r="C363" s="40"/>
      <c r="D363" s="40"/>
      <c r="O363" s="41"/>
      <c r="P363" s="41"/>
      <c r="Q363" s="41"/>
      <c r="AB363" s="40"/>
      <c r="AC363" s="40"/>
      <c r="AD363" s="40"/>
      <c r="AO363" s="41"/>
      <c r="AP363" s="41"/>
    </row>
    <row r="364" ht="14.25" customHeight="1">
      <c r="B364" s="40"/>
      <c r="C364" s="40"/>
      <c r="D364" s="40"/>
      <c r="O364" s="41"/>
      <c r="P364" s="41"/>
      <c r="Q364" s="41"/>
      <c r="AB364" s="40"/>
      <c r="AC364" s="40"/>
      <c r="AD364" s="40"/>
      <c r="AO364" s="41"/>
      <c r="AP364" s="41"/>
    </row>
    <row r="365" ht="14.25" customHeight="1">
      <c r="B365" s="40"/>
      <c r="C365" s="40"/>
      <c r="D365" s="40"/>
      <c r="O365" s="41"/>
      <c r="P365" s="41"/>
      <c r="Q365" s="41"/>
      <c r="AB365" s="40"/>
      <c r="AC365" s="40"/>
      <c r="AD365" s="40"/>
      <c r="AO365" s="41"/>
      <c r="AP365" s="41"/>
    </row>
    <row r="366" ht="14.25" customHeight="1">
      <c r="B366" s="40"/>
      <c r="C366" s="40"/>
      <c r="D366" s="40"/>
      <c r="O366" s="41"/>
      <c r="P366" s="41"/>
      <c r="Q366" s="41"/>
      <c r="AB366" s="40"/>
      <c r="AC366" s="40"/>
      <c r="AD366" s="40"/>
      <c r="AO366" s="41"/>
      <c r="AP366" s="41"/>
    </row>
    <row r="367" ht="14.25" customHeight="1">
      <c r="B367" s="40"/>
      <c r="C367" s="40"/>
      <c r="D367" s="40"/>
      <c r="O367" s="41"/>
      <c r="P367" s="41"/>
      <c r="Q367" s="41"/>
      <c r="AB367" s="40"/>
      <c r="AC367" s="40"/>
      <c r="AD367" s="40"/>
      <c r="AO367" s="41"/>
      <c r="AP367" s="41"/>
    </row>
    <row r="368" ht="14.25" customHeight="1">
      <c r="B368" s="40"/>
      <c r="C368" s="40"/>
      <c r="D368" s="40"/>
      <c r="O368" s="41"/>
      <c r="P368" s="41"/>
      <c r="Q368" s="41"/>
      <c r="AB368" s="40"/>
      <c r="AC368" s="40"/>
      <c r="AD368" s="40"/>
      <c r="AO368" s="41"/>
      <c r="AP368" s="41"/>
    </row>
    <row r="369" ht="14.25" customHeight="1">
      <c r="B369" s="40"/>
      <c r="C369" s="40"/>
      <c r="D369" s="40"/>
      <c r="O369" s="41"/>
      <c r="P369" s="41"/>
      <c r="Q369" s="41"/>
      <c r="AB369" s="40"/>
      <c r="AC369" s="40"/>
      <c r="AD369" s="40"/>
      <c r="AO369" s="41"/>
      <c r="AP369" s="41"/>
    </row>
    <row r="370" ht="14.25" customHeight="1">
      <c r="B370" s="40"/>
      <c r="C370" s="40"/>
      <c r="D370" s="40"/>
      <c r="O370" s="41"/>
      <c r="P370" s="41"/>
      <c r="Q370" s="41"/>
      <c r="AB370" s="40"/>
      <c r="AC370" s="40"/>
      <c r="AD370" s="40"/>
      <c r="AO370" s="41"/>
      <c r="AP370" s="41"/>
    </row>
    <row r="371" ht="14.25" customHeight="1">
      <c r="B371" s="40"/>
      <c r="C371" s="40"/>
      <c r="D371" s="40"/>
      <c r="O371" s="41"/>
      <c r="P371" s="41"/>
      <c r="Q371" s="41"/>
      <c r="AB371" s="40"/>
      <c r="AC371" s="40"/>
      <c r="AD371" s="40"/>
      <c r="AO371" s="41"/>
      <c r="AP371" s="41"/>
    </row>
    <row r="372" ht="14.25" customHeight="1">
      <c r="B372" s="40"/>
      <c r="C372" s="40"/>
      <c r="D372" s="40"/>
      <c r="O372" s="41"/>
      <c r="P372" s="41"/>
      <c r="Q372" s="41"/>
      <c r="AB372" s="40"/>
      <c r="AC372" s="40"/>
      <c r="AD372" s="40"/>
      <c r="AO372" s="41"/>
      <c r="AP372" s="41"/>
    </row>
    <row r="373" ht="14.25" customHeight="1">
      <c r="B373" s="40"/>
      <c r="C373" s="40"/>
      <c r="D373" s="40"/>
      <c r="O373" s="41"/>
      <c r="P373" s="41"/>
      <c r="Q373" s="41"/>
      <c r="AB373" s="40"/>
      <c r="AC373" s="40"/>
      <c r="AD373" s="40"/>
      <c r="AO373" s="41"/>
      <c r="AP373" s="41"/>
    </row>
    <row r="374" ht="14.25" customHeight="1">
      <c r="B374" s="40"/>
      <c r="C374" s="40"/>
      <c r="D374" s="40"/>
      <c r="O374" s="41"/>
      <c r="P374" s="41"/>
      <c r="Q374" s="41"/>
      <c r="AB374" s="40"/>
      <c r="AC374" s="40"/>
      <c r="AD374" s="40"/>
      <c r="AO374" s="41"/>
      <c r="AP374" s="41"/>
    </row>
    <row r="375" ht="14.25" customHeight="1">
      <c r="B375" s="40"/>
      <c r="C375" s="40"/>
      <c r="D375" s="40"/>
      <c r="O375" s="41"/>
      <c r="P375" s="41"/>
      <c r="Q375" s="41"/>
      <c r="AB375" s="40"/>
      <c r="AC375" s="40"/>
      <c r="AD375" s="40"/>
      <c r="AO375" s="41"/>
      <c r="AP375" s="41"/>
    </row>
    <row r="376" ht="14.25" customHeight="1">
      <c r="B376" s="40"/>
      <c r="C376" s="40"/>
      <c r="D376" s="40"/>
      <c r="O376" s="41"/>
      <c r="P376" s="41"/>
      <c r="Q376" s="41"/>
      <c r="AB376" s="40"/>
      <c r="AC376" s="40"/>
      <c r="AD376" s="40"/>
      <c r="AO376" s="41"/>
      <c r="AP376" s="41"/>
    </row>
    <row r="377" ht="14.25" customHeight="1">
      <c r="B377" s="40"/>
      <c r="C377" s="40"/>
      <c r="D377" s="40"/>
      <c r="O377" s="41"/>
      <c r="P377" s="41"/>
      <c r="Q377" s="41"/>
      <c r="AB377" s="40"/>
      <c r="AC377" s="40"/>
      <c r="AD377" s="40"/>
      <c r="AO377" s="41"/>
      <c r="AP377" s="41"/>
    </row>
    <row r="378" ht="14.25" customHeight="1">
      <c r="B378" s="40"/>
      <c r="C378" s="40"/>
      <c r="D378" s="40"/>
      <c r="O378" s="41"/>
      <c r="P378" s="41"/>
      <c r="Q378" s="41"/>
      <c r="AB378" s="40"/>
      <c r="AC378" s="40"/>
      <c r="AD378" s="40"/>
      <c r="AO378" s="41"/>
      <c r="AP378" s="41"/>
    </row>
    <row r="379" ht="14.25" customHeight="1">
      <c r="B379" s="40"/>
      <c r="C379" s="40"/>
      <c r="D379" s="40"/>
      <c r="O379" s="41"/>
      <c r="P379" s="41"/>
      <c r="Q379" s="41"/>
      <c r="AB379" s="40"/>
      <c r="AC379" s="40"/>
      <c r="AD379" s="40"/>
      <c r="AO379" s="41"/>
      <c r="AP379" s="41"/>
    </row>
    <row r="380" ht="14.25" customHeight="1">
      <c r="B380" s="40"/>
      <c r="C380" s="40"/>
      <c r="D380" s="40"/>
      <c r="O380" s="41"/>
      <c r="P380" s="41"/>
      <c r="Q380" s="41"/>
      <c r="AB380" s="40"/>
      <c r="AC380" s="40"/>
      <c r="AD380" s="40"/>
      <c r="AO380" s="41"/>
      <c r="AP380" s="41"/>
    </row>
    <row r="381" ht="14.25" customHeight="1">
      <c r="B381" s="40"/>
      <c r="C381" s="40"/>
      <c r="D381" s="40"/>
      <c r="O381" s="41"/>
      <c r="P381" s="41"/>
      <c r="Q381" s="41"/>
      <c r="AB381" s="40"/>
      <c r="AC381" s="40"/>
      <c r="AD381" s="40"/>
      <c r="AO381" s="41"/>
      <c r="AP381" s="41"/>
    </row>
    <row r="382" ht="14.25" customHeight="1">
      <c r="B382" s="40"/>
      <c r="C382" s="40"/>
      <c r="D382" s="40"/>
      <c r="O382" s="41"/>
      <c r="P382" s="41"/>
      <c r="Q382" s="41"/>
      <c r="AB382" s="40"/>
      <c r="AC382" s="40"/>
      <c r="AD382" s="40"/>
      <c r="AO382" s="41"/>
      <c r="AP382" s="41"/>
    </row>
    <row r="383" ht="14.25" customHeight="1">
      <c r="B383" s="40"/>
      <c r="C383" s="40"/>
      <c r="D383" s="40"/>
      <c r="O383" s="41"/>
      <c r="P383" s="41"/>
      <c r="Q383" s="41"/>
      <c r="AB383" s="40"/>
      <c r="AC383" s="40"/>
      <c r="AD383" s="40"/>
      <c r="AO383" s="41"/>
      <c r="AP383" s="41"/>
    </row>
    <row r="384" ht="14.25" customHeight="1">
      <c r="B384" s="40"/>
      <c r="C384" s="40"/>
      <c r="D384" s="40"/>
      <c r="O384" s="41"/>
      <c r="P384" s="41"/>
      <c r="Q384" s="41"/>
      <c r="AB384" s="40"/>
      <c r="AC384" s="40"/>
      <c r="AD384" s="40"/>
      <c r="AO384" s="41"/>
      <c r="AP384" s="41"/>
    </row>
    <row r="385" ht="14.25" customHeight="1">
      <c r="B385" s="40"/>
      <c r="C385" s="40"/>
      <c r="D385" s="40"/>
      <c r="O385" s="41"/>
      <c r="P385" s="41"/>
      <c r="Q385" s="41"/>
      <c r="AB385" s="40"/>
      <c r="AC385" s="40"/>
      <c r="AD385" s="40"/>
      <c r="AO385" s="41"/>
      <c r="AP385" s="41"/>
    </row>
    <row r="386" ht="14.25" customHeight="1">
      <c r="B386" s="40"/>
      <c r="C386" s="40"/>
      <c r="D386" s="40"/>
      <c r="O386" s="41"/>
      <c r="P386" s="41"/>
      <c r="Q386" s="41"/>
      <c r="AB386" s="40"/>
      <c r="AC386" s="40"/>
      <c r="AD386" s="40"/>
      <c r="AO386" s="41"/>
      <c r="AP386" s="41"/>
    </row>
    <row r="387" ht="14.25" customHeight="1">
      <c r="B387" s="40"/>
      <c r="C387" s="40"/>
      <c r="D387" s="40"/>
      <c r="O387" s="41"/>
      <c r="P387" s="41"/>
      <c r="Q387" s="41"/>
      <c r="AB387" s="40"/>
      <c r="AC387" s="40"/>
      <c r="AD387" s="40"/>
      <c r="AO387" s="41"/>
      <c r="AP387" s="41"/>
    </row>
    <row r="388" ht="14.25" customHeight="1">
      <c r="B388" s="40"/>
      <c r="C388" s="40"/>
      <c r="D388" s="40"/>
      <c r="O388" s="41"/>
      <c r="P388" s="41"/>
      <c r="Q388" s="41"/>
      <c r="AB388" s="40"/>
      <c r="AC388" s="40"/>
      <c r="AD388" s="40"/>
      <c r="AO388" s="41"/>
      <c r="AP388" s="41"/>
    </row>
    <row r="389" ht="14.25" customHeight="1">
      <c r="B389" s="40"/>
      <c r="C389" s="40"/>
      <c r="D389" s="40"/>
      <c r="O389" s="41"/>
      <c r="P389" s="41"/>
      <c r="Q389" s="41"/>
      <c r="AB389" s="40"/>
      <c r="AC389" s="40"/>
      <c r="AD389" s="40"/>
      <c r="AO389" s="41"/>
      <c r="AP389" s="41"/>
    </row>
    <row r="390" ht="14.25" customHeight="1">
      <c r="B390" s="40"/>
      <c r="C390" s="40"/>
      <c r="D390" s="40"/>
      <c r="O390" s="41"/>
      <c r="P390" s="41"/>
      <c r="Q390" s="41"/>
      <c r="AB390" s="40"/>
      <c r="AC390" s="40"/>
      <c r="AD390" s="40"/>
      <c r="AO390" s="41"/>
      <c r="AP390" s="41"/>
    </row>
    <row r="391" ht="14.25" customHeight="1">
      <c r="B391" s="40"/>
      <c r="C391" s="40"/>
      <c r="D391" s="40"/>
      <c r="O391" s="41"/>
      <c r="P391" s="41"/>
      <c r="Q391" s="41"/>
      <c r="AB391" s="40"/>
      <c r="AC391" s="40"/>
      <c r="AD391" s="40"/>
      <c r="AO391" s="41"/>
      <c r="AP391" s="41"/>
    </row>
    <row r="392" ht="14.25" customHeight="1">
      <c r="B392" s="40"/>
      <c r="C392" s="40"/>
      <c r="D392" s="40"/>
      <c r="O392" s="41"/>
      <c r="P392" s="41"/>
      <c r="Q392" s="41"/>
      <c r="AB392" s="40"/>
      <c r="AC392" s="40"/>
      <c r="AD392" s="40"/>
      <c r="AO392" s="41"/>
      <c r="AP392" s="41"/>
    </row>
    <row r="393" ht="14.25" customHeight="1">
      <c r="B393" s="40"/>
      <c r="C393" s="40"/>
      <c r="D393" s="40"/>
      <c r="O393" s="41"/>
      <c r="P393" s="41"/>
      <c r="Q393" s="41"/>
      <c r="AB393" s="40"/>
      <c r="AC393" s="40"/>
      <c r="AD393" s="40"/>
      <c r="AO393" s="41"/>
      <c r="AP393" s="41"/>
    </row>
    <row r="394" ht="14.25" customHeight="1">
      <c r="B394" s="40"/>
      <c r="C394" s="40"/>
      <c r="D394" s="40"/>
      <c r="O394" s="41"/>
      <c r="P394" s="41"/>
      <c r="Q394" s="41"/>
      <c r="AB394" s="40"/>
      <c r="AC394" s="40"/>
      <c r="AD394" s="40"/>
      <c r="AO394" s="41"/>
      <c r="AP394" s="41"/>
    </row>
    <row r="395" ht="14.25" customHeight="1">
      <c r="B395" s="40"/>
      <c r="C395" s="40"/>
      <c r="D395" s="40"/>
      <c r="O395" s="41"/>
      <c r="P395" s="41"/>
      <c r="Q395" s="41"/>
      <c r="AB395" s="40"/>
      <c r="AC395" s="40"/>
      <c r="AD395" s="40"/>
      <c r="AO395" s="41"/>
      <c r="AP395" s="41"/>
    </row>
    <row r="396" ht="14.25" customHeight="1">
      <c r="B396" s="40"/>
      <c r="C396" s="40"/>
      <c r="D396" s="40"/>
      <c r="O396" s="41"/>
      <c r="P396" s="41"/>
      <c r="Q396" s="41"/>
      <c r="AB396" s="40"/>
      <c r="AC396" s="40"/>
      <c r="AD396" s="40"/>
      <c r="AO396" s="41"/>
      <c r="AP396" s="41"/>
    </row>
    <row r="397" ht="14.25" customHeight="1">
      <c r="B397" s="40"/>
      <c r="C397" s="40"/>
      <c r="D397" s="40"/>
      <c r="O397" s="41"/>
      <c r="P397" s="41"/>
      <c r="Q397" s="41"/>
      <c r="AB397" s="40"/>
      <c r="AC397" s="40"/>
      <c r="AD397" s="40"/>
      <c r="AO397" s="41"/>
      <c r="AP397" s="41"/>
    </row>
    <row r="398" ht="14.25" customHeight="1">
      <c r="B398" s="40"/>
      <c r="C398" s="40"/>
      <c r="D398" s="40"/>
      <c r="O398" s="41"/>
      <c r="P398" s="41"/>
      <c r="Q398" s="41"/>
      <c r="AB398" s="40"/>
      <c r="AC398" s="40"/>
      <c r="AD398" s="40"/>
      <c r="AO398" s="41"/>
      <c r="AP398" s="41"/>
    </row>
    <row r="399" ht="14.25" customHeight="1">
      <c r="B399" s="40"/>
      <c r="C399" s="40"/>
      <c r="D399" s="40"/>
      <c r="O399" s="41"/>
      <c r="P399" s="41"/>
      <c r="Q399" s="41"/>
      <c r="AB399" s="40"/>
      <c r="AC399" s="40"/>
      <c r="AD399" s="40"/>
      <c r="AO399" s="41"/>
      <c r="AP399" s="41"/>
    </row>
    <row r="400" ht="14.25" customHeight="1">
      <c r="B400" s="40"/>
      <c r="C400" s="40"/>
      <c r="D400" s="40"/>
      <c r="O400" s="41"/>
      <c r="P400" s="41"/>
      <c r="Q400" s="41"/>
      <c r="AB400" s="40"/>
      <c r="AC400" s="40"/>
      <c r="AD400" s="40"/>
      <c r="AO400" s="41"/>
      <c r="AP400" s="41"/>
    </row>
    <row r="401" ht="14.25" customHeight="1">
      <c r="B401" s="40"/>
      <c r="C401" s="40"/>
      <c r="D401" s="40"/>
      <c r="O401" s="41"/>
      <c r="P401" s="41"/>
      <c r="Q401" s="41"/>
      <c r="AB401" s="40"/>
      <c r="AC401" s="40"/>
      <c r="AD401" s="40"/>
      <c r="AO401" s="41"/>
      <c r="AP401" s="41"/>
    </row>
    <row r="402" ht="14.25" customHeight="1">
      <c r="B402" s="40"/>
      <c r="C402" s="40"/>
      <c r="D402" s="40"/>
      <c r="O402" s="41"/>
      <c r="P402" s="41"/>
      <c r="Q402" s="41"/>
      <c r="AB402" s="40"/>
      <c r="AC402" s="40"/>
      <c r="AD402" s="40"/>
      <c r="AO402" s="41"/>
      <c r="AP402" s="41"/>
    </row>
    <row r="403" ht="14.25" customHeight="1">
      <c r="B403" s="40"/>
      <c r="C403" s="40"/>
      <c r="D403" s="40"/>
      <c r="O403" s="41"/>
      <c r="P403" s="41"/>
      <c r="Q403" s="41"/>
      <c r="AB403" s="40"/>
      <c r="AC403" s="40"/>
      <c r="AD403" s="40"/>
      <c r="AO403" s="41"/>
      <c r="AP403" s="41"/>
    </row>
    <row r="404" ht="14.25" customHeight="1">
      <c r="B404" s="40"/>
      <c r="C404" s="40"/>
      <c r="D404" s="40"/>
      <c r="O404" s="41"/>
      <c r="P404" s="41"/>
      <c r="Q404" s="41"/>
      <c r="AB404" s="40"/>
      <c r="AC404" s="40"/>
      <c r="AD404" s="40"/>
      <c r="AO404" s="41"/>
      <c r="AP404" s="41"/>
    </row>
    <row r="405" ht="14.25" customHeight="1">
      <c r="B405" s="40"/>
      <c r="C405" s="40"/>
      <c r="D405" s="40"/>
      <c r="O405" s="41"/>
      <c r="P405" s="41"/>
      <c r="Q405" s="41"/>
      <c r="AB405" s="40"/>
      <c r="AC405" s="40"/>
      <c r="AD405" s="40"/>
      <c r="AO405" s="41"/>
      <c r="AP405" s="41"/>
    </row>
    <row r="406" ht="14.25" customHeight="1">
      <c r="B406" s="40"/>
      <c r="C406" s="40"/>
      <c r="D406" s="40"/>
      <c r="O406" s="41"/>
      <c r="P406" s="41"/>
      <c r="Q406" s="41"/>
      <c r="AB406" s="40"/>
      <c r="AC406" s="40"/>
      <c r="AD406" s="40"/>
      <c r="AO406" s="41"/>
      <c r="AP406" s="41"/>
    </row>
    <row r="407" ht="14.25" customHeight="1">
      <c r="B407" s="40"/>
      <c r="C407" s="40"/>
      <c r="D407" s="40"/>
      <c r="O407" s="41"/>
      <c r="P407" s="41"/>
      <c r="Q407" s="41"/>
      <c r="AB407" s="40"/>
      <c r="AC407" s="40"/>
      <c r="AD407" s="40"/>
      <c r="AO407" s="41"/>
      <c r="AP407" s="41"/>
    </row>
    <row r="408" ht="14.25" customHeight="1">
      <c r="B408" s="40"/>
      <c r="C408" s="40"/>
      <c r="D408" s="40"/>
      <c r="O408" s="41"/>
      <c r="P408" s="41"/>
      <c r="Q408" s="41"/>
      <c r="AB408" s="40"/>
      <c r="AC408" s="40"/>
      <c r="AD408" s="40"/>
      <c r="AO408" s="41"/>
      <c r="AP408" s="41"/>
    </row>
    <row r="409" ht="14.25" customHeight="1">
      <c r="B409" s="40"/>
      <c r="C409" s="40"/>
      <c r="D409" s="40"/>
      <c r="O409" s="41"/>
      <c r="P409" s="41"/>
      <c r="Q409" s="41"/>
      <c r="AB409" s="40"/>
      <c r="AC409" s="40"/>
      <c r="AD409" s="40"/>
      <c r="AO409" s="41"/>
      <c r="AP409" s="41"/>
    </row>
    <row r="410" ht="14.25" customHeight="1">
      <c r="B410" s="40"/>
      <c r="C410" s="40"/>
      <c r="D410" s="40"/>
      <c r="O410" s="41"/>
      <c r="P410" s="41"/>
      <c r="Q410" s="41"/>
      <c r="AB410" s="40"/>
      <c r="AC410" s="40"/>
      <c r="AD410" s="40"/>
      <c r="AO410" s="41"/>
      <c r="AP410" s="41"/>
    </row>
    <row r="411" ht="14.25" customHeight="1">
      <c r="B411" s="40"/>
      <c r="C411" s="40"/>
      <c r="D411" s="40"/>
      <c r="O411" s="41"/>
      <c r="P411" s="41"/>
      <c r="Q411" s="41"/>
      <c r="AB411" s="40"/>
      <c r="AC411" s="40"/>
      <c r="AD411" s="40"/>
      <c r="AO411" s="41"/>
      <c r="AP411" s="41"/>
    </row>
    <row r="412" ht="14.25" customHeight="1">
      <c r="B412" s="40"/>
      <c r="C412" s="40"/>
      <c r="D412" s="40"/>
      <c r="O412" s="41"/>
      <c r="P412" s="41"/>
      <c r="Q412" s="41"/>
      <c r="AB412" s="40"/>
      <c r="AC412" s="40"/>
      <c r="AD412" s="40"/>
      <c r="AO412" s="41"/>
      <c r="AP412" s="41"/>
    </row>
    <row r="413" ht="14.25" customHeight="1">
      <c r="B413" s="40"/>
      <c r="C413" s="40"/>
      <c r="D413" s="40"/>
      <c r="O413" s="41"/>
      <c r="P413" s="41"/>
      <c r="Q413" s="41"/>
      <c r="AB413" s="40"/>
      <c r="AC413" s="40"/>
      <c r="AD413" s="40"/>
      <c r="AO413" s="41"/>
      <c r="AP413" s="41"/>
    </row>
    <row r="414" ht="14.25" customHeight="1">
      <c r="B414" s="40"/>
      <c r="C414" s="40"/>
      <c r="D414" s="40"/>
      <c r="O414" s="41"/>
      <c r="P414" s="41"/>
      <c r="Q414" s="41"/>
      <c r="AB414" s="40"/>
      <c r="AC414" s="40"/>
      <c r="AD414" s="40"/>
      <c r="AO414" s="41"/>
      <c r="AP414" s="41"/>
    </row>
    <row r="415" ht="14.25" customHeight="1">
      <c r="B415" s="40"/>
      <c r="C415" s="40"/>
      <c r="D415" s="40"/>
      <c r="O415" s="41"/>
      <c r="P415" s="41"/>
      <c r="Q415" s="41"/>
      <c r="AB415" s="40"/>
      <c r="AC415" s="40"/>
      <c r="AD415" s="40"/>
      <c r="AO415" s="41"/>
      <c r="AP415" s="41"/>
    </row>
    <row r="416" ht="14.25" customHeight="1">
      <c r="B416" s="40"/>
      <c r="C416" s="40"/>
      <c r="D416" s="40"/>
      <c r="O416" s="41"/>
      <c r="P416" s="41"/>
      <c r="Q416" s="41"/>
      <c r="AB416" s="40"/>
      <c r="AC416" s="40"/>
      <c r="AD416" s="40"/>
      <c r="AO416" s="41"/>
      <c r="AP416" s="41"/>
    </row>
    <row r="417" ht="14.25" customHeight="1">
      <c r="B417" s="40"/>
      <c r="C417" s="40"/>
      <c r="D417" s="40"/>
      <c r="O417" s="41"/>
      <c r="P417" s="41"/>
      <c r="Q417" s="41"/>
      <c r="AB417" s="40"/>
      <c r="AC417" s="40"/>
      <c r="AD417" s="40"/>
      <c r="AO417" s="41"/>
      <c r="AP417" s="41"/>
    </row>
    <row r="418" ht="14.25" customHeight="1">
      <c r="B418" s="40"/>
      <c r="C418" s="40"/>
      <c r="D418" s="40"/>
      <c r="O418" s="41"/>
      <c r="P418" s="41"/>
      <c r="Q418" s="41"/>
      <c r="AB418" s="40"/>
      <c r="AC418" s="40"/>
      <c r="AD418" s="40"/>
      <c r="AO418" s="41"/>
      <c r="AP418" s="41"/>
    </row>
    <row r="419" ht="14.25" customHeight="1">
      <c r="B419" s="40"/>
      <c r="C419" s="40"/>
      <c r="D419" s="40"/>
      <c r="O419" s="41"/>
      <c r="P419" s="41"/>
      <c r="Q419" s="41"/>
      <c r="AB419" s="40"/>
      <c r="AC419" s="40"/>
      <c r="AD419" s="40"/>
      <c r="AO419" s="41"/>
      <c r="AP419" s="41"/>
    </row>
    <row r="420" ht="14.25" customHeight="1">
      <c r="B420" s="40"/>
      <c r="C420" s="40"/>
      <c r="D420" s="40"/>
      <c r="O420" s="41"/>
      <c r="P420" s="41"/>
      <c r="Q420" s="41"/>
      <c r="AB420" s="40"/>
      <c r="AC420" s="40"/>
      <c r="AD420" s="40"/>
      <c r="AO420" s="41"/>
      <c r="AP420" s="41"/>
    </row>
    <row r="421" ht="14.25" customHeight="1">
      <c r="B421" s="40"/>
      <c r="C421" s="40"/>
      <c r="D421" s="40"/>
      <c r="O421" s="41"/>
      <c r="P421" s="41"/>
      <c r="Q421" s="41"/>
      <c r="AB421" s="40"/>
      <c r="AC421" s="40"/>
      <c r="AD421" s="40"/>
      <c r="AO421" s="41"/>
      <c r="AP421" s="41"/>
    </row>
    <row r="422" ht="14.25" customHeight="1">
      <c r="B422" s="40"/>
      <c r="C422" s="40"/>
      <c r="D422" s="40"/>
      <c r="O422" s="41"/>
      <c r="P422" s="41"/>
      <c r="Q422" s="41"/>
      <c r="AB422" s="40"/>
      <c r="AC422" s="40"/>
      <c r="AD422" s="40"/>
      <c r="AO422" s="41"/>
      <c r="AP422" s="41"/>
    </row>
    <row r="423" ht="14.25" customHeight="1">
      <c r="B423" s="40"/>
      <c r="C423" s="40"/>
      <c r="D423" s="40"/>
      <c r="O423" s="41"/>
      <c r="P423" s="41"/>
      <c r="Q423" s="41"/>
      <c r="AB423" s="40"/>
      <c r="AC423" s="40"/>
      <c r="AD423" s="40"/>
      <c r="AO423" s="41"/>
      <c r="AP423" s="41"/>
    </row>
    <row r="424" ht="14.25" customHeight="1">
      <c r="B424" s="40"/>
      <c r="C424" s="40"/>
      <c r="D424" s="40"/>
      <c r="O424" s="41"/>
      <c r="P424" s="41"/>
      <c r="Q424" s="41"/>
      <c r="AB424" s="40"/>
      <c r="AC424" s="40"/>
      <c r="AD424" s="40"/>
      <c r="AO424" s="41"/>
      <c r="AP424" s="41"/>
    </row>
    <row r="425" ht="14.25" customHeight="1">
      <c r="B425" s="40"/>
      <c r="C425" s="40"/>
      <c r="D425" s="40"/>
      <c r="O425" s="41"/>
      <c r="P425" s="41"/>
      <c r="Q425" s="41"/>
      <c r="AB425" s="40"/>
      <c r="AC425" s="40"/>
      <c r="AD425" s="40"/>
      <c r="AO425" s="41"/>
      <c r="AP425" s="41"/>
    </row>
    <row r="426" ht="14.25" customHeight="1">
      <c r="B426" s="40"/>
      <c r="C426" s="40"/>
      <c r="D426" s="40"/>
      <c r="O426" s="41"/>
      <c r="P426" s="41"/>
      <c r="Q426" s="41"/>
      <c r="AB426" s="40"/>
      <c r="AC426" s="40"/>
      <c r="AD426" s="40"/>
      <c r="AO426" s="41"/>
      <c r="AP426" s="41"/>
    </row>
    <row r="427" ht="14.25" customHeight="1">
      <c r="B427" s="40"/>
      <c r="C427" s="40"/>
      <c r="D427" s="40"/>
      <c r="O427" s="41"/>
      <c r="P427" s="41"/>
      <c r="Q427" s="41"/>
      <c r="AB427" s="40"/>
      <c r="AC427" s="40"/>
      <c r="AD427" s="40"/>
      <c r="AO427" s="41"/>
      <c r="AP427" s="41"/>
    </row>
    <row r="428" ht="14.25" customHeight="1">
      <c r="B428" s="40"/>
      <c r="C428" s="40"/>
      <c r="D428" s="40"/>
      <c r="O428" s="41"/>
      <c r="P428" s="41"/>
      <c r="Q428" s="41"/>
      <c r="AB428" s="40"/>
      <c r="AC428" s="40"/>
      <c r="AD428" s="40"/>
      <c r="AO428" s="41"/>
      <c r="AP428" s="41"/>
    </row>
    <row r="429" ht="14.25" customHeight="1">
      <c r="B429" s="40"/>
      <c r="C429" s="40"/>
      <c r="D429" s="40"/>
      <c r="O429" s="41"/>
      <c r="P429" s="41"/>
      <c r="Q429" s="41"/>
      <c r="AB429" s="40"/>
      <c r="AC429" s="40"/>
      <c r="AD429" s="40"/>
      <c r="AO429" s="41"/>
      <c r="AP429" s="41"/>
    </row>
    <row r="430" ht="14.25" customHeight="1">
      <c r="B430" s="40"/>
      <c r="C430" s="40"/>
      <c r="D430" s="40"/>
      <c r="O430" s="41"/>
      <c r="P430" s="41"/>
      <c r="Q430" s="41"/>
      <c r="AB430" s="40"/>
      <c r="AC430" s="40"/>
      <c r="AD430" s="40"/>
      <c r="AO430" s="41"/>
      <c r="AP430" s="41"/>
    </row>
    <row r="431" ht="14.25" customHeight="1">
      <c r="B431" s="40"/>
      <c r="C431" s="40"/>
      <c r="D431" s="40"/>
      <c r="O431" s="41"/>
      <c r="P431" s="41"/>
      <c r="Q431" s="41"/>
      <c r="AB431" s="40"/>
      <c r="AC431" s="40"/>
      <c r="AD431" s="40"/>
      <c r="AO431" s="41"/>
      <c r="AP431" s="41"/>
    </row>
    <row r="432" ht="14.25" customHeight="1">
      <c r="B432" s="40"/>
      <c r="C432" s="40"/>
      <c r="D432" s="40"/>
      <c r="O432" s="41"/>
      <c r="P432" s="41"/>
      <c r="Q432" s="41"/>
      <c r="AB432" s="40"/>
      <c r="AC432" s="40"/>
      <c r="AD432" s="40"/>
      <c r="AO432" s="41"/>
      <c r="AP432" s="41"/>
    </row>
    <row r="433" ht="14.25" customHeight="1">
      <c r="B433" s="40"/>
      <c r="C433" s="40"/>
      <c r="D433" s="40"/>
      <c r="O433" s="41"/>
      <c r="P433" s="41"/>
      <c r="Q433" s="41"/>
      <c r="AB433" s="40"/>
      <c r="AC433" s="40"/>
      <c r="AD433" s="40"/>
      <c r="AO433" s="41"/>
      <c r="AP433" s="41"/>
    </row>
    <row r="434" ht="14.25" customHeight="1">
      <c r="B434" s="40"/>
      <c r="C434" s="40"/>
      <c r="D434" s="40"/>
      <c r="O434" s="41"/>
      <c r="P434" s="41"/>
      <c r="Q434" s="41"/>
      <c r="AB434" s="40"/>
      <c r="AC434" s="40"/>
      <c r="AD434" s="40"/>
      <c r="AO434" s="41"/>
      <c r="AP434" s="41"/>
    </row>
    <row r="435" ht="14.25" customHeight="1">
      <c r="B435" s="40"/>
      <c r="C435" s="40"/>
      <c r="D435" s="40"/>
      <c r="O435" s="41"/>
      <c r="P435" s="41"/>
      <c r="Q435" s="41"/>
      <c r="AB435" s="40"/>
      <c r="AC435" s="40"/>
      <c r="AD435" s="40"/>
      <c r="AO435" s="41"/>
      <c r="AP435" s="41"/>
    </row>
    <row r="436" ht="14.25" customHeight="1">
      <c r="B436" s="40"/>
      <c r="C436" s="40"/>
      <c r="D436" s="40"/>
      <c r="O436" s="41"/>
      <c r="P436" s="41"/>
      <c r="Q436" s="41"/>
      <c r="AB436" s="40"/>
      <c r="AC436" s="40"/>
      <c r="AD436" s="40"/>
      <c r="AO436" s="41"/>
      <c r="AP436" s="41"/>
    </row>
    <row r="437" ht="14.25" customHeight="1">
      <c r="B437" s="40"/>
      <c r="C437" s="40"/>
      <c r="D437" s="40"/>
      <c r="O437" s="41"/>
      <c r="P437" s="41"/>
      <c r="Q437" s="41"/>
      <c r="AB437" s="40"/>
      <c r="AC437" s="40"/>
      <c r="AD437" s="40"/>
      <c r="AO437" s="41"/>
      <c r="AP437" s="41"/>
    </row>
    <row r="438" ht="14.25" customHeight="1">
      <c r="B438" s="40"/>
      <c r="C438" s="40"/>
      <c r="D438" s="40"/>
      <c r="O438" s="41"/>
      <c r="P438" s="41"/>
      <c r="Q438" s="41"/>
      <c r="AB438" s="40"/>
      <c r="AC438" s="40"/>
      <c r="AD438" s="40"/>
      <c r="AO438" s="41"/>
      <c r="AP438" s="41"/>
    </row>
    <row r="439" ht="14.25" customHeight="1">
      <c r="B439" s="40"/>
      <c r="C439" s="40"/>
      <c r="D439" s="40"/>
      <c r="O439" s="41"/>
      <c r="P439" s="41"/>
      <c r="Q439" s="41"/>
      <c r="AB439" s="40"/>
      <c r="AC439" s="40"/>
      <c r="AD439" s="40"/>
      <c r="AO439" s="41"/>
      <c r="AP439" s="41"/>
    </row>
    <row r="440" ht="14.25" customHeight="1">
      <c r="B440" s="40"/>
      <c r="C440" s="40"/>
      <c r="D440" s="40"/>
      <c r="O440" s="41"/>
      <c r="P440" s="41"/>
      <c r="Q440" s="41"/>
      <c r="AB440" s="40"/>
      <c r="AC440" s="40"/>
      <c r="AD440" s="40"/>
      <c r="AO440" s="41"/>
      <c r="AP440" s="41"/>
    </row>
    <row r="441" ht="14.25" customHeight="1">
      <c r="B441" s="40"/>
      <c r="C441" s="40"/>
      <c r="D441" s="40"/>
      <c r="O441" s="41"/>
      <c r="P441" s="41"/>
      <c r="Q441" s="41"/>
      <c r="AB441" s="40"/>
      <c r="AC441" s="40"/>
      <c r="AD441" s="40"/>
      <c r="AO441" s="41"/>
      <c r="AP441" s="41"/>
    </row>
    <row r="442" ht="14.25" customHeight="1">
      <c r="B442" s="40"/>
      <c r="C442" s="40"/>
      <c r="D442" s="40"/>
      <c r="O442" s="41"/>
      <c r="P442" s="41"/>
      <c r="Q442" s="41"/>
      <c r="AB442" s="40"/>
      <c r="AC442" s="40"/>
      <c r="AD442" s="40"/>
      <c r="AO442" s="41"/>
      <c r="AP442" s="41"/>
    </row>
    <row r="443" ht="14.25" customHeight="1">
      <c r="B443" s="40"/>
      <c r="C443" s="40"/>
      <c r="D443" s="40"/>
      <c r="O443" s="41"/>
      <c r="P443" s="41"/>
      <c r="Q443" s="41"/>
      <c r="AB443" s="40"/>
      <c r="AC443" s="40"/>
      <c r="AD443" s="40"/>
      <c r="AO443" s="41"/>
      <c r="AP443" s="41"/>
    </row>
    <row r="444" ht="14.25" customHeight="1">
      <c r="B444" s="40"/>
      <c r="C444" s="40"/>
      <c r="D444" s="40"/>
      <c r="O444" s="41"/>
      <c r="P444" s="41"/>
      <c r="Q444" s="41"/>
      <c r="AB444" s="40"/>
      <c r="AC444" s="40"/>
      <c r="AD444" s="40"/>
      <c r="AO444" s="41"/>
      <c r="AP444" s="41"/>
    </row>
    <row r="445" ht="14.25" customHeight="1">
      <c r="B445" s="40"/>
      <c r="C445" s="40"/>
      <c r="D445" s="40"/>
      <c r="O445" s="41"/>
      <c r="P445" s="41"/>
      <c r="Q445" s="41"/>
      <c r="AB445" s="40"/>
      <c r="AC445" s="40"/>
      <c r="AD445" s="40"/>
      <c r="AO445" s="41"/>
      <c r="AP445" s="41"/>
    </row>
    <row r="446" ht="14.25" customHeight="1">
      <c r="B446" s="40"/>
      <c r="C446" s="40"/>
      <c r="D446" s="40"/>
      <c r="O446" s="41"/>
      <c r="P446" s="41"/>
      <c r="Q446" s="41"/>
      <c r="AB446" s="40"/>
      <c r="AC446" s="40"/>
      <c r="AD446" s="40"/>
      <c r="AO446" s="41"/>
      <c r="AP446" s="41"/>
    </row>
    <row r="447" ht="14.25" customHeight="1">
      <c r="B447" s="40"/>
      <c r="C447" s="40"/>
      <c r="D447" s="40"/>
      <c r="O447" s="41"/>
      <c r="P447" s="41"/>
      <c r="Q447" s="41"/>
      <c r="AB447" s="40"/>
      <c r="AC447" s="40"/>
      <c r="AD447" s="40"/>
      <c r="AO447" s="41"/>
      <c r="AP447" s="41"/>
    </row>
    <row r="448" ht="14.25" customHeight="1">
      <c r="B448" s="40"/>
      <c r="C448" s="40"/>
      <c r="D448" s="40"/>
      <c r="O448" s="41"/>
      <c r="P448" s="41"/>
      <c r="Q448" s="41"/>
      <c r="AB448" s="40"/>
      <c r="AC448" s="40"/>
      <c r="AD448" s="40"/>
      <c r="AO448" s="41"/>
      <c r="AP448" s="41"/>
    </row>
    <row r="449" ht="14.25" customHeight="1">
      <c r="B449" s="40"/>
      <c r="C449" s="40"/>
      <c r="D449" s="40"/>
      <c r="O449" s="41"/>
      <c r="P449" s="41"/>
      <c r="Q449" s="41"/>
      <c r="AB449" s="40"/>
      <c r="AC449" s="40"/>
      <c r="AD449" s="40"/>
      <c r="AO449" s="41"/>
      <c r="AP449" s="41"/>
    </row>
    <row r="450" ht="14.25" customHeight="1">
      <c r="B450" s="40"/>
      <c r="C450" s="40"/>
      <c r="D450" s="40"/>
      <c r="O450" s="41"/>
      <c r="P450" s="41"/>
      <c r="Q450" s="41"/>
      <c r="AB450" s="40"/>
      <c r="AC450" s="40"/>
      <c r="AD450" s="40"/>
      <c r="AO450" s="41"/>
      <c r="AP450" s="41"/>
    </row>
    <row r="451" ht="14.25" customHeight="1">
      <c r="B451" s="40"/>
      <c r="C451" s="40"/>
      <c r="D451" s="40"/>
      <c r="O451" s="41"/>
      <c r="P451" s="41"/>
      <c r="Q451" s="41"/>
      <c r="AB451" s="40"/>
      <c r="AC451" s="40"/>
      <c r="AD451" s="40"/>
      <c r="AO451" s="41"/>
      <c r="AP451" s="41"/>
    </row>
    <row r="452" ht="14.25" customHeight="1">
      <c r="B452" s="40"/>
      <c r="C452" s="40"/>
      <c r="D452" s="40"/>
      <c r="O452" s="41"/>
      <c r="P452" s="41"/>
      <c r="Q452" s="41"/>
      <c r="AB452" s="40"/>
      <c r="AC452" s="40"/>
      <c r="AD452" s="40"/>
      <c r="AO452" s="41"/>
      <c r="AP452" s="41"/>
    </row>
    <row r="453" ht="14.25" customHeight="1">
      <c r="B453" s="40"/>
      <c r="C453" s="40"/>
      <c r="D453" s="40"/>
      <c r="O453" s="41"/>
      <c r="P453" s="41"/>
      <c r="Q453" s="41"/>
      <c r="AB453" s="40"/>
      <c r="AC453" s="40"/>
      <c r="AD453" s="40"/>
      <c r="AO453" s="41"/>
      <c r="AP453" s="41"/>
    </row>
    <row r="454" ht="14.25" customHeight="1">
      <c r="B454" s="40"/>
      <c r="C454" s="40"/>
      <c r="D454" s="40"/>
      <c r="O454" s="41"/>
      <c r="P454" s="41"/>
      <c r="Q454" s="41"/>
      <c r="AB454" s="40"/>
      <c r="AC454" s="40"/>
      <c r="AD454" s="40"/>
      <c r="AO454" s="41"/>
      <c r="AP454" s="41"/>
    </row>
    <row r="455" ht="14.25" customHeight="1">
      <c r="B455" s="40"/>
      <c r="C455" s="40"/>
      <c r="D455" s="40"/>
      <c r="O455" s="41"/>
      <c r="P455" s="41"/>
      <c r="Q455" s="41"/>
      <c r="AB455" s="40"/>
      <c r="AC455" s="40"/>
      <c r="AD455" s="40"/>
      <c r="AO455" s="41"/>
      <c r="AP455" s="41"/>
    </row>
    <row r="456" ht="14.25" customHeight="1">
      <c r="B456" s="40"/>
      <c r="C456" s="40"/>
      <c r="D456" s="40"/>
      <c r="O456" s="41"/>
      <c r="P456" s="41"/>
      <c r="Q456" s="41"/>
      <c r="AB456" s="40"/>
      <c r="AC456" s="40"/>
      <c r="AD456" s="40"/>
      <c r="AO456" s="41"/>
      <c r="AP456" s="41"/>
    </row>
    <row r="457" ht="14.25" customHeight="1">
      <c r="B457" s="40"/>
      <c r="C457" s="40"/>
      <c r="D457" s="40"/>
      <c r="O457" s="41"/>
      <c r="P457" s="41"/>
      <c r="Q457" s="41"/>
      <c r="AB457" s="40"/>
      <c r="AC457" s="40"/>
      <c r="AD457" s="40"/>
      <c r="AO457" s="41"/>
      <c r="AP457" s="41"/>
    </row>
    <row r="458" ht="14.25" customHeight="1">
      <c r="B458" s="40"/>
      <c r="C458" s="40"/>
      <c r="D458" s="40"/>
      <c r="O458" s="41"/>
      <c r="P458" s="41"/>
      <c r="Q458" s="41"/>
      <c r="AB458" s="40"/>
      <c r="AC458" s="40"/>
      <c r="AD458" s="40"/>
      <c r="AO458" s="41"/>
      <c r="AP458" s="41"/>
    </row>
    <row r="459" ht="14.25" customHeight="1">
      <c r="B459" s="40"/>
      <c r="C459" s="40"/>
      <c r="D459" s="40"/>
      <c r="O459" s="41"/>
      <c r="P459" s="41"/>
      <c r="Q459" s="41"/>
      <c r="AB459" s="40"/>
      <c r="AC459" s="40"/>
      <c r="AD459" s="40"/>
      <c r="AO459" s="41"/>
      <c r="AP459" s="41"/>
    </row>
    <row r="460" ht="14.25" customHeight="1">
      <c r="B460" s="40"/>
      <c r="C460" s="40"/>
      <c r="D460" s="40"/>
      <c r="O460" s="41"/>
      <c r="P460" s="41"/>
      <c r="Q460" s="41"/>
      <c r="AB460" s="40"/>
      <c r="AC460" s="40"/>
      <c r="AD460" s="40"/>
      <c r="AO460" s="41"/>
      <c r="AP460" s="41"/>
    </row>
    <row r="461" ht="14.25" customHeight="1">
      <c r="B461" s="40"/>
      <c r="C461" s="40"/>
      <c r="D461" s="40"/>
      <c r="O461" s="41"/>
      <c r="P461" s="41"/>
      <c r="Q461" s="41"/>
      <c r="AB461" s="40"/>
      <c r="AC461" s="40"/>
      <c r="AD461" s="40"/>
      <c r="AO461" s="41"/>
      <c r="AP461" s="41"/>
    </row>
    <row r="462" ht="14.25" customHeight="1">
      <c r="B462" s="40"/>
      <c r="C462" s="40"/>
      <c r="D462" s="40"/>
      <c r="O462" s="41"/>
      <c r="P462" s="41"/>
      <c r="Q462" s="41"/>
      <c r="AB462" s="40"/>
      <c r="AC462" s="40"/>
      <c r="AD462" s="40"/>
      <c r="AO462" s="41"/>
      <c r="AP462" s="41"/>
    </row>
    <row r="463" ht="14.25" customHeight="1">
      <c r="B463" s="40"/>
      <c r="C463" s="40"/>
      <c r="D463" s="40"/>
      <c r="O463" s="41"/>
      <c r="P463" s="41"/>
      <c r="Q463" s="41"/>
      <c r="AB463" s="40"/>
      <c r="AC463" s="40"/>
      <c r="AD463" s="40"/>
      <c r="AO463" s="41"/>
      <c r="AP463" s="41"/>
    </row>
    <row r="464" ht="14.25" customHeight="1">
      <c r="B464" s="40"/>
      <c r="C464" s="40"/>
      <c r="D464" s="40"/>
      <c r="O464" s="41"/>
      <c r="P464" s="41"/>
      <c r="Q464" s="41"/>
      <c r="AB464" s="40"/>
      <c r="AC464" s="40"/>
      <c r="AD464" s="40"/>
      <c r="AO464" s="41"/>
      <c r="AP464" s="41"/>
    </row>
    <row r="465" ht="14.25" customHeight="1">
      <c r="B465" s="40"/>
      <c r="C465" s="40"/>
      <c r="D465" s="40"/>
      <c r="O465" s="41"/>
      <c r="P465" s="41"/>
      <c r="Q465" s="41"/>
      <c r="AB465" s="40"/>
      <c r="AC465" s="40"/>
      <c r="AD465" s="40"/>
      <c r="AO465" s="41"/>
      <c r="AP465" s="41"/>
    </row>
    <row r="466" ht="14.25" customHeight="1">
      <c r="B466" s="40"/>
      <c r="C466" s="40"/>
      <c r="D466" s="40"/>
      <c r="O466" s="41"/>
      <c r="P466" s="41"/>
      <c r="Q466" s="41"/>
      <c r="AB466" s="40"/>
      <c r="AC466" s="40"/>
      <c r="AD466" s="40"/>
      <c r="AO466" s="41"/>
      <c r="AP466" s="41"/>
    </row>
    <row r="467" ht="14.25" customHeight="1">
      <c r="B467" s="40"/>
      <c r="C467" s="40"/>
      <c r="D467" s="40"/>
      <c r="O467" s="41"/>
      <c r="P467" s="41"/>
      <c r="Q467" s="41"/>
      <c r="AB467" s="40"/>
      <c r="AC467" s="40"/>
      <c r="AD467" s="40"/>
      <c r="AO467" s="41"/>
      <c r="AP467" s="41"/>
    </row>
    <row r="468" ht="14.25" customHeight="1">
      <c r="B468" s="40"/>
      <c r="C468" s="40"/>
      <c r="D468" s="40"/>
      <c r="O468" s="41"/>
      <c r="P468" s="41"/>
      <c r="Q468" s="41"/>
      <c r="AB468" s="40"/>
      <c r="AC468" s="40"/>
      <c r="AD468" s="40"/>
      <c r="AO468" s="41"/>
      <c r="AP468" s="41"/>
    </row>
    <row r="469" ht="14.25" customHeight="1">
      <c r="B469" s="40"/>
      <c r="C469" s="40"/>
      <c r="D469" s="40"/>
      <c r="O469" s="41"/>
      <c r="P469" s="41"/>
      <c r="Q469" s="41"/>
      <c r="AB469" s="40"/>
      <c r="AC469" s="40"/>
      <c r="AD469" s="40"/>
      <c r="AO469" s="41"/>
      <c r="AP469" s="41"/>
    </row>
    <row r="470" ht="14.25" customHeight="1">
      <c r="B470" s="40"/>
      <c r="C470" s="40"/>
      <c r="D470" s="40"/>
      <c r="O470" s="41"/>
      <c r="P470" s="41"/>
      <c r="Q470" s="41"/>
      <c r="AB470" s="40"/>
      <c r="AC470" s="40"/>
      <c r="AD470" s="40"/>
      <c r="AO470" s="41"/>
      <c r="AP470" s="41"/>
    </row>
    <row r="471" ht="14.25" customHeight="1">
      <c r="B471" s="40"/>
      <c r="C471" s="40"/>
      <c r="D471" s="40"/>
      <c r="O471" s="41"/>
      <c r="P471" s="41"/>
      <c r="Q471" s="41"/>
      <c r="AB471" s="40"/>
      <c r="AC471" s="40"/>
      <c r="AD471" s="40"/>
      <c r="AO471" s="41"/>
      <c r="AP471" s="41"/>
    </row>
    <row r="472" ht="14.25" customHeight="1">
      <c r="B472" s="40"/>
      <c r="C472" s="40"/>
      <c r="D472" s="40"/>
      <c r="O472" s="41"/>
      <c r="P472" s="41"/>
      <c r="Q472" s="41"/>
      <c r="AB472" s="40"/>
      <c r="AC472" s="40"/>
      <c r="AD472" s="40"/>
      <c r="AO472" s="41"/>
      <c r="AP472" s="41"/>
    </row>
    <row r="473" ht="14.25" customHeight="1">
      <c r="B473" s="40"/>
      <c r="C473" s="40"/>
      <c r="D473" s="40"/>
      <c r="O473" s="41"/>
      <c r="P473" s="41"/>
      <c r="Q473" s="41"/>
      <c r="AB473" s="40"/>
      <c r="AC473" s="40"/>
      <c r="AD473" s="40"/>
      <c r="AO473" s="41"/>
      <c r="AP473" s="41"/>
    </row>
    <row r="474" ht="14.25" customHeight="1">
      <c r="B474" s="40"/>
      <c r="C474" s="40"/>
      <c r="D474" s="40"/>
      <c r="O474" s="41"/>
      <c r="P474" s="41"/>
      <c r="Q474" s="41"/>
      <c r="AB474" s="40"/>
      <c r="AC474" s="40"/>
      <c r="AD474" s="40"/>
      <c r="AO474" s="41"/>
      <c r="AP474" s="41"/>
    </row>
    <row r="475" ht="14.25" customHeight="1">
      <c r="B475" s="40"/>
      <c r="C475" s="40"/>
      <c r="D475" s="40"/>
      <c r="O475" s="41"/>
      <c r="P475" s="41"/>
      <c r="Q475" s="41"/>
      <c r="AB475" s="40"/>
      <c r="AC475" s="40"/>
      <c r="AD475" s="40"/>
      <c r="AO475" s="41"/>
      <c r="AP475" s="41"/>
    </row>
    <row r="476" ht="14.25" customHeight="1">
      <c r="B476" s="40"/>
      <c r="C476" s="40"/>
      <c r="D476" s="40"/>
      <c r="O476" s="41"/>
      <c r="P476" s="41"/>
      <c r="Q476" s="41"/>
      <c r="AB476" s="40"/>
      <c r="AC476" s="40"/>
      <c r="AD476" s="40"/>
      <c r="AO476" s="41"/>
      <c r="AP476" s="41"/>
    </row>
    <row r="477" ht="14.25" customHeight="1">
      <c r="B477" s="40"/>
      <c r="C477" s="40"/>
      <c r="D477" s="40"/>
      <c r="O477" s="41"/>
      <c r="P477" s="41"/>
      <c r="Q477" s="41"/>
      <c r="AB477" s="40"/>
      <c r="AC477" s="40"/>
      <c r="AD477" s="40"/>
      <c r="AO477" s="41"/>
      <c r="AP477" s="41"/>
    </row>
    <row r="478" ht="14.25" customHeight="1">
      <c r="B478" s="40"/>
      <c r="C478" s="40"/>
      <c r="D478" s="40"/>
      <c r="O478" s="41"/>
      <c r="P478" s="41"/>
      <c r="Q478" s="41"/>
      <c r="AB478" s="40"/>
      <c r="AC478" s="40"/>
      <c r="AD478" s="40"/>
      <c r="AO478" s="41"/>
      <c r="AP478" s="41"/>
    </row>
    <row r="479" ht="14.25" customHeight="1">
      <c r="B479" s="40"/>
      <c r="C479" s="40"/>
      <c r="D479" s="40"/>
      <c r="O479" s="41"/>
      <c r="P479" s="41"/>
      <c r="Q479" s="41"/>
      <c r="AB479" s="40"/>
      <c r="AC479" s="40"/>
      <c r="AD479" s="40"/>
      <c r="AO479" s="41"/>
      <c r="AP479" s="41"/>
    </row>
    <row r="480" ht="14.25" customHeight="1">
      <c r="B480" s="40"/>
      <c r="C480" s="40"/>
      <c r="D480" s="40"/>
      <c r="O480" s="41"/>
      <c r="P480" s="41"/>
      <c r="Q480" s="41"/>
      <c r="AB480" s="40"/>
      <c r="AC480" s="40"/>
      <c r="AD480" s="40"/>
      <c r="AO480" s="41"/>
      <c r="AP480" s="41"/>
    </row>
    <row r="481" ht="14.25" customHeight="1">
      <c r="B481" s="40"/>
      <c r="C481" s="40"/>
      <c r="D481" s="40"/>
      <c r="O481" s="41"/>
      <c r="P481" s="41"/>
      <c r="Q481" s="41"/>
      <c r="AB481" s="40"/>
      <c r="AC481" s="40"/>
      <c r="AD481" s="40"/>
      <c r="AO481" s="41"/>
      <c r="AP481" s="41"/>
    </row>
    <row r="482" ht="14.25" customHeight="1">
      <c r="B482" s="40"/>
      <c r="C482" s="40"/>
      <c r="D482" s="40"/>
      <c r="O482" s="41"/>
      <c r="P482" s="41"/>
      <c r="Q482" s="41"/>
      <c r="AB482" s="40"/>
      <c r="AC482" s="40"/>
      <c r="AD482" s="40"/>
      <c r="AO482" s="41"/>
      <c r="AP482" s="41"/>
    </row>
    <row r="483" ht="14.25" customHeight="1">
      <c r="B483" s="40"/>
      <c r="C483" s="40"/>
      <c r="D483" s="40"/>
      <c r="O483" s="41"/>
      <c r="P483" s="41"/>
      <c r="Q483" s="41"/>
      <c r="AB483" s="40"/>
      <c r="AC483" s="40"/>
      <c r="AD483" s="40"/>
      <c r="AO483" s="41"/>
      <c r="AP483" s="41"/>
    </row>
    <row r="484" ht="14.25" customHeight="1">
      <c r="B484" s="40"/>
      <c r="C484" s="40"/>
      <c r="D484" s="40"/>
      <c r="O484" s="41"/>
      <c r="P484" s="41"/>
      <c r="Q484" s="41"/>
      <c r="AB484" s="40"/>
      <c r="AC484" s="40"/>
      <c r="AD484" s="40"/>
      <c r="AO484" s="41"/>
      <c r="AP484" s="41"/>
    </row>
    <row r="485" ht="14.25" customHeight="1">
      <c r="B485" s="40"/>
      <c r="C485" s="40"/>
      <c r="D485" s="40"/>
      <c r="O485" s="41"/>
      <c r="P485" s="41"/>
      <c r="Q485" s="41"/>
      <c r="AB485" s="40"/>
      <c r="AC485" s="40"/>
      <c r="AD485" s="40"/>
      <c r="AO485" s="41"/>
      <c r="AP485" s="41"/>
    </row>
    <row r="486" ht="14.25" customHeight="1">
      <c r="B486" s="40"/>
      <c r="C486" s="40"/>
      <c r="D486" s="40"/>
      <c r="O486" s="41"/>
      <c r="P486" s="41"/>
      <c r="Q486" s="41"/>
      <c r="AB486" s="40"/>
      <c r="AC486" s="40"/>
      <c r="AD486" s="40"/>
      <c r="AO486" s="41"/>
      <c r="AP486" s="41"/>
    </row>
    <row r="487" ht="14.25" customHeight="1">
      <c r="B487" s="40"/>
      <c r="C487" s="40"/>
      <c r="D487" s="40"/>
      <c r="O487" s="41"/>
      <c r="P487" s="41"/>
      <c r="Q487" s="41"/>
      <c r="AB487" s="40"/>
      <c r="AC487" s="40"/>
      <c r="AD487" s="40"/>
      <c r="AO487" s="41"/>
      <c r="AP487" s="41"/>
    </row>
    <row r="488" ht="14.25" customHeight="1">
      <c r="B488" s="40"/>
      <c r="C488" s="40"/>
      <c r="D488" s="40"/>
      <c r="O488" s="41"/>
      <c r="P488" s="41"/>
      <c r="Q488" s="41"/>
      <c r="AB488" s="40"/>
      <c r="AC488" s="40"/>
      <c r="AD488" s="40"/>
      <c r="AO488" s="41"/>
      <c r="AP488" s="41"/>
    </row>
    <row r="489" ht="14.25" customHeight="1">
      <c r="B489" s="40"/>
      <c r="C489" s="40"/>
      <c r="D489" s="40"/>
      <c r="O489" s="41"/>
      <c r="P489" s="41"/>
      <c r="Q489" s="41"/>
      <c r="AB489" s="40"/>
      <c r="AC489" s="40"/>
      <c r="AD489" s="40"/>
      <c r="AO489" s="41"/>
      <c r="AP489" s="41"/>
    </row>
    <row r="490" ht="14.25" customHeight="1">
      <c r="B490" s="40"/>
      <c r="C490" s="40"/>
      <c r="D490" s="40"/>
      <c r="O490" s="41"/>
      <c r="P490" s="41"/>
      <c r="Q490" s="41"/>
      <c r="AB490" s="40"/>
      <c r="AC490" s="40"/>
      <c r="AD490" s="40"/>
      <c r="AO490" s="41"/>
      <c r="AP490" s="41"/>
    </row>
    <row r="491" ht="14.25" customHeight="1">
      <c r="B491" s="40"/>
      <c r="C491" s="40"/>
      <c r="D491" s="40"/>
      <c r="O491" s="41"/>
      <c r="P491" s="41"/>
      <c r="Q491" s="41"/>
      <c r="AB491" s="40"/>
      <c r="AC491" s="40"/>
      <c r="AD491" s="40"/>
      <c r="AO491" s="41"/>
      <c r="AP491" s="41"/>
    </row>
    <row r="492" ht="14.25" customHeight="1">
      <c r="B492" s="40"/>
      <c r="C492" s="40"/>
      <c r="D492" s="40"/>
      <c r="O492" s="41"/>
      <c r="P492" s="41"/>
      <c r="Q492" s="41"/>
      <c r="AB492" s="40"/>
      <c r="AC492" s="40"/>
      <c r="AD492" s="40"/>
      <c r="AO492" s="41"/>
      <c r="AP492" s="41"/>
    </row>
    <row r="493" ht="14.25" customHeight="1">
      <c r="B493" s="40"/>
      <c r="C493" s="40"/>
      <c r="D493" s="40"/>
      <c r="O493" s="41"/>
      <c r="P493" s="41"/>
      <c r="Q493" s="41"/>
      <c r="AB493" s="40"/>
      <c r="AC493" s="40"/>
      <c r="AD493" s="40"/>
      <c r="AO493" s="41"/>
      <c r="AP493" s="41"/>
    </row>
    <row r="494" ht="14.25" customHeight="1">
      <c r="B494" s="40"/>
      <c r="C494" s="40"/>
      <c r="D494" s="40"/>
      <c r="O494" s="41"/>
      <c r="P494" s="41"/>
      <c r="Q494" s="41"/>
      <c r="AB494" s="40"/>
      <c r="AC494" s="40"/>
      <c r="AD494" s="40"/>
      <c r="AO494" s="41"/>
      <c r="AP494" s="41"/>
    </row>
    <row r="495" ht="14.25" customHeight="1">
      <c r="B495" s="40"/>
      <c r="C495" s="40"/>
      <c r="D495" s="40"/>
      <c r="O495" s="41"/>
      <c r="P495" s="41"/>
      <c r="Q495" s="41"/>
      <c r="AB495" s="40"/>
      <c r="AC495" s="40"/>
      <c r="AD495" s="40"/>
      <c r="AO495" s="41"/>
      <c r="AP495" s="41"/>
    </row>
    <row r="496" ht="14.25" customHeight="1">
      <c r="B496" s="40"/>
      <c r="C496" s="40"/>
      <c r="D496" s="40"/>
      <c r="O496" s="41"/>
      <c r="P496" s="41"/>
      <c r="Q496" s="41"/>
      <c r="AB496" s="40"/>
      <c r="AC496" s="40"/>
      <c r="AD496" s="40"/>
      <c r="AO496" s="41"/>
      <c r="AP496" s="41"/>
    </row>
    <row r="497" ht="14.25" customHeight="1">
      <c r="B497" s="40"/>
      <c r="C497" s="40"/>
      <c r="D497" s="40"/>
      <c r="O497" s="41"/>
      <c r="P497" s="41"/>
      <c r="Q497" s="41"/>
      <c r="AB497" s="40"/>
      <c r="AC497" s="40"/>
      <c r="AD497" s="40"/>
      <c r="AO497" s="41"/>
      <c r="AP497" s="41"/>
    </row>
    <row r="498" ht="14.25" customHeight="1">
      <c r="B498" s="40"/>
      <c r="C498" s="40"/>
      <c r="D498" s="40"/>
      <c r="O498" s="41"/>
      <c r="P498" s="41"/>
      <c r="Q498" s="41"/>
      <c r="AB498" s="40"/>
      <c r="AC498" s="40"/>
      <c r="AD498" s="40"/>
      <c r="AO498" s="41"/>
      <c r="AP498" s="41"/>
    </row>
    <row r="499" ht="14.25" customHeight="1">
      <c r="B499" s="40"/>
      <c r="C499" s="40"/>
      <c r="D499" s="40"/>
      <c r="O499" s="41"/>
      <c r="P499" s="41"/>
      <c r="Q499" s="41"/>
      <c r="AB499" s="40"/>
      <c r="AC499" s="40"/>
      <c r="AD499" s="40"/>
      <c r="AO499" s="41"/>
      <c r="AP499" s="41"/>
    </row>
    <row r="500" ht="14.25" customHeight="1">
      <c r="B500" s="40"/>
      <c r="C500" s="40"/>
      <c r="D500" s="40"/>
      <c r="O500" s="41"/>
      <c r="P500" s="41"/>
      <c r="Q500" s="41"/>
      <c r="AB500" s="40"/>
      <c r="AC500" s="40"/>
      <c r="AD500" s="40"/>
      <c r="AO500" s="41"/>
      <c r="AP500" s="41"/>
    </row>
    <row r="501" ht="14.25" customHeight="1">
      <c r="B501" s="40"/>
      <c r="C501" s="40"/>
      <c r="D501" s="40"/>
      <c r="O501" s="41"/>
      <c r="P501" s="41"/>
      <c r="Q501" s="41"/>
      <c r="AB501" s="40"/>
      <c r="AC501" s="40"/>
      <c r="AD501" s="40"/>
      <c r="AO501" s="41"/>
      <c r="AP501" s="41"/>
    </row>
    <row r="502" ht="14.25" customHeight="1">
      <c r="B502" s="40"/>
      <c r="C502" s="40"/>
      <c r="D502" s="40"/>
      <c r="O502" s="41"/>
      <c r="P502" s="41"/>
      <c r="Q502" s="41"/>
      <c r="AB502" s="40"/>
      <c r="AC502" s="40"/>
      <c r="AD502" s="40"/>
      <c r="AO502" s="41"/>
      <c r="AP502" s="41"/>
    </row>
    <row r="503" ht="14.25" customHeight="1">
      <c r="B503" s="40"/>
      <c r="C503" s="40"/>
      <c r="D503" s="40"/>
      <c r="O503" s="41"/>
      <c r="P503" s="41"/>
      <c r="Q503" s="41"/>
      <c r="AB503" s="40"/>
      <c r="AC503" s="40"/>
      <c r="AD503" s="40"/>
      <c r="AO503" s="41"/>
      <c r="AP503" s="41"/>
    </row>
    <row r="504" ht="14.25" customHeight="1">
      <c r="B504" s="40"/>
      <c r="C504" s="40"/>
      <c r="D504" s="40"/>
      <c r="O504" s="41"/>
      <c r="P504" s="41"/>
      <c r="Q504" s="41"/>
      <c r="AB504" s="40"/>
      <c r="AC504" s="40"/>
      <c r="AD504" s="40"/>
      <c r="AO504" s="41"/>
      <c r="AP504" s="41"/>
    </row>
    <row r="505" ht="14.25" customHeight="1">
      <c r="B505" s="40"/>
      <c r="C505" s="40"/>
      <c r="D505" s="40"/>
      <c r="O505" s="41"/>
      <c r="P505" s="41"/>
      <c r="Q505" s="41"/>
      <c r="AB505" s="40"/>
      <c r="AC505" s="40"/>
      <c r="AD505" s="40"/>
      <c r="AO505" s="41"/>
      <c r="AP505" s="41"/>
    </row>
    <row r="506" ht="14.25" customHeight="1">
      <c r="B506" s="40"/>
      <c r="C506" s="40"/>
      <c r="D506" s="40"/>
      <c r="O506" s="41"/>
      <c r="P506" s="41"/>
      <c r="Q506" s="41"/>
      <c r="AB506" s="40"/>
      <c r="AC506" s="40"/>
      <c r="AD506" s="40"/>
      <c r="AO506" s="41"/>
      <c r="AP506" s="41"/>
    </row>
    <row r="507" ht="14.25" customHeight="1">
      <c r="B507" s="40"/>
      <c r="C507" s="40"/>
      <c r="D507" s="40"/>
      <c r="O507" s="41"/>
      <c r="P507" s="41"/>
      <c r="Q507" s="41"/>
      <c r="AB507" s="40"/>
      <c r="AC507" s="40"/>
      <c r="AD507" s="40"/>
      <c r="AO507" s="41"/>
      <c r="AP507" s="41"/>
    </row>
    <row r="508" ht="14.25" customHeight="1">
      <c r="B508" s="40"/>
      <c r="C508" s="40"/>
      <c r="D508" s="40"/>
      <c r="O508" s="41"/>
      <c r="P508" s="41"/>
      <c r="Q508" s="41"/>
      <c r="AB508" s="40"/>
      <c r="AC508" s="40"/>
      <c r="AD508" s="40"/>
      <c r="AO508" s="41"/>
      <c r="AP508" s="41"/>
    </row>
    <row r="509" ht="14.25" customHeight="1">
      <c r="B509" s="40"/>
      <c r="C509" s="40"/>
      <c r="D509" s="40"/>
      <c r="O509" s="41"/>
      <c r="P509" s="41"/>
      <c r="Q509" s="41"/>
      <c r="AB509" s="40"/>
      <c r="AC509" s="40"/>
      <c r="AD509" s="40"/>
      <c r="AO509" s="41"/>
      <c r="AP509" s="41"/>
    </row>
    <row r="510" ht="14.25" customHeight="1">
      <c r="B510" s="40"/>
      <c r="C510" s="40"/>
      <c r="D510" s="40"/>
      <c r="O510" s="41"/>
      <c r="P510" s="41"/>
      <c r="Q510" s="41"/>
      <c r="AB510" s="40"/>
      <c r="AC510" s="40"/>
      <c r="AD510" s="40"/>
      <c r="AO510" s="41"/>
      <c r="AP510" s="41"/>
    </row>
    <row r="511" ht="14.25" customHeight="1">
      <c r="B511" s="40"/>
      <c r="C511" s="40"/>
      <c r="D511" s="40"/>
      <c r="O511" s="41"/>
      <c r="P511" s="41"/>
      <c r="Q511" s="41"/>
      <c r="AB511" s="40"/>
      <c r="AC511" s="40"/>
      <c r="AD511" s="40"/>
      <c r="AO511" s="41"/>
      <c r="AP511" s="41"/>
    </row>
    <row r="512" ht="14.25" customHeight="1">
      <c r="B512" s="40"/>
      <c r="C512" s="40"/>
      <c r="D512" s="40"/>
      <c r="O512" s="41"/>
      <c r="P512" s="41"/>
      <c r="Q512" s="41"/>
      <c r="AB512" s="40"/>
      <c r="AC512" s="40"/>
      <c r="AD512" s="40"/>
      <c r="AO512" s="41"/>
      <c r="AP512" s="41"/>
    </row>
    <row r="513" ht="14.25" customHeight="1">
      <c r="B513" s="40"/>
      <c r="C513" s="40"/>
      <c r="D513" s="40"/>
      <c r="O513" s="41"/>
      <c r="P513" s="41"/>
      <c r="Q513" s="41"/>
      <c r="AB513" s="40"/>
      <c r="AC513" s="40"/>
      <c r="AD513" s="40"/>
      <c r="AO513" s="41"/>
      <c r="AP513" s="41"/>
    </row>
    <row r="514" ht="14.25" customHeight="1">
      <c r="B514" s="40"/>
      <c r="C514" s="40"/>
      <c r="D514" s="40"/>
      <c r="O514" s="41"/>
      <c r="P514" s="41"/>
      <c r="Q514" s="41"/>
      <c r="AB514" s="40"/>
      <c r="AC514" s="40"/>
      <c r="AD514" s="40"/>
      <c r="AO514" s="41"/>
      <c r="AP514" s="41"/>
    </row>
    <row r="515" ht="14.25" customHeight="1">
      <c r="B515" s="40"/>
      <c r="C515" s="40"/>
      <c r="D515" s="40"/>
      <c r="O515" s="41"/>
      <c r="P515" s="41"/>
      <c r="Q515" s="41"/>
      <c r="AB515" s="40"/>
      <c r="AC515" s="40"/>
      <c r="AD515" s="40"/>
      <c r="AO515" s="41"/>
      <c r="AP515" s="41"/>
    </row>
    <row r="516" ht="14.25" customHeight="1">
      <c r="B516" s="40"/>
      <c r="C516" s="40"/>
      <c r="D516" s="40"/>
      <c r="O516" s="41"/>
      <c r="P516" s="41"/>
      <c r="Q516" s="41"/>
      <c r="AB516" s="40"/>
      <c r="AC516" s="40"/>
      <c r="AD516" s="40"/>
      <c r="AO516" s="41"/>
      <c r="AP516" s="41"/>
    </row>
    <row r="517" ht="14.25" customHeight="1">
      <c r="B517" s="40"/>
      <c r="C517" s="40"/>
      <c r="D517" s="40"/>
      <c r="O517" s="41"/>
      <c r="P517" s="41"/>
      <c r="Q517" s="41"/>
      <c r="AB517" s="40"/>
      <c r="AC517" s="40"/>
      <c r="AD517" s="40"/>
      <c r="AO517" s="41"/>
      <c r="AP517" s="41"/>
    </row>
    <row r="518" ht="14.25" customHeight="1">
      <c r="B518" s="40"/>
      <c r="C518" s="40"/>
      <c r="D518" s="40"/>
      <c r="O518" s="41"/>
      <c r="P518" s="41"/>
      <c r="Q518" s="41"/>
      <c r="AB518" s="40"/>
      <c r="AC518" s="40"/>
      <c r="AD518" s="40"/>
      <c r="AO518" s="41"/>
      <c r="AP518" s="41"/>
    </row>
    <row r="519" ht="14.25" customHeight="1">
      <c r="B519" s="40"/>
      <c r="C519" s="40"/>
      <c r="D519" s="40"/>
      <c r="O519" s="41"/>
      <c r="P519" s="41"/>
      <c r="Q519" s="41"/>
      <c r="AB519" s="40"/>
      <c r="AC519" s="40"/>
      <c r="AD519" s="40"/>
      <c r="AO519" s="41"/>
      <c r="AP519" s="41"/>
    </row>
    <row r="520" ht="14.25" customHeight="1">
      <c r="B520" s="40"/>
      <c r="C520" s="40"/>
      <c r="D520" s="40"/>
      <c r="O520" s="41"/>
      <c r="P520" s="41"/>
      <c r="Q520" s="41"/>
      <c r="AB520" s="40"/>
      <c r="AC520" s="40"/>
      <c r="AD520" s="40"/>
      <c r="AO520" s="41"/>
      <c r="AP520" s="41"/>
    </row>
    <row r="521" ht="14.25" customHeight="1">
      <c r="B521" s="40"/>
      <c r="C521" s="40"/>
      <c r="D521" s="40"/>
      <c r="O521" s="41"/>
      <c r="P521" s="41"/>
      <c r="Q521" s="41"/>
      <c r="AB521" s="40"/>
      <c r="AC521" s="40"/>
      <c r="AD521" s="40"/>
      <c r="AO521" s="41"/>
      <c r="AP521" s="41"/>
    </row>
    <row r="522" ht="14.25" customHeight="1">
      <c r="B522" s="40"/>
      <c r="C522" s="40"/>
      <c r="D522" s="40"/>
      <c r="O522" s="41"/>
      <c r="P522" s="41"/>
      <c r="Q522" s="41"/>
      <c r="AB522" s="40"/>
      <c r="AC522" s="40"/>
      <c r="AD522" s="40"/>
      <c r="AO522" s="41"/>
      <c r="AP522" s="41"/>
    </row>
    <row r="523" ht="14.25" customHeight="1">
      <c r="B523" s="40"/>
      <c r="C523" s="40"/>
      <c r="D523" s="40"/>
      <c r="O523" s="41"/>
      <c r="P523" s="41"/>
      <c r="Q523" s="41"/>
      <c r="AB523" s="40"/>
      <c r="AC523" s="40"/>
      <c r="AD523" s="40"/>
      <c r="AO523" s="41"/>
      <c r="AP523" s="41"/>
    </row>
    <row r="524" ht="14.25" customHeight="1">
      <c r="B524" s="40"/>
      <c r="C524" s="40"/>
      <c r="D524" s="40"/>
      <c r="O524" s="41"/>
      <c r="P524" s="41"/>
      <c r="Q524" s="41"/>
      <c r="AB524" s="40"/>
      <c r="AC524" s="40"/>
      <c r="AD524" s="40"/>
      <c r="AO524" s="41"/>
      <c r="AP524" s="41"/>
    </row>
    <row r="525" ht="14.25" customHeight="1">
      <c r="B525" s="40"/>
      <c r="C525" s="40"/>
      <c r="D525" s="40"/>
      <c r="O525" s="41"/>
      <c r="P525" s="41"/>
      <c r="Q525" s="41"/>
      <c r="AB525" s="40"/>
      <c r="AC525" s="40"/>
      <c r="AD525" s="40"/>
      <c r="AO525" s="41"/>
      <c r="AP525" s="41"/>
    </row>
    <row r="526" ht="14.25" customHeight="1">
      <c r="B526" s="40"/>
      <c r="C526" s="40"/>
      <c r="D526" s="40"/>
      <c r="O526" s="41"/>
      <c r="P526" s="41"/>
      <c r="Q526" s="41"/>
      <c r="AB526" s="40"/>
      <c r="AC526" s="40"/>
      <c r="AD526" s="40"/>
      <c r="AO526" s="41"/>
      <c r="AP526" s="41"/>
    </row>
    <row r="527" ht="14.25" customHeight="1">
      <c r="B527" s="40"/>
      <c r="C527" s="40"/>
      <c r="D527" s="40"/>
      <c r="O527" s="41"/>
      <c r="P527" s="41"/>
      <c r="Q527" s="41"/>
      <c r="AB527" s="40"/>
      <c r="AC527" s="40"/>
      <c r="AD527" s="40"/>
      <c r="AO527" s="41"/>
      <c r="AP527" s="41"/>
    </row>
    <row r="528" ht="14.25" customHeight="1">
      <c r="B528" s="40"/>
      <c r="C528" s="40"/>
      <c r="D528" s="40"/>
      <c r="O528" s="41"/>
      <c r="P528" s="41"/>
      <c r="Q528" s="41"/>
      <c r="AB528" s="40"/>
      <c r="AC528" s="40"/>
      <c r="AD528" s="40"/>
      <c r="AO528" s="41"/>
      <c r="AP528" s="41"/>
    </row>
    <row r="529" ht="14.25" customHeight="1">
      <c r="B529" s="40"/>
      <c r="C529" s="40"/>
      <c r="D529" s="40"/>
      <c r="O529" s="41"/>
      <c r="P529" s="41"/>
      <c r="Q529" s="41"/>
      <c r="AB529" s="40"/>
      <c r="AC529" s="40"/>
      <c r="AD529" s="40"/>
      <c r="AO529" s="41"/>
      <c r="AP529" s="41"/>
    </row>
    <row r="530" ht="14.25" customHeight="1">
      <c r="B530" s="40"/>
      <c r="C530" s="40"/>
      <c r="D530" s="40"/>
      <c r="O530" s="41"/>
      <c r="P530" s="41"/>
      <c r="Q530" s="41"/>
      <c r="AB530" s="40"/>
      <c r="AC530" s="40"/>
      <c r="AD530" s="40"/>
      <c r="AO530" s="41"/>
      <c r="AP530" s="41"/>
    </row>
    <row r="531" ht="14.25" customHeight="1">
      <c r="B531" s="40"/>
      <c r="C531" s="40"/>
      <c r="D531" s="40"/>
      <c r="O531" s="41"/>
      <c r="P531" s="41"/>
      <c r="Q531" s="41"/>
      <c r="AB531" s="40"/>
      <c r="AC531" s="40"/>
      <c r="AD531" s="40"/>
      <c r="AO531" s="41"/>
      <c r="AP531" s="41"/>
    </row>
    <row r="532" ht="14.25" customHeight="1">
      <c r="B532" s="40"/>
      <c r="C532" s="40"/>
      <c r="D532" s="40"/>
      <c r="O532" s="41"/>
      <c r="P532" s="41"/>
      <c r="Q532" s="41"/>
      <c r="AB532" s="40"/>
      <c r="AC532" s="40"/>
      <c r="AD532" s="40"/>
      <c r="AO532" s="41"/>
      <c r="AP532" s="41"/>
    </row>
    <row r="533" ht="14.25" customHeight="1">
      <c r="B533" s="40"/>
      <c r="C533" s="40"/>
      <c r="D533" s="40"/>
      <c r="O533" s="41"/>
      <c r="P533" s="41"/>
      <c r="Q533" s="41"/>
      <c r="AB533" s="40"/>
      <c r="AC533" s="40"/>
      <c r="AD533" s="40"/>
      <c r="AO533" s="41"/>
      <c r="AP533" s="41"/>
    </row>
    <row r="534" ht="14.25" customHeight="1">
      <c r="B534" s="40"/>
      <c r="C534" s="40"/>
      <c r="D534" s="40"/>
      <c r="O534" s="41"/>
      <c r="P534" s="41"/>
      <c r="Q534" s="41"/>
      <c r="AB534" s="40"/>
      <c r="AC534" s="40"/>
      <c r="AD534" s="40"/>
      <c r="AO534" s="41"/>
      <c r="AP534" s="41"/>
    </row>
    <row r="535" ht="14.25" customHeight="1">
      <c r="B535" s="40"/>
      <c r="C535" s="40"/>
      <c r="D535" s="40"/>
      <c r="O535" s="41"/>
      <c r="P535" s="41"/>
      <c r="Q535" s="41"/>
      <c r="AB535" s="40"/>
      <c r="AC535" s="40"/>
      <c r="AD535" s="40"/>
      <c r="AO535" s="41"/>
      <c r="AP535" s="41"/>
    </row>
    <row r="536" ht="14.25" customHeight="1">
      <c r="B536" s="40"/>
      <c r="C536" s="40"/>
      <c r="D536" s="40"/>
      <c r="O536" s="41"/>
      <c r="P536" s="41"/>
      <c r="Q536" s="41"/>
      <c r="AB536" s="40"/>
      <c r="AC536" s="40"/>
      <c r="AD536" s="40"/>
      <c r="AO536" s="41"/>
      <c r="AP536" s="41"/>
    </row>
    <row r="537" ht="14.25" customHeight="1">
      <c r="B537" s="40"/>
      <c r="C537" s="40"/>
      <c r="D537" s="40"/>
      <c r="O537" s="41"/>
      <c r="P537" s="41"/>
      <c r="Q537" s="41"/>
      <c r="AB537" s="40"/>
      <c r="AC537" s="40"/>
      <c r="AD537" s="40"/>
      <c r="AO537" s="41"/>
      <c r="AP537" s="41"/>
    </row>
    <row r="538" ht="14.25" customHeight="1">
      <c r="B538" s="40"/>
      <c r="C538" s="40"/>
      <c r="D538" s="40"/>
      <c r="O538" s="41"/>
      <c r="P538" s="41"/>
      <c r="Q538" s="41"/>
      <c r="AB538" s="40"/>
      <c r="AC538" s="40"/>
      <c r="AD538" s="40"/>
      <c r="AO538" s="41"/>
      <c r="AP538" s="41"/>
    </row>
    <row r="539" ht="14.25" customHeight="1">
      <c r="B539" s="40"/>
      <c r="C539" s="40"/>
      <c r="D539" s="40"/>
      <c r="O539" s="41"/>
      <c r="P539" s="41"/>
      <c r="Q539" s="41"/>
      <c r="AB539" s="40"/>
      <c r="AC539" s="40"/>
      <c r="AD539" s="40"/>
      <c r="AO539" s="41"/>
      <c r="AP539" s="41"/>
    </row>
    <row r="540" ht="14.25" customHeight="1">
      <c r="B540" s="40"/>
      <c r="C540" s="40"/>
      <c r="D540" s="40"/>
      <c r="O540" s="41"/>
      <c r="P540" s="41"/>
      <c r="Q540" s="41"/>
      <c r="AB540" s="40"/>
      <c r="AC540" s="40"/>
      <c r="AD540" s="40"/>
      <c r="AO540" s="41"/>
      <c r="AP540" s="41"/>
    </row>
    <row r="541" ht="14.25" customHeight="1">
      <c r="B541" s="40"/>
      <c r="C541" s="40"/>
      <c r="D541" s="40"/>
      <c r="O541" s="41"/>
      <c r="P541" s="41"/>
      <c r="Q541" s="41"/>
      <c r="AB541" s="40"/>
      <c r="AC541" s="40"/>
      <c r="AD541" s="40"/>
      <c r="AO541" s="41"/>
      <c r="AP541" s="41"/>
    </row>
    <row r="542" ht="14.25" customHeight="1">
      <c r="B542" s="40"/>
      <c r="C542" s="40"/>
      <c r="D542" s="40"/>
      <c r="O542" s="41"/>
      <c r="P542" s="41"/>
      <c r="Q542" s="41"/>
      <c r="AB542" s="40"/>
      <c r="AC542" s="40"/>
      <c r="AD542" s="40"/>
      <c r="AO542" s="41"/>
      <c r="AP542" s="41"/>
    </row>
    <row r="543" ht="14.25" customHeight="1">
      <c r="B543" s="40"/>
      <c r="C543" s="40"/>
      <c r="D543" s="40"/>
      <c r="O543" s="41"/>
      <c r="P543" s="41"/>
      <c r="Q543" s="41"/>
      <c r="AB543" s="40"/>
      <c r="AC543" s="40"/>
      <c r="AD543" s="40"/>
      <c r="AO543" s="41"/>
      <c r="AP543" s="41"/>
    </row>
    <row r="544" ht="14.25" customHeight="1">
      <c r="B544" s="40"/>
      <c r="C544" s="40"/>
      <c r="D544" s="40"/>
      <c r="O544" s="41"/>
      <c r="P544" s="41"/>
      <c r="Q544" s="41"/>
      <c r="AB544" s="40"/>
      <c r="AC544" s="40"/>
      <c r="AD544" s="40"/>
      <c r="AO544" s="41"/>
      <c r="AP544" s="41"/>
    </row>
    <row r="545" ht="14.25" customHeight="1">
      <c r="B545" s="40"/>
      <c r="C545" s="40"/>
      <c r="D545" s="40"/>
      <c r="O545" s="41"/>
      <c r="P545" s="41"/>
      <c r="Q545" s="41"/>
      <c r="AB545" s="40"/>
      <c r="AC545" s="40"/>
      <c r="AD545" s="40"/>
      <c r="AO545" s="41"/>
      <c r="AP545" s="41"/>
    </row>
    <row r="546" ht="14.25" customHeight="1">
      <c r="B546" s="40"/>
      <c r="C546" s="40"/>
      <c r="D546" s="40"/>
      <c r="O546" s="41"/>
      <c r="P546" s="41"/>
      <c r="Q546" s="41"/>
      <c r="AB546" s="40"/>
      <c r="AC546" s="40"/>
      <c r="AD546" s="40"/>
      <c r="AO546" s="41"/>
      <c r="AP546" s="41"/>
    </row>
    <row r="547" ht="14.25" customHeight="1">
      <c r="B547" s="40"/>
      <c r="C547" s="40"/>
      <c r="D547" s="40"/>
      <c r="O547" s="41"/>
      <c r="P547" s="41"/>
      <c r="Q547" s="41"/>
      <c r="AB547" s="40"/>
      <c r="AC547" s="40"/>
      <c r="AD547" s="40"/>
      <c r="AO547" s="41"/>
      <c r="AP547" s="41"/>
    </row>
    <row r="548" ht="14.25" customHeight="1">
      <c r="B548" s="40"/>
      <c r="C548" s="40"/>
      <c r="D548" s="40"/>
      <c r="O548" s="41"/>
      <c r="P548" s="41"/>
      <c r="Q548" s="41"/>
      <c r="AB548" s="40"/>
      <c r="AC548" s="40"/>
      <c r="AD548" s="40"/>
      <c r="AO548" s="41"/>
      <c r="AP548" s="41"/>
    </row>
    <row r="549" ht="14.25" customHeight="1">
      <c r="B549" s="40"/>
      <c r="C549" s="40"/>
      <c r="D549" s="40"/>
      <c r="O549" s="41"/>
      <c r="P549" s="41"/>
      <c r="Q549" s="41"/>
      <c r="AB549" s="40"/>
      <c r="AC549" s="40"/>
      <c r="AD549" s="40"/>
      <c r="AO549" s="41"/>
      <c r="AP549" s="41"/>
    </row>
    <row r="550" ht="14.25" customHeight="1">
      <c r="B550" s="40"/>
      <c r="C550" s="40"/>
      <c r="D550" s="40"/>
      <c r="O550" s="41"/>
      <c r="P550" s="41"/>
      <c r="Q550" s="41"/>
      <c r="AB550" s="40"/>
      <c r="AC550" s="40"/>
      <c r="AD550" s="40"/>
      <c r="AO550" s="41"/>
      <c r="AP550" s="41"/>
    </row>
    <row r="551" ht="14.25" customHeight="1">
      <c r="B551" s="40"/>
      <c r="C551" s="40"/>
      <c r="D551" s="40"/>
      <c r="O551" s="41"/>
      <c r="P551" s="41"/>
      <c r="Q551" s="41"/>
      <c r="AB551" s="40"/>
      <c r="AC551" s="40"/>
      <c r="AD551" s="40"/>
      <c r="AO551" s="41"/>
      <c r="AP551" s="41"/>
    </row>
    <row r="552" ht="14.25" customHeight="1">
      <c r="B552" s="40"/>
      <c r="C552" s="40"/>
      <c r="D552" s="40"/>
      <c r="O552" s="41"/>
      <c r="P552" s="41"/>
      <c r="Q552" s="41"/>
      <c r="AB552" s="40"/>
      <c r="AC552" s="40"/>
      <c r="AD552" s="40"/>
      <c r="AO552" s="41"/>
      <c r="AP552" s="41"/>
    </row>
    <row r="553" ht="14.25" customHeight="1">
      <c r="B553" s="40"/>
      <c r="C553" s="40"/>
      <c r="D553" s="40"/>
      <c r="O553" s="41"/>
      <c r="P553" s="41"/>
      <c r="Q553" s="41"/>
      <c r="AB553" s="40"/>
      <c r="AC553" s="40"/>
      <c r="AD553" s="40"/>
      <c r="AO553" s="41"/>
      <c r="AP553" s="41"/>
    </row>
    <row r="554" ht="14.25" customHeight="1">
      <c r="B554" s="40"/>
      <c r="C554" s="40"/>
      <c r="D554" s="40"/>
      <c r="O554" s="41"/>
      <c r="P554" s="41"/>
      <c r="Q554" s="41"/>
      <c r="AB554" s="40"/>
      <c r="AC554" s="40"/>
      <c r="AD554" s="40"/>
      <c r="AO554" s="41"/>
      <c r="AP554" s="41"/>
    </row>
    <row r="555" ht="14.25" customHeight="1">
      <c r="B555" s="40"/>
      <c r="C555" s="40"/>
      <c r="D555" s="40"/>
      <c r="O555" s="41"/>
      <c r="P555" s="41"/>
      <c r="Q555" s="41"/>
      <c r="AB555" s="40"/>
      <c r="AC555" s="40"/>
      <c r="AD555" s="40"/>
      <c r="AO555" s="41"/>
      <c r="AP555" s="41"/>
    </row>
    <row r="556" ht="14.25" customHeight="1">
      <c r="B556" s="40"/>
      <c r="C556" s="40"/>
      <c r="D556" s="40"/>
      <c r="O556" s="41"/>
      <c r="P556" s="41"/>
      <c r="Q556" s="41"/>
      <c r="AB556" s="40"/>
      <c r="AC556" s="40"/>
      <c r="AD556" s="40"/>
      <c r="AO556" s="41"/>
      <c r="AP556" s="41"/>
    </row>
    <row r="557" ht="14.25" customHeight="1">
      <c r="B557" s="40"/>
      <c r="C557" s="40"/>
      <c r="D557" s="40"/>
      <c r="O557" s="41"/>
      <c r="P557" s="41"/>
      <c r="Q557" s="41"/>
      <c r="AB557" s="40"/>
      <c r="AC557" s="40"/>
      <c r="AD557" s="40"/>
      <c r="AO557" s="41"/>
      <c r="AP557" s="41"/>
    </row>
    <row r="558" ht="14.25" customHeight="1">
      <c r="B558" s="40"/>
      <c r="C558" s="40"/>
      <c r="D558" s="40"/>
      <c r="O558" s="41"/>
      <c r="P558" s="41"/>
      <c r="Q558" s="41"/>
      <c r="AB558" s="40"/>
      <c r="AC558" s="40"/>
      <c r="AD558" s="40"/>
      <c r="AO558" s="41"/>
      <c r="AP558" s="41"/>
    </row>
    <row r="559" ht="14.25" customHeight="1">
      <c r="B559" s="40"/>
      <c r="C559" s="40"/>
      <c r="D559" s="40"/>
      <c r="O559" s="41"/>
      <c r="P559" s="41"/>
      <c r="Q559" s="41"/>
      <c r="AB559" s="40"/>
      <c r="AC559" s="40"/>
      <c r="AD559" s="40"/>
      <c r="AO559" s="41"/>
      <c r="AP559" s="41"/>
    </row>
    <row r="560" ht="14.25" customHeight="1">
      <c r="B560" s="40"/>
      <c r="C560" s="40"/>
      <c r="D560" s="40"/>
      <c r="O560" s="41"/>
      <c r="P560" s="41"/>
      <c r="Q560" s="41"/>
      <c r="AB560" s="40"/>
      <c r="AC560" s="40"/>
      <c r="AD560" s="40"/>
      <c r="AO560" s="41"/>
      <c r="AP560" s="41"/>
    </row>
    <row r="561" ht="14.25" customHeight="1">
      <c r="B561" s="40"/>
      <c r="C561" s="40"/>
      <c r="D561" s="40"/>
      <c r="O561" s="41"/>
      <c r="P561" s="41"/>
      <c r="Q561" s="41"/>
      <c r="AB561" s="40"/>
      <c r="AC561" s="40"/>
      <c r="AD561" s="40"/>
      <c r="AO561" s="41"/>
      <c r="AP561" s="41"/>
    </row>
    <row r="562" ht="14.25" customHeight="1">
      <c r="B562" s="40"/>
      <c r="C562" s="40"/>
      <c r="D562" s="40"/>
      <c r="O562" s="41"/>
      <c r="P562" s="41"/>
      <c r="Q562" s="41"/>
      <c r="AB562" s="40"/>
      <c r="AC562" s="40"/>
      <c r="AD562" s="40"/>
      <c r="AO562" s="41"/>
      <c r="AP562" s="41"/>
    </row>
    <row r="563" ht="14.25" customHeight="1">
      <c r="B563" s="40"/>
      <c r="C563" s="40"/>
      <c r="D563" s="40"/>
      <c r="O563" s="41"/>
      <c r="P563" s="41"/>
      <c r="Q563" s="41"/>
      <c r="AB563" s="40"/>
      <c r="AC563" s="40"/>
      <c r="AD563" s="40"/>
      <c r="AO563" s="41"/>
      <c r="AP563" s="41"/>
    </row>
    <row r="564" ht="14.25" customHeight="1">
      <c r="B564" s="40"/>
      <c r="C564" s="40"/>
      <c r="D564" s="40"/>
      <c r="O564" s="41"/>
      <c r="P564" s="41"/>
      <c r="Q564" s="41"/>
      <c r="AB564" s="40"/>
      <c r="AC564" s="40"/>
      <c r="AD564" s="40"/>
      <c r="AO564" s="41"/>
      <c r="AP564" s="41"/>
    </row>
    <row r="565" ht="14.25" customHeight="1">
      <c r="B565" s="40"/>
      <c r="C565" s="40"/>
      <c r="D565" s="40"/>
      <c r="O565" s="41"/>
      <c r="P565" s="41"/>
      <c r="Q565" s="41"/>
      <c r="AB565" s="40"/>
      <c r="AC565" s="40"/>
      <c r="AD565" s="40"/>
      <c r="AO565" s="41"/>
      <c r="AP565" s="41"/>
    </row>
    <row r="566" ht="14.25" customHeight="1">
      <c r="B566" s="40"/>
      <c r="C566" s="40"/>
      <c r="D566" s="40"/>
      <c r="O566" s="41"/>
      <c r="P566" s="41"/>
      <c r="Q566" s="41"/>
      <c r="AB566" s="40"/>
      <c r="AC566" s="40"/>
      <c r="AD566" s="40"/>
      <c r="AO566" s="41"/>
      <c r="AP566" s="41"/>
    </row>
    <row r="567" ht="14.25" customHeight="1">
      <c r="B567" s="40"/>
      <c r="C567" s="40"/>
      <c r="D567" s="40"/>
      <c r="O567" s="41"/>
      <c r="P567" s="41"/>
      <c r="Q567" s="41"/>
      <c r="AB567" s="40"/>
      <c r="AC567" s="40"/>
      <c r="AD567" s="40"/>
      <c r="AO567" s="41"/>
      <c r="AP567" s="41"/>
    </row>
    <row r="568" ht="14.25" customHeight="1">
      <c r="B568" s="40"/>
      <c r="C568" s="40"/>
      <c r="D568" s="40"/>
      <c r="O568" s="41"/>
      <c r="P568" s="41"/>
      <c r="Q568" s="41"/>
      <c r="AB568" s="40"/>
      <c r="AC568" s="40"/>
      <c r="AD568" s="40"/>
      <c r="AO568" s="41"/>
      <c r="AP568" s="41"/>
    </row>
    <row r="569" ht="14.25" customHeight="1">
      <c r="B569" s="40"/>
      <c r="C569" s="40"/>
      <c r="D569" s="40"/>
      <c r="O569" s="41"/>
      <c r="P569" s="41"/>
      <c r="Q569" s="41"/>
      <c r="AB569" s="40"/>
      <c r="AC569" s="40"/>
      <c r="AD569" s="40"/>
      <c r="AO569" s="41"/>
      <c r="AP569" s="41"/>
    </row>
    <row r="570" ht="14.25" customHeight="1">
      <c r="B570" s="40"/>
      <c r="C570" s="40"/>
      <c r="D570" s="40"/>
      <c r="O570" s="41"/>
      <c r="P570" s="41"/>
      <c r="Q570" s="41"/>
      <c r="AB570" s="40"/>
      <c r="AC570" s="40"/>
      <c r="AD570" s="40"/>
      <c r="AO570" s="41"/>
      <c r="AP570" s="41"/>
    </row>
    <row r="571" ht="14.25" customHeight="1">
      <c r="B571" s="40"/>
      <c r="C571" s="40"/>
      <c r="D571" s="40"/>
      <c r="O571" s="41"/>
      <c r="P571" s="41"/>
      <c r="Q571" s="41"/>
      <c r="AB571" s="40"/>
      <c r="AC571" s="40"/>
      <c r="AD571" s="40"/>
      <c r="AO571" s="41"/>
      <c r="AP571" s="41"/>
    </row>
    <row r="572" ht="14.25" customHeight="1">
      <c r="B572" s="40"/>
      <c r="C572" s="40"/>
      <c r="D572" s="40"/>
      <c r="O572" s="41"/>
      <c r="P572" s="41"/>
      <c r="Q572" s="41"/>
      <c r="AB572" s="40"/>
      <c r="AC572" s="40"/>
      <c r="AD572" s="40"/>
      <c r="AO572" s="41"/>
      <c r="AP572" s="41"/>
    </row>
    <row r="573" ht="14.25" customHeight="1">
      <c r="B573" s="40"/>
      <c r="C573" s="40"/>
      <c r="D573" s="40"/>
      <c r="O573" s="41"/>
      <c r="P573" s="41"/>
      <c r="Q573" s="41"/>
      <c r="AB573" s="40"/>
      <c r="AC573" s="40"/>
      <c r="AD573" s="40"/>
      <c r="AO573" s="41"/>
      <c r="AP573" s="41"/>
    </row>
    <row r="574" ht="14.25" customHeight="1">
      <c r="B574" s="40"/>
      <c r="C574" s="40"/>
      <c r="D574" s="40"/>
      <c r="O574" s="41"/>
      <c r="P574" s="41"/>
      <c r="Q574" s="41"/>
      <c r="AB574" s="40"/>
      <c r="AC574" s="40"/>
      <c r="AD574" s="40"/>
      <c r="AO574" s="41"/>
      <c r="AP574" s="41"/>
    </row>
    <row r="575" ht="14.25" customHeight="1">
      <c r="B575" s="40"/>
      <c r="C575" s="40"/>
      <c r="D575" s="40"/>
      <c r="O575" s="41"/>
      <c r="P575" s="41"/>
      <c r="Q575" s="41"/>
      <c r="AB575" s="40"/>
      <c r="AC575" s="40"/>
      <c r="AD575" s="40"/>
      <c r="AO575" s="41"/>
      <c r="AP575" s="41"/>
    </row>
    <row r="576" ht="14.25" customHeight="1">
      <c r="B576" s="40"/>
      <c r="C576" s="40"/>
      <c r="D576" s="40"/>
      <c r="O576" s="41"/>
      <c r="P576" s="41"/>
      <c r="Q576" s="41"/>
      <c r="AB576" s="40"/>
      <c r="AC576" s="40"/>
      <c r="AD576" s="40"/>
      <c r="AO576" s="41"/>
      <c r="AP576" s="41"/>
    </row>
    <row r="577" ht="14.25" customHeight="1">
      <c r="B577" s="40"/>
      <c r="C577" s="40"/>
      <c r="D577" s="40"/>
      <c r="O577" s="41"/>
      <c r="P577" s="41"/>
      <c r="Q577" s="41"/>
      <c r="AB577" s="40"/>
      <c r="AC577" s="40"/>
      <c r="AD577" s="40"/>
      <c r="AO577" s="41"/>
      <c r="AP577" s="41"/>
    </row>
    <row r="578" ht="14.25" customHeight="1">
      <c r="B578" s="40"/>
      <c r="C578" s="40"/>
      <c r="D578" s="40"/>
      <c r="O578" s="41"/>
      <c r="P578" s="41"/>
      <c r="Q578" s="41"/>
      <c r="AB578" s="40"/>
      <c r="AC578" s="40"/>
      <c r="AD578" s="40"/>
      <c r="AO578" s="41"/>
      <c r="AP578" s="41"/>
    </row>
    <row r="579" ht="14.25" customHeight="1">
      <c r="B579" s="40"/>
      <c r="C579" s="40"/>
      <c r="D579" s="40"/>
      <c r="O579" s="41"/>
      <c r="P579" s="41"/>
      <c r="Q579" s="41"/>
      <c r="AB579" s="40"/>
      <c r="AC579" s="40"/>
      <c r="AD579" s="40"/>
      <c r="AO579" s="41"/>
      <c r="AP579" s="41"/>
    </row>
    <row r="580" ht="14.25" customHeight="1">
      <c r="B580" s="40"/>
      <c r="C580" s="40"/>
      <c r="D580" s="40"/>
      <c r="O580" s="41"/>
      <c r="P580" s="41"/>
      <c r="Q580" s="41"/>
      <c r="AB580" s="40"/>
      <c r="AC580" s="40"/>
      <c r="AD580" s="40"/>
      <c r="AO580" s="41"/>
      <c r="AP580" s="41"/>
    </row>
    <row r="581" ht="14.25" customHeight="1">
      <c r="B581" s="40"/>
      <c r="C581" s="40"/>
      <c r="D581" s="40"/>
      <c r="O581" s="41"/>
      <c r="P581" s="41"/>
      <c r="Q581" s="41"/>
      <c r="AB581" s="40"/>
      <c r="AC581" s="40"/>
      <c r="AD581" s="40"/>
      <c r="AO581" s="41"/>
      <c r="AP581" s="41"/>
    </row>
    <row r="582" ht="14.25" customHeight="1">
      <c r="B582" s="40"/>
      <c r="C582" s="40"/>
      <c r="D582" s="40"/>
      <c r="O582" s="41"/>
      <c r="P582" s="41"/>
      <c r="Q582" s="41"/>
      <c r="AB582" s="40"/>
      <c r="AC582" s="40"/>
      <c r="AD582" s="40"/>
      <c r="AO582" s="41"/>
      <c r="AP582" s="41"/>
    </row>
    <row r="583" ht="14.25" customHeight="1">
      <c r="B583" s="40"/>
      <c r="C583" s="40"/>
      <c r="D583" s="40"/>
      <c r="O583" s="41"/>
      <c r="P583" s="41"/>
      <c r="Q583" s="41"/>
      <c r="AB583" s="40"/>
      <c r="AC583" s="40"/>
      <c r="AD583" s="40"/>
      <c r="AO583" s="41"/>
      <c r="AP583" s="41"/>
    </row>
    <row r="584" ht="14.25" customHeight="1">
      <c r="B584" s="40"/>
      <c r="C584" s="40"/>
      <c r="D584" s="40"/>
      <c r="O584" s="41"/>
      <c r="P584" s="41"/>
      <c r="Q584" s="41"/>
      <c r="AB584" s="40"/>
      <c r="AC584" s="40"/>
      <c r="AD584" s="40"/>
      <c r="AO584" s="41"/>
      <c r="AP584" s="41"/>
    </row>
    <row r="585" ht="14.25" customHeight="1">
      <c r="B585" s="40"/>
      <c r="C585" s="40"/>
      <c r="D585" s="40"/>
      <c r="O585" s="41"/>
      <c r="P585" s="41"/>
      <c r="Q585" s="41"/>
      <c r="AB585" s="40"/>
      <c r="AC585" s="40"/>
      <c r="AD585" s="40"/>
      <c r="AO585" s="41"/>
      <c r="AP585" s="41"/>
    </row>
    <row r="586" ht="14.25" customHeight="1">
      <c r="B586" s="40"/>
      <c r="C586" s="40"/>
      <c r="D586" s="40"/>
      <c r="O586" s="41"/>
      <c r="P586" s="41"/>
      <c r="Q586" s="41"/>
      <c r="AB586" s="40"/>
      <c r="AC586" s="40"/>
      <c r="AD586" s="40"/>
      <c r="AO586" s="41"/>
      <c r="AP586" s="41"/>
    </row>
    <row r="587" ht="14.25" customHeight="1">
      <c r="B587" s="40"/>
      <c r="C587" s="40"/>
      <c r="D587" s="40"/>
      <c r="O587" s="41"/>
      <c r="P587" s="41"/>
      <c r="Q587" s="41"/>
      <c r="AB587" s="40"/>
      <c r="AC587" s="40"/>
      <c r="AD587" s="40"/>
      <c r="AO587" s="41"/>
      <c r="AP587" s="41"/>
    </row>
    <row r="588" ht="14.25" customHeight="1">
      <c r="B588" s="40"/>
      <c r="C588" s="40"/>
      <c r="D588" s="40"/>
      <c r="O588" s="41"/>
      <c r="P588" s="41"/>
      <c r="Q588" s="41"/>
      <c r="AB588" s="40"/>
      <c r="AC588" s="40"/>
      <c r="AD588" s="40"/>
      <c r="AO588" s="41"/>
      <c r="AP588" s="41"/>
    </row>
    <row r="589" ht="14.25" customHeight="1">
      <c r="B589" s="40"/>
      <c r="C589" s="40"/>
      <c r="D589" s="40"/>
      <c r="O589" s="41"/>
      <c r="P589" s="41"/>
      <c r="Q589" s="41"/>
      <c r="AB589" s="40"/>
      <c r="AC589" s="40"/>
      <c r="AD589" s="40"/>
      <c r="AO589" s="41"/>
      <c r="AP589" s="41"/>
    </row>
    <row r="590" ht="14.25" customHeight="1">
      <c r="B590" s="40"/>
      <c r="C590" s="40"/>
      <c r="D590" s="40"/>
      <c r="O590" s="41"/>
      <c r="P590" s="41"/>
      <c r="Q590" s="41"/>
      <c r="AB590" s="40"/>
      <c r="AC590" s="40"/>
      <c r="AD590" s="40"/>
      <c r="AO590" s="41"/>
      <c r="AP590" s="41"/>
    </row>
    <row r="591" ht="14.25" customHeight="1">
      <c r="B591" s="40"/>
      <c r="C591" s="40"/>
      <c r="D591" s="40"/>
      <c r="O591" s="41"/>
      <c r="P591" s="41"/>
      <c r="Q591" s="41"/>
      <c r="AB591" s="40"/>
      <c r="AC591" s="40"/>
      <c r="AD591" s="40"/>
      <c r="AO591" s="41"/>
      <c r="AP591" s="41"/>
    </row>
    <row r="592" ht="14.25" customHeight="1">
      <c r="B592" s="40"/>
      <c r="C592" s="40"/>
      <c r="D592" s="40"/>
      <c r="O592" s="41"/>
      <c r="P592" s="41"/>
      <c r="Q592" s="41"/>
      <c r="AB592" s="40"/>
      <c r="AC592" s="40"/>
      <c r="AD592" s="40"/>
      <c r="AO592" s="41"/>
      <c r="AP592" s="41"/>
    </row>
    <row r="593" ht="14.25" customHeight="1">
      <c r="B593" s="40"/>
      <c r="C593" s="40"/>
      <c r="D593" s="40"/>
      <c r="O593" s="41"/>
      <c r="P593" s="41"/>
      <c r="Q593" s="41"/>
      <c r="AB593" s="40"/>
      <c r="AC593" s="40"/>
      <c r="AD593" s="40"/>
      <c r="AO593" s="41"/>
      <c r="AP593" s="41"/>
    </row>
    <row r="594" ht="14.25" customHeight="1">
      <c r="B594" s="40"/>
      <c r="C594" s="40"/>
      <c r="D594" s="40"/>
      <c r="O594" s="41"/>
      <c r="P594" s="41"/>
      <c r="Q594" s="41"/>
      <c r="AB594" s="40"/>
      <c r="AC594" s="40"/>
      <c r="AD594" s="40"/>
      <c r="AO594" s="41"/>
      <c r="AP594" s="41"/>
    </row>
    <row r="595" ht="14.25" customHeight="1">
      <c r="B595" s="40"/>
      <c r="C595" s="40"/>
      <c r="D595" s="40"/>
      <c r="O595" s="41"/>
      <c r="P595" s="41"/>
      <c r="Q595" s="41"/>
      <c r="AB595" s="40"/>
      <c r="AC595" s="40"/>
      <c r="AD595" s="40"/>
      <c r="AO595" s="41"/>
      <c r="AP595" s="41"/>
    </row>
    <row r="596" ht="14.25" customHeight="1">
      <c r="B596" s="40"/>
      <c r="C596" s="40"/>
      <c r="D596" s="40"/>
      <c r="O596" s="41"/>
      <c r="P596" s="41"/>
      <c r="Q596" s="41"/>
      <c r="AB596" s="40"/>
      <c r="AC596" s="40"/>
      <c r="AD596" s="40"/>
      <c r="AO596" s="41"/>
      <c r="AP596" s="41"/>
    </row>
    <row r="597" ht="14.25" customHeight="1">
      <c r="B597" s="40"/>
      <c r="C597" s="40"/>
      <c r="D597" s="40"/>
      <c r="O597" s="41"/>
      <c r="P597" s="41"/>
      <c r="Q597" s="41"/>
      <c r="AB597" s="40"/>
      <c r="AC597" s="40"/>
      <c r="AD597" s="40"/>
      <c r="AO597" s="41"/>
      <c r="AP597" s="41"/>
    </row>
    <row r="598" ht="14.25" customHeight="1">
      <c r="B598" s="40"/>
      <c r="C598" s="40"/>
      <c r="D598" s="40"/>
      <c r="O598" s="41"/>
      <c r="P598" s="41"/>
      <c r="Q598" s="41"/>
      <c r="AB598" s="40"/>
      <c r="AC598" s="40"/>
      <c r="AD598" s="40"/>
      <c r="AO598" s="41"/>
      <c r="AP598" s="41"/>
    </row>
    <row r="599" ht="14.25" customHeight="1">
      <c r="B599" s="40"/>
      <c r="C599" s="40"/>
      <c r="D599" s="40"/>
      <c r="O599" s="41"/>
      <c r="P599" s="41"/>
      <c r="Q599" s="41"/>
      <c r="AB599" s="40"/>
      <c r="AC599" s="40"/>
      <c r="AD599" s="40"/>
      <c r="AO599" s="41"/>
      <c r="AP599" s="41"/>
    </row>
    <row r="600" ht="14.25" customHeight="1">
      <c r="B600" s="40"/>
      <c r="C600" s="40"/>
      <c r="D600" s="40"/>
      <c r="O600" s="41"/>
      <c r="P600" s="41"/>
      <c r="Q600" s="41"/>
      <c r="AB600" s="40"/>
      <c r="AC600" s="40"/>
      <c r="AD600" s="40"/>
      <c r="AO600" s="41"/>
      <c r="AP600" s="41"/>
    </row>
    <row r="601" ht="14.25" customHeight="1">
      <c r="B601" s="40"/>
      <c r="C601" s="40"/>
      <c r="D601" s="40"/>
      <c r="O601" s="41"/>
      <c r="P601" s="41"/>
      <c r="Q601" s="41"/>
      <c r="AB601" s="40"/>
      <c r="AC601" s="40"/>
      <c r="AD601" s="40"/>
      <c r="AO601" s="41"/>
      <c r="AP601" s="41"/>
    </row>
    <row r="602" ht="14.25" customHeight="1">
      <c r="B602" s="40"/>
      <c r="C602" s="40"/>
      <c r="D602" s="40"/>
      <c r="O602" s="41"/>
      <c r="P602" s="41"/>
      <c r="Q602" s="41"/>
      <c r="AB602" s="40"/>
      <c r="AC602" s="40"/>
      <c r="AD602" s="40"/>
      <c r="AO602" s="41"/>
      <c r="AP602" s="41"/>
    </row>
    <row r="603" ht="14.25" customHeight="1">
      <c r="B603" s="40"/>
      <c r="C603" s="40"/>
      <c r="D603" s="40"/>
      <c r="O603" s="41"/>
      <c r="P603" s="41"/>
      <c r="Q603" s="41"/>
      <c r="AB603" s="40"/>
      <c r="AC603" s="40"/>
      <c r="AD603" s="40"/>
      <c r="AO603" s="41"/>
      <c r="AP603" s="41"/>
    </row>
    <row r="604" ht="14.25" customHeight="1">
      <c r="B604" s="40"/>
      <c r="C604" s="40"/>
      <c r="D604" s="40"/>
      <c r="O604" s="41"/>
      <c r="P604" s="41"/>
      <c r="Q604" s="41"/>
      <c r="AB604" s="40"/>
      <c r="AC604" s="40"/>
      <c r="AD604" s="40"/>
      <c r="AO604" s="41"/>
      <c r="AP604" s="41"/>
    </row>
    <row r="605" ht="14.25" customHeight="1">
      <c r="B605" s="40"/>
      <c r="C605" s="40"/>
      <c r="D605" s="40"/>
      <c r="O605" s="41"/>
      <c r="P605" s="41"/>
      <c r="Q605" s="41"/>
      <c r="AB605" s="40"/>
      <c r="AC605" s="40"/>
      <c r="AD605" s="40"/>
      <c r="AO605" s="41"/>
      <c r="AP605" s="41"/>
    </row>
    <row r="606" ht="14.25" customHeight="1">
      <c r="B606" s="40"/>
      <c r="C606" s="40"/>
      <c r="D606" s="40"/>
      <c r="O606" s="41"/>
      <c r="P606" s="41"/>
      <c r="Q606" s="41"/>
      <c r="AB606" s="40"/>
      <c r="AC606" s="40"/>
      <c r="AD606" s="40"/>
      <c r="AO606" s="41"/>
      <c r="AP606" s="41"/>
    </row>
    <row r="607" ht="14.25" customHeight="1">
      <c r="B607" s="40"/>
      <c r="C607" s="40"/>
      <c r="D607" s="40"/>
      <c r="O607" s="41"/>
      <c r="P607" s="41"/>
      <c r="Q607" s="41"/>
      <c r="AB607" s="40"/>
      <c r="AC607" s="40"/>
      <c r="AD607" s="40"/>
      <c r="AO607" s="41"/>
      <c r="AP607" s="41"/>
    </row>
    <row r="608" ht="14.25" customHeight="1">
      <c r="B608" s="40"/>
      <c r="C608" s="40"/>
      <c r="D608" s="40"/>
      <c r="O608" s="41"/>
      <c r="P608" s="41"/>
      <c r="Q608" s="41"/>
      <c r="AB608" s="40"/>
      <c r="AC608" s="40"/>
      <c r="AD608" s="40"/>
      <c r="AO608" s="41"/>
      <c r="AP608" s="41"/>
    </row>
    <row r="609" ht="14.25" customHeight="1">
      <c r="B609" s="40"/>
      <c r="C609" s="40"/>
      <c r="D609" s="40"/>
      <c r="O609" s="41"/>
      <c r="P609" s="41"/>
      <c r="Q609" s="41"/>
      <c r="AB609" s="40"/>
      <c r="AC609" s="40"/>
      <c r="AD609" s="40"/>
      <c r="AO609" s="41"/>
      <c r="AP609" s="41"/>
    </row>
    <row r="610" ht="14.25" customHeight="1">
      <c r="B610" s="40"/>
      <c r="C610" s="40"/>
      <c r="D610" s="40"/>
      <c r="O610" s="41"/>
      <c r="P610" s="41"/>
      <c r="Q610" s="41"/>
      <c r="AB610" s="40"/>
      <c r="AC610" s="40"/>
      <c r="AD610" s="40"/>
      <c r="AO610" s="41"/>
      <c r="AP610" s="41"/>
    </row>
    <row r="611" ht="14.25" customHeight="1">
      <c r="B611" s="40"/>
      <c r="C611" s="40"/>
      <c r="D611" s="40"/>
      <c r="O611" s="41"/>
      <c r="P611" s="41"/>
      <c r="Q611" s="41"/>
      <c r="AB611" s="40"/>
      <c r="AC611" s="40"/>
      <c r="AD611" s="40"/>
      <c r="AO611" s="41"/>
      <c r="AP611" s="41"/>
    </row>
    <row r="612" ht="14.25" customHeight="1">
      <c r="B612" s="40"/>
      <c r="C612" s="40"/>
      <c r="D612" s="40"/>
      <c r="O612" s="41"/>
      <c r="P612" s="41"/>
      <c r="Q612" s="41"/>
      <c r="AB612" s="40"/>
      <c r="AC612" s="40"/>
      <c r="AD612" s="40"/>
      <c r="AO612" s="41"/>
      <c r="AP612" s="41"/>
    </row>
    <row r="613" ht="14.25" customHeight="1">
      <c r="B613" s="40"/>
      <c r="C613" s="40"/>
      <c r="D613" s="40"/>
      <c r="O613" s="41"/>
      <c r="P613" s="41"/>
      <c r="Q613" s="41"/>
      <c r="AB613" s="40"/>
      <c r="AC613" s="40"/>
      <c r="AD613" s="40"/>
      <c r="AO613" s="41"/>
      <c r="AP613" s="41"/>
    </row>
    <row r="614" ht="14.25" customHeight="1">
      <c r="B614" s="40"/>
      <c r="C614" s="40"/>
      <c r="D614" s="40"/>
      <c r="O614" s="41"/>
      <c r="P614" s="41"/>
      <c r="Q614" s="41"/>
      <c r="AB614" s="40"/>
      <c r="AC614" s="40"/>
      <c r="AD614" s="40"/>
      <c r="AO614" s="41"/>
      <c r="AP614" s="41"/>
    </row>
    <row r="615" ht="14.25" customHeight="1">
      <c r="B615" s="40"/>
      <c r="C615" s="40"/>
      <c r="D615" s="40"/>
      <c r="O615" s="41"/>
      <c r="P615" s="41"/>
      <c r="Q615" s="41"/>
      <c r="AB615" s="40"/>
      <c r="AC615" s="40"/>
      <c r="AD615" s="40"/>
      <c r="AO615" s="41"/>
      <c r="AP615" s="41"/>
    </row>
    <row r="616" ht="14.25" customHeight="1">
      <c r="B616" s="40"/>
      <c r="C616" s="40"/>
      <c r="D616" s="40"/>
      <c r="O616" s="41"/>
      <c r="P616" s="41"/>
      <c r="Q616" s="41"/>
      <c r="AB616" s="40"/>
      <c r="AC616" s="40"/>
      <c r="AD616" s="40"/>
      <c r="AO616" s="41"/>
      <c r="AP616" s="41"/>
    </row>
    <row r="617" ht="14.25" customHeight="1">
      <c r="B617" s="40"/>
      <c r="C617" s="40"/>
      <c r="D617" s="40"/>
      <c r="O617" s="41"/>
      <c r="P617" s="41"/>
      <c r="Q617" s="41"/>
      <c r="AB617" s="40"/>
      <c r="AC617" s="40"/>
      <c r="AD617" s="40"/>
      <c r="AO617" s="41"/>
      <c r="AP617" s="41"/>
    </row>
    <row r="618" ht="14.25" customHeight="1">
      <c r="B618" s="40"/>
      <c r="C618" s="40"/>
      <c r="D618" s="40"/>
      <c r="O618" s="41"/>
      <c r="P618" s="41"/>
      <c r="Q618" s="41"/>
      <c r="AB618" s="40"/>
      <c r="AC618" s="40"/>
      <c r="AD618" s="40"/>
      <c r="AO618" s="41"/>
      <c r="AP618" s="41"/>
    </row>
    <row r="619" ht="14.25" customHeight="1">
      <c r="B619" s="40"/>
      <c r="C619" s="40"/>
      <c r="D619" s="40"/>
      <c r="O619" s="41"/>
      <c r="P619" s="41"/>
      <c r="Q619" s="41"/>
      <c r="AB619" s="40"/>
      <c r="AC619" s="40"/>
      <c r="AD619" s="40"/>
      <c r="AO619" s="41"/>
      <c r="AP619" s="41"/>
    </row>
    <row r="620" ht="14.25" customHeight="1">
      <c r="B620" s="40"/>
      <c r="C620" s="40"/>
      <c r="D620" s="40"/>
      <c r="O620" s="41"/>
      <c r="P620" s="41"/>
      <c r="Q620" s="41"/>
      <c r="AB620" s="40"/>
      <c r="AC620" s="40"/>
      <c r="AD620" s="40"/>
      <c r="AO620" s="41"/>
      <c r="AP620" s="41"/>
    </row>
    <row r="621" ht="14.25" customHeight="1">
      <c r="B621" s="40"/>
      <c r="C621" s="40"/>
      <c r="D621" s="40"/>
      <c r="O621" s="41"/>
      <c r="P621" s="41"/>
      <c r="Q621" s="41"/>
      <c r="AB621" s="40"/>
      <c r="AC621" s="40"/>
      <c r="AD621" s="40"/>
      <c r="AO621" s="41"/>
      <c r="AP621" s="41"/>
    </row>
    <row r="622" ht="14.25" customHeight="1">
      <c r="B622" s="40"/>
      <c r="C622" s="40"/>
      <c r="D622" s="40"/>
      <c r="O622" s="41"/>
      <c r="P622" s="41"/>
      <c r="Q622" s="41"/>
      <c r="AB622" s="40"/>
      <c r="AC622" s="40"/>
      <c r="AD622" s="40"/>
      <c r="AO622" s="41"/>
      <c r="AP622" s="41"/>
    </row>
    <row r="623" ht="14.25" customHeight="1">
      <c r="B623" s="40"/>
      <c r="C623" s="40"/>
      <c r="D623" s="40"/>
      <c r="O623" s="41"/>
      <c r="P623" s="41"/>
      <c r="Q623" s="41"/>
      <c r="AB623" s="40"/>
      <c r="AC623" s="40"/>
      <c r="AD623" s="40"/>
      <c r="AO623" s="41"/>
      <c r="AP623" s="41"/>
    </row>
    <row r="624" ht="14.25" customHeight="1">
      <c r="B624" s="40"/>
      <c r="C624" s="40"/>
      <c r="D624" s="40"/>
      <c r="O624" s="41"/>
      <c r="P624" s="41"/>
      <c r="Q624" s="41"/>
      <c r="AB624" s="40"/>
      <c r="AC624" s="40"/>
      <c r="AD624" s="40"/>
      <c r="AO624" s="41"/>
      <c r="AP624" s="41"/>
    </row>
    <row r="625" ht="14.25" customHeight="1">
      <c r="B625" s="40"/>
      <c r="C625" s="40"/>
      <c r="D625" s="40"/>
      <c r="O625" s="41"/>
      <c r="P625" s="41"/>
      <c r="Q625" s="41"/>
      <c r="AB625" s="40"/>
      <c r="AC625" s="40"/>
      <c r="AD625" s="40"/>
      <c r="AO625" s="41"/>
      <c r="AP625" s="41"/>
    </row>
    <row r="626" ht="14.25" customHeight="1">
      <c r="B626" s="40"/>
      <c r="C626" s="40"/>
      <c r="D626" s="40"/>
      <c r="O626" s="41"/>
      <c r="P626" s="41"/>
      <c r="Q626" s="41"/>
      <c r="AB626" s="40"/>
      <c r="AC626" s="40"/>
      <c r="AD626" s="40"/>
      <c r="AO626" s="41"/>
      <c r="AP626" s="41"/>
    </row>
    <row r="627" ht="14.25" customHeight="1">
      <c r="B627" s="40"/>
      <c r="C627" s="40"/>
      <c r="D627" s="40"/>
      <c r="O627" s="41"/>
      <c r="P627" s="41"/>
      <c r="Q627" s="41"/>
      <c r="AB627" s="40"/>
      <c r="AC627" s="40"/>
      <c r="AD627" s="40"/>
      <c r="AO627" s="41"/>
      <c r="AP627" s="41"/>
    </row>
    <row r="628" ht="14.25" customHeight="1">
      <c r="B628" s="40"/>
      <c r="C628" s="40"/>
      <c r="D628" s="40"/>
      <c r="O628" s="41"/>
      <c r="P628" s="41"/>
      <c r="Q628" s="41"/>
      <c r="AB628" s="40"/>
      <c r="AC628" s="40"/>
      <c r="AD628" s="40"/>
      <c r="AO628" s="41"/>
      <c r="AP628" s="41"/>
    </row>
    <row r="629" ht="14.25" customHeight="1">
      <c r="B629" s="40"/>
      <c r="C629" s="40"/>
      <c r="D629" s="40"/>
      <c r="O629" s="41"/>
      <c r="P629" s="41"/>
      <c r="Q629" s="41"/>
      <c r="AB629" s="40"/>
      <c r="AC629" s="40"/>
      <c r="AD629" s="40"/>
      <c r="AO629" s="41"/>
      <c r="AP629" s="41"/>
    </row>
    <row r="630" ht="14.25" customHeight="1">
      <c r="B630" s="40"/>
      <c r="C630" s="40"/>
      <c r="D630" s="40"/>
      <c r="O630" s="41"/>
      <c r="P630" s="41"/>
      <c r="Q630" s="41"/>
      <c r="AB630" s="40"/>
      <c r="AC630" s="40"/>
      <c r="AD630" s="40"/>
      <c r="AO630" s="41"/>
      <c r="AP630" s="41"/>
    </row>
    <row r="631" ht="14.25" customHeight="1">
      <c r="B631" s="40"/>
      <c r="C631" s="40"/>
      <c r="D631" s="40"/>
      <c r="O631" s="41"/>
      <c r="P631" s="41"/>
      <c r="Q631" s="41"/>
      <c r="AB631" s="40"/>
      <c r="AC631" s="40"/>
      <c r="AD631" s="40"/>
      <c r="AO631" s="41"/>
      <c r="AP631" s="41"/>
    </row>
    <row r="632" ht="14.25" customHeight="1">
      <c r="B632" s="40"/>
      <c r="C632" s="40"/>
      <c r="D632" s="40"/>
      <c r="O632" s="41"/>
      <c r="P632" s="41"/>
      <c r="Q632" s="41"/>
      <c r="AB632" s="40"/>
      <c r="AC632" s="40"/>
      <c r="AD632" s="40"/>
      <c r="AO632" s="41"/>
      <c r="AP632" s="41"/>
    </row>
    <row r="633" ht="14.25" customHeight="1">
      <c r="B633" s="40"/>
      <c r="C633" s="40"/>
      <c r="D633" s="40"/>
      <c r="O633" s="41"/>
      <c r="P633" s="41"/>
      <c r="Q633" s="41"/>
      <c r="AB633" s="40"/>
      <c r="AC633" s="40"/>
      <c r="AD633" s="40"/>
      <c r="AO633" s="41"/>
      <c r="AP633" s="41"/>
    </row>
    <row r="634" ht="14.25" customHeight="1">
      <c r="B634" s="40"/>
      <c r="C634" s="40"/>
      <c r="D634" s="40"/>
      <c r="O634" s="41"/>
      <c r="P634" s="41"/>
      <c r="Q634" s="41"/>
      <c r="AB634" s="40"/>
      <c r="AC634" s="40"/>
      <c r="AD634" s="40"/>
      <c r="AO634" s="41"/>
      <c r="AP634" s="41"/>
    </row>
    <row r="635" ht="14.25" customHeight="1">
      <c r="B635" s="40"/>
      <c r="C635" s="40"/>
      <c r="D635" s="40"/>
      <c r="O635" s="41"/>
      <c r="P635" s="41"/>
      <c r="Q635" s="41"/>
      <c r="AB635" s="40"/>
      <c r="AC635" s="40"/>
      <c r="AD635" s="40"/>
      <c r="AO635" s="41"/>
      <c r="AP635" s="41"/>
    </row>
    <row r="636" ht="14.25" customHeight="1">
      <c r="B636" s="40"/>
      <c r="C636" s="40"/>
      <c r="D636" s="40"/>
      <c r="O636" s="41"/>
      <c r="P636" s="41"/>
      <c r="Q636" s="41"/>
      <c r="AB636" s="40"/>
      <c r="AC636" s="40"/>
      <c r="AD636" s="40"/>
      <c r="AO636" s="41"/>
      <c r="AP636" s="41"/>
    </row>
    <row r="637" ht="14.25" customHeight="1">
      <c r="B637" s="40"/>
      <c r="C637" s="40"/>
      <c r="D637" s="40"/>
      <c r="O637" s="41"/>
      <c r="P637" s="41"/>
      <c r="Q637" s="41"/>
      <c r="AB637" s="40"/>
      <c r="AC637" s="40"/>
      <c r="AD637" s="40"/>
      <c r="AO637" s="41"/>
      <c r="AP637" s="41"/>
    </row>
    <row r="638" ht="14.25" customHeight="1">
      <c r="B638" s="40"/>
      <c r="C638" s="40"/>
      <c r="D638" s="40"/>
      <c r="O638" s="41"/>
      <c r="P638" s="41"/>
      <c r="Q638" s="41"/>
      <c r="AB638" s="40"/>
      <c r="AC638" s="40"/>
      <c r="AD638" s="40"/>
      <c r="AO638" s="41"/>
      <c r="AP638" s="41"/>
    </row>
    <row r="639" ht="14.25" customHeight="1">
      <c r="B639" s="40"/>
      <c r="C639" s="40"/>
      <c r="D639" s="40"/>
      <c r="O639" s="41"/>
      <c r="P639" s="41"/>
      <c r="Q639" s="41"/>
      <c r="AB639" s="40"/>
      <c r="AC639" s="40"/>
      <c r="AD639" s="40"/>
      <c r="AO639" s="41"/>
      <c r="AP639" s="41"/>
    </row>
    <row r="640" ht="14.25" customHeight="1">
      <c r="B640" s="40"/>
      <c r="C640" s="40"/>
      <c r="D640" s="40"/>
      <c r="O640" s="41"/>
      <c r="P640" s="41"/>
      <c r="Q640" s="41"/>
      <c r="AB640" s="40"/>
      <c r="AC640" s="40"/>
      <c r="AD640" s="40"/>
      <c r="AO640" s="41"/>
      <c r="AP640" s="41"/>
    </row>
    <row r="641" ht="14.25" customHeight="1">
      <c r="B641" s="40"/>
      <c r="C641" s="40"/>
      <c r="D641" s="40"/>
      <c r="O641" s="41"/>
      <c r="P641" s="41"/>
      <c r="Q641" s="41"/>
      <c r="AB641" s="40"/>
      <c r="AC641" s="40"/>
      <c r="AD641" s="40"/>
      <c r="AO641" s="41"/>
      <c r="AP641" s="41"/>
    </row>
    <row r="642" ht="14.25" customHeight="1">
      <c r="B642" s="40"/>
      <c r="C642" s="40"/>
      <c r="D642" s="40"/>
      <c r="O642" s="41"/>
      <c r="P642" s="41"/>
      <c r="Q642" s="41"/>
      <c r="AB642" s="40"/>
      <c r="AC642" s="40"/>
      <c r="AD642" s="40"/>
      <c r="AO642" s="41"/>
      <c r="AP642" s="41"/>
    </row>
    <row r="643" ht="14.25" customHeight="1">
      <c r="B643" s="40"/>
      <c r="C643" s="40"/>
      <c r="D643" s="40"/>
      <c r="O643" s="41"/>
      <c r="P643" s="41"/>
      <c r="Q643" s="41"/>
      <c r="AB643" s="40"/>
      <c r="AC643" s="40"/>
      <c r="AD643" s="40"/>
      <c r="AO643" s="41"/>
      <c r="AP643" s="41"/>
    </row>
    <row r="644" ht="14.25" customHeight="1">
      <c r="B644" s="40"/>
      <c r="C644" s="40"/>
      <c r="D644" s="40"/>
      <c r="O644" s="41"/>
      <c r="P644" s="41"/>
      <c r="Q644" s="41"/>
      <c r="AB644" s="40"/>
      <c r="AC644" s="40"/>
      <c r="AD644" s="40"/>
      <c r="AO644" s="41"/>
      <c r="AP644" s="41"/>
    </row>
    <row r="645" ht="14.25" customHeight="1">
      <c r="B645" s="40"/>
      <c r="C645" s="40"/>
      <c r="D645" s="40"/>
      <c r="O645" s="41"/>
      <c r="P645" s="41"/>
      <c r="Q645" s="41"/>
      <c r="AB645" s="40"/>
      <c r="AC645" s="40"/>
      <c r="AD645" s="40"/>
      <c r="AO645" s="41"/>
      <c r="AP645" s="41"/>
    </row>
    <row r="646" ht="14.25" customHeight="1">
      <c r="B646" s="40"/>
      <c r="C646" s="40"/>
      <c r="D646" s="40"/>
      <c r="O646" s="41"/>
      <c r="P646" s="41"/>
      <c r="Q646" s="41"/>
      <c r="AB646" s="40"/>
      <c r="AC646" s="40"/>
      <c r="AD646" s="40"/>
      <c r="AO646" s="41"/>
      <c r="AP646" s="41"/>
    </row>
    <row r="647" ht="14.25" customHeight="1">
      <c r="B647" s="40"/>
      <c r="C647" s="40"/>
      <c r="D647" s="40"/>
      <c r="O647" s="41"/>
      <c r="P647" s="41"/>
      <c r="Q647" s="41"/>
      <c r="AB647" s="40"/>
      <c r="AC647" s="40"/>
      <c r="AD647" s="40"/>
      <c r="AO647" s="41"/>
      <c r="AP647" s="41"/>
    </row>
    <row r="648" ht="14.25" customHeight="1">
      <c r="B648" s="40"/>
      <c r="C648" s="40"/>
      <c r="D648" s="40"/>
      <c r="O648" s="41"/>
      <c r="P648" s="41"/>
      <c r="Q648" s="41"/>
      <c r="AB648" s="40"/>
      <c r="AC648" s="40"/>
      <c r="AD648" s="40"/>
      <c r="AO648" s="41"/>
      <c r="AP648" s="41"/>
    </row>
    <row r="649" ht="14.25" customHeight="1">
      <c r="B649" s="40"/>
      <c r="C649" s="40"/>
      <c r="D649" s="40"/>
      <c r="O649" s="41"/>
      <c r="P649" s="41"/>
      <c r="Q649" s="41"/>
      <c r="AB649" s="40"/>
      <c r="AC649" s="40"/>
      <c r="AD649" s="40"/>
      <c r="AO649" s="41"/>
      <c r="AP649" s="41"/>
    </row>
    <row r="650" ht="14.25" customHeight="1">
      <c r="B650" s="40"/>
      <c r="C650" s="40"/>
      <c r="D650" s="40"/>
      <c r="O650" s="41"/>
      <c r="P650" s="41"/>
      <c r="Q650" s="41"/>
      <c r="AB650" s="40"/>
      <c r="AC650" s="40"/>
      <c r="AD650" s="40"/>
      <c r="AO650" s="41"/>
      <c r="AP650" s="41"/>
    </row>
    <row r="651" ht="14.25" customHeight="1">
      <c r="B651" s="40"/>
      <c r="C651" s="40"/>
      <c r="D651" s="40"/>
      <c r="O651" s="41"/>
      <c r="P651" s="41"/>
      <c r="Q651" s="41"/>
      <c r="AB651" s="40"/>
      <c r="AC651" s="40"/>
      <c r="AD651" s="40"/>
      <c r="AO651" s="41"/>
      <c r="AP651" s="41"/>
    </row>
    <row r="652" ht="14.25" customHeight="1">
      <c r="B652" s="40"/>
      <c r="C652" s="40"/>
      <c r="D652" s="40"/>
      <c r="O652" s="41"/>
      <c r="P652" s="41"/>
      <c r="Q652" s="41"/>
      <c r="AB652" s="40"/>
      <c r="AC652" s="40"/>
      <c r="AD652" s="40"/>
      <c r="AO652" s="41"/>
      <c r="AP652" s="41"/>
    </row>
    <row r="653" ht="14.25" customHeight="1">
      <c r="B653" s="40"/>
      <c r="C653" s="40"/>
      <c r="D653" s="40"/>
      <c r="O653" s="41"/>
      <c r="P653" s="41"/>
      <c r="Q653" s="41"/>
      <c r="AB653" s="40"/>
      <c r="AC653" s="40"/>
      <c r="AD653" s="40"/>
      <c r="AO653" s="41"/>
      <c r="AP653" s="41"/>
    </row>
    <row r="654" ht="14.25" customHeight="1">
      <c r="B654" s="40"/>
      <c r="C654" s="40"/>
      <c r="D654" s="40"/>
      <c r="O654" s="41"/>
      <c r="P654" s="41"/>
      <c r="Q654" s="41"/>
      <c r="AB654" s="40"/>
      <c r="AC654" s="40"/>
      <c r="AD654" s="40"/>
      <c r="AO654" s="41"/>
      <c r="AP654" s="41"/>
    </row>
    <row r="655" ht="14.25" customHeight="1">
      <c r="B655" s="40"/>
      <c r="C655" s="40"/>
      <c r="D655" s="40"/>
      <c r="O655" s="41"/>
      <c r="P655" s="41"/>
      <c r="Q655" s="41"/>
      <c r="AB655" s="40"/>
      <c r="AC655" s="40"/>
      <c r="AD655" s="40"/>
      <c r="AO655" s="41"/>
      <c r="AP655" s="41"/>
    </row>
    <row r="656" ht="14.25" customHeight="1">
      <c r="B656" s="40"/>
      <c r="C656" s="40"/>
      <c r="D656" s="40"/>
      <c r="O656" s="41"/>
      <c r="P656" s="41"/>
      <c r="Q656" s="41"/>
      <c r="AB656" s="40"/>
      <c r="AC656" s="40"/>
      <c r="AD656" s="40"/>
      <c r="AO656" s="41"/>
      <c r="AP656" s="41"/>
    </row>
    <row r="657" ht="14.25" customHeight="1">
      <c r="B657" s="40"/>
      <c r="C657" s="40"/>
      <c r="D657" s="40"/>
      <c r="O657" s="41"/>
      <c r="P657" s="41"/>
      <c r="Q657" s="41"/>
      <c r="AB657" s="40"/>
      <c r="AC657" s="40"/>
      <c r="AD657" s="40"/>
      <c r="AO657" s="41"/>
      <c r="AP657" s="41"/>
    </row>
    <row r="658" ht="14.25" customHeight="1">
      <c r="B658" s="40"/>
      <c r="C658" s="40"/>
      <c r="D658" s="40"/>
      <c r="O658" s="41"/>
      <c r="P658" s="41"/>
      <c r="Q658" s="41"/>
      <c r="AB658" s="40"/>
      <c r="AC658" s="40"/>
      <c r="AD658" s="40"/>
      <c r="AO658" s="41"/>
      <c r="AP658" s="41"/>
    </row>
    <row r="659" ht="14.25" customHeight="1">
      <c r="B659" s="40"/>
      <c r="C659" s="40"/>
      <c r="D659" s="40"/>
      <c r="O659" s="41"/>
      <c r="P659" s="41"/>
      <c r="Q659" s="41"/>
      <c r="AB659" s="40"/>
      <c r="AC659" s="40"/>
      <c r="AD659" s="40"/>
      <c r="AO659" s="41"/>
      <c r="AP659" s="41"/>
    </row>
    <row r="660" ht="14.25" customHeight="1">
      <c r="B660" s="40"/>
      <c r="C660" s="40"/>
      <c r="D660" s="40"/>
      <c r="O660" s="41"/>
      <c r="P660" s="41"/>
      <c r="Q660" s="41"/>
      <c r="AB660" s="40"/>
      <c r="AC660" s="40"/>
      <c r="AD660" s="40"/>
      <c r="AO660" s="41"/>
      <c r="AP660" s="41"/>
    </row>
    <row r="661" ht="14.25" customHeight="1">
      <c r="B661" s="40"/>
      <c r="C661" s="40"/>
      <c r="D661" s="40"/>
      <c r="O661" s="41"/>
      <c r="P661" s="41"/>
      <c r="Q661" s="41"/>
      <c r="AB661" s="40"/>
      <c r="AC661" s="40"/>
      <c r="AD661" s="40"/>
      <c r="AO661" s="41"/>
      <c r="AP661" s="41"/>
    </row>
    <row r="662" ht="14.25" customHeight="1">
      <c r="B662" s="40"/>
      <c r="C662" s="40"/>
      <c r="D662" s="40"/>
      <c r="O662" s="41"/>
      <c r="P662" s="41"/>
      <c r="Q662" s="41"/>
      <c r="AB662" s="40"/>
      <c r="AC662" s="40"/>
      <c r="AD662" s="40"/>
      <c r="AO662" s="41"/>
      <c r="AP662" s="41"/>
    </row>
    <row r="663" ht="14.25" customHeight="1">
      <c r="B663" s="40"/>
      <c r="C663" s="40"/>
      <c r="D663" s="40"/>
      <c r="O663" s="41"/>
      <c r="P663" s="41"/>
      <c r="Q663" s="41"/>
      <c r="AB663" s="40"/>
      <c r="AC663" s="40"/>
      <c r="AD663" s="40"/>
      <c r="AO663" s="41"/>
      <c r="AP663" s="41"/>
    </row>
    <row r="664" ht="14.25" customHeight="1">
      <c r="B664" s="40"/>
      <c r="C664" s="40"/>
      <c r="D664" s="40"/>
      <c r="O664" s="41"/>
      <c r="P664" s="41"/>
      <c r="Q664" s="41"/>
      <c r="AB664" s="40"/>
      <c r="AC664" s="40"/>
      <c r="AD664" s="40"/>
      <c r="AO664" s="41"/>
      <c r="AP664" s="41"/>
    </row>
    <row r="665" ht="14.25" customHeight="1">
      <c r="B665" s="40"/>
      <c r="C665" s="40"/>
      <c r="D665" s="40"/>
      <c r="O665" s="41"/>
      <c r="P665" s="41"/>
      <c r="Q665" s="41"/>
      <c r="AB665" s="40"/>
      <c r="AC665" s="40"/>
      <c r="AD665" s="40"/>
      <c r="AO665" s="41"/>
      <c r="AP665" s="41"/>
    </row>
    <row r="666" ht="14.25" customHeight="1">
      <c r="B666" s="40"/>
      <c r="C666" s="40"/>
      <c r="D666" s="40"/>
      <c r="O666" s="41"/>
      <c r="P666" s="41"/>
      <c r="Q666" s="41"/>
      <c r="AB666" s="40"/>
      <c r="AC666" s="40"/>
      <c r="AD666" s="40"/>
      <c r="AO666" s="41"/>
      <c r="AP666" s="41"/>
    </row>
    <row r="667" ht="14.25" customHeight="1">
      <c r="B667" s="40"/>
      <c r="C667" s="40"/>
      <c r="D667" s="40"/>
      <c r="O667" s="41"/>
      <c r="P667" s="41"/>
      <c r="Q667" s="41"/>
      <c r="AB667" s="40"/>
      <c r="AC667" s="40"/>
      <c r="AD667" s="40"/>
      <c r="AO667" s="41"/>
      <c r="AP667" s="41"/>
    </row>
    <row r="668" ht="14.25" customHeight="1">
      <c r="B668" s="40"/>
      <c r="C668" s="40"/>
      <c r="D668" s="40"/>
      <c r="O668" s="41"/>
      <c r="P668" s="41"/>
      <c r="Q668" s="41"/>
      <c r="AB668" s="40"/>
      <c r="AC668" s="40"/>
      <c r="AD668" s="40"/>
      <c r="AO668" s="41"/>
      <c r="AP668" s="41"/>
    </row>
    <row r="669" ht="14.25" customHeight="1">
      <c r="B669" s="40"/>
      <c r="C669" s="40"/>
      <c r="D669" s="40"/>
      <c r="O669" s="41"/>
      <c r="P669" s="41"/>
      <c r="Q669" s="41"/>
      <c r="AB669" s="40"/>
      <c r="AC669" s="40"/>
      <c r="AD669" s="40"/>
      <c r="AO669" s="41"/>
      <c r="AP669" s="41"/>
    </row>
    <row r="670" ht="14.25" customHeight="1">
      <c r="B670" s="40"/>
      <c r="C670" s="40"/>
      <c r="D670" s="40"/>
      <c r="O670" s="41"/>
      <c r="P670" s="41"/>
      <c r="Q670" s="41"/>
      <c r="AB670" s="40"/>
      <c r="AC670" s="40"/>
      <c r="AD670" s="40"/>
      <c r="AO670" s="41"/>
      <c r="AP670" s="41"/>
    </row>
    <row r="671" ht="14.25" customHeight="1">
      <c r="B671" s="40"/>
      <c r="C671" s="40"/>
      <c r="D671" s="40"/>
      <c r="O671" s="41"/>
      <c r="P671" s="41"/>
      <c r="Q671" s="41"/>
      <c r="AB671" s="40"/>
      <c r="AC671" s="40"/>
      <c r="AD671" s="40"/>
      <c r="AO671" s="41"/>
      <c r="AP671" s="41"/>
    </row>
    <row r="672" ht="14.25" customHeight="1">
      <c r="B672" s="40"/>
      <c r="C672" s="40"/>
      <c r="D672" s="40"/>
      <c r="O672" s="41"/>
      <c r="P672" s="41"/>
      <c r="Q672" s="41"/>
      <c r="AB672" s="40"/>
      <c r="AC672" s="40"/>
      <c r="AD672" s="40"/>
      <c r="AO672" s="41"/>
      <c r="AP672" s="41"/>
    </row>
    <row r="673" ht="14.25" customHeight="1">
      <c r="B673" s="40"/>
      <c r="C673" s="40"/>
      <c r="D673" s="40"/>
      <c r="O673" s="41"/>
      <c r="P673" s="41"/>
      <c r="Q673" s="41"/>
      <c r="AB673" s="40"/>
      <c r="AC673" s="40"/>
      <c r="AD673" s="40"/>
      <c r="AO673" s="41"/>
      <c r="AP673" s="41"/>
    </row>
    <row r="674" ht="14.25" customHeight="1">
      <c r="B674" s="40"/>
      <c r="C674" s="40"/>
      <c r="D674" s="40"/>
      <c r="O674" s="41"/>
      <c r="P674" s="41"/>
      <c r="Q674" s="41"/>
      <c r="AB674" s="40"/>
      <c r="AC674" s="40"/>
      <c r="AD674" s="40"/>
      <c r="AO674" s="41"/>
      <c r="AP674" s="41"/>
    </row>
    <row r="675" ht="14.25" customHeight="1">
      <c r="B675" s="40"/>
      <c r="C675" s="40"/>
      <c r="D675" s="40"/>
      <c r="O675" s="41"/>
      <c r="P675" s="41"/>
      <c r="Q675" s="41"/>
      <c r="AB675" s="40"/>
      <c r="AC675" s="40"/>
      <c r="AD675" s="40"/>
      <c r="AO675" s="41"/>
      <c r="AP675" s="41"/>
    </row>
    <row r="676" ht="14.25" customHeight="1">
      <c r="B676" s="40"/>
      <c r="C676" s="40"/>
      <c r="D676" s="40"/>
      <c r="O676" s="41"/>
      <c r="P676" s="41"/>
      <c r="Q676" s="41"/>
      <c r="AB676" s="40"/>
      <c r="AC676" s="40"/>
      <c r="AD676" s="40"/>
      <c r="AO676" s="41"/>
      <c r="AP676" s="41"/>
    </row>
    <row r="677" ht="14.25" customHeight="1">
      <c r="B677" s="40"/>
      <c r="C677" s="40"/>
      <c r="D677" s="40"/>
      <c r="O677" s="41"/>
      <c r="P677" s="41"/>
      <c r="Q677" s="41"/>
      <c r="AB677" s="40"/>
      <c r="AC677" s="40"/>
      <c r="AD677" s="40"/>
      <c r="AO677" s="41"/>
      <c r="AP677" s="41"/>
    </row>
    <row r="678" ht="14.25" customHeight="1">
      <c r="B678" s="40"/>
      <c r="C678" s="40"/>
      <c r="D678" s="40"/>
      <c r="O678" s="41"/>
      <c r="P678" s="41"/>
      <c r="Q678" s="41"/>
      <c r="AB678" s="40"/>
      <c r="AC678" s="40"/>
      <c r="AD678" s="40"/>
      <c r="AO678" s="41"/>
      <c r="AP678" s="41"/>
    </row>
    <row r="679" ht="14.25" customHeight="1">
      <c r="B679" s="40"/>
      <c r="C679" s="40"/>
      <c r="D679" s="40"/>
      <c r="O679" s="41"/>
      <c r="P679" s="41"/>
      <c r="Q679" s="41"/>
      <c r="AB679" s="40"/>
      <c r="AC679" s="40"/>
      <c r="AD679" s="40"/>
      <c r="AO679" s="41"/>
      <c r="AP679" s="41"/>
    </row>
    <row r="680" ht="14.25" customHeight="1">
      <c r="B680" s="40"/>
      <c r="C680" s="40"/>
      <c r="D680" s="40"/>
      <c r="O680" s="41"/>
      <c r="P680" s="41"/>
      <c r="Q680" s="41"/>
      <c r="AB680" s="40"/>
      <c r="AC680" s="40"/>
      <c r="AD680" s="40"/>
      <c r="AO680" s="41"/>
      <c r="AP680" s="41"/>
    </row>
    <row r="681" ht="14.25" customHeight="1">
      <c r="B681" s="40"/>
      <c r="C681" s="40"/>
      <c r="D681" s="40"/>
      <c r="O681" s="41"/>
      <c r="P681" s="41"/>
      <c r="Q681" s="41"/>
      <c r="AB681" s="40"/>
      <c r="AC681" s="40"/>
      <c r="AD681" s="40"/>
      <c r="AO681" s="41"/>
      <c r="AP681" s="41"/>
    </row>
    <row r="682" ht="14.25" customHeight="1">
      <c r="B682" s="40"/>
      <c r="C682" s="40"/>
      <c r="D682" s="40"/>
      <c r="O682" s="41"/>
      <c r="P682" s="41"/>
      <c r="Q682" s="41"/>
      <c r="AB682" s="40"/>
      <c r="AC682" s="40"/>
      <c r="AD682" s="40"/>
      <c r="AO682" s="41"/>
      <c r="AP682" s="41"/>
    </row>
    <row r="683" ht="14.25" customHeight="1">
      <c r="B683" s="40"/>
      <c r="C683" s="40"/>
      <c r="D683" s="40"/>
      <c r="O683" s="41"/>
      <c r="P683" s="41"/>
      <c r="Q683" s="41"/>
      <c r="AB683" s="40"/>
      <c r="AC683" s="40"/>
      <c r="AD683" s="40"/>
      <c r="AO683" s="41"/>
      <c r="AP683" s="41"/>
    </row>
    <row r="684" ht="14.25" customHeight="1">
      <c r="B684" s="40"/>
      <c r="C684" s="40"/>
      <c r="D684" s="40"/>
      <c r="O684" s="41"/>
      <c r="P684" s="41"/>
      <c r="Q684" s="41"/>
      <c r="AB684" s="40"/>
      <c r="AC684" s="40"/>
      <c r="AD684" s="40"/>
      <c r="AO684" s="41"/>
      <c r="AP684" s="41"/>
    </row>
    <row r="685" ht="14.25" customHeight="1">
      <c r="B685" s="40"/>
      <c r="C685" s="40"/>
      <c r="D685" s="40"/>
      <c r="O685" s="41"/>
      <c r="P685" s="41"/>
      <c r="Q685" s="41"/>
      <c r="AB685" s="40"/>
      <c r="AC685" s="40"/>
      <c r="AD685" s="40"/>
      <c r="AO685" s="41"/>
      <c r="AP685" s="41"/>
    </row>
    <row r="686" ht="14.25" customHeight="1">
      <c r="B686" s="40"/>
      <c r="C686" s="40"/>
      <c r="D686" s="40"/>
      <c r="O686" s="41"/>
      <c r="P686" s="41"/>
      <c r="Q686" s="41"/>
      <c r="AB686" s="40"/>
      <c r="AC686" s="40"/>
      <c r="AD686" s="40"/>
      <c r="AO686" s="41"/>
      <c r="AP686" s="41"/>
    </row>
    <row r="687" ht="14.25" customHeight="1">
      <c r="B687" s="40"/>
      <c r="C687" s="40"/>
      <c r="D687" s="40"/>
      <c r="O687" s="41"/>
      <c r="P687" s="41"/>
      <c r="Q687" s="41"/>
      <c r="AB687" s="40"/>
      <c r="AC687" s="40"/>
      <c r="AD687" s="40"/>
      <c r="AO687" s="41"/>
      <c r="AP687" s="41"/>
    </row>
    <row r="688" ht="14.25" customHeight="1">
      <c r="B688" s="40"/>
      <c r="C688" s="40"/>
      <c r="D688" s="40"/>
      <c r="O688" s="41"/>
      <c r="P688" s="41"/>
      <c r="Q688" s="41"/>
      <c r="AB688" s="40"/>
      <c r="AC688" s="40"/>
      <c r="AD688" s="40"/>
      <c r="AO688" s="41"/>
      <c r="AP688" s="41"/>
    </row>
    <row r="689" ht="14.25" customHeight="1">
      <c r="B689" s="40"/>
      <c r="C689" s="40"/>
      <c r="D689" s="40"/>
      <c r="O689" s="41"/>
      <c r="P689" s="41"/>
      <c r="Q689" s="41"/>
      <c r="AB689" s="40"/>
      <c r="AC689" s="40"/>
      <c r="AD689" s="40"/>
      <c r="AO689" s="41"/>
      <c r="AP689" s="41"/>
    </row>
    <row r="690" ht="14.25" customHeight="1">
      <c r="B690" s="40"/>
      <c r="C690" s="40"/>
      <c r="D690" s="40"/>
      <c r="O690" s="41"/>
      <c r="P690" s="41"/>
      <c r="Q690" s="41"/>
      <c r="AB690" s="40"/>
      <c r="AC690" s="40"/>
      <c r="AD690" s="40"/>
      <c r="AO690" s="41"/>
      <c r="AP690" s="41"/>
    </row>
    <row r="691" ht="14.25" customHeight="1">
      <c r="B691" s="40"/>
      <c r="C691" s="40"/>
      <c r="D691" s="40"/>
      <c r="O691" s="41"/>
      <c r="P691" s="41"/>
      <c r="Q691" s="41"/>
      <c r="AB691" s="40"/>
      <c r="AC691" s="40"/>
      <c r="AD691" s="40"/>
      <c r="AO691" s="41"/>
      <c r="AP691" s="41"/>
    </row>
    <row r="692" ht="14.25" customHeight="1">
      <c r="B692" s="40"/>
      <c r="C692" s="40"/>
      <c r="D692" s="40"/>
      <c r="O692" s="41"/>
      <c r="P692" s="41"/>
      <c r="Q692" s="41"/>
      <c r="AB692" s="40"/>
      <c r="AC692" s="40"/>
      <c r="AD692" s="40"/>
      <c r="AO692" s="41"/>
      <c r="AP692" s="41"/>
    </row>
    <row r="693" ht="14.25" customHeight="1">
      <c r="B693" s="40"/>
      <c r="C693" s="40"/>
      <c r="D693" s="40"/>
      <c r="O693" s="41"/>
      <c r="P693" s="41"/>
      <c r="Q693" s="41"/>
      <c r="AB693" s="40"/>
      <c r="AC693" s="40"/>
      <c r="AD693" s="40"/>
      <c r="AO693" s="41"/>
      <c r="AP693" s="41"/>
    </row>
    <row r="694" ht="14.25" customHeight="1">
      <c r="B694" s="40"/>
      <c r="C694" s="40"/>
      <c r="D694" s="40"/>
      <c r="O694" s="41"/>
      <c r="P694" s="41"/>
      <c r="Q694" s="41"/>
      <c r="AB694" s="40"/>
      <c r="AC694" s="40"/>
      <c r="AD694" s="40"/>
      <c r="AO694" s="41"/>
      <c r="AP694" s="41"/>
    </row>
    <row r="695" ht="14.25" customHeight="1">
      <c r="B695" s="40"/>
      <c r="C695" s="40"/>
      <c r="D695" s="40"/>
      <c r="O695" s="41"/>
      <c r="P695" s="41"/>
      <c r="Q695" s="41"/>
      <c r="AB695" s="40"/>
      <c r="AC695" s="40"/>
      <c r="AD695" s="40"/>
      <c r="AO695" s="41"/>
      <c r="AP695" s="41"/>
    </row>
    <row r="696" ht="14.25" customHeight="1">
      <c r="B696" s="40"/>
      <c r="C696" s="40"/>
      <c r="D696" s="40"/>
      <c r="O696" s="41"/>
      <c r="P696" s="41"/>
      <c r="Q696" s="41"/>
      <c r="AB696" s="40"/>
      <c r="AC696" s="40"/>
      <c r="AD696" s="40"/>
      <c r="AO696" s="41"/>
      <c r="AP696" s="41"/>
    </row>
    <row r="697" ht="14.25" customHeight="1">
      <c r="B697" s="40"/>
      <c r="C697" s="40"/>
      <c r="D697" s="40"/>
      <c r="O697" s="41"/>
      <c r="P697" s="41"/>
      <c r="Q697" s="41"/>
      <c r="AB697" s="40"/>
      <c r="AC697" s="40"/>
      <c r="AD697" s="40"/>
      <c r="AO697" s="41"/>
      <c r="AP697" s="41"/>
    </row>
    <row r="698" ht="14.25" customHeight="1">
      <c r="B698" s="40"/>
      <c r="C698" s="40"/>
      <c r="D698" s="40"/>
      <c r="O698" s="41"/>
      <c r="P698" s="41"/>
      <c r="Q698" s="41"/>
      <c r="AB698" s="40"/>
      <c r="AC698" s="40"/>
      <c r="AD698" s="40"/>
      <c r="AO698" s="41"/>
      <c r="AP698" s="41"/>
    </row>
    <row r="699" ht="14.25" customHeight="1">
      <c r="B699" s="40"/>
      <c r="C699" s="40"/>
      <c r="D699" s="40"/>
      <c r="O699" s="41"/>
      <c r="P699" s="41"/>
      <c r="Q699" s="41"/>
      <c r="AB699" s="40"/>
      <c r="AC699" s="40"/>
      <c r="AD699" s="40"/>
      <c r="AO699" s="41"/>
      <c r="AP699" s="41"/>
    </row>
    <row r="700" ht="14.25" customHeight="1">
      <c r="B700" s="40"/>
      <c r="C700" s="40"/>
      <c r="D700" s="40"/>
      <c r="O700" s="41"/>
      <c r="P700" s="41"/>
      <c r="Q700" s="41"/>
      <c r="AB700" s="40"/>
      <c r="AC700" s="40"/>
      <c r="AD700" s="40"/>
      <c r="AO700" s="41"/>
      <c r="AP700" s="41"/>
    </row>
    <row r="701" ht="14.25" customHeight="1">
      <c r="B701" s="40"/>
      <c r="C701" s="40"/>
      <c r="D701" s="40"/>
      <c r="O701" s="41"/>
      <c r="P701" s="41"/>
      <c r="Q701" s="41"/>
      <c r="AB701" s="40"/>
      <c r="AC701" s="40"/>
      <c r="AD701" s="40"/>
      <c r="AO701" s="41"/>
      <c r="AP701" s="41"/>
    </row>
    <row r="702" ht="14.25" customHeight="1">
      <c r="B702" s="40"/>
      <c r="C702" s="40"/>
      <c r="D702" s="40"/>
      <c r="O702" s="41"/>
      <c r="P702" s="41"/>
      <c r="Q702" s="41"/>
      <c r="AB702" s="40"/>
      <c r="AC702" s="40"/>
      <c r="AD702" s="40"/>
      <c r="AO702" s="41"/>
      <c r="AP702" s="41"/>
    </row>
    <row r="703" ht="14.25" customHeight="1">
      <c r="B703" s="40"/>
      <c r="C703" s="40"/>
      <c r="D703" s="40"/>
      <c r="O703" s="41"/>
      <c r="P703" s="41"/>
      <c r="Q703" s="41"/>
      <c r="AB703" s="40"/>
      <c r="AC703" s="40"/>
      <c r="AD703" s="40"/>
      <c r="AO703" s="41"/>
      <c r="AP703" s="41"/>
    </row>
    <row r="704" ht="14.25" customHeight="1">
      <c r="B704" s="40"/>
      <c r="C704" s="40"/>
      <c r="D704" s="40"/>
      <c r="O704" s="41"/>
      <c r="P704" s="41"/>
      <c r="Q704" s="41"/>
      <c r="AB704" s="40"/>
      <c r="AC704" s="40"/>
      <c r="AD704" s="40"/>
      <c r="AO704" s="41"/>
      <c r="AP704" s="41"/>
    </row>
    <row r="705" ht="14.25" customHeight="1">
      <c r="B705" s="40"/>
      <c r="C705" s="40"/>
      <c r="D705" s="40"/>
      <c r="O705" s="41"/>
      <c r="P705" s="41"/>
      <c r="Q705" s="41"/>
      <c r="AB705" s="40"/>
      <c r="AC705" s="40"/>
      <c r="AD705" s="40"/>
      <c r="AO705" s="41"/>
      <c r="AP705" s="41"/>
    </row>
    <row r="706" ht="14.25" customHeight="1">
      <c r="B706" s="40"/>
      <c r="C706" s="40"/>
      <c r="D706" s="40"/>
      <c r="O706" s="41"/>
      <c r="P706" s="41"/>
      <c r="Q706" s="41"/>
      <c r="AB706" s="40"/>
      <c r="AC706" s="40"/>
      <c r="AD706" s="40"/>
      <c r="AO706" s="41"/>
      <c r="AP706" s="41"/>
    </row>
    <row r="707" ht="14.25" customHeight="1">
      <c r="B707" s="40"/>
      <c r="C707" s="40"/>
      <c r="D707" s="40"/>
      <c r="O707" s="41"/>
      <c r="P707" s="41"/>
      <c r="Q707" s="41"/>
      <c r="AB707" s="40"/>
      <c r="AC707" s="40"/>
      <c r="AD707" s="40"/>
      <c r="AO707" s="41"/>
      <c r="AP707" s="41"/>
    </row>
    <row r="708" ht="14.25" customHeight="1">
      <c r="B708" s="40"/>
      <c r="C708" s="40"/>
      <c r="D708" s="40"/>
      <c r="O708" s="41"/>
      <c r="P708" s="41"/>
      <c r="Q708" s="41"/>
      <c r="AB708" s="40"/>
      <c r="AC708" s="40"/>
      <c r="AD708" s="40"/>
      <c r="AO708" s="41"/>
      <c r="AP708" s="41"/>
    </row>
    <row r="709" ht="14.25" customHeight="1">
      <c r="B709" s="40"/>
      <c r="C709" s="40"/>
      <c r="D709" s="40"/>
      <c r="O709" s="41"/>
      <c r="P709" s="41"/>
      <c r="Q709" s="41"/>
      <c r="AB709" s="40"/>
      <c r="AC709" s="40"/>
      <c r="AD709" s="40"/>
      <c r="AO709" s="41"/>
      <c r="AP709" s="41"/>
    </row>
    <row r="710" ht="14.25" customHeight="1">
      <c r="B710" s="40"/>
      <c r="C710" s="40"/>
      <c r="D710" s="40"/>
      <c r="O710" s="41"/>
      <c r="P710" s="41"/>
      <c r="Q710" s="41"/>
      <c r="AB710" s="40"/>
      <c r="AC710" s="40"/>
      <c r="AD710" s="40"/>
      <c r="AO710" s="41"/>
      <c r="AP710" s="41"/>
    </row>
    <row r="711" ht="14.25" customHeight="1">
      <c r="B711" s="40"/>
      <c r="C711" s="40"/>
      <c r="D711" s="40"/>
      <c r="O711" s="41"/>
      <c r="P711" s="41"/>
      <c r="Q711" s="41"/>
      <c r="AB711" s="40"/>
      <c r="AC711" s="40"/>
      <c r="AD711" s="40"/>
      <c r="AO711" s="41"/>
      <c r="AP711" s="41"/>
    </row>
    <row r="712" ht="14.25" customHeight="1">
      <c r="B712" s="40"/>
      <c r="C712" s="40"/>
      <c r="D712" s="40"/>
      <c r="O712" s="41"/>
      <c r="P712" s="41"/>
      <c r="Q712" s="41"/>
      <c r="AB712" s="40"/>
      <c r="AC712" s="40"/>
      <c r="AD712" s="40"/>
      <c r="AO712" s="41"/>
      <c r="AP712" s="41"/>
    </row>
    <row r="713" ht="14.25" customHeight="1">
      <c r="B713" s="40"/>
      <c r="C713" s="40"/>
      <c r="D713" s="40"/>
      <c r="O713" s="41"/>
      <c r="P713" s="41"/>
      <c r="Q713" s="41"/>
      <c r="AB713" s="40"/>
      <c r="AC713" s="40"/>
      <c r="AD713" s="40"/>
      <c r="AO713" s="41"/>
      <c r="AP713" s="41"/>
    </row>
    <row r="714" ht="14.25" customHeight="1">
      <c r="B714" s="40"/>
      <c r="C714" s="40"/>
      <c r="D714" s="40"/>
      <c r="O714" s="41"/>
      <c r="P714" s="41"/>
      <c r="Q714" s="41"/>
      <c r="AB714" s="40"/>
      <c r="AC714" s="40"/>
      <c r="AD714" s="40"/>
      <c r="AO714" s="41"/>
      <c r="AP714" s="41"/>
    </row>
    <row r="715" ht="14.25" customHeight="1">
      <c r="B715" s="40"/>
      <c r="C715" s="40"/>
      <c r="D715" s="40"/>
      <c r="O715" s="41"/>
      <c r="P715" s="41"/>
      <c r="Q715" s="41"/>
      <c r="AB715" s="40"/>
      <c r="AC715" s="40"/>
      <c r="AD715" s="40"/>
      <c r="AO715" s="41"/>
      <c r="AP715" s="41"/>
    </row>
    <row r="716" ht="14.25" customHeight="1">
      <c r="B716" s="40"/>
      <c r="C716" s="40"/>
      <c r="D716" s="40"/>
      <c r="O716" s="41"/>
      <c r="P716" s="41"/>
      <c r="Q716" s="41"/>
      <c r="AB716" s="40"/>
      <c r="AC716" s="40"/>
      <c r="AD716" s="40"/>
      <c r="AO716" s="41"/>
      <c r="AP716" s="41"/>
    </row>
    <row r="717" ht="14.25" customHeight="1">
      <c r="B717" s="40"/>
      <c r="C717" s="40"/>
      <c r="D717" s="40"/>
      <c r="O717" s="41"/>
      <c r="P717" s="41"/>
      <c r="Q717" s="41"/>
      <c r="AB717" s="40"/>
      <c r="AC717" s="40"/>
      <c r="AD717" s="40"/>
      <c r="AO717" s="41"/>
      <c r="AP717" s="41"/>
    </row>
    <row r="718" ht="14.25" customHeight="1">
      <c r="B718" s="40"/>
      <c r="C718" s="40"/>
      <c r="D718" s="40"/>
      <c r="O718" s="41"/>
      <c r="P718" s="41"/>
      <c r="Q718" s="41"/>
      <c r="AB718" s="40"/>
      <c r="AC718" s="40"/>
      <c r="AD718" s="40"/>
      <c r="AO718" s="41"/>
      <c r="AP718" s="41"/>
    </row>
    <row r="719" ht="14.25" customHeight="1">
      <c r="B719" s="40"/>
      <c r="C719" s="40"/>
      <c r="D719" s="40"/>
      <c r="O719" s="41"/>
      <c r="P719" s="41"/>
      <c r="Q719" s="41"/>
      <c r="AB719" s="40"/>
      <c r="AC719" s="40"/>
      <c r="AD719" s="40"/>
      <c r="AO719" s="41"/>
      <c r="AP719" s="41"/>
    </row>
    <row r="720" ht="14.25" customHeight="1">
      <c r="B720" s="40"/>
      <c r="C720" s="40"/>
      <c r="D720" s="40"/>
      <c r="O720" s="41"/>
      <c r="P720" s="41"/>
      <c r="Q720" s="41"/>
      <c r="AB720" s="40"/>
      <c r="AC720" s="40"/>
      <c r="AD720" s="40"/>
      <c r="AO720" s="41"/>
      <c r="AP720" s="41"/>
    </row>
    <row r="721" ht="14.25" customHeight="1">
      <c r="B721" s="40"/>
      <c r="C721" s="40"/>
      <c r="D721" s="40"/>
      <c r="O721" s="41"/>
      <c r="P721" s="41"/>
      <c r="Q721" s="41"/>
      <c r="AB721" s="40"/>
      <c r="AC721" s="40"/>
      <c r="AD721" s="40"/>
      <c r="AO721" s="41"/>
      <c r="AP721" s="41"/>
    </row>
    <row r="722" ht="14.25" customHeight="1">
      <c r="B722" s="40"/>
      <c r="C722" s="40"/>
      <c r="D722" s="40"/>
      <c r="O722" s="41"/>
      <c r="P722" s="41"/>
      <c r="Q722" s="41"/>
      <c r="AB722" s="40"/>
      <c r="AC722" s="40"/>
      <c r="AD722" s="40"/>
      <c r="AO722" s="41"/>
      <c r="AP722" s="41"/>
    </row>
    <row r="723" ht="14.25" customHeight="1">
      <c r="B723" s="40"/>
      <c r="C723" s="40"/>
      <c r="D723" s="40"/>
      <c r="O723" s="41"/>
      <c r="P723" s="41"/>
      <c r="Q723" s="41"/>
      <c r="AB723" s="40"/>
      <c r="AC723" s="40"/>
      <c r="AD723" s="40"/>
      <c r="AO723" s="41"/>
      <c r="AP723" s="41"/>
    </row>
    <row r="724" ht="14.25" customHeight="1">
      <c r="B724" s="40"/>
      <c r="C724" s="40"/>
      <c r="D724" s="40"/>
      <c r="O724" s="41"/>
      <c r="P724" s="41"/>
      <c r="Q724" s="41"/>
      <c r="AB724" s="40"/>
      <c r="AC724" s="40"/>
      <c r="AD724" s="40"/>
      <c r="AO724" s="41"/>
      <c r="AP724" s="41"/>
    </row>
    <row r="725" ht="14.25" customHeight="1">
      <c r="B725" s="40"/>
      <c r="C725" s="40"/>
      <c r="D725" s="40"/>
      <c r="O725" s="41"/>
      <c r="P725" s="41"/>
      <c r="Q725" s="41"/>
      <c r="AB725" s="40"/>
      <c r="AC725" s="40"/>
      <c r="AD725" s="40"/>
      <c r="AO725" s="41"/>
      <c r="AP725" s="41"/>
    </row>
    <row r="726" ht="14.25" customHeight="1">
      <c r="B726" s="40"/>
      <c r="C726" s="40"/>
      <c r="D726" s="40"/>
      <c r="O726" s="41"/>
      <c r="P726" s="41"/>
      <c r="Q726" s="41"/>
      <c r="AB726" s="40"/>
      <c r="AC726" s="40"/>
      <c r="AD726" s="40"/>
      <c r="AO726" s="41"/>
      <c r="AP726" s="41"/>
    </row>
    <row r="727" ht="14.25" customHeight="1">
      <c r="B727" s="40"/>
      <c r="C727" s="40"/>
      <c r="D727" s="40"/>
      <c r="O727" s="41"/>
      <c r="P727" s="41"/>
      <c r="Q727" s="41"/>
      <c r="AB727" s="40"/>
      <c r="AC727" s="40"/>
      <c r="AD727" s="40"/>
      <c r="AO727" s="41"/>
      <c r="AP727" s="41"/>
    </row>
    <row r="728" ht="14.25" customHeight="1">
      <c r="B728" s="40"/>
      <c r="C728" s="40"/>
      <c r="D728" s="40"/>
      <c r="O728" s="41"/>
      <c r="P728" s="41"/>
      <c r="Q728" s="41"/>
      <c r="AB728" s="40"/>
      <c r="AC728" s="40"/>
      <c r="AD728" s="40"/>
      <c r="AO728" s="41"/>
      <c r="AP728" s="41"/>
    </row>
    <row r="729" ht="14.25" customHeight="1">
      <c r="B729" s="40"/>
      <c r="C729" s="40"/>
      <c r="D729" s="40"/>
      <c r="O729" s="41"/>
      <c r="P729" s="41"/>
      <c r="Q729" s="41"/>
      <c r="AB729" s="40"/>
      <c r="AC729" s="40"/>
      <c r="AD729" s="40"/>
      <c r="AO729" s="41"/>
      <c r="AP729" s="41"/>
    </row>
    <row r="730" ht="14.25" customHeight="1">
      <c r="B730" s="40"/>
      <c r="C730" s="40"/>
      <c r="D730" s="40"/>
      <c r="O730" s="41"/>
      <c r="P730" s="41"/>
      <c r="Q730" s="41"/>
      <c r="AB730" s="40"/>
      <c r="AC730" s="40"/>
      <c r="AD730" s="40"/>
      <c r="AO730" s="41"/>
      <c r="AP730" s="41"/>
    </row>
    <row r="731" ht="14.25" customHeight="1">
      <c r="B731" s="40"/>
      <c r="C731" s="40"/>
      <c r="D731" s="40"/>
      <c r="O731" s="41"/>
      <c r="P731" s="41"/>
      <c r="Q731" s="41"/>
      <c r="AB731" s="40"/>
      <c r="AC731" s="40"/>
      <c r="AD731" s="40"/>
      <c r="AO731" s="41"/>
      <c r="AP731" s="41"/>
    </row>
    <row r="732" ht="14.25" customHeight="1">
      <c r="B732" s="40"/>
      <c r="C732" s="40"/>
      <c r="D732" s="40"/>
      <c r="O732" s="41"/>
      <c r="P732" s="41"/>
      <c r="Q732" s="41"/>
      <c r="AB732" s="40"/>
      <c r="AC732" s="40"/>
      <c r="AD732" s="40"/>
      <c r="AO732" s="41"/>
      <c r="AP732" s="41"/>
    </row>
    <row r="733" ht="14.25" customHeight="1">
      <c r="B733" s="40"/>
      <c r="C733" s="40"/>
      <c r="D733" s="40"/>
      <c r="O733" s="41"/>
      <c r="P733" s="41"/>
      <c r="Q733" s="41"/>
      <c r="AB733" s="40"/>
      <c r="AC733" s="40"/>
      <c r="AD733" s="40"/>
      <c r="AO733" s="41"/>
      <c r="AP733" s="41"/>
    </row>
    <row r="734" ht="14.25" customHeight="1">
      <c r="B734" s="40"/>
      <c r="C734" s="40"/>
      <c r="D734" s="40"/>
      <c r="O734" s="41"/>
      <c r="P734" s="41"/>
      <c r="Q734" s="41"/>
      <c r="AB734" s="40"/>
      <c r="AC734" s="40"/>
      <c r="AD734" s="40"/>
      <c r="AO734" s="41"/>
      <c r="AP734" s="41"/>
    </row>
    <row r="735" ht="14.25" customHeight="1">
      <c r="B735" s="40"/>
      <c r="C735" s="40"/>
      <c r="D735" s="40"/>
      <c r="O735" s="41"/>
      <c r="P735" s="41"/>
      <c r="Q735" s="41"/>
      <c r="AB735" s="40"/>
      <c r="AC735" s="40"/>
      <c r="AD735" s="40"/>
      <c r="AO735" s="41"/>
      <c r="AP735" s="41"/>
    </row>
    <row r="736" ht="14.25" customHeight="1">
      <c r="B736" s="40"/>
      <c r="C736" s="40"/>
      <c r="D736" s="40"/>
      <c r="O736" s="41"/>
      <c r="P736" s="41"/>
      <c r="Q736" s="41"/>
      <c r="AB736" s="40"/>
      <c r="AC736" s="40"/>
      <c r="AD736" s="40"/>
      <c r="AO736" s="41"/>
      <c r="AP736" s="41"/>
    </row>
    <row r="737" ht="14.25" customHeight="1">
      <c r="B737" s="40"/>
      <c r="C737" s="40"/>
      <c r="D737" s="40"/>
      <c r="O737" s="41"/>
      <c r="P737" s="41"/>
      <c r="Q737" s="41"/>
      <c r="AB737" s="40"/>
      <c r="AC737" s="40"/>
      <c r="AD737" s="40"/>
      <c r="AO737" s="41"/>
      <c r="AP737" s="41"/>
    </row>
    <row r="738" ht="14.25" customHeight="1">
      <c r="B738" s="40"/>
      <c r="C738" s="40"/>
      <c r="D738" s="40"/>
      <c r="O738" s="41"/>
      <c r="P738" s="41"/>
      <c r="Q738" s="41"/>
      <c r="AB738" s="40"/>
      <c r="AC738" s="40"/>
      <c r="AD738" s="40"/>
      <c r="AO738" s="41"/>
      <c r="AP738" s="41"/>
    </row>
    <row r="739" ht="14.25" customHeight="1">
      <c r="B739" s="40"/>
      <c r="C739" s="40"/>
      <c r="D739" s="40"/>
      <c r="O739" s="41"/>
      <c r="P739" s="41"/>
      <c r="Q739" s="41"/>
      <c r="AB739" s="40"/>
      <c r="AC739" s="40"/>
      <c r="AD739" s="40"/>
      <c r="AO739" s="41"/>
      <c r="AP739" s="41"/>
    </row>
    <row r="740" ht="14.25" customHeight="1">
      <c r="B740" s="40"/>
      <c r="C740" s="40"/>
      <c r="D740" s="40"/>
      <c r="O740" s="41"/>
      <c r="P740" s="41"/>
      <c r="Q740" s="41"/>
      <c r="AB740" s="40"/>
      <c r="AC740" s="40"/>
      <c r="AD740" s="40"/>
      <c r="AO740" s="41"/>
      <c r="AP740" s="41"/>
    </row>
    <row r="741" ht="14.25" customHeight="1">
      <c r="B741" s="40"/>
      <c r="C741" s="40"/>
      <c r="D741" s="40"/>
      <c r="O741" s="41"/>
      <c r="P741" s="41"/>
      <c r="Q741" s="41"/>
      <c r="AB741" s="40"/>
      <c r="AC741" s="40"/>
      <c r="AD741" s="40"/>
      <c r="AO741" s="41"/>
      <c r="AP741" s="41"/>
    </row>
    <row r="742" ht="14.25" customHeight="1">
      <c r="B742" s="40"/>
      <c r="C742" s="40"/>
      <c r="D742" s="40"/>
      <c r="O742" s="41"/>
      <c r="P742" s="41"/>
      <c r="Q742" s="41"/>
      <c r="AB742" s="40"/>
      <c r="AC742" s="40"/>
      <c r="AD742" s="40"/>
      <c r="AO742" s="41"/>
      <c r="AP742" s="41"/>
    </row>
    <row r="743" ht="14.25" customHeight="1">
      <c r="B743" s="40"/>
      <c r="C743" s="40"/>
      <c r="D743" s="40"/>
      <c r="O743" s="41"/>
      <c r="P743" s="41"/>
      <c r="Q743" s="41"/>
      <c r="AB743" s="40"/>
      <c r="AC743" s="40"/>
      <c r="AD743" s="40"/>
      <c r="AO743" s="41"/>
      <c r="AP743" s="41"/>
    </row>
    <row r="744" ht="14.25" customHeight="1">
      <c r="B744" s="40"/>
      <c r="C744" s="40"/>
      <c r="D744" s="40"/>
      <c r="O744" s="41"/>
      <c r="P744" s="41"/>
      <c r="Q744" s="41"/>
      <c r="AB744" s="40"/>
      <c r="AC744" s="40"/>
      <c r="AD744" s="40"/>
      <c r="AO744" s="41"/>
      <c r="AP744" s="41"/>
    </row>
    <row r="745" ht="14.25" customHeight="1">
      <c r="B745" s="40"/>
      <c r="C745" s="40"/>
      <c r="D745" s="40"/>
      <c r="O745" s="41"/>
      <c r="P745" s="41"/>
      <c r="Q745" s="41"/>
      <c r="AB745" s="40"/>
      <c r="AC745" s="40"/>
      <c r="AD745" s="40"/>
      <c r="AO745" s="41"/>
      <c r="AP745" s="41"/>
    </row>
    <row r="746" ht="14.25" customHeight="1">
      <c r="B746" s="40"/>
      <c r="C746" s="40"/>
      <c r="D746" s="40"/>
      <c r="O746" s="41"/>
      <c r="P746" s="41"/>
      <c r="Q746" s="41"/>
      <c r="AB746" s="40"/>
      <c r="AC746" s="40"/>
      <c r="AD746" s="40"/>
      <c r="AO746" s="41"/>
      <c r="AP746" s="41"/>
    </row>
    <row r="747" ht="14.25" customHeight="1">
      <c r="B747" s="40"/>
      <c r="C747" s="40"/>
      <c r="D747" s="40"/>
      <c r="O747" s="41"/>
      <c r="P747" s="41"/>
      <c r="Q747" s="41"/>
      <c r="AB747" s="40"/>
      <c r="AC747" s="40"/>
      <c r="AD747" s="40"/>
      <c r="AO747" s="41"/>
      <c r="AP747" s="41"/>
    </row>
    <row r="748" ht="14.25" customHeight="1">
      <c r="B748" s="40"/>
      <c r="C748" s="40"/>
      <c r="D748" s="40"/>
      <c r="O748" s="41"/>
      <c r="P748" s="41"/>
      <c r="Q748" s="41"/>
      <c r="AB748" s="40"/>
      <c r="AC748" s="40"/>
      <c r="AD748" s="40"/>
      <c r="AO748" s="41"/>
      <c r="AP748" s="41"/>
    </row>
    <row r="749" ht="14.25" customHeight="1">
      <c r="B749" s="40"/>
      <c r="C749" s="40"/>
      <c r="D749" s="40"/>
      <c r="O749" s="41"/>
      <c r="P749" s="41"/>
      <c r="Q749" s="41"/>
      <c r="AB749" s="40"/>
      <c r="AC749" s="40"/>
      <c r="AD749" s="40"/>
      <c r="AO749" s="41"/>
      <c r="AP749" s="41"/>
    </row>
    <row r="750" ht="14.25" customHeight="1">
      <c r="B750" s="40"/>
      <c r="C750" s="40"/>
      <c r="D750" s="40"/>
      <c r="O750" s="41"/>
      <c r="P750" s="41"/>
      <c r="Q750" s="41"/>
      <c r="AB750" s="40"/>
      <c r="AC750" s="40"/>
      <c r="AD750" s="40"/>
      <c r="AO750" s="41"/>
      <c r="AP750" s="41"/>
    </row>
    <row r="751" ht="14.25" customHeight="1">
      <c r="B751" s="40"/>
      <c r="C751" s="40"/>
      <c r="D751" s="40"/>
      <c r="O751" s="41"/>
      <c r="P751" s="41"/>
      <c r="Q751" s="41"/>
      <c r="AB751" s="40"/>
      <c r="AC751" s="40"/>
      <c r="AD751" s="40"/>
      <c r="AO751" s="41"/>
      <c r="AP751" s="41"/>
    </row>
    <row r="752" ht="14.25" customHeight="1">
      <c r="B752" s="40"/>
      <c r="C752" s="40"/>
      <c r="D752" s="40"/>
      <c r="O752" s="41"/>
      <c r="P752" s="41"/>
      <c r="Q752" s="41"/>
      <c r="AB752" s="40"/>
      <c r="AC752" s="40"/>
      <c r="AD752" s="40"/>
      <c r="AO752" s="41"/>
      <c r="AP752" s="41"/>
    </row>
    <row r="753" ht="14.25" customHeight="1">
      <c r="B753" s="40"/>
      <c r="C753" s="40"/>
      <c r="D753" s="40"/>
      <c r="O753" s="41"/>
      <c r="P753" s="41"/>
      <c r="Q753" s="41"/>
      <c r="AB753" s="40"/>
      <c r="AC753" s="40"/>
      <c r="AD753" s="40"/>
      <c r="AO753" s="41"/>
      <c r="AP753" s="41"/>
    </row>
    <row r="754" ht="14.25" customHeight="1">
      <c r="B754" s="40"/>
      <c r="C754" s="40"/>
      <c r="D754" s="40"/>
      <c r="O754" s="41"/>
      <c r="P754" s="41"/>
      <c r="Q754" s="41"/>
      <c r="AB754" s="40"/>
      <c r="AC754" s="40"/>
      <c r="AD754" s="40"/>
      <c r="AO754" s="41"/>
      <c r="AP754" s="41"/>
    </row>
    <row r="755" ht="14.25" customHeight="1">
      <c r="B755" s="40"/>
      <c r="C755" s="40"/>
      <c r="D755" s="40"/>
      <c r="O755" s="41"/>
      <c r="P755" s="41"/>
      <c r="Q755" s="41"/>
      <c r="AB755" s="40"/>
      <c r="AC755" s="40"/>
      <c r="AD755" s="40"/>
      <c r="AO755" s="41"/>
      <c r="AP755" s="41"/>
    </row>
    <row r="756" ht="14.25" customHeight="1">
      <c r="B756" s="40"/>
      <c r="C756" s="40"/>
      <c r="D756" s="40"/>
      <c r="O756" s="41"/>
      <c r="P756" s="41"/>
      <c r="Q756" s="41"/>
      <c r="AB756" s="40"/>
      <c r="AC756" s="40"/>
      <c r="AD756" s="40"/>
      <c r="AO756" s="41"/>
      <c r="AP756" s="41"/>
    </row>
    <row r="757" ht="14.25" customHeight="1">
      <c r="B757" s="40"/>
      <c r="C757" s="40"/>
      <c r="D757" s="40"/>
      <c r="O757" s="41"/>
      <c r="P757" s="41"/>
      <c r="Q757" s="41"/>
      <c r="AB757" s="40"/>
      <c r="AC757" s="40"/>
      <c r="AD757" s="40"/>
      <c r="AO757" s="41"/>
      <c r="AP757" s="41"/>
    </row>
    <row r="758" ht="14.25" customHeight="1">
      <c r="B758" s="40"/>
      <c r="C758" s="40"/>
      <c r="D758" s="40"/>
      <c r="O758" s="41"/>
      <c r="P758" s="41"/>
      <c r="Q758" s="41"/>
      <c r="AB758" s="40"/>
      <c r="AC758" s="40"/>
      <c r="AD758" s="40"/>
      <c r="AO758" s="41"/>
      <c r="AP758" s="41"/>
    </row>
    <row r="759" ht="14.25" customHeight="1">
      <c r="B759" s="40"/>
      <c r="C759" s="40"/>
      <c r="D759" s="40"/>
      <c r="O759" s="41"/>
      <c r="P759" s="41"/>
      <c r="Q759" s="41"/>
      <c r="AB759" s="40"/>
      <c r="AC759" s="40"/>
      <c r="AD759" s="40"/>
      <c r="AO759" s="41"/>
      <c r="AP759" s="41"/>
    </row>
    <row r="760" ht="14.25" customHeight="1">
      <c r="B760" s="40"/>
      <c r="C760" s="40"/>
      <c r="D760" s="40"/>
      <c r="O760" s="41"/>
      <c r="P760" s="41"/>
      <c r="Q760" s="41"/>
      <c r="AB760" s="40"/>
      <c r="AC760" s="40"/>
      <c r="AD760" s="40"/>
      <c r="AO760" s="41"/>
      <c r="AP760" s="41"/>
    </row>
    <row r="761" ht="14.25" customHeight="1">
      <c r="B761" s="40"/>
      <c r="C761" s="40"/>
      <c r="D761" s="40"/>
      <c r="O761" s="41"/>
      <c r="P761" s="41"/>
      <c r="Q761" s="41"/>
      <c r="AB761" s="40"/>
      <c r="AC761" s="40"/>
      <c r="AD761" s="40"/>
      <c r="AO761" s="41"/>
      <c r="AP761" s="41"/>
    </row>
    <row r="762" ht="14.25" customHeight="1">
      <c r="B762" s="40"/>
      <c r="C762" s="40"/>
      <c r="D762" s="40"/>
      <c r="O762" s="41"/>
      <c r="P762" s="41"/>
      <c r="Q762" s="41"/>
      <c r="AB762" s="40"/>
      <c r="AC762" s="40"/>
      <c r="AD762" s="40"/>
      <c r="AO762" s="41"/>
      <c r="AP762" s="41"/>
    </row>
    <row r="763" ht="14.25" customHeight="1">
      <c r="B763" s="40"/>
      <c r="C763" s="40"/>
      <c r="D763" s="40"/>
      <c r="O763" s="41"/>
      <c r="P763" s="41"/>
      <c r="Q763" s="41"/>
      <c r="AB763" s="40"/>
      <c r="AC763" s="40"/>
      <c r="AD763" s="40"/>
      <c r="AO763" s="41"/>
      <c r="AP763" s="41"/>
    </row>
    <row r="764" ht="14.25" customHeight="1">
      <c r="B764" s="40"/>
      <c r="C764" s="40"/>
      <c r="D764" s="40"/>
      <c r="O764" s="41"/>
      <c r="P764" s="41"/>
      <c r="Q764" s="41"/>
      <c r="AB764" s="40"/>
      <c r="AC764" s="40"/>
      <c r="AD764" s="40"/>
      <c r="AO764" s="41"/>
      <c r="AP764" s="41"/>
    </row>
    <row r="765" ht="14.25" customHeight="1">
      <c r="B765" s="40"/>
      <c r="C765" s="40"/>
      <c r="D765" s="40"/>
      <c r="O765" s="41"/>
      <c r="P765" s="41"/>
      <c r="Q765" s="41"/>
      <c r="AB765" s="40"/>
      <c r="AC765" s="40"/>
      <c r="AD765" s="40"/>
      <c r="AO765" s="41"/>
      <c r="AP765" s="41"/>
    </row>
    <row r="766" ht="14.25" customHeight="1">
      <c r="B766" s="40"/>
      <c r="C766" s="40"/>
      <c r="D766" s="40"/>
      <c r="O766" s="41"/>
      <c r="P766" s="41"/>
      <c r="Q766" s="41"/>
      <c r="AB766" s="40"/>
      <c r="AC766" s="40"/>
      <c r="AD766" s="40"/>
      <c r="AO766" s="41"/>
      <c r="AP766" s="41"/>
    </row>
    <row r="767" ht="14.25" customHeight="1">
      <c r="B767" s="40"/>
      <c r="C767" s="40"/>
      <c r="D767" s="40"/>
      <c r="O767" s="41"/>
      <c r="P767" s="41"/>
      <c r="Q767" s="41"/>
      <c r="AB767" s="40"/>
      <c r="AC767" s="40"/>
      <c r="AD767" s="40"/>
      <c r="AO767" s="41"/>
      <c r="AP767" s="41"/>
    </row>
    <row r="768" ht="14.25" customHeight="1">
      <c r="B768" s="40"/>
      <c r="C768" s="40"/>
      <c r="D768" s="40"/>
      <c r="O768" s="41"/>
      <c r="P768" s="41"/>
      <c r="Q768" s="41"/>
      <c r="AB768" s="40"/>
      <c r="AC768" s="40"/>
      <c r="AD768" s="40"/>
      <c r="AO768" s="41"/>
      <c r="AP768" s="41"/>
    </row>
    <row r="769" ht="14.25" customHeight="1">
      <c r="B769" s="40"/>
      <c r="C769" s="40"/>
      <c r="D769" s="40"/>
      <c r="O769" s="41"/>
      <c r="P769" s="41"/>
      <c r="Q769" s="41"/>
      <c r="AB769" s="40"/>
      <c r="AC769" s="40"/>
      <c r="AD769" s="40"/>
      <c r="AO769" s="41"/>
      <c r="AP769" s="41"/>
    </row>
    <row r="770" ht="14.25" customHeight="1">
      <c r="B770" s="40"/>
      <c r="C770" s="40"/>
      <c r="D770" s="40"/>
      <c r="O770" s="41"/>
      <c r="P770" s="41"/>
      <c r="Q770" s="41"/>
      <c r="AB770" s="40"/>
      <c r="AC770" s="40"/>
      <c r="AD770" s="40"/>
      <c r="AO770" s="41"/>
      <c r="AP770" s="41"/>
    </row>
    <row r="771" ht="14.25" customHeight="1">
      <c r="B771" s="40"/>
      <c r="C771" s="40"/>
      <c r="D771" s="40"/>
      <c r="O771" s="41"/>
      <c r="P771" s="41"/>
      <c r="Q771" s="41"/>
      <c r="AB771" s="40"/>
      <c r="AC771" s="40"/>
      <c r="AD771" s="40"/>
      <c r="AO771" s="41"/>
      <c r="AP771" s="41"/>
    </row>
    <row r="772" ht="14.25" customHeight="1">
      <c r="B772" s="40"/>
      <c r="C772" s="40"/>
      <c r="D772" s="40"/>
      <c r="O772" s="41"/>
      <c r="P772" s="41"/>
      <c r="Q772" s="41"/>
      <c r="AB772" s="40"/>
      <c r="AC772" s="40"/>
      <c r="AD772" s="40"/>
      <c r="AO772" s="41"/>
      <c r="AP772" s="41"/>
    </row>
    <row r="773" ht="14.25" customHeight="1">
      <c r="B773" s="40"/>
      <c r="C773" s="40"/>
      <c r="D773" s="40"/>
      <c r="O773" s="41"/>
      <c r="P773" s="41"/>
      <c r="Q773" s="41"/>
      <c r="AB773" s="40"/>
      <c r="AC773" s="40"/>
      <c r="AD773" s="40"/>
      <c r="AO773" s="41"/>
      <c r="AP773" s="41"/>
    </row>
    <row r="774" ht="14.25" customHeight="1">
      <c r="B774" s="40"/>
      <c r="C774" s="40"/>
      <c r="D774" s="40"/>
      <c r="O774" s="41"/>
      <c r="P774" s="41"/>
      <c r="Q774" s="41"/>
      <c r="AB774" s="40"/>
      <c r="AC774" s="40"/>
      <c r="AD774" s="40"/>
      <c r="AO774" s="41"/>
      <c r="AP774" s="41"/>
    </row>
    <row r="775" ht="14.25" customHeight="1">
      <c r="B775" s="40"/>
      <c r="C775" s="40"/>
      <c r="D775" s="40"/>
      <c r="O775" s="41"/>
      <c r="P775" s="41"/>
      <c r="Q775" s="41"/>
      <c r="AB775" s="40"/>
      <c r="AC775" s="40"/>
      <c r="AD775" s="40"/>
      <c r="AO775" s="41"/>
      <c r="AP775" s="41"/>
    </row>
    <row r="776" ht="14.25" customHeight="1">
      <c r="B776" s="40"/>
      <c r="C776" s="40"/>
      <c r="D776" s="40"/>
      <c r="O776" s="41"/>
      <c r="P776" s="41"/>
      <c r="Q776" s="41"/>
      <c r="AB776" s="40"/>
      <c r="AC776" s="40"/>
      <c r="AD776" s="40"/>
      <c r="AO776" s="41"/>
      <c r="AP776" s="41"/>
    </row>
    <row r="777" ht="14.25" customHeight="1">
      <c r="B777" s="40"/>
      <c r="C777" s="40"/>
      <c r="D777" s="40"/>
      <c r="O777" s="41"/>
      <c r="P777" s="41"/>
      <c r="Q777" s="41"/>
      <c r="AB777" s="40"/>
      <c r="AC777" s="40"/>
      <c r="AD777" s="40"/>
      <c r="AO777" s="41"/>
      <c r="AP777" s="41"/>
    </row>
    <row r="778" ht="14.25" customHeight="1">
      <c r="B778" s="40"/>
      <c r="C778" s="40"/>
      <c r="D778" s="40"/>
      <c r="O778" s="41"/>
      <c r="P778" s="41"/>
      <c r="Q778" s="41"/>
      <c r="AB778" s="40"/>
      <c r="AC778" s="40"/>
      <c r="AD778" s="40"/>
      <c r="AO778" s="41"/>
      <c r="AP778" s="41"/>
    </row>
    <row r="779" ht="14.25" customHeight="1">
      <c r="B779" s="40"/>
      <c r="C779" s="40"/>
      <c r="D779" s="40"/>
      <c r="O779" s="41"/>
      <c r="P779" s="41"/>
      <c r="Q779" s="41"/>
      <c r="AB779" s="40"/>
      <c r="AC779" s="40"/>
      <c r="AD779" s="40"/>
      <c r="AO779" s="41"/>
      <c r="AP779" s="41"/>
    </row>
    <row r="780" ht="14.25" customHeight="1">
      <c r="B780" s="40"/>
      <c r="C780" s="40"/>
      <c r="D780" s="40"/>
      <c r="O780" s="41"/>
      <c r="P780" s="41"/>
      <c r="Q780" s="41"/>
      <c r="AB780" s="40"/>
      <c r="AC780" s="40"/>
      <c r="AD780" s="40"/>
      <c r="AO780" s="41"/>
      <c r="AP780" s="41"/>
    </row>
    <row r="781" ht="14.25" customHeight="1">
      <c r="B781" s="40"/>
      <c r="C781" s="40"/>
      <c r="D781" s="40"/>
      <c r="O781" s="41"/>
      <c r="P781" s="41"/>
      <c r="Q781" s="41"/>
      <c r="AB781" s="40"/>
      <c r="AC781" s="40"/>
      <c r="AD781" s="40"/>
      <c r="AO781" s="41"/>
      <c r="AP781" s="41"/>
    </row>
    <row r="782" ht="14.25" customHeight="1">
      <c r="B782" s="40"/>
      <c r="C782" s="40"/>
      <c r="D782" s="40"/>
      <c r="O782" s="41"/>
      <c r="P782" s="41"/>
      <c r="Q782" s="41"/>
      <c r="AB782" s="40"/>
      <c r="AC782" s="40"/>
      <c r="AD782" s="40"/>
      <c r="AO782" s="41"/>
      <c r="AP782" s="41"/>
    </row>
    <row r="783" ht="14.25" customHeight="1">
      <c r="B783" s="40"/>
      <c r="C783" s="40"/>
      <c r="D783" s="40"/>
      <c r="O783" s="41"/>
      <c r="P783" s="41"/>
      <c r="Q783" s="41"/>
      <c r="AB783" s="40"/>
      <c r="AC783" s="40"/>
      <c r="AD783" s="40"/>
      <c r="AO783" s="41"/>
      <c r="AP783" s="41"/>
    </row>
    <row r="784" ht="14.25" customHeight="1">
      <c r="B784" s="40"/>
      <c r="C784" s="40"/>
      <c r="D784" s="40"/>
      <c r="O784" s="41"/>
      <c r="P784" s="41"/>
      <c r="Q784" s="41"/>
      <c r="AB784" s="40"/>
      <c r="AC784" s="40"/>
      <c r="AD784" s="40"/>
      <c r="AO784" s="41"/>
      <c r="AP784" s="41"/>
    </row>
    <row r="785" ht="14.25" customHeight="1">
      <c r="B785" s="40"/>
      <c r="C785" s="40"/>
      <c r="D785" s="40"/>
      <c r="O785" s="41"/>
      <c r="P785" s="41"/>
      <c r="Q785" s="41"/>
      <c r="AB785" s="40"/>
      <c r="AC785" s="40"/>
      <c r="AD785" s="40"/>
      <c r="AO785" s="41"/>
      <c r="AP785" s="41"/>
    </row>
    <row r="786" ht="14.25" customHeight="1">
      <c r="B786" s="40"/>
      <c r="C786" s="40"/>
      <c r="D786" s="40"/>
      <c r="O786" s="41"/>
      <c r="P786" s="41"/>
      <c r="Q786" s="41"/>
      <c r="AB786" s="40"/>
      <c r="AC786" s="40"/>
      <c r="AD786" s="40"/>
      <c r="AO786" s="41"/>
      <c r="AP786" s="41"/>
    </row>
    <row r="787" ht="14.25" customHeight="1">
      <c r="B787" s="40"/>
      <c r="C787" s="40"/>
      <c r="D787" s="40"/>
      <c r="O787" s="41"/>
      <c r="P787" s="41"/>
      <c r="Q787" s="41"/>
      <c r="AB787" s="40"/>
      <c r="AC787" s="40"/>
      <c r="AD787" s="40"/>
      <c r="AO787" s="41"/>
      <c r="AP787" s="41"/>
    </row>
    <row r="788" ht="14.25" customHeight="1">
      <c r="B788" s="40"/>
      <c r="C788" s="40"/>
      <c r="D788" s="40"/>
      <c r="O788" s="41"/>
      <c r="P788" s="41"/>
      <c r="Q788" s="41"/>
      <c r="AB788" s="40"/>
      <c r="AC788" s="40"/>
      <c r="AD788" s="40"/>
      <c r="AO788" s="41"/>
      <c r="AP788" s="41"/>
    </row>
    <row r="789" ht="14.25" customHeight="1">
      <c r="B789" s="40"/>
      <c r="C789" s="40"/>
      <c r="D789" s="40"/>
      <c r="O789" s="41"/>
      <c r="P789" s="41"/>
      <c r="Q789" s="41"/>
      <c r="AB789" s="40"/>
      <c r="AC789" s="40"/>
      <c r="AD789" s="40"/>
      <c r="AO789" s="41"/>
      <c r="AP789" s="41"/>
    </row>
    <row r="790" ht="14.25" customHeight="1">
      <c r="B790" s="40"/>
      <c r="C790" s="40"/>
      <c r="D790" s="40"/>
      <c r="O790" s="41"/>
      <c r="P790" s="41"/>
      <c r="Q790" s="41"/>
      <c r="AB790" s="40"/>
      <c r="AC790" s="40"/>
      <c r="AD790" s="40"/>
      <c r="AO790" s="41"/>
      <c r="AP790" s="41"/>
    </row>
    <row r="791" ht="14.25" customHeight="1">
      <c r="B791" s="40"/>
      <c r="C791" s="40"/>
      <c r="D791" s="40"/>
      <c r="O791" s="41"/>
      <c r="P791" s="41"/>
      <c r="Q791" s="41"/>
      <c r="AB791" s="40"/>
      <c r="AC791" s="40"/>
      <c r="AD791" s="40"/>
      <c r="AO791" s="41"/>
      <c r="AP791" s="41"/>
    </row>
    <row r="792" ht="14.25" customHeight="1">
      <c r="B792" s="40"/>
      <c r="C792" s="40"/>
      <c r="D792" s="40"/>
      <c r="O792" s="41"/>
      <c r="P792" s="41"/>
      <c r="Q792" s="41"/>
      <c r="AB792" s="40"/>
      <c r="AC792" s="40"/>
      <c r="AD792" s="40"/>
      <c r="AO792" s="41"/>
      <c r="AP792" s="41"/>
    </row>
    <row r="793" ht="14.25" customHeight="1">
      <c r="B793" s="40"/>
      <c r="C793" s="40"/>
      <c r="D793" s="40"/>
      <c r="O793" s="41"/>
      <c r="P793" s="41"/>
      <c r="Q793" s="41"/>
      <c r="AB793" s="40"/>
      <c r="AC793" s="40"/>
      <c r="AD793" s="40"/>
      <c r="AO793" s="41"/>
      <c r="AP793" s="41"/>
    </row>
    <row r="794" ht="14.25" customHeight="1">
      <c r="B794" s="40"/>
      <c r="C794" s="40"/>
      <c r="D794" s="40"/>
      <c r="O794" s="41"/>
      <c r="P794" s="41"/>
      <c r="Q794" s="41"/>
      <c r="AB794" s="40"/>
      <c r="AC794" s="40"/>
      <c r="AD794" s="40"/>
      <c r="AO794" s="41"/>
      <c r="AP794" s="41"/>
    </row>
    <row r="795" ht="14.25" customHeight="1">
      <c r="B795" s="40"/>
      <c r="C795" s="40"/>
      <c r="D795" s="40"/>
      <c r="O795" s="41"/>
      <c r="P795" s="41"/>
      <c r="Q795" s="41"/>
      <c r="AB795" s="40"/>
      <c r="AC795" s="40"/>
      <c r="AD795" s="40"/>
      <c r="AO795" s="41"/>
      <c r="AP795" s="41"/>
    </row>
    <row r="796" ht="14.25" customHeight="1">
      <c r="B796" s="40"/>
      <c r="C796" s="40"/>
      <c r="D796" s="40"/>
      <c r="O796" s="41"/>
      <c r="P796" s="41"/>
      <c r="Q796" s="41"/>
      <c r="AB796" s="40"/>
      <c r="AC796" s="40"/>
      <c r="AD796" s="40"/>
      <c r="AO796" s="41"/>
      <c r="AP796" s="41"/>
    </row>
    <row r="797" ht="14.25" customHeight="1">
      <c r="B797" s="40"/>
      <c r="C797" s="40"/>
      <c r="D797" s="40"/>
      <c r="O797" s="41"/>
      <c r="P797" s="41"/>
      <c r="Q797" s="41"/>
      <c r="AB797" s="40"/>
      <c r="AC797" s="40"/>
      <c r="AD797" s="40"/>
      <c r="AO797" s="41"/>
      <c r="AP797" s="41"/>
    </row>
    <row r="798" ht="14.25" customHeight="1">
      <c r="B798" s="40"/>
      <c r="C798" s="40"/>
      <c r="D798" s="40"/>
      <c r="O798" s="41"/>
      <c r="P798" s="41"/>
      <c r="Q798" s="41"/>
      <c r="AB798" s="40"/>
      <c r="AC798" s="40"/>
      <c r="AD798" s="40"/>
      <c r="AO798" s="41"/>
      <c r="AP798" s="41"/>
    </row>
    <row r="799" ht="14.25" customHeight="1">
      <c r="B799" s="40"/>
      <c r="C799" s="40"/>
      <c r="D799" s="40"/>
      <c r="O799" s="41"/>
      <c r="P799" s="41"/>
      <c r="Q799" s="41"/>
      <c r="AB799" s="40"/>
      <c r="AC799" s="40"/>
      <c r="AD799" s="40"/>
      <c r="AO799" s="41"/>
      <c r="AP799" s="41"/>
    </row>
    <row r="800" ht="14.25" customHeight="1">
      <c r="B800" s="40"/>
      <c r="C800" s="40"/>
      <c r="D800" s="40"/>
      <c r="O800" s="41"/>
      <c r="P800" s="41"/>
      <c r="Q800" s="41"/>
      <c r="AB800" s="40"/>
      <c r="AC800" s="40"/>
      <c r="AD800" s="40"/>
      <c r="AO800" s="41"/>
      <c r="AP800" s="41"/>
    </row>
    <row r="801" ht="14.25" customHeight="1">
      <c r="B801" s="40"/>
      <c r="C801" s="40"/>
      <c r="D801" s="40"/>
      <c r="O801" s="41"/>
      <c r="P801" s="41"/>
      <c r="Q801" s="41"/>
      <c r="AB801" s="40"/>
      <c r="AC801" s="40"/>
      <c r="AD801" s="40"/>
      <c r="AO801" s="41"/>
      <c r="AP801" s="41"/>
    </row>
    <row r="802" ht="14.25" customHeight="1">
      <c r="B802" s="40"/>
      <c r="C802" s="40"/>
      <c r="D802" s="40"/>
      <c r="O802" s="41"/>
      <c r="P802" s="41"/>
      <c r="Q802" s="41"/>
      <c r="AB802" s="40"/>
      <c r="AC802" s="40"/>
      <c r="AD802" s="40"/>
      <c r="AO802" s="41"/>
      <c r="AP802" s="41"/>
    </row>
    <row r="803" ht="14.25" customHeight="1">
      <c r="B803" s="40"/>
      <c r="C803" s="40"/>
      <c r="D803" s="40"/>
      <c r="O803" s="41"/>
      <c r="P803" s="41"/>
      <c r="Q803" s="41"/>
      <c r="AB803" s="40"/>
      <c r="AC803" s="40"/>
      <c r="AD803" s="40"/>
      <c r="AO803" s="41"/>
      <c r="AP803" s="41"/>
    </row>
    <row r="804" ht="14.25" customHeight="1">
      <c r="B804" s="40"/>
      <c r="C804" s="40"/>
      <c r="D804" s="40"/>
      <c r="O804" s="41"/>
      <c r="P804" s="41"/>
      <c r="Q804" s="41"/>
      <c r="AB804" s="40"/>
      <c r="AC804" s="40"/>
      <c r="AD804" s="40"/>
      <c r="AO804" s="41"/>
      <c r="AP804" s="41"/>
    </row>
    <row r="805" ht="14.25" customHeight="1">
      <c r="B805" s="40"/>
      <c r="C805" s="40"/>
      <c r="D805" s="40"/>
      <c r="O805" s="41"/>
      <c r="P805" s="41"/>
      <c r="Q805" s="41"/>
      <c r="AB805" s="40"/>
      <c r="AC805" s="40"/>
      <c r="AD805" s="40"/>
      <c r="AO805" s="41"/>
      <c r="AP805" s="41"/>
    </row>
    <row r="806" ht="14.25" customHeight="1">
      <c r="B806" s="40"/>
      <c r="C806" s="40"/>
      <c r="D806" s="40"/>
      <c r="O806" s="41"/>
      <c r="P806" s="41"/>
      <c r="Q806" s="41"/>
      <c r="AB806" s="40"/>
      <c r="AC806" s="40"/>
      <c r="AD806" s="40"/>
      <c r="AO806" s="41"/>
      <c r="AP806" s="41"/>
    </row>
    <row r="807" ht="14.25" customHeight="1">
      <c r="B807" s="40"/>
      <c r="C807" s="40"/>
      <c r="D807" s="40"/>
      <c r="O807" s="41"/>
      <c r="P807" s="41"/>
      <c r="Q807" s="41"/>
      <c r="AB807" s="40"/>
      <c r="AC807" s="40"/>
      <c r="AD807" s="40"/>
      <c r="AO807" s="41"/>
      <c r="AP807" s="41"/>
    </row>
    <row r="808" ht="14.25" customHeight="1">
      <c r="B808" s="40"/>
      <c r="C808" s="40"/>
      <c r="D808" s="40"/>
      <c r="O808" s="41"/>
      <c r="P808" s="41"/>
      <c r="Q808" s="41"/>
      <c r="AB808" s="40"/>
      <c r="AC808" s="40"/>
      <c r="AD808" s="40"/>
      <c r="AO808" s="41"/>
      <c r="AP808" s="41"/>
    </row>
    <row r="809" ht="14.25" customHeight="1">
      <c r="B809" s="40"/>
      <c r="C809" s="40"/>
      <c r="D809" s="40"/>
      <c r="O809" s="41"/>
      <c r="P809" s="41"/>
      <c r="Q809" s="41"/>
      <c r="AB809" s="40"/>
      <c r="AC809" s="40"/>
      <c r="AD809" s="40"/>
      <c r="AO809" s="41"/>
      <c r="AP809" s="41"/>
    </row>
    <row r="810" ht="14.25" customHeight="1">
      <c r="B810" s="40"/>
      <c r="C810" s="40"/>
      <c r="D810" s="40"/>
      <c r="O810" s="41"/>
      <c r="P810" s="41"/>
      <c r="Q810" s="41"/>
      <c r="AB810" s="40"/>
      <c r="AC810" s="40"/>
      <c r="AD810" s="40"/>
      <c r="AO810" s="41"/>
      <c r="AP810" s="41"/>
    </row>
    <row r="811" ht="14.25" customHeight="1">
      <c r="B811" s="40"/>
      <c r="C811" s="40"/>
      <c r="D811" s="40"/>
      <c r="O811" s="41"/>
      <c r="P811" s="41"/>
      <c r="Q811" s="41"/>
      <c r="AB811" s="40"/>
      <c r="AC811" s="40"/>
      <c r="AD811" s="40"/>
      <c r="AO811" s="41"/>
      <c r="AP811" s="41"/>
    </row>
    <row r="812" ht="14.25" customHeight="1">
      <c r="B812" s="40"/>
      <c r="C812" s="40"/>
      <c r="D812" s="40"/>
      <c r="O812" s="41"/>
      <c r="P812" s="41"/>
      <c r="Q812" s="41"/>
      <c r="AB812" s="40"/>
      <c r="AC812" s="40"/>
      <c r="AD812" s="40"/>
      <c r="AO812" s="41"/>
      <c r="AP812" s="41"/>
    </row>
    <row r="813" ht="14.25" customHeight="1">
      <c r="B813" s="40"/>
      <c r="C813" s="40"/>
      <c r="D813" s="40"/>
      <c r="O813" s="41"/>
      <c r="P813" s="41"/>
      <c r="Q813" s="41"/>
      <c r="AB813" s="40"/>
      <c r="AC813" s="40"/>
      <c r="AD813" s="40"/>
      <c r="AO813" s="41"/>
      <c r="AP813" s="41"/>
    </row>
    <row r="814" ht="14.25" customHeight="1">
      <c r="B814" s="40"/>
      <c r="C814" s="40"/>
      <c r="D814" s="40"/>
      <c r="O814" s="41"/>
      <c r="P814" s="41"/>
      <c r="Q814" s="41"/>
      <c r="AB814" s="40"/>
      <c r="AC814" s="40"/>
      <c r="AD814" s="40"/>
      <c r="AO814" s="41"/>
      <c r="AP814" s="41"/>
    </row>
    <row r="815" ht="14.25" customHeight="1">
      <c r="B815" s="40"/>
      <c r="C815" s="40"/>
      <c r="D815" s="40"/>
      <c r="O815" s="41"/>
      <c r="P815" s="41"/>
      <c r="Q815" s="41"/>
      <c r="AB815" s="40"/>
      <c r="AC815" s="40"/>
      <c r="AD815" s="40"/>
      <c r="AO815" s="41"/>
      <c r="AP815" s="41"/>
    </row>
    <row r="816" ht="14.25" customHeight="1">
      <c r="B816" s="40"/>
      <c r="C816" s="40"/>
      <c r="D816" s="40"/>
      <c r="O816" s="41"/>
      <c r="P816" s="41"/>
      <c r="Q816" s="41"/>
      <c r="AB816" s="40"/>
      <c r="AC816" s="40"/>
      <c r="AD816" s="40"/>
      <c r="AO816" s="41"/>
      <c r="AP816" s="41"/>
    </row>
    <row r="817" ht="14.25" customHeight="1">
      <c r="B817" s="40"/>
      <c r="C817" s="40"/>
      <c r="D817" s="40"/>
      <c r="O817" s="41"/>
      <c r="P817" s="41"/>
      <c r="Q817" s="41"/>
      <c r="AB817" s="40"/>
      <c r="AC817" s="40"/>
      <c r="AD817" s="40"/>
      <c r="AO817" s="41"/>
      <c r="AP817" s="41"/>
    </row>
    <row r="818" ht="14.25" customHeight="1">
      <c r="B818" s="40"/>
      <c r="C818" s="40"/>
      <c r="D818" s="40"/>
      <c r="O818" s="41"/>
      <c r="P818" s="41"/>
      <c r="Q818" s="41"/>
      <c r="AB818" s="40"/>
      <c r="AC818" s="40"/>
      <c r="AD818" s="40"/>
      <c r="AO818" s="41"/>
      <c r="AP818" s="41"/>
    </row>
    <row r="819" ht="14.25" customHeight="1">
      <c r="B819" s="40"/>
      <c r="C819" s="40"/>
      <c r="D819" s="40"/>
      <c r="O819" s="41"/>
      <c r="P819" s="41"/>
      <c r="Q819" s="41"/>
      <c r="AB819" s="40"/>
      <c r="AC819" s="40"/>
      <c r="AD819" s="40"/>
      <c r="AO819" s="41"/>
      <c r="AP819" s="41"/>
    </row>
    <row r="820" ht="14.25" customHeight="1">
      <c r="B820" s="40"/>
      <c r="C820" s="40"/>
      <c r="D820" s="40"/>
      <c r="O820" s="41"/>
      <c r="P820" s="41"/>
      <c r="Q820" s="41"/>
      <c r="AB820" s="40"/>
      <c r="AC820" s="40"/>
      <c r="AD820" s="40"/>
      <c r="AO820" s="41"/>
      <c r="AP820" s="41"/>
    </row>
    <row r="821" ht="14.25" customHeight="1">
      <c r="B821" s="40"/>
      <c r="C821" s="40"/>
      <c r="D821" s="40"/>
      <c r="O821" s="41"/>
      <c r="P821" s="41"/>
      <c r="Q821" s="41"/>
      <c r="AB821" s="40"/>
      <c r="AC821" s="40"/>
      <c r="AD821" s="40"/>
      <c r="AO821" s="41"/>
      <c r="AP821" s="41"/>
    </row>
    <row r="822" ht="14.25" customHeight="1">
      <c r="B822" s="40"/>
      <c r="C822" s="40"/>
      <c r="D822" s="40"/>
      <c r="O822" s="41"/>
      <c r="P822" s="41"/>
      <c r="Q822" s="41"/>
      <c r="AB822" s="40"/>
      <c r="AC822" s="40"/>
      <c r="AD822" s="40"/>
      <c r="AO822" s="41"/>
      <c r="AP822" s="41"/>
    </row>
    <row r="823" ht="14.25" customHeight="1">
      <c r="B823" s="40"/>
      <c r="C823" s="40"/>
      <c r="D823" s="40"/>
      <c r="O823" s="41"/>
      <c r="P823" s="41"/>
      <c r="Q823" s="41"/>
      <c r="AB823" s="40"/>
      <c r="AC823" s="40"/>
      <c r="AD823" s="40"/>
      <c r="AO823" s="41"/>
      <c r="AP823" s="41"/>
    </row>
    <row r="824" ht="14.25" customHeight="1">
      <c r="B824" s="40"/>
      <c r="C824" s="40"/>
      <c r="D824" s="40"/>
      <c r="O824" s="41"/>
      <c r="P824" s="41"/>
      <c r="Q824" s="41"/>
      <c r="AB824" s="40"/>
      <c r="AC824" s="40"/>
      <c r="AD824" s="40"/>
      <c r="AO824" s="41"/>
      <c r="AP824" s="41"/>
    </row>
    <row r="825" ht="14.25" customHeight="1">
      <c r="B825" s="40"/>
      <c r="C825" s="40"/>
      <c r="D825" s="40"/>
      <c r="O825" s="41"/>
      <c r="P825" s="41"/>
      <c r="Q825" s="41"/>
      <c r="AB825" s="40"/>
      <c r="AC825" s="40"/>
      <c r="AD825" s="40"/>
      <c r="AO825" s="41"/>
      <c r="AP825" s="41"/>
    </row>
    <row r="826" ht="14.25" customHeight="1">
      <c r="B826" s="40"/>
      <c r="C826" s="40"/>
      <c r="D826" s="40"/>
      <c r="O826" s="41"/>
      <c r="P826" s="41"/>
      <c r="Q826" s="41"/>
      <c r="AB826" s="40"/>
      <c r="AC826" s="40"/>
      <c r="AD826" s="40"/>
      <c r="AO826" s="41"/>
      <c r="AP826" s="41"/>
    </row>
    <row r="827" ht="14.25" customHeight="1">
      <c r="B827" s="40"/>
      <c r="C827" s="40"/>
      <c r="D827" s="40"/>
      <c r="O827" s="41"/>
      <c r="P827" s="41"/>
      <c r="Q827" s="41"/>
      <c r="AB827" s="40"/>
      <c r="AC827" s="40"/>
      <c r="AD827" s="40"/>
      <c r="AO827" s="41"/>
      <c r="AP827" s="41"/>
    </row>
    <row r="828" ht="14.25" customHeight="1">
      <c r="B828" s="40"/>
      <c r="C828" s="40"/>
      <c r="D828" s="40"/>
      <c r="O828" s="41"/>
      <c r="P828" s="41"/>
      <c r="Q828" s="41"/>
      <c r="AB828" s="40"/>
      <c r="AC828" s="40"/>
      <c r="AD828" s="40"/>
      <c r="AO828" s="41"/>
      <c r="AP828" s="41"/>
    </row>
    <row r="829" ht="14.25" customHeight="1">
      <c r="B829" s="40"/>
      <c r="C829" s="40"/>
      <c r="D829" s="40"/>
      <c r="O829" s="41"/>
      <c r="P829" s="41"/>
      <c r="Q829" s="41"/>
      <c r="AB829" s="40"/>
      <c r="AC829" s="40"/>
      <c r="AD829" s="40"/>
      <c r="AO829" s="41"/>
      <c r="AP829" s="41"/>
    </row>
    <row r="830" ht="14.25" customHeight="1">
      <c r="B830" s="40"/>
      <c r="C830" s="40"/>
      <c r="D830" s="40"/>
      <c r="O830" s="41"/>
      <c r="P830" s="41"/>
      <c r="Q830" s="41"/>
      <c r="AB830" s="40"/>
      <c r="AC830" s="40"/>
      <c r="AD830" s="40"/>
      <c r="AO830" s="41"/>
      <c r="AP830" s="41"/>
    </row>
    <row r="831" ht="14.25" customHeight="1">
      <c r="B831" s="40"/>
      <c r="C831" s="40"/>
      <c r="D831" s="40"/>
      <c r="O831" s="41"/>
      <c r="P831" s="41"/>
      <c r="Q831" s="41"/>
      <c r="AB831" s="40"/>
      <c r="AC831" s="40"/>
      <c r="AD831" s="40"/>
      <c r="AO831" s="41"/>
      <c r="AP831" s="41"/>
    </row>
    <row r="832" ht="14.25" customHeight="1">
      <c r="B832" s="40"/>
      <c r="C832" s="40"/>
      <c r="D832" s="40"/>
      <c r="O832" s="41"/>
      <c r="P832" s="41"/>
      <c r="Q832" s="41"/>
      <c r="AB832" s="40"/>
      <c r="AC832" s="40"/>
      <c r="AD832" s="40"/>
      <c r="AO832" s="41"/>
      <c r="AP832" s="41"/>
    </row>
    <row r="833" ht="14.25" customHeight="1">
      <c r="B833" s="40"/>
      <c r="C833" s="40"/>
      <c r="D833" s="40"/>
      <c r="O833" s="41"/>
      <c r="P833" s="41"/>
      <c r="Q833" s="41"/>
      <c r="AB833" s="40"/>
      <c r="AC833" s="40"/>
      <c r="AD833" s="40"/>
      <c r="AO833" s="41"/>
      <c r="AP833" s="41"/>
    </row>
    <row r="834" ht="14.25" customHeight="1">
      <c r="B834" s="40"/>
      <c r="C834" s="40"/>
      <c r="D834" s="40"/>
      <c r="O834" s="41"/>
      <c r="P834" s="41"/>
      <c r="Q834" s="41"/>
      <c r="AB834" s="40"/>
      <c r="AC834" s="40"/>
      <c r="AD834" s="40"/>
      <c r="AO834" s="41"/>
      <c r="AP834" s="41"/>
    </row>
    <row r="835" ht="14.25" customHeight="1">
      <c r="B835" s="40"/>
      <c r="C835" s="40"/>
      <c r="D835" s="40"/>
      <c r="O835" s="41"/>
      <c r="P835" s="41"/>
      <c r="Q835" s="41"/>
      <c r="AB835" s="40"/>
      <c r="AC835" s="40"/>
      <c r="AD835" s="40"/>
      <c r="AO835" s="41"/>
      <c r="AP835" s="41"/>
    </row>
    <row r="836" ht="14.25" customHeight="1">
      <c r="B836" s="40"/>
      <c r="C836" s="40"/>
      <c r="D836" s="40"/>
      <c r="O836" s="41"/>
      <c r="P836" s="41"/>
      <c r="Q836" s="41"/>
      <c r="AB836" s="40"/>
      <c r="AC836" s="40"/>
      <c r="AD836" s="40"/>
      <c r="AO836" s="41"/>
      <c r="AP836" s="41"/>
    </row>
    <row r="837" ht="14.25" customHeight="1">
      <c r="B837" s="40"/>
      <c r="C837" s="40"/>
      <c r="D837" s="40"/>
      <c r="O837" s="41"/>
      <c r="P837" s="41"/>
      <c r="Q837" s="41"/>
      <c r="AB837" s="40"/>
      <c r="AC837" s="40"/>
      <c r="AD837" s="40"/>
      <c r="AO837" s="41"/>
      <c r="AP837" s="41"/>
    </row>
    <row r="838" ht="14.25" customHeight="1">
      <c r="B838" s="40"/>
      <c r="C838" s="40"/>
      <c r="D838" s="40"/>
      <c r="O838" s="41"/>
      <c r="P838" s="41"/>
      <c r="Q838" s="41"/>
      <c r="AB838" s="40"/>
      <c r="AC838" s="40"/>
      <c r="AD838" s="40"/>
      <c r="AO838" s="41"/>
      <c r="AP838" s="41"/>
    </row>
    <row r="839" ht="14.25" customHeight="1">
      <c r="B839" s="40"/>
      <c r="C839" s="40"/>
      <c r="D839" s="40"/>
      <c r="O839" s="41"/>
      <c r="P839" s="41"/>
      <c r="Q839" s="41"/>
      <c r="AB839" s="40"/>
      <c r="AC839" s="40"/>
      <c r="AD839" s="40"/>
      <c r="AO839" s="41"/>
      <c r="AP839" s="41"/>
    </row>
    <row r="840" ht="14.25" customHeight="1">
      <c r="B840" s="40"/>
      <c r="C840" s="40"/>
      <c r="D840" s="40"/>
      <c r="O840" s="41"/>
      <c r="P840" s="41"/>
      <c r="Q840" s="41"/>
      <c r="AB840" s="40"/>
      <c r="AC840" s="40"/>
      <c r="AD840" s="40"/>
      <c r="AO840" s="41"/>
      <c r="AP840" s="41"/>
    </row>
    <row r="841" ht="14.25" customHeight="1">
      <c r="B841" s="40"/>
      <c r="C841" s="40"/>
      <c r="D841" s="40"/>
      <c r="O841" s="41"/>
      <c r="P841" s="41"/>
      <c r="Q841" s="41"/>
      <c r="AB841" s="40"/>
      <c r="AC841" s="40"/>
      <c r="AD841" s="40"/>
      <c r="AO841" s="41"/>
      <c r="AP841" s="41"/>
    </row>
    <row r="842" ht="14.25" customHeight="1">
      <c r="B842" s="40"/>
      <c r="C842" s="40"/>
      <c r="D842" s="40"/>
      <c r="O842" s="41"/>
      <c r="P842" s="41"/>
      <c r="Q842" s="41"/>
      <c r="AB842" s="40"/>
      <c r="AC842" s="40"/>
      <c r="AD842" s="40"/>
      <c r="AO842" s="41"/>
      <c r="AP842" s="41"/>
    </row>
    <row r="843" ht="14.25" customHeight="1">
      <c r="B843" s="40"/>
      <c r="C843" s="40"/>
      <c r="D843" s="40"/>
      <c r="O843" s="41"/>
      <c r="P843" s="41"/>
      <c r="Q843" s="41"/>
      <c r="AB843" s="40"/>
      <c r="AC843" s="40"/>
      <c r="AD843" s="40"/>
      <c r="AO843" s="41"/>
      <c r="AP843" s="41"/>
    </row>
    <row r="844" ht="14.25" customHeight="1">
      <c r="B844" s="40"/>
      <c r="C844" s="40"/>
      <c r="D844" s="40"/>
      <c r="O844" s="41"/>
      <c r="P844" s="41"/>
      <c r="Q844" s="41"/>
      <c r="AB844" s="40"/>
      <c r="AC844" s="40"/>
      <c r="AD844" s="40"/>
      <c r="AO844" s="41"/>
      <c r="AP844" s="41"/>
    </row>
    <row r="845" ht="14.25" customHeight="1">
      <c r="B845" s="40"/>
      <c r="C845" s="40"/>
      <c r="D845" s="40"/>
      <c r="O845" s="41"/>
      <c r="P845" s="41"/>
      <c r="Q845" s="41"/>
      <c r="AB845" s="40"/>
      <c r="AC845" s="40"/>
      <c r="AD845" s="40"/>
      <c r="AO845" s="41"/>
      <c r="AP845" s="41"/>
    </row>
    <row r="846" ht="14.25" customHeight="1">
      <c r="B846" s="40"/>
      <c r="C846" s="40"/>
      <c r="D846" s="40"/>
      <c r="O846" s="41"/>
      <c r="P846" s="41"/>
      <c r="Q846" s="41"/>
      <c r="AB846" s="40"/>
      <c r="AC846" s="40"/>
      <c r="AD846" s="40"/>
      <c r="AO846" s="41"/>
      <c r="AP846" s="41"/>
    </row>
    <row r="847" ht="14.25" customHeight="1">
      <c r="B847" s="40"/>
      <c r="C847" s="40"/>
      <c r="D847" s="40"/>
      <c r="O847" s="41"/>
      <c r="P847" s="41"/>
      <c r="Q847" s="41"/>
      <c r="AB847" s="40"/>
      <c r="AC847" s="40"/>
      <c r="AD847" s="40"/>
      <c r="AO847" s="41"/>
      <c r="AP847" s="41"/>
    </row>
    <row r="848" ht="14.25" customHeight="1">
      <c r="B848" s="40"/>
      <c r="C848" s="40"/>
      <c r="D848" s="40"/>
      <c r="O848" s="41"/>
      <c r="P848" s="41"/>
      <c r="Q848" s="41"/>
      <c r="AB848" s="40"/>
      <c r="AC848" s="40"/>
      <c r="AD848" s="40"/>
      <c r="AO848" s="41"/>
      <c r="AP848" s="41"/>
    </row>
    <row r="849" ht="14.25" customHeight="1">
      <c r="B849" s="40"/>
      <c r="C849" s="40"/>
      <c r="D849" s="40"/>
      <c r="O849" s="41"/>
      <c r="P849" s="41"/>
      <c r="Q849" s="41"/>
      <c r="AB849" s="40"/>
      <c r="AC849" s="40"/>
      <c r="AD849" s="40"/>
      <c r="AO849" s="41"/>
      <c r="AP849" s="41"/>
    </row>
    <row r="850" ht="14.25" customHeight="1">
      <c r="B850" s="40"/>
      <c r="C850" s="40"/>
      <c r="D850" s="40"/>
      <c r="O850" s="41"/>
      <c r="P850" s="41"/>
      <c r="Q850" s="41"/>
      <c r="AB850" s="40"/>
      <c r="AC850" s="40"/>
      <c r="AD850" s="40"/>
      <c r="AO850" s="41"/>
      <c r="AP850" s="41"/>
    </row>
    <row r="851" ht="14.25" customHeight="1">
      <c r="B851" s="40"/>
      <c r="C851" s="40"/>
      <c r="D851" s="40"/>
      <c r="O851" s="41"/>
      <c r="P851" s="41"/>
      <c r="Q851" s="41"/>
      <c r="AB851" s="40"/>
      <c r="AC851" s="40"/>
      <c r="AD851" s="40"/>
      <c r="AO851" s="41"/>
      <c r="AP851" s="41"/>
    </row>
    <row r="852" ht="14.25" customHeight="1">
      <c r="B852" s="40"/>
      <c r="C852" s="40"/>
      <c r="D852" s="40"/>
      <c r="O852" s="41"/>
      <c r="P852" s="41"/>
      <c r="Q852" s="41"/>
      <c r="AB852" s="40"/>
      <c r="AC852" s="40"/>
      <c r="AD852" s="40"/>
      <c r="AO852" s="41"/>
      <c r="AP852" s="41"/>
    </row>
    <row r="853" ht="14.25" customHeight="1">
      <c r="B853" s="40"/>
      <c r="C853" s="40"/>
      <c r="D853" s="40"/>
      <c r="O853" s="41"/>
      <c r="P853" s="41"/>
      <c r="Q853" s="41"/>
      <c r="AB853" s="40"/>
      <c r="AC853" s="40"/>
      <c r="AD853" s="40"/>
      <c r="AO853" s="41"/>
      <c r="AP853" s="41"/>
    </row>
    <row r="854" ht="14.25" customHeight="1">
      <c r="B854" s="40"/>
      <c r="C854" s="40"/>
      <c r="D854" s="40"/>
      <c r="O854" s="41"/>
      <c r="P854" s="41"/>
      <c r="Q854" s="41"/>
      <c r="AB854" s="40"/>
      <c r="AC854" s="40"/>
      <c r="AD854" s="40"/>
      <c r="AO854" s="41"/>
      <c r="AP854" s="41"/>
    </row>
    <row r="855" ht="14.25" customHeight="1">
      <c r="B855" s="40"/>
      <c r="C855" s="40"/>
      <c r="D855" s="40"/>
      <c r="O855" s="41"/>
      <c r="P855" s="41"/>
      <c r="Q855" s="41"/>
      <c r="AB855" s="40"/>
      <c r="AC855" s="40"/>
      <c r="AD855" s="40"/>
      <c r="AO855" s="41"/>
      <c r="AP855" s="41"/>
    </row>
    <row r="856" ht="14.25" customHeight="1">
      <c r="B856" s="40"/>
      <c r="C856" s="40"/>
      <c r="D856" s="40"/>
      <c r="O856" s="41"/>
      <c r="P856" s="41"/>
      <c r="Q856" s="41"/>
      <c r="AB856" s="40"/>
      <c r="AC856" s="40"/>
      <c r="AD856" s="40"/>
      <c r="AO856" s="41"/>
      <c r="AP856" s="41"/>
    </row>
    <row r="857" ht="14.25" customHeight="1">
      <c r="B857" s="40"/>
      <c r="C857" s="40"/>
      <c r="D857" s="40"/>
      <c r="O857" s="41"/>
      <c r="P857" s="41"/>
      <c r="Q857" s="41"/>
      <c r="AB857" s="40"/>
      <c r="AC857" s="40"/>
      <c r="AD857" s="40"/>
      <c r="AO857" s="41"/>
      <c r="AP857" s="41"/>
    </row>
    <row r="858" ht="14.25" customHeight="1">
      <c r="B858" s="40"/>
      <c r="C858" s="40"/>
      <c r="D858" s="40"/>
      <c r="O858" s="41"/>
      <c r="P858" s="41"/>
      <c r="Q858" s="41"/>
      <c r="AB858" s="40"/>
      <c r="AC858" s="40"/>
      <c r="AD858" s="40"/>
      <c r="AO858" s="41"/>
      <c r="AP858" s="41"/>
    </row>
    <row r="859" ht="14.25" customHeight="1">
      <c r="B859" s="40"/>
      <c r="C859" s="40"/>
      <c r="D859" s="40"/>
      <c r="O859" s="41"/>
      <c r="P859" s="41"/>
      <c r="Q859" s="41"/>
      <c r="AB859" s="40"/>
      <c r="AC859" s="40"/>
      <c r="AD859" s="40"/>
      <c r="AO859" s="41"/>
      <c r="AP859" s="41"/>
    </row>
    <row r="860" ht="14.25" customHeight="1">
      <c r="B860" s="40"/>
      <c r="C860" s="40"/>
      <c r="D860" s="40"/>
      <c r="O860" s="41"/>
      <c r="P860" s="41"/>
      <c r="Q860" s="41"/>
      <c r="AB860" s="40"/>
      <c r="AC860" s="40"/>
      <c r="AD860" s="40"/>
      <c r="AO860" s="41"/>
      <c r="AP860" s="41"/>
    </row>
    <row r="861" ht="14.25" customHeight="1">
      <c r="B861" s="40"/>
      <c r="C861" s="40"/>
      <c r="D861" s="40"/>
      <c r="O861" s="41"/>
      <c r="P861" s="41"/>
      <c r="Q861" s="41"/>
      <c r="AB861" s="40"/>
      <c r="AC861" s="40"/>
      <c r="AD861" s="40"/>
      <c r="AO861" s="41"/>
      <c r="AP861" s="41"/>
    </row>
    <row r="862" ht="14.25" customHeight="1">
      <c r="B862" s="40"/>
      <c r="C862" s="40"/>
      <c r="D862" s="40"/>
      <c r="O862" s="41"/>
      <c r="P862" s="41"/>
      <c r="Q862" s="41"/>
      <c r="AB862" s="40"/>
      <c r="AC862" s="40"/>
      <c r="AD862" s="40"/>
      <c r="AO862" s="41"/>
      <c r="AP862" s="41"/>
    </row>
    <row r="863" ht="14.25" customHeight="1">
      <c r="B863" s="40"/>
      <c r="C863" s="40"/>
      <c r="D863" s="40"/>
      <c r="O863" s="41"/>
      <c r="P863" s="41"/>
      <c r="Q863" s="41"/>
      <c r="AB863" s="40"/>
      <c r="AC863" s="40"/>
      <c r="AD863" s="40"/>
      <c r="AO863" s="41"/>
      <c r="AP863" s="41"/>
    </row>
    <row r="864" ht="14.25" customHeight="1">
      <c r="B864" s="40"/>
      <c r="C864" s="40"/>
      <c r="D864" s="40"/>
      <c r="O864" s="41"/>
      <c r="P864" s="41"/>
      <c r="Q864" s="41"/>
      <c r="AB864" s="40"/>
      <c r="AC864" s="40"/>
      <c r="AD864" s="40"/>
      <c r="AO864" s="41"/>
      <c r="AP864" s="41"/>
    </row>
    <row r="865" ht="14.25" customHeight="1">
      <c r="B865" s="40"/>
      <c r="C865" s="40"/>
      <c r="D865" s="40"/>
      <c r="O865" s="41"/>
      <c r="P865" s="41"/>
      <c r="Q865" s="41"/>
      <c r="AB865" s="40"/>
      <c r="AC865" s="40"/>
      <c r="AD865" s="40"/>
      <c r="AO865" s="41"/>
      <c r="AP865" s="41"/>
    </row>
    <row r="866" ht="14.25" customHeight="1">
      <c r="B866" s="40"/>
      <c r="C866" s="40"/>
      <c r="D866" s="40"/>
      <c r="O866" s="41"/>
      <c r="P866" s="41"/>
      <c r="Q866" s="41"/>
      <c r="AB866" s="40"/>
      <c r="AC866" s="40"/>
      <c r="AD866" s="40"/>
      <c r="AO866" s="41"/>
      <c r="AP866" s="41"/>
    </row>
    <row r="867" ht="14.25" customHeight="1">
      <c r="B867" s="40"/>
      <c r="C867" s="40"/>
      <c r="D867" s="40"/>
      <c r="O867" s="41"/>
      <c r="P867" s="41"/>
      <c r="Q867" s="41"/>
      <c r="AB867" s="40"/>
      <c r="AC867" s="40"/>
      <c r="AD867" s="40"/>
      <c r="AO867" s="41"/>
      <c r="AP867" s="41"/>
    </row>
    <row r="868" ht="14.25" customHeight="1">
      <c r="B868" s="40"/>
      <c r="C868" s="40"/>
      <c r="D868" s="40"/>
      <c r="O868" s="41"/>
      <c r="P868" s="41"/>
      <c r="Q868" s="41"/>
      <c r="AB868" s="40"/>
      <c r="AC868" s="40"/>
      <c r="AD868" s="40"/>
      <c r="AO868" s="41"/>
      <c r="AP868" s="41"/>
    </row>
    <row r="869" ht="14.25" customHeight="1">
      <c r="B869" s="40"/>
      <c r="C869" s="40"/>
      <c r="D869" s="40"/>
      <c r="O869" s="41"/>
      <c r="P869" s="41"/>
      <c r="Q869" s="41"/>
      <c r="AB869" s="40"/>
      <c r="AC869" s="40"/>
      <c r="AD869" s="40"/>
      <c r="AO869" s="41"/>
      <c r="AP869" s="41"/>
    </row>
    <row r="870" ht="14.25" customHeight="1">
      <c r="B870" s="40"/>
      <c r="C870" s="40"/>
      <c r="D870" s="40"/>
      <c r="O870" s="41"/>
      <c r="P870" s="41"/>
      <c r="Q870" s="41"/>
      <c r="AB870" s="40"/>
      <c r="AC870" s="40"/>
      <c r="AD870" s="40"/>
      <c r="AO870" s="41"/>
      <c r="AP870" s="41"/>
    </row>
    <row r="871" ht="14.25" customHeight="1">
      <c r="B871" s="40"/>
      <c r="C871" s="40"/>
      <c r="D871" s="40"/>
      <c r="O871" s="41"/>
      <c r="P871" s="41"/>
      <c r="Q871" s="41"/>
      <c r="AB871" s="40"/>
      <c r="AC871" s="40"/>
      <c r="AD871" s="40"/>
      <c r="AO871" s="41"/>
      <c r="AP871" s="41"/>
    </row>
    <row r="872" ht="14.25" customHeight="1">
      <c r="B872" s="40"/>
      <c r="C872" s="40"/>
      <c r="D872" s="40"/>
      <c r="O872" s="41"/>
      <c r="P872" s="41"/>
      <c r="Q872" s="41"/>
      <c r="AB872" s="40"/>
      <c r="AC872" s="40"/>
      <c r="AD872" s="40"/>
      <c r="AO872" s="41"/>
      <c r="AP872" s="41"/>
    </row>
    <row r="873" ht="14.25" customHeight="1">
      <c r="B873" s="40"/>
      <c r="C873" s="40"/>
      <c r="D873" s="40"/>
      <c r="O873" s="41"/>
      <c r="P873" s="41"/>
      <c r="Q873" s="41"/>
      <c r="AB873" s="40"/>
      <c r="AC873" s="40"/>
      <c r="AD873" s="40"/>
      <c r="AO873" s="41"/>
      <c r="AP873" s="41"/>
    </row>
    <row r="874" ht="14.25" customHeight="1">
      <c r="B874" s="40"/>
      <c r="C874" s="40"/>
      <c r="D874" s="40"/>
      <c r="O874" s="41"/>
      <c r="P874" s="41"/>
      <c r="Q874" s="41"/>
      <c r="AB874" s="40"/>
      <c r="AC874" s="40"/>
      <c r="AD874" s="40"/>
      <c r="AO874" s="41"/>
      <c r="AP874" s="41"/>
    </row>
    <row r="875" ht="14.25" customHeight="1">
      <c r="B875" s="40"/>
      <c r="C875" s="40"/>
      <c r="D875" s="40"/>
      <c r="O875" s="41"/>
      <c r="P875" s="41"/>
      <c r="Q875" s="41"/>
      <c r="AB875" s="40"/>
      <c r="AC875" s="40"/>
      <c r="AD875" s="40"/>
      <c r="AO875" s="41"/>
      <c r="AP875" s="41"/>
    </row>
    <row r="876" ht="14.25" customHeight="1">
      <c r="B876" s="40"/>
      <c r="C876" s="40"/>
      <c r="D876" s="40"/>
      <c r="O876" s="41"/>
      <c r="P876" s="41"/>
      <c r="Q876" s="41"/>
      <c r="AB876" s="40"/>
      <c r="AC876" s="40"/>
      <c r="AD876" s="40"/>
      <c r="AO876" s="41"/>
      <c r="AP876" s="41"/>
    </row>
    <row r="877" ht="14.25" customHeight="1">
      <c r="B877" s="40"/>
      <c r="C877" s="40"/>
      <c r="D877" s="40"/>
      <c r="O877" s="41"/>
      <c r="P877" s="41"/>
      <c r="Q877" s="41"/>
      <c r="AB877" s="40"/>
      <c r="AC877" s="40"/>
      <c r="AD877" s="40"/>
      <c r="AO877" s="41"/>
      <c r="AP877" s="41"/>
    </row>
    <row r="878" ht="14.25" customHeight="1">
      <c r="B878" s="40"/>
      <c r="C878" s="40"/>
      <c r="D878" s="40"/>
      <c r="O878" s="41"/>
      <c r="P878" s="41"/>
      <c r="Q878" s="41"/>
      <c r="AB878" s="40"/>
      <c r="AC878" s="40"/>
      <c r="AD878" s="40"/>
      <c r="AO878" s="41"/>
      <c r="AP878" s="41"/>
    </row>
    <row r="879" ht="14.25" customHeight="1">
      <c r="B879" s="40"/>
      <c r="C879" s="40"/>
      <c r="D879" s="40"/>
      <c r="O879" s="41"/>
      <c r="P879" s="41"/>
      <c r="Q879" s="41"/>
      <c r="AB879" s="40"/>
      <c r="AC879" s="40"/>
      <c r="AD879" s="40"/>
      <c r="AO879" s="41"/>
      <c r="AP879" s="41"/>
    </row>
    <row r="880" ht="14.25" customHeight="1">
      <c r="B880" s="40"/>
      <c r="C880" s="40"/>
      <c r="D880" s="40"/>
      <c r="O880" s="41"/>
      <c r="P880" s="41"/>
      <c r="Q880" s="41"/>
      <c r="AB880" s="40"/>
      <c r="AC880" s="40"/>
      <c r="AD880" s="40"/>
      <c r="AO880" s="41"/>
      <c r="AP880" s="41"/>
    </row>
    <row r="881" ht="14.25" customHeight="1">
      <c r="B881" s="40"/>
      <c r="C881" s="40"/>
      <c r="D881" s="40"/>
      <c r="O881" s="41"/>
      <c r="P881" s="41"/>
      <c r="Q881" s="41"/>
      <c r="AB881" s="40"/>
      <c r="AC881" s="40"/>
      <c r="AD881" s="40"/>
      <c r="AO881" s="41"/>
      <c r="AP881" s="41"/>
    </row>
    <row r="882" ht="14.25" customHeight="1">
      <c r="B882" s="40"/>
      <c r="C882" s="40"/>
      <c r="D882" s="40"/>
      <c r="O882" s="41"/>
      <c r="P882" s="41"/>
      <c r="Q882" s="41"/>
      <c r="AB882" s="40"/>
      <c r="AC882" s="40"/>
      <c r="AD882" s="40"/>
      <c r="AO882" s="41"/>
      <c r="AP882" s="41"/>
    </row>
    <row r="883" ht="14.25" customHeight="1">
      <c r="B883" s="40"/>
      <c r="C883" s="40"/>
      <c r="D883" s="40"/>
      <c r="O883" s="41"/>
      <c r="P883" s="41"/>
      <c r="Q883" s="41"/>
      <c r="AB883" s="40"/>
      <c r="AC883" s="40"/>
      <c r="AD883" s="40"/>
      <c r="AO883" s="41"/>
      <c r="AP883" s="41"/>
    </row>
    <row r="884" ht="14.25" customHeight="1">
      <c r="B884" s="40"/>
      <c r="C884" s="40"/>
      <c r="D884" s="40"/>
      <c r="O884" s="41"/>
      <c r="P884" s="41"/>
      <c r="Q884" s="41"/>
      <c r="AB884" s="40"/>
      <c r="AC884" s="40"/>
      <c r="AD884" s="40"/>
      <c r="AO884" s="41"/>
      <c r="AP884" s="41"/>
    </row>
    <row r="885" ht="14.25" customHeight="1">
      <c r="B885" s="40"/>
      <c r="C885" s="40"/>
      <c r="D885" s="40"/>
      <c r="O885" s="41"/>
      <c r="P885" s="41"/>
      <c r="Q885" s="41"/>
      <c r="AB885" s="40"/>
      <c r="AC885" s="40"/>
      <c r="AD885" s="40"/>
      <c r="AO885" s="41"/>
      <c r="AP885" s="41"/>
    </row>
    <row r="886" ht="14.25" customHeight="1">
      <c r="B886" s="40"/>
      <c r="C886" s="40"/>
      <c r="D886" s="40"/>
      <c r="O886" s="41"/>
      <c r="P886" s="41"/>
      <c r="Q886" s="41"/>
      <c r="AB886" s="40"/>
      <c r="AC886" s="40"/>
      <c r="AD886" s="40"/>
      <c r="AO886" s="41"/>
      <c r="AP886" s="41"/>
    </row>
    <row r="887" ht="14.25" customHeight="1">
      <c r="B887" s="40"/>
      <c r="C887" s="40"/>
      <c r="D887" s="40"/>
      <c r="O887" s="41"/>
      <c r="P887" s="41"/>
      <c r="Q887" s="41"/>
      <c r="AB887" s="40"/>
      <c r="AC887" s="40"/>
      <c r="AD887" s="40"/>
      <c r="AO887" s="41"/>
      <c r="AP887" s="41"/>
    </row>
    <row r="888" ht="14.25" customHeight="1">
      <c r="B888" s="40"/>
      <c r="C888" s="40"/>
      <c r="D888" s="40"/>
      <c r="O888" s="41"/>
      <c r="P888" s="41"/>
      <c r="Q888" s="41"/>
      <c r="AB888" s="40"/>
      <c r="AC888" s="40"/>
      <c r="AD888" s="40"/>
      <c r="AO888" s="41"/>
      <c r="AP888" s="41"/>
    </row>
    <row r="889" ht="14.25" customHeight="1">
      <c r="B889" s="40"/>
      <c r="C889" s="40"/>
      <c r="D889" s="40"/>
      <c r="O889" s="41"/>
      <c r="P889" s="41"/>
      <c r="Q889" s="41"/>
      <c r="AB889" s="40"/>
      <c r="AC889" s="40"/>
      <c r="AD889" s="40"/>
      <c r="AO889" s="41"/>
      <c r="AP889" s="41"/>
    </row>
    <row r="890" ht="14.25" customHeight="1">
      <c r="B890" s="40"/>
      <c r="C890" s="40"/>
      <c r="D890" s="40"/>
      <c r="O890" s="41"/>
      <c r="P890" s="41"/>
      <c r="Q890" s="41"/>
      <c r="AB890" s="40"/>
      <c r="AC890" s="40"/>
      <c r="AD890" s="40"/>
      <c r="AO890" s="41"/>
      <c r="AP890" s="41"/>
    </row>
    <row r="891" ht="14.25" customHeight="1">
      <c r="B891" s="40"/>
      <c r="C891" s="40"/>
      <c r="D891" s="40"/>
      <c r="O891" s="41"/>
      <c r="P891" s="41"/>
      <c r="Q891" s="41"/>
      <c r="AB891" s="40"/>
      <c r="AC891" s="40"/>
      <c r="AD891" s="40"/>
      <c r="AO891" s="41"/>
      <c r="AP891" s="41"/>
    </row>
    <row r="892" ht="14.25" customHeight="1">
      <c r="B892" s="40"/>
      <c r="C892" s="40"/>
      <c r="D892" s="40"/>
      <c r="O892" s="41"/>
      <c r="P892" s="41"/>
      <c r="Q892" s="41"/>
      <c r="AB892" s="40"/>
      <c r="AC892" s="40"/>
      <c r="AD892" s="40"/>
      <c r="AO892" s="41"/>
      <c r="AP892" s="41"/>
    </row>
    <row r="893" ht="14.25" customHeight="1">
      <c r="B893" s="40"/>
      <c r="C893" s="40"/>
      <c r="D893" s="40"/>
      <c r="O893" s="41"/>
      <c r="P893" s="41"/>
      <c r="Q893" s="41"/>
      <c r="AB893" s="40"/>
      <c r="AC893" s="40"/>
      <c r="AD893" s="40"/>
      <c r="AO893" s="41"/>
      <c r="AP893" s="41"/>
    </row>
    <row r="894" ht="14.25" customHeight="1">
      <c r="B894" s="40"/>
      <c r="C894" s="40"/>
      <c r="D894" s="40"/>
      <c r="O894" s="41"/>
      <c r="P894" s="41"/>
      <c r="Q894" s="41"/>
      <c r="AB894" s="40"/>
      <c r="AC894" s="40"/>
      <c r="AD894" s="40"/>
      <c r="AO894" s="41"/>
      <c r="AP894" s="41"/>
    </row>
    <row r="895" ht="14.25" customHeight="1">
      <c r="B895" s="40"/>
      <c r="C895" s="40"/>
      <c r="D895" s="40"/>
      <c r="O895" s="41"/>
      <c r="P895" s="41"/>
      <c r="Q895" s="41"/>
      <c r="AB895" s="40"/>
      <c r="AC895" s="40"/>
      <c r="AD895" s="40"/>
      <c r="AO895" s="41"/>
      <c r="AP895" s="41"/>
    </row>
    <row r="896" ht="14.25" customHeight="1">
      <c r="B896" s="40"/>
      <c r="C896" s="40"/>
      <c r="D896" s="40"/>
      <c r="O896" s="41"/>
      <c r="P896" s="41"/>
      <c r="Q896" s="41"/>
      <c r="AB896" s="40"/>
      <c r="AC896" s="40"/>
      <c r="AD896" s="40"/>
      <c r="AO896" s="41"/>
      <c r="AP896" s="41"/>
    </row>
    <row r="897" ht="14.25" customHeight="1">
      <c r="B897" s="40"/>
      <c r="C897" s="40"/>
      <c r="D897" s="40"/>
      <c r="O897" s="41"/>
      <c r="P897" s="41"/>
      <c r="Q897" s="41"/>
      <c r="AB897" s="40"/>
      <c r="AC897" s="40"/>
      <c r="AD897" s="40"/>
      <c r="AO897" s="41"/>
      <c r="AP897" s="41"/>
    </row>
    <row r="898" ht="14.25" customHeight="1">
      <c r="B898" s="40"/>
      <c r="C898" s="40"/>
      <c r="D898" s="40"/>
      <c r="O898" s="41"/>
      <c r="P898" s="41"/>
      <c r="Q898" s="41"/>
      <c r="AB898" s="40"/>
      <c r="AC898" s="40"/>
      <c r="AD898" s="40"/>
      <c r="AO898" s="41"/>
      <c r="AP898" s="41"/>
    </row>
    <row r="899" ht="14.25" customHeight="1">
      <c r="B899" s="40"/>
      <c r="C899" s="40"/>
      <c r="D899" s="40"/>
      <c r="O899" s="41"/>
      <c r="P899" s="41"/>
      <c r="Q899" s="41"/>
      <c r="AB899" s="40"/>
      <c r="AC899" s="40"/>
      <c r="AD899" s="40"/>
      <c r="AO899" s="41"/>
      <c r="AP899" s="41"/>
    </row>
    <row r="900" ht="14.25" customHeight="1">
      <c r="B900" s="40"/>
      <c r="C900" s="40"/>
      <c r="D900" s="40"/>
      <c r="O900" s="41"/>
      <c r="P900" s="41"/>
      <c r="Q900" s="41"/>
      <c r="AB900" s="40"/>
      <c r="AC900" s="40"/>
      <c r="AD900" s="40"/>
      <c r="AO900" s="41"/>
      <c r="AP900" s="41"/>
    </row>
    <row r="901" ht="14.25" customHeight="1">
      <c r="B901" s="40"/>
      <c r="C901" s="40"/>
      <c r="D901" s="40"/>
      <c r="O901" s="41"/>
      <c r="P901" s="41"/>
      <c r="Q901" s="41"/>
      <c r="AB901" s="40"/>
      <c r="AC901" s="40"/>
      <c r="AD901" s="40"/>
      <c r="AO901" s="41"/>
      <c r="AP901" s="41"/>
    </row>
    <row r="902" ht="14.25" customHeight="1">
      <c r="B902" s="40"/>
      <c r="C902" s="40"/>
      <c r="D902" s="40"/>
      <c r="O902" s="41"/>
      <c r="P902" s="41"/>
      <c r="Q902" s="41"/>
      <c r="AB902" s="40"/>
      <c r="AC902" s="40"/>
      <c r="AD902" s="40"/>
      <c r="AO902" s="41"/>
      <c r="AP902" s="41"/>
    </row>
    <row r="903" ht="14.25" customHeight="1">
      <c r="B903" s="40"/>
      <c r="C903" s="40"/>
      <c r="D903" s="40"/>
      <c r="O903" s="41"/>
      <c r="P903" s="41"/>
      <c r="Q903" s="41"/>
      <c r="AB903" s="40"/>
      <c r="AC903" s="40"/>
      <c r="AD903" s="40"/>
      <c r="AO903" s="41"/>
      <c r="AP903" s="41"/>
    </row>
    <row r="904" ht="14.25" customHeight="1">
      <c r="B904" s="40"/>
      <c r="C904" s="40"/>
      <c r="D904" s="40"/>
      <c r="O904" s="41"/>
      <c r="P904" s="41"/>
      <c r="Q904" s="41"/>
      <c r="AB904" s="40"/>
      <c r="AC904" s="40"/>
      <c r="AD904" s="40"/>
      <c r="AO904" s="41"/>
      <c r="AP904" s="41"/>
    </row>
    <row r="905" ht="14.25" customHeight="1">
      <c r="B905" s="40"/>
      <c r="C905" s="40"/>
      <c r="D905" s="40"/>
      <c r="O905" s="41"/>
      <c r="P905" s="41"/>
      <c r="Q905" s="41"/>
      <c r="AB905" s="40"/>
      <c r="AC905" s="40"/>
      <c r="AD905" s="40"/>
      <c r="AO905" s="41"/>
      <c r="AP905" s="41"/>
    </row>
    <row r="906" ht="14.25" customHeight="1">
      <c r="B906" s="40"/>
      <c r="C906" s="40"/>
      <c r="D906" s="40"/>
      <c r="O906" s="41"/>
      <c r="P906" s="41"/>
      <c r="Q906" s="41"/>
      <c r="AB906" s="40"/>
      <c r="AC906" s="40"/>
      <c r="AD906" s="40"/>
      <c r="AO906" s="41"/>
      <c r="AP906" s="41"/>
    </row>
    <row r="907" ht="14.25" customHeight="1">
      <c r="B907" s="40"/>
      <c r="C907" s="40"/>
      <c r="D907" s="40"/>
      <c r="O907" s="41"/>
      <c r="P907" s="41"/>
      <c r="Q907" s="41"/>
      <c r="AB907" s="40"/>
      <c r="AC907" s="40"/>
      <c r="AD907" s="40"/>
      <c r="AO907" s="41"/>
      <c r="AP907" s="41"/>
    </row>
    <row r="908" ht="14.25" customHeight="1">
      <c r="B908" s="40"/>
      <c r="C908" s="40"/>
      <c r="D908" s="40"/>
      <c r="O908" s="41"/>
      <c r="P908" s="41"/>
      <c r="Q908" s="41"/>
      <c r="AB908" s="40"/>
      <c r="AC908" s="40"/>
      <c r="AD908" s="40"/>
      <c r="AO908" s="41"/>
      <c r="AP908" s="41"/>
    </row>
    <row r="909" ht="14.25" customHeight="1">
      <c r="B909" s="40"/>
      <c r="C909" s="40"/>
      <c r="D909" s="40"/>
      <c r="O909" s="41"/>
      <c r="P909" s="41"/>
      <c r="Q909" s="41"/>
      <c r="AB909" s="40"/>
      <c r="AC909" s="40"/>
      <c r="AD909" s="40"/>
      <c r="AO909" s="41"/>
      <c r="AP909" s="41"/>
    </row>
    <row r="910" ht="14.25" customHeight="1">
      <c r="B910" s="40"/>
      <c r="C910" s="40"/>
      <c r="D910" s="40"/>
      <c r="O910" s="41"/>
      <c r="P910" s="41"/>
      <c r="Q910" s="41"/>
      <c r="AB910" s="40"/>
      <c r="AC910" s="40"/>
      <c r="AD910" s="40"/>
      <c r="AO910" s="41"/>
      <c r="AP910" s="41"/>
    </row>
    <row r="911" ht="14.25" customHeight="1">
      <c r="B911" s="40"/>
      <c r="C911" s="40"/>
      <c r="D911" s="40"/>
      <c r="O911" s="41"/>
      <c r="P911" s="41"/>
      <c r="Q911" s="41"/>
      <c r="AB911" s="40"/>
      <c r="AC911" s="40"/>
      <c r="AD911" s="40"/>
      <c r="AO911" s="41"/>
      <c r="AP911" s="41"/>
    </row>
    <row r="912" ht="14.25" customHeight="1">
      <c r="B912" s="40"/>
      <c r="C912" s="40"/>
      <c r="D912" s="40"/>
      <c r="O912" s="41"/>
      <c r="P912" s="41"/>
      <c r="Q912" s="41"/>
      <c r="AB912" s="40"/>
      <c r="AC912" s="40"/>
      <c r="AD912" s="40"/>
      <c r="AO912" s="41"/>
      <c r="AP912" s="41"/>
    </row>
    <row r="913" ht="14.25" customHeight="1">
      <c r="B913" s="40"/>
      <c r="C913" s="40"/>
      <c r="D913" s="40"/>
      <c r="O913" s="41"/>
      <c r="P913" s="41"/>
      <c r="Q913" s="41"/>
      <c r="AB913" s="40"/>
      <c r="AC913" s="40"/>
      <c r="AD913" s="40"/>
      <c r="AO913" s="41"/>
      <c r="AP913" s="41"/>
    </row>
    <row r="914" ht="14.25" customHeight="1">
      <c r="B914" s="40"/>
      <c r="C914" s="40"/>
      <c r="D914" s="40"/>
      <c r="O914" s="41"/>
      <c r="P914" s="41"/>
      <c r="Q914" s="41"/>
      <c r="AB914" s="40"/>
      <c r="AC914" s="40"/>
      <c r="AD914" s="40"/>
      <c r="AO914" s="41"/>
      <c r="AP914" s="41"/>
    </row>
    <row r="915" ht="14.25" customHeight="1">
      <c r="B915" s="40"/>
      <c r="C915" s="40"/>
      <c r="D915" s="40"/>
      <c r="O915" s="41"/>
      <c r="P915" s="41"/>
      <c r="Q915" s="41"/>
      <c r="AB915" s="40"/>
      <c r="AC915" s="40"/>
      <c r="AD915" s="40"/>
      <c r="AO915" s="41"/>
      <c r="AP915" s="41"/>
    </row>
    <row r="916" ht="14.25" customHeight="1">
      <c r="B916" s="40"/>
      <c r="C916" s="40"/>
      <c r="D916" s="40"/>
      <c r="O916" s="41"/>
      <c r="P916" s="41"/>
      <c r="Q916" s="41"/>
      <c r="AB916" s="40"/>
      <c r="AC916" s="40"/>
      <c r="AD916" s="40"/>
      <c r="AO916" s="41"/>
      <c r="AP916" s="41"/>
    </row>
    <row r="917" ht="14.25" customHeight="1">
      <c r="B917" s="40"/>
      <c r="C917" s="40"/>
      <c r="D917" s="40"/>
      <c r="O917" s="41"/>
      <c r="P917" s="41"/>
      <c r="Q917" s="41"/>
      <c r="AB917" s="40"/>
      <c r="AC917" s="40"/>
      <c r="AD917" s="40"/>
      <c r="AO917" s="41"/>
      <c r="AP917" s="41"/>
    </row>
    <row r="918" ht="14.25" customHeight="1">
      <c r="B918" s="40"/>
      <c r="C918" s="40"/>
      <c r="D918" s="40"/>
      <c r="O918" s="41"/>
      <c r="P918" s="41"/>
      <c r="Q918" s="41"/>
      <c r="AB918" s="40"/>
      <c r="AC918" s="40"/>
      <c r="AD918" s="40"/>
      <c r="AO918" s="41"/>
      <c r="AP918" s="41"/>
    </row>
    <row r="919" ht="14.25" customHeight="1">
      <c r="B919" s="40"/>
      <c r="C919" s="40"/>
      <c r="D919" s="40"/>
      <c r="O919" s="41"/>
      <c r="P919" s="41"/>
      <c r="Q919" s="41"/>
      <c r="AB919" s="40"/>
      <c r="AC919" s="40"/>
      <c r="AD919" s="40"/>
      <c r="AO919" s="41"/>
      <c r="AP919" s="41"/>
    </row>
    <row r="920" ht="14.25" customHeight="1">
      <c r="B920" s="40"/>
      <c r="C920" s="40"/>
      <c r="D920" s="40"/>
      <c r="O920" s="41"/>
      <c r="P920" s="41"/>
      <c r="Q920" s="41"/>
      <c r="AB920" s="40"/>
      <c r="AC920" s="40"/>
      <c r="AD920" s="40"/>
      <c r="AO920" s="41"/>
      <c r="AP920" s="41"/>
    </row>
    <row r="921" ht="14.25" customHeight="1">
      <c r="B921" s="40"/>
      <c r="C921" s="40"/>
      <c r="D921" s="40"/>
      <c r="O921" s="41"/>
      <c r="P921" s="41"/>
      <c r="Q921" s="41"/>
      <c r="AB921" s="40"/>
      <c r="AC921" s="40"/>
      <c r="AD921" s="40"/>
      <c r="AO921" s="41"/>
      <c r="AP921" s="41"/>
    </row>
    <row r="922" ht="14.25" customHeight="1">
      <c r="B922" s="40"/>
      <c r="C922" s="40"/>
      <c r="D922" s="40"/>
      <c r="O922" s="41"/>
      <c r="P922" s="41"/>
      <c r="Q922" s="41"/>
      <c r="AB922" s="40"/>
      <c r="AC922" s="40"/>
      <c r="AD922" s="40"/>
      <c r="AO922" s="41"/>
      <c r="AP922" s="41"/>
    </row>
    <row r="923" ht="14.25" customHeight="1">
      <c r="B923" s="40"/>
      <c r="C923" s="40"/>
      <c r="D923" s="40"/>
      <c r="O923" s="41"/>
      <c r="P923" s="41"/>
      <c r="Q923" s="41"/>
      <c r="AB923" s="40"/>
      <c r="AC923" s="40"/>
      <c r="AD923" s="40"/>
      <c r="AO923" s="41"/>
      <c r="AP923" s="41"/>
    </row>
    <row r="924" ht="14.25" customHeight="1">
      <c r="B924" s="40"/>
      <c r="C924" s="40"/>
      <c r="D924" s="40"/>
      <c r="O924" s="41"/>
      <c r="P924" s="41"/>
      <c r="Q924" s="41"/>
      <c r="AB924" s="40"/>
      <c r="AC924" s="40"/>
      <c r="AD924" s="40"/>
      <c r="AO924" s="41"/>
      <c r="AP924" s="41"/>
    </row>
    <row r="925" ht="14.25" customHeight="1">
      <c r="B925" s="40"/>
      <c r="C925" s="40"/>
      <c r="D925" s="40"/>
      <c r="O925" s="41"/>
      <c r="P925" s="41"/>
      <c r="Q925" s="41"/>
      <c r="AB925" s="40"/>
      <c r="AC925" s="40"/>
      <c r="AD925" s="40"/>
      <c r="AO925" s="41"/>
      <c r="AP925" s="41"/>
    </row>
    <row r="926" ht="14.25" customHeight="1">
      <c r="B926" s="40"/>
      <c r="C926" s="40"/>
      <c r="D926" s="40"/>
      <c r="O926" s="41"/>
      <c r="P926" s="41"/>
      <c r="Q926" s="41"/>
      <c r="AB926" s="40"/>
      <c r="AC926" s="40"/>
      <c r="AD926" s="40"/>
      <c r="AO926" s="41"/>
      <c r="AP926" s="41"/>
    </row>
    <row r="927" ht="14.25" customHeight="1">
      <c r="B927" s="40"/>
      <c r="C927" s="40"/>
      <c r="D927" s="40"/>
      <c r="O927" s="41"/>
      <c r="P927" s="41"/>
      <c r="Q927" s="41"/>
      <c r="AB927" s="40"/>
      <c r="AC927" s="40"/>
      <c r="AD927" s="40"/>
      <c r="AO927" s="41"/>
      <c r="AP927" s="41"/>
    </row>
    <row r="928" ht="14.25" customHeight="1">
      <c r="B928" s="40"/>
      <c r="C928" s="40"/>
      <c r="D928" s="40"/>
      <c r="O928" s="41"/>
      <c r="P928" s="41"/>
      <c r="Q928" s="41"/>
      <c r="AB928" s="40"/>
      <c r="AC928" s="40"/>
      <c r="AD928" s="40"/>
      <c r="AO928" s="41"/>
      <c r="AP928" s="41"/>
    </row>
    <row r="929" ht="14.25" customHeight="1">
      <c r="B929" s="40"/>
      <c r="C929" s="40"/>
      <c r="D929" s="40"/>
      <c r="O929" s="41"/>
      <c r="P929" s="41"/>
      <c r="Q929" s="41"/>
      <c r="AB929" s="40"/>
      <c r="AC929" s="40"/>
      <c r="AD929" s="40"/>
      <c r="AO929" s="41"/>
      <c r="AP929" s="41"/>
    </row>
    <row r="930" ht="14.25" customHeight="1">
      <c r="B930" s="40"/>
      <c r="C930" s="40"/>
      <c r="D930" s="40"/>
      <c r="O930" s="41"/>
      <c r="P930" s="41"/>
      <c r="Q930" s="41"/>
      <c r="AB930" s="40"/>
      <c r="AC930" s="40"/>
      <c r="AD930" s="40"/>
      <c r="AO930" s="41"/>
      <c r="AP930" s="41"/>
    </row>
    <row r="931" ht="14.25" customHeight="1">
      <c r="B931" s="40"/>
      <c r="C931" s="40"/>
      <c r="D931" s="40"/>
      <c r="O931" s="41"/>
      <c r="P931" s="41"/>
      <c r="Q931" s="41"/>
      <c r="AB931" s="40"/>
      <c r="AC931" s="40"/>
      <c r="AD931" s="40"/>
      <c r="AO931" s="41"/>
      <c r="AP931" s="41"/>
    </row>
    <row r="932" ht="14.25" customHeight="1">
      <c r="B932" s="40"/>
      <c r="C932" s="40"/>
      <c r="D932" s="40"/>
      <c r="O932" s="41"/>
      <c r="P932" s="41"/>
      <c r="Q932" s="41"/>
      <c r="AB932" s="40"/>
      <c r="AC932" s="40"/>
      <c r="AD932" s="40"/>
      <c r="AO932" s="41"/>
      <c r="AP932" s="41"/>
    </row>
    <row r="933" ht="14.25" customHeight="1">
      <c r="B933" s="40"/>
      <c r="C933" s="40"/>
      <c r="D933" s="40"/>
      <c r="O933" s="41"/>
      <c r="P933" s="41"/>
      <c r="Q933" s="41"/>
      <c r="AB933" s="40"/>
      <c r="AC933" s="40"/>
      <c r="AD933" s="40"/>
      <c r="AO933" s="41"/>
      <c r="AP933" s="41"/>
    </row>
    <row r="934" ht="14.25" customHeight="1">
      <c r="B934" s="40"/>
      <c r="C934" s="40"/>
      <c r="D934" s="40"/>
      <c r="O934" s="41"/>
      <c r="P934" s="41"/>
      <c r="Q934" s="41"/>
      <c r="AB934" s="40"/>
      <c r="AC934" s="40"/>
      <c r="AD934" s="40"/>
      <c r="AO934" s="41"/>
      <c r="AP934" s="41"/>
    </row>
    <row r="935" ht="14.25" customHeight="1">
      <c r="B935" s="40"/>
      <c r="C935" s="40"/>
      <c r="D935" s="40"/>
      <c r="O935" s="41"/>
      <c r="P935" s="41"/>
      <c r="Q935" s="41"/>
      <c r="AB935" s="40"/>
      <c r="AC935" s="40"/>
      <c r="AD935" s="40"/>
      <c r="AO935" s="41"/>
      <c r="AP935" s="41"/>
    </row>
    <row r="936" ht="14.25" customHeight="1">
      <c r="B936" s="40"/>
      <c r="C936" s="40"/>
      <c r="D936" s="40"/>
      <c r="O936" s="41"/>
      <c r="P936" s="41"/>
      <c r="Q936" s="41"/>
      <c r="AB936" s="40"/>
      <c r="AC936" s="40"/>
      <c r="AD936" s="40"/>
      <c r="AO936" s="41"/>
      <c r="AP936" s="41"/>
    </row>
    <row r="937" ht="14.25" customHeight="1">
      <c r="B937" s="40"/>
      <c r="C937" s="40"/>
      <c r="D937" s="40"/>
      <c r="O937" s="41"/>
      <c r="P937" s="41"/>
      <c r="Q937" s="41"/>
      <c r="AB937" s="40"/>
      <c r="AC937" s="40"/>
      <c r="AD937" s="40"/>
      <c r="AO937" s="41"/>
      <c r="AP937" s="41"/>
    </row>
    <row r="938" ht="14.25" customHeight="1">
      <c r="B938" s="40"/>
      <c r="C938" s="40"/>
      <c r="D938" s="40"/>
      <c r="O938" s="41"/>
      <c r="P938" s="41"/>
      <c r="Q938" s="41"/>
      <c r="AB938" s="40"/>
      <c r="AC938" s="40"/>
      <c r="AD938" s="40"/>
      <c r="AO938" s="41"/>
      <c r="AP938" s="41"/>
    </row>
    <row r="939" ht="14.25" customHeight="1">
      <c r="B939" s="40"/>
      <c r="C939" s="40"/>
      <c r="D939" s="40"/>
      <c r="O939" s="41"/>
      <c r="P939" s="41"/>
      <c r="Q939" s="41"/>
      <c r="AB939" s="40"/>
      <c r="AC939" s="40"/>
      <c r="AD939" s="40"/>
      <c r="AO939" s="41"/>
      <c r="AP939" s="41"/>
    </row>
    <row r="940" ht="14.25" customHeight="1">
      <c r="B940" s="40"/>
      <c r="C940" s="40"/>
      <c r="D940" s="40"/>
      <c r="O940" s="41"/>
      <c r="P940" s="41"/>
      <c r="Q940" s="41"/>
      <c r="AB940" s="40"/>
      <c r="AC940" s="40"/>
      <c r="AD940" s="40"/>
      <c r="AO940" s="41"/>
      <c r="AP940" s="41"/>
    </row>
    <row r="941" ht="14.25" customHeight="1">
      <c r="B941" s="40"/>
      <c r="C941" s="40"/>
      <c r="D941" s="40"/>
      <c r="O941" s="41"/>
      <c r="P941" s="41"/>
      <c r="Q941" s="41"/>
      <c r="AB941" s="40"/>
      <c r="AC941" s="40"/>
      <c r="AD941" s="40"/>
      <c r="AO941" s="41"/>
      <c r="AP941" s="41"/>
    </row>
    <row r="942" ht="14.25" customHeight="1">
      <c r="B942" s="40"/>
      <c r="C942" s="40"/>
      <c r="D942" s="40"/>
      <c r="O942" s="41"/>
      <c r="P942" s="41"/>
      <c r="Q942" s="41"/>
      <c r="AB942" s="40"/>
      <c r="AC942" s="40"/>
      <c r="AD942" s="40"/>
      <c r="AO942" s="41"/>
      <c r="AP942" s="41"/>
    </row>
    <row r="943" ht="14.25" customHeight="1">
      <c r="B943" s="40"/>
      <c r="C943" s="40"/>
      <c r="D943" s="40"/>
      <c r="O943" s="41"/>
      <c r="P943" s="41"/>
      <c r="Q943" s="41"/>
      <c r="AB943" s="40"/>
      <c r="AC943" s="40"/>
      <c r="AD943" s="40"/>
      <c r="AO943" s="41"/>
      <c r="AP943" s="41"/>
    </row>
    <row r="944" ht="14.25" customHeight="1">
      <c r="B944" s="40"/>
      <c r="C944" s="40"/>
      <c r="D944" s="40"/>
      <c r="O944" s="41"/>
      <c r="P944" s="41"/>
      <c r="Q944" s="41"/>
      <c r="AB944" s="40"/>
      <c r="AC944" s="40"/>
      <c r="AD944" s="40"/>
      <c r="AO944" s="41"/>
      <c r="AP944" s="41"/>
    </row>
    <row r="945" ht="14.25" customHeight="1">
      <c r="B945" s="40"/>
      <c r="C945" s="40"/>
      <c r="D945" s="40"/>
      <c r="O945" s="41"/>
      <c r="P945" s="41"/>
      <c r="Q945" s="41"/>
      <c r="AB945" s="40"/>
      <c r="AC945" s="40"/>
      <c r="AD945" s="40"/>
      <c r="AO945" s="41"/>
      <c r="AP945" s="41"/>
    </row>
    <row r="946" ht="14.25" customHeight="1">
      <c r="B946" s="40"/>
      <c r="C946" s="40"/>
      <c r="D946" s="40"/>
      <c r="O946" s="41"/>
      <c r="P946" s="41"/>
      <c r="Q946" s="41"/>
      <c r="AB946" s="40"/>
      <c r="AC946" s="40"/>
      <c r="AD946" s="40"/>
      <c r="AO946" s="41"/>
      <c r="AP946" s="41"/>
    </row>
    <row r="947" ht="14.25" customHeight="1">
      <c r="B947" s="40"/>
      <c r="C947" s="40"/>
      <c r="D947" s="40"/>
      <c r="O947" s="41"/>
      <c r="P947" s="41"/>
      <c r="Q947" s="41"/>
      <c r="AB947" s="40"/>
      <c r="AC947" s="40"/>
      <c r="AD947" s="40"/>
      <c r="AO947" s="41"/>
      <c r="AP947" s="41"/>
    </row>
    <row r="948" ht="14.25" customHeight="1">
      <c r="B948" s="40"/>
      <c r="C948" s="40"/>
      <c r="D948" s="40"/>
      <c r="O948" s="41"/>
      <c r="P948" s="41"/>
      <c r="Q948" s="41"/>
      <c r="AB948" s="40"/>
      <c r="AC948" s="40"/>
      <c r="AD948" s="40"/>
      <c r="AO948" s="41"/>
      <c r="AP948" s="41"/>
    </row>
    <row r="949" ht="14.25" customHeight="1">
      <c r="B949" s="40"/>
      <c r="C949" s="40"/>
      <c r="D949" s="40"/>
      <c r="O949" s="41"/>
      <c r="P949" s="41"/>
      <c r="Q949" s="41"/>
      <c r="AB949" s="40"/>
      <c r="AC949" s="40"/>
      <c r="AD949" s="40"/>
      <c r="AO949" s="41"/>
      <c r="AP949" s="41"/>
    </row>
    <row r="950" ht="14.25" customHeight="1">
      <c r="B950" s="40"/>
      <c r="C950" s="40"/>
      <c r="D950" s="40"/>
      <c r="O950" s="41"/>
      <c r="P950" s="41"/>
      <c r="Q950" s="41"/>
      <c r="AB950" s="40"/>
      <c r="AC950" s="40"/>
      <c r="AD950" s="40"/>
      <c r="AO950" s="41"/>
      <c r="AP950" s="41"/>
    </row>
    <row r="951" ht="14.25" customHeight="1">
      <c r="B951" s="40"/>
      <c r="C951" s="40"/>
      <c r="D951" s="40"/>
      <c r="O951" s="41"/>
      <c r="P951" s="41"/>
      <c r="Q951" s="41"/>
      <c r="AB951" s="40"/>
      <c r="AC951" s="40"/>
      <c r="AD951" s="40"/>
      <c r="AO951" s="41"/>
      <c r="AP951" s="41"/>
    </row>
    <row r="952" ht="14.25" customHeight="1">
      <c r="B952" s="40"/>
      <c r="C952" s="40"/>
      <c r="D952" s="40"/>
      <c r="O952" s="41"/>
      <c r="P952" s="41"/>
      <c r="Q952" s="41"/>
      <c r="AB952" s="40"/>
      <c r="AC952" s="40"/>
      <c r="AD952" s="40"/>
      <c r="AO952" s="41"/>
      <c r="AP952" s="41"/>
    </row>
    <row r="953" ht="14.25" customHeight="1">
      <c r="B953" s="40"/>
      <c r="C953" s="40"/>
      <c r="D953" s="40"/>
      <c r="O953" s="41"/>
      <c r="P953" s="41"/>
      <c r="Q953" s="41"/>
      <c r="AB953" s="40"/>
      <c r="AC953" s="40"/>
      <c r="AD953" s="40"/>
      <c r="AO953" s="41"/>
      <c r="AP953" s="41"/>
    </row>
    <row r="954" ht="14.25" customHeight="1">
      <c r="B954" s="40"/>
      <c r="C954" s="40"/>
      <c r="D954" s="40"/>
      <c r="O954" s="41"/>
      <c r="P954" s="41"/>
      <c r="Q954" s="41"/>
      <c r="AB954" s="40"/>
      <c r="AC954" s="40"/>
      <c r="AD954" s="40"/>
      <c r="AO954" s="41"/>
      <c r="AP954" s="41"/>
    </row>
    <row r="955" ht="14.25" customHeight="1">
      <c r="B955" s="40"/>
      <c r="C955" s="40"/>
      <c r="D955" s="40"/>
      <c r="O955" s="41"/>
      <c r="P955" s="41"/>
      <c r="Q955" s="41"/>
      <c r="AB955" s="40"/>
      <c r="AC955" s="40"/>
      <c r="AD955" s="40"/>
      <c r="AO955" s="41"/>
      <c r="AP955" s="41"/>
    </row>
    <row r="956" ht="14.25" customHeight="1">
      <c r="B956" s="40"/>
      <c r="C956" s="40"/>
      <c r="D956" s="40"/>
      <c r="O956" s="41"/>
      <c r="P956" s="41"/>
      <c r="Q956" s="41"/>
      <c r="AB956" s="40"/>
      <c r="AC956" s="40"/>
      <c r="AD956" s="40"/>
      <c r="AO956" s="41"/>
      <c r="AP956" s="41"/>
    </row>
    <row r="957" ht="14.25" customHeight="1">
      <c r="B957" s="40"/>
      <c r="C957" s="40"/>
      <c r="D957" s="40"/>
      <c r="O957" s="41"/>
      <c r="P957" s="41"/>
      <c r="Q957" s="41"/>
      <c r="AB957" s="40"/>
      <c r="AC957" s="40"/>
      <c r="AD957" s="40"/>
      <c r="AO957" s="41"/>
      <c r="AP957" s="41"/>
    </row>
    <row r="958" ht="14.25" customHeight="1">
      <c r="B958" s="40"/>
      <c r="C958" s="40"/>
      <c r="D958" s="40"/>
      <c r="O958" s="41"/>
      <c r="P958" s="41"/>
      <c r="Q958" s="41"/>
      <c r="AB958" s="40"/>
      <c r="AC958" s="40"/>
      <c r="AD958" s="40"/>
      <c r="AO958" s="41"/>
      <c r="AP958" s="41"/>
    </row>
    <row r="959" ht="14.25" customHeight="1">
      <c r="B959" s="40"/>
      <c r="C959" s="40"/>
      <c r="D959" s="40"/>
      <c r="O959" s="41"/>
      <c r="P959" s="41"/>
      <c r="Q959" s="41"/>
      <c r="AB959" s="40"/>
      <c r="AC959" s="40"/>
      <c r="AD959" s="40"/>
      <c r="AO959" s="41"/>
      <c r="AP959" s="41"/>
    </row>
    <row r="960" ht="14.25" customHeight="1">
      <c r="B960" s="40"/>
      <c r="C960" s="40"/>
      <c r="D960" s="40"/>
      <c r="O960" s="41"/>
      <c r="P960" s="41"/>
      <c r="Q960" s="41"/>
      <c r="AB960" s="40"/>
      <c r="AC960" s="40"/>
      <c r="AD960" s="40"/>
      <c r="AO960" s="41"/>
      <c r="AP960" s="41"/>
    </row>
    <row r="961" ht="14.25" customHeight="1">
      <c r="B961" s="40"/>
      <c r="C961" s="40"/>
      <c r="D961" s="40"/>
      <c r="O961" s="41"/>
      <c r="P961" s="41"/>
      <c r="Q961" s="41"/>
      <c r="AB961" s="40"/>
      <c r="AC961" s="40"/>
      <c r="AD961" s="40"/>
      <c r="AO961" s="41"/>
      <c r="AP961" s="41"/>
    </row>
    <row r="962" ht="14.25" customHeight="1">
      <c r="B962" s="40"/>
      <c r="C962" s="40"/>
      <c r="D962" s="40"/>
      <c r="O962" s="41"/>
      <c r="P962" s="41"/>
      <c r="Q962" s="41"/>
      <c r="AB962" s="40"/>
      <c r="AC962" s="40"/>
      <c r="AD962" s="40"/>
      <c r="AO962" s="41"/>
      <c r="AP962" s="41"/>
    </row>
    <row r="963" ht="14.25" customHeight="1">
      <c r="B963" s="40"/>
      <c r="C963" s="40"/>
      <c r="D963" s="40"/>
      <c r="O963" s="41"/>
      <c r="P963" s="41"/>
      <c r="Q963" s="41"/>
      <c r="AB963" s="40"/>
      <c r="AC963" s="40"/>
      <c r="AD963" s="40"/>
      <c r="AO963" s="41"/>
      <c r="AP963" s="41"/>
    </row>
    <row r="964" ht="14.25" customHeight="1">
      <c r="B964" s="40"/>
      <c r="C964" s="40"/>
      <c r="D964" s="40"/>
      <c r="O964" s="41"/>
      <c r="P964" s="41"/>
      <c r="Q964" s="41"/>
      <c r="AB964" s="40"/>
      <c r="AC964" s="40"/>
      <c r="AD964" s="40"/>
      <c r="AO964" s="41"/>
      <c r="AP964" s="41"/>
    </row>
    <row r="965" ht="14.25" customHeight="1">
      <c r="B965" s="40"/>
      <c r="C965" s="40"/>
      <c r="D965" s="40"/>
      <c r="O965" s="41"/>
      <c r="P965" s="41"/>
      <c r="Q965" s="41"/>
      <c r="AB965" s="40"/>
      <c r="AC965" s="40"/>
      <c r="AD965" s="40"/>
      <c r="AO965" s="41"/>
      <c r="AP965" s="41"/>
    </row>
    <row r="966" ht="14.25" customHeight="1">
      <c r="B966" s="40"/>
      <c r="C966" s="40"/>
      <c r="D966" s="40"/>
      <c r="O966" s="41"/>
      <c r="P966" s="41"/>
      <c r="Q966" s="41"/>
      <c r="AB966" s="40"/>
      <c r="AC966" s="40"/>
      <c r="AD966" s="40"/>
      <c r="AO966" s="41"/>
      <c r="AP966" s="41"/>
    </row>
    <row r="967" ht="14.25" customHeight="1">
      <c r="B967" s="40"/>
      <c r="C967" s="40"/>
      <c r="D967" s="40"/>
      <c r="O967" s="41"/>
      <c r="P967" s="41"/>
      <c r="Q967" s="41"/>
      <c r="AB967" s="40"/>
      <c r="AC967" s="40"/>
      <c r="AD967" s="40"/>
      <c r="AO967" s="41"/>
      <c r="AP967" s="41"/>
    </row>
    <row r="968" ht="14.25" customHeight="1">
      <c r="B968" s="40"/>
      <c r="C968" s="40"/>
      <c r="D968" s="40"/>
      <c r="O968" s="41"/>
      <c r="P968" s="41"/>
      <c r="Q968" s="41"/>
      <c r="AB968" s="40"/>
      <c r="AC968" s="40"/>
      <c r="AD968" s="40"/>
      <c r="AO968" s="41"/>
      <c r="AP968" s="41"/>
    </row>
    <row r="969" ht="14.25" customHeight="1">
      <c r="B969" s="40"/>
      <c r="C969" s="40"/>
      <c r="D969" s="40"/>
      <c r="O969" s="41"/>
      <c r="P969" s="41"/>
      <c r="Q969" s="41"/>
      <c r="AB969" s="40"/>
      <c r="AC969" s="40"/>
      <c r="AD969" s="40"/>
      <c r="AO969" s="41"/>
      <c r="AP969" s="41"/>
    </row>
    <row r="970" ht="14.25" customHeight="1">
      <c r="B970" s="40"/>
      <c r="C970" s="40"/>
      <c r="D970" s="40"/>
      <c r="O970" s="41"/>
      <c r="P970" s="41"/>
      <c r="Q970" s="41"/>
      <c r="AB970" s="40"/>
      <c r="AC970" s="40"/>
      <c r="AD970" s="40"/>
      <c r="AO970" s="41"/>
      <c r="AP970" s="41"/>
    </row>
    <row r="971" ht="14.25" customHeight="1">
      <c r="B971" s="40"/>
      <c r="C971" s="40"/>
      <c r="D971" s="40"/>
      <c r="O971" s="41"/>
      <c r="P971" s="41"/>
      <c r="Q971" s="41"/>
      <c r="AB971" s="40"/>
      <c r="AC971" s="40"/>
      <c r="AD971" s="40"/>
      <c r="AO971" s="41"/>
      <c r="AP971" s="41"/>
    </row>
    <row r="972" ht="14.25" customHeight="1">
      <c r="B972" s="40"/>
      <c r="C972" s="40"/>
      <c r="D972" s="40"/>
      <c r="O972" s="41"/>
      <c r="P972" s="41"/>
      <c r="Q972" s="41"/>
      <c r="AB972" s="40"/>
      <c r="AC972" s="40"/>
      <c r="AD972" s="40"/>
      <c r="AO972" s="41"/>
      <c r="AP972" s="41"/>
    </row>
    <row r="973" ht="14.25" customHeight="1">
      <c r="B973" s="40"/>
      <c r="C973" s="40"/>
      <c r="D973" s="40"/>
      <c r="O973" s="41"/>
      <c r="P973" s="41"/>
      <c r="Q973" s="41"/>
      <c r="AB973" s="40"/>
      <c r="AC973" s="40"/>
      <c r="AD973" s="40"/>
      <c r="AO973" s="41"/>
      <c r="AP973" s="41"/>
    </row>
    <row r="974" ht="14.25" customHeight="1">
      <c r="B974" s="40"/>
      <c r="C974" s="40"/>
      <c r="D974" s="40"/>
      <c r="O974" s="41"/>
      <c r="P974" s="41"/>
      <c r="Q974" s="41"/>
      <c r="AB974" s="40"/>
      <c r="AC974" s="40"/>
      <c r="AD974" s="40"/>
      <c r="AO974" s="41"/>
      <c r="AP974" s="41"/>
    </row>
    <row r="975" ht="14.25" customHeight="1">
      <c r="B975" s="40"/>
      <c r="C975" s="40"/>
      <c r="D975" s="40"/>
      <c r="O975" s="41"/>
      <c r="P975" s="41"/>
      <c r="Q975" s="41"/>
      <c r="AB975" s="40"/>
      <c r="AC975" s="40"/>
      <c r="AD975" s="40"/>
      <c r="AO975" s="41"/>
      <c r="AP975" s="41"/>
    </row>
    <row r="976" ht="14.25" customHeight="1">
      <c r="B976" s="40"/>
      <c r="C976" s="40"/>
      <c r="D976" s="40"/>
      <c r="O976" s="41"/>
      <c r="P976" s="41"/>
      <c r="Q976" s="41"/>
      <c r="AB976" s="40"/>
      <c r="AC976" s="40"/>
      <c r="AD976" s="40"/>
      <c r="AO976" s="41"/>
      <c r="AP976" s="41"/>
    </row>
    <row r="977" ht="14.25" customHeight="1">
      <c r="B977" s="40"/>
      <c r="C977" s="40"/>
      <c r="D977" s="40"/>
      <c r="O977" s="41"/>
      <c r="P977" s="41"/>
      <c r="Q977" s="41"/>
      <c r="AB977" s="40"/>
      <c r="AC977" s="40"/>
      <c r="AD977" s="40"/>
      <c r="AO977" s="41"/>
      <c r="AP977" s="41"/>
    </row>
    <row r="978" ht="14.25" customHeight="1">
      <c r="B978" s="40"/>
      <c r="C978" s="40"/>
      <c r="D978" s="40"/>
      <c r="O978" s="41"/>
      <c r="P978" s="41"/>
      <c r="Q978" s="41"/>
      <c r="AB978" s="40"/>
      <c r="AC978" s="40"/>
      <c r="AD978" s="40"/>
      <c r="AO978" s="41"/>
      <c r="AP978" s="41"/>
    </row>
    <row r="979" ht="14.25" customHeight="1">
      <c r="B979" s="40"/>
      <c r="C979" s="40"/>
      <c r="D979" s="40"/>
      <c r="O979" s="41"/>
      <c r="P979" s="41"/>
      <c r="Q979" s="41"/>
      <c r="AB979" s="40"/>
      <c r="AC979" s="40"/>
      <c r="AD979" s="40"/>
      <c r="AO979" s="41"/>
      <c r="AP979" s="41"/>
    </row>
    <row r="980" ht="14.25" customHeight="1">
      <c r="B980" s="40"/>
      <c r="C980" s="40"/>
      <c r="D980" s="40"/>
      <c r="O980" s="41"/>
      <c r="P980" s="41"/>
      <c r="Q980" s="41"/>
      <c r="AB980" s="40"/>
      <c r="AC980" s="40"/>
      <c r="AD980" s="40"/>
      <c r="AO980" s="41"/>
      <c r="AP980" s="41"/>
    </row>
    <row r="981" ht="14.25" customHeight="1">
      <c r="B981" s="40"/>
      <c r="C981" s="40"/>
      <c r="D981" s="40"/>
      <c r="O981" s="41"/>
      <c r="P981" s="41"/>
      <c r="Q981" s="41"/>
      <c r="AB981" s="40"/>
      <c r="AC981" s="40"/>
      <c r="AD981" s="40"/>
      <c r="AO981" s="41"/>
      <c r="AP981" s="41"/>
    </row>
    <row r="982" ht="14.25" customHeight="1">
      <c r="B982" s="40"/>
      <c r="C982" s="40"/>
      <c r="D982" s="40"/>
      <c r="O982" s="41"/>
      <c r="P982" s="41"/>
      <c r="Q982" s="41"/>
      <c r="AB982" s="40"/>
      <c r="AC982" s="40"/>
      <c r="AD982" s="40"/>
      <c r="AO982" s="41"/>
      <c r="AP982" s="41"/>
    </row>
    <row r="983" ht="14.25" customHeight="1">
      <c r="B983" s="40"/>
      <c r="C983" s="40"/>
      <c r="D983" s="40"/>
      <c r="O983" s="41"/>
      <c r="P983" s="41"/>
      <c r="Q983" s="41"/>
      <c r="AB983" s="40"/>
      <c r="AC983" s="40"/>
      <c r="AD983" s="40"/>
      <c r="AO983" s="41"/>
      <c r="AP983" s="41"/>
    </row>
    <row r="984" ht="14.25" customHeight="1">
      <c r="B984" s="40"/>
      <c r="C984" s="40"/>
      <c r="D984" s="40"/>
      <c r="O984" s="41"/>
      <c r="P984" s="41"/>
      <c r="Q984" s="41"/>
      <c r="AB984" s="40"/>
      <c r="AC984" s="40"/>
      <c r="AD984" s="40"/>
      <c r="AO984" s="41"/>
      <c r="AP984" s="41"/>
    </row>
    <row r="985" ht="14.25" customHeight="1">
      <c r="B985" s="40"/>
      <c r="C985" s="40"/>
      <c r="D985" s="40"/>
      <c r="O985" s="41"/>
      <c r="P985" s="41"/>
      <c r="Q985" s="41"/>
      <c r="AB985" s="40"/>
      <c r="AC985" s="40"/>
      <c r="AD985" s="40"/>
      <c r="AO985" s="41"/>
      <c r="AP985" s="41"/>
    </row>
    <row r="986" ht="14.25" customHeight="1">
      <c r="B986" s="40"/>
      <c r="C986" s="40"/>
      <c r="D986" s="40"/>
      <c r="O986" s="41"/>
      <c r="P986" s="41"/>
      <c r="Q986" s="41"/>
      <c r="AB986" s="40"/>
      <c r="AC986" s="40"/>
      <c r="AD986" s="40"/>
      <c r="AO986" s="41"/>
      <c r="AP986" s="41"/>
    </row>
    <row r="987" ht="14.25" customHeight="1">
      <c r="B987" s="40"/>
      <c r="C987" s="40"/>
      <c r="D987" s="40"/>
      <c r="O987" s="41"/>
      <c r="P987" s="41"/>
      <c r="Q987" s="41"/>
      <c r="AB987" s="40"/>
      <c r="AC987" s="40"/>
      <c r="AD987" s="40"/>
      <c r="AO987" s="41"/>
      <c r="AP987" s="41"/>
    </row>
    <row r="988" ht="14.25" customHeight="1">
      <c r="B988" s="40"/>
      <c r="C988" s="40"/>
      <c r="D988" s="40"/>
      <c r="O988" s="41"/>
      <c r="P988" s="41"/>
      <c r="Q988" s="41"/>
      <c r="AB988" s="40"/>
      <c r="AC988" s="40"/>
      <c r="AD988" s="40"/>
      <c r="AO988" s="41"/>
      <c r="AP988" s="41"/>
    </row>
    <row r="989" ht="14.25" customHeight="1">
      <c r="B989" s="40"/>
      <c r="C989" s="40"/>
      <c r="D989" s="40"/>
      <c r="O989" s="41"/>
      <c r="P989" s="41"/>
      <c r="Q989" s="41"/>
      <c r="AB989" s="40"/>
      <c r="AC989" s="40"/>
      <c r="AD989" s="40"/>
      <c r="AO989" s="41"/>
      <c r="AP989" s="41"/>
    </row>
    <row r="990" ht="14.25" customHeight="1">
      <c r="B990" s="40"/>
      <c r="C990" s="40"/>
      <c r="D990" s="40"/>
      <c r="O990" s="41"/>
      <c r="P990" s="41"/>
      <c r="Q990" s="41"/>
      <c r="AB990" s="40"/>
      <c r="AC990" s="40"/>
      <c r="AD990" s="40"/>
      <c r="AO990" s="41"/>
      <c r="AP990" s="41"/>
    </row>
    <row r="991" ht="14.25" customHeight="1">
      <c r="B991" s="40"/>
      <c r="C991" s="40"/>
      <c r="D991" s="40"/>
      <c r="O991" s="41"/>
      <c r="P991" s="41"/>
      <c r="Q991" s="41"/>
      <c r="AB991" s="40"/>
      <c r="AC991" s="40"/>
      <c r="AD991" s="40"/>
      <c r="AO991" s="41"/>
      <c r="AP991" s="41"/>
    </row>
    <row r="992" ht="14.25" customHeight="1">
      <c r="B992" s="40"/>
      <c r="C992" s="40"/>
      <c r="D992" s="40"/>
      <c r="O992" s="41"/>
      <c r="P992" s="41"/>
      <c r="Q992" s="41"/>
      <c r="AB992" s="40"/>
      <c r="AC992" s="40"/>
      <c r="AD992" s="40"/>
      <c r="AO992" s="41"/>
      <c r="AP992" s="41"/>
    </row>
    <row r="993" ht="14.25" customHeight="1">
      <c r="B993" s="40"/>
      <c r="C993" s="40"/>
      <c r="D993" s="40"/>
      <c r="O993" s="41"/>
      <c r="P993" s="41"/>
      <c r="Q993" s="41"/>
      <c r="AB993" s="40"/>
      <c r="AC993" s="40"/>
      <c r="AD993" s="40"/>
      <c r="AO993" s="41"/>
      <c r="AP993" s="41"/>
    </row>
    <row r="994" ht="14.25" customHeight="1">
      <c r="B994" s="40"/>
      <c r="C994" s="40"/>
      <c r="D994" s="40"/>
      <c r="O994" s="41"/>
      <c r="P994" s="41"/>
      <c r="Q994" s="41"/>
      <c r="AB994" s="40"/>
      <c r="AC994" s="40"/>
      <c r="AD994" s="40"/>
      <c r="AO994" s="41"/>
      <c r="AP994" s="41"/>
    </row>
    <row r="995" ht="14.25" customHeight="1">
      <c r="B995" s="40"/>
      <c r="C995" s="40"/>
      <c r="D995" s="40"/>
      <c r="O995" s="41"/>
      <c r="P995" s="41"/>
      <c r="Q995" s="41"/>
      <c r="AB995" s="40"/>
      <c r="AC995" s="40"/>
      <c r="AD995" s="40"/>
      <c r="AO995" s="41"/>
      <c r="AP995" s="41"/>
    </row>
    <row r="996" ht="14.25" customHeight="1">
      <c r="B996" s="40"/>
      <c r="C996" s="40"/>
      <c r="D996" s="40"/>
      <c r="O996" s="41"/>
      <c r="P996" s="41"/>
      <c r="Q996" s="41"/>
      <c r="AB996" s="40"/>
      <c r="AC996" s="40"/>
      <c r="AD996" s="40"/>
      <c r="AO996" s="41"/>
      <c r="AP996" s="41"/>
    </row>
    <row r="997" ht="14.25" customHeight="1">
      <c r="B997" s="40"/>
      <c r="C997" s="40"/>
      <c r="D997" s="40"/>
      <c r="O997" s="41"/>
      <c r="P997" s="41"/>
      <c r="Q997" s="41"/>
      <c r="AB997" s="40"/>
      <c r="AC997" s="40"/>
      <c r="AD997" s="40"/>
      <c r="AO997" s="41"/>
      <c r="AP997" s="41"/>
    </row>
    <row r="998" ht="14.25" customHeight="1">
      <c r="B998" s="40"/>
      <c r="C998" s="40"/>
      <c r="D998" s="40"/>
      <c r="O998" s="41"/>
      <c r="P998" s="41"/>
      <c r="Q998" s="41"/>
      <c r="AB998" s="40"/>
      <c r="AC998" s="40"/>
      <c r="AD998" s="40"/>
      <c r="AO998" s="41"/>
      <c r="AP998" s="41"/>
    </row>
    <row r="999" ht="14.25" customHeight="1">
      <c r="B999" s="40"/>
      <c r="C999" s="40"/>
      <c r="D999" s="40"/>
      <c r="O999" s="41"/>
      <c r="P999" s="41"/>
      <c r="Q999" s="41"/>
      <c r="AB999" s="40"/>
      <c r="AC999" s="40"/>
      <c r="AD999" s="40"/>
      <c r="AO999" s="41"/>
      <c r="AP999" s="41"/>
    </row>
    <row r="1000" ht="14.25" customHeight="1">
      <c r="B1000" s="40"/>
      <c r="C1000" s="40"/>
      <c r="D1000" s="40"/>
      <c r="O1000" s="41"/>
      <c r="P1000" s="41"/>
      <c r="Q1000" s="41"/>
      <c r="AB1000" s="40"/>
      <c r="AC1000" s="40"/>
      <c r="AD1000" s="40"/>
      <c r="AO1000" s="41"/>
      <c r="AP1000" s="41"/>
    </row>
  </sheetData>
  <mergeCells count="10">
    <mergeCell ref="AD12:AD13"/>
    <mergeCell ref="AE12:AE13"/>
    <mergeCell ref="AF12:AF13"/>
    <mergeCell ref="B12:B13"/>
    <mergeCell ref="C12:C13"/>
    <mergeCell ref="D12:D13"/>
    <mergeCell ref="E12:E13"/>
    <mergeCell ref="F12:F13"/>
    <mergeCell ref="AB12:AB13"/>
    <mergeCell ref="AC12:AC13"/>
  </mergeCells>
  <conditionalFormatting sqref="AE14:AE33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B14:AB113">
    <cfRule type="containsText" dxfId="2" priority="2" operator="containsText" text="digite">
      <formula>NOT(ISERROR(SEARCH(("digite"),(AB14))))</formula>
    </cfRule>
  </conditionalFormatting>
  <conditionalFormatting sqref="E14:E33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14:B113">
    <cfRule type="containsText" dxfId="2" priority="4" operator="containsText" text="digite">
      <formula>NOT(ISERROR(SEARCH(("digite"),(B14))))</formula>
    </cfRule>
  </conditionalFormatting>
  <dataValidations>
    <dataValidation type="list" allowBlank="1" showErrorMessage="1" sqref="D14:D113 AD14:AD113">
      <formula1>"Insignificante,Importante,Muito Importante"</formula1>
    </dataValidation>
    <dataValidation type="list" allowBlank="1" showErrorMessage="1" sqref="AC14:AC113">
      <formula1>"Desfavorável,Neutro,Favorável"</formula1>
    </dataValidation>
    <dataValidation type="list" allowBlank="1" showErrorMessage="1" sqref="C14:C113">
      <formula1>"Não atende,Atende razoavelmente,Atende totalmente"</formula1>
    </dataValidation>
  </dataValidations>
  <printOptions/>
  <pageMargins bottom="0.7875" footer="0.0" header="0.0" left="0.511805555555556" right="0.511805555555556" top="0.78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21.43"/>
    <col customWidth="1" min="3" max="3" width="14.43"/>
    <col customWidth="1" min="4" max="17" width="12.86"/>
    <col customWidth="1" min="18" max="18" width="2.57"/>
    <col customWidth="1" min="19" max="19" width="14.43"/>
    <col customWidth="1" min="20" max="33" width="12.86"/>
    <col customWidth="1" min="34" max="34" width="2.57"/>
    <col customWidth="1" min="35" max="35" width="14.43"/>
    <col customWidth="1" min="36" max="49" width="12.86"/>
    <col customWidth="1" min="50" max="50" width="2.57"/>
    <col customWidth="1" min="51" max="51" width="14.43"/>
    <col customWidth="1" min="52" max="65" width="12.86"/>
    <col customWidth="1" min="66" max="66" width="2.57"/>
    <col customWidth="1" min="67" max="67" width="14.43"/>
    <col customWidth="1" min="68" max="81" width="12.86"/>
    <col customWidth="1" min="82" max="88" width="9.14"/>
  </cols>
  <sheetData>
    <row r="1" ht="14.25" customHeight="1"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</row>
    <row r="2" ht="14.25" customHeight="1"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</row>
    <row r="3" ht="14.25" customHeight="1"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</row>
    <row r="4" ht="1.5" customHeight="1"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</row>
    <row r="6" ht="3.0" customHeight="1"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</row>
    <row r="8" ht="1.5" customHeight="1"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</row>
    <row r="9" ht="24.75" customHeight="1"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</row>
    <row r="10" ht="21.0" customHeight="1"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</row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</row>
    <row r="12" ht="30.0" customHeight="1">
      <c r="B12" s="41">
        <f>DA!D13</f>
        <v>2025</v>
      </c>
      <c r="C12" s="59" t="s">
        <v>68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1"/>
      <c r="R12" s="41">
        <f>B12+1</f>
        <v>2026</v>
      </c>
      <c r="S12" s="59" t="s">
        <v>69</v>
      </c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1"/>
      <c r="AH12" s="62">
        <f>R12+1</f>
        <v>2027</v>
      </c>
      <c r="AI12" s="59" t="s">
        <v>70</v>
      </c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1"/>
      <c r="AX12" s="41">
        <f>AH12+1</f>
        <v>2028</v>
      </c>
      <c r="AY12" s="59" t="s">
        <v>71</v>
      </c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1"/>
      <c r="BN12" s="41">
        <f>AX12+1</f>
        <v>2029</v>
      </c>
      <c r="BO12" s="59" t="s">
        <v>72</v>
      </c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1"/>
      <c r="CD12" s="57"/>
      <c r="CE12" s="57"/>
      <c r="CF12" s="57"/>
      <c r="CG12" s="57"/>
      <c r="CH12" s="57"/>
      <c r="CI12" s="57"/>
      <c r="CJ12" s="57"/>
    </row>
    <row r="13" ht="37.5" customHeight="1">
      <c r="A13" s="63"/>
      <c r="B13" s="64" t="s">
        <v>73</v>
      </c>
      <c r="C13" s="65" t="s">
        <v>74</v>
      </c>
      <c r="D13" s="66" t="s">
        <v>75</v>
      </c>
      <c r="E13" s="67" t="s">
        <v>76</v>
      </c>
      <c r="F13" s="67" t="s">
        <v>77</v>
      </c>
      <c r="G13" s="67" t="s">
        <v>78</v>
      </c>
      <c r="H13" s="67" t="s">
        <v>79</v>
      </c>
      <c r="I13" s="67" t="s">
        <v>80</v>
      </c>
      <c r="J13" s="67" t="s">
        <v>81</v>
      </c>
      <c r="K13" s="67" t="s">
        <v>82</v>
      </c>
      <c r="L13" s="67" t="s">
        <v>83</v>
      </c>
      <c r="M13" s="67" t="s">
        <v>84</v>
      </c>
      <c r="N13" s="67" t="s">
        <v>85</v>
      </c>
      <c r="O13" s="67" t="s">
        <v>86</v>
      </c>
      <c r="P13" s="68" t="s">
        <v>87</v>
      </c>
      <c r="Q13" s="68" t="s">
        <v>88</v>
      </c>
      <c r="R13" s="69"/>
      <c r="S13" s="70"/>
      <c r="T13" s="66" t="s">
        <v>75</v>
      </c>
      <c r="U13" s="67" t="s">
        <v>76</v>
      </c>
      <c r="V13" s="67" t="s">
        <v>77</v>
      </c>
      <c r="W13" s="67" t="s">
        <v>78</v>
      </c>
      <c r="X13" s="67" t="s">
        <v>79</v>
      </c>
      <c r="Y13" s="67" t="s">
        <v>80</v>
      </c>
      <c r="Z13" s="67" t="s">
        <v>81</v>
      </c>
      <c r="AA13" s="67" t="s">
        <v>82</v>
      </c>
      <c r="AB13" s="67" t="s">
        <v>83</v>
      </c>
      <c r="AC13" s="67" t="s">
        <v>84</v>
      </c>
      <c r="AD13" s="67" t="s">
        <v>85</v>
      </c>
      <c r="AE13" s="67" t="s">
        <v>86</v>
      </c>
      <c r="AF13" s="68" t="s">
        <v>87</v>
      </c>
      <c r="AG13" s="68" t="s">
        <v>88</v>
      </c>
      <c r="AH13" s="71"/>
      <c r="AI13" s="70"/>
      <c r="AJ13" s="66" t="s">
        <v>75</v>
      </c>
      <c r="AK13" s="67" t="s">
        <v>76</v>
      </c>
      <c r="AL13" s="67" t="s">
        <v>77</v>
      </c>
      <c r="AM13" s="67" t="s">
        <v>78</v>
      </c>
      <c r="AN13" s="67" t="s">
        <v>79</v>
      </c>
      <c r="AO13" s="67" t="s">
        <v>80</v>
      </c>
      <c r="AP13" s="67" t="s">
        <v>81</v>
      </c>
      <c r="AQ13" s="67" t="s">
        <v>82</v>
      </c>
      <c r="AR13" s="67" t="s">
        <v>83</v>
      </c>
      <c r="AS13" s="67" t="s">
        <v>84</v>
      </c>
      <c r="AT13" s="67" t="s">
        <v>85</v>
      </c>
      <c r="AU13" s="67" t="s">
        <v>86</v>
      </c>
      <c r="AV13" s="68" t="s">
        <v>87</v>
      </c>
      <c r="AW13" s="68" t="s">
        <v>88</v>
      </c>
      <c r="AX13" s="69"/>
      <c r="AY13" s="70"/>
      <c r="AZ13" s="66" t="s">
        <v>75</v>
      </c>
      <c r="BA13" s="67" t="s">
        <v>76</v>
      </c>
      <c r="BB13" s="67" t="s">
        <v>77</v>
      </c>
      <c r="BC13" s="67" t="s">
        <v>78</v>
      </c>
      <c r="BD13" s="67" t="s">
        <v>79</v>
      </c>
      <c r="BE13" s="67" t="s">
        <v>80</v>
      </c>
      <c r="BF13" s="67" t="s">
        <v>81</v>
      </c>
      <c r="BG13" s="67" t="s">
        <v>82</v>
      </c>
      <c r="BH13" s="67" t="s">
        <v>83</v>
      </c>
      <c r="BI13" s="67" t="s">
        <v>84</v>
      </c>
      <c r="BJ13" s="67" t="s">
        <v>85</v>
      </c>
      <c r="BK13" s="67" t="s">
        <v>86</v>
      </c>
      <c r="BL13" s="68" t="s">
        <v>87</v>
      </c>
      <c r="BM13" s="68" t="s">
        <v>88</v>
      </c>
      <c r="BN13" s="69"/>
      <c r="BO13" s="70"/>
      <c r="BP13" s="66" t="s">
        <v>75</v>
      </c>
      <c r="BQ13" s="67" t="s">
        <v>76</v>
      </c>
      <c r="BR13" s="67" t="s">
        <v>77</v>
      </c>
      <c r="BS13" s="67" t="s">
        <v>78</v>
      </c>
      <c r="BT13" s="67" t="s">
        <v>79</v>
      </c>
      <c r="BU13" s="67" t="s">
        <v>80</v>
      </c>
      <c r="BV13" s="67" t="s">
        <v>81</v>
      </c>
      <c r="BW13" s="67" t="s">
        <v>82</v>
      </c>
      <c r="BX13" s="67" t="s">
        <v>83</v>
      </c>
      <c r="BY13" s="67" t="s">
        <v>84</v>
      </c>
      <c r="BZ13" s="67" t="s">
        <v>85</v>
      </c>
      <c r="CA13" s="67" t="s">
        <v>86</v>
      </c>
      <c r="CB13" s="68" t="s">
        <v>87</v>
      </c>
      <c r="CC13" s="68" t="s">
        <v>88</v>
      </c>
      <c r="CD13" s="63"/>
      <c r="CE13" s="63"/>
      <c r="CF13" s="63"/>
      <c r="CG13" s="63"/>
      <c r="CH13" s="63"/>
      <c r="CI13" s="63"/>
      <c r="CJ13" s="63"/>
    </row>
    <row r="14" ht="30.0" customHeight="1">
      <c r="B14" s="72" t="s">
        <v>89</v>
      </c>
      <c r="C14" s="73" t="s">
        <v>90</v>
      </c>
      <c r="D14" s="74">
        <v>1500.0</v>
      </c>
      <c r="E14" s="74">
        <v>2500.0</v>
      </c>
      <c r="F14" s="75">
        <v>3500.0</v>
      </c>
      <c r="G14" s="74">
        <v>4500.0</v>
      </c>
      <c r="H14" s="76"/>
      <c r="I14" s="76"/>
      <c r="J14" s="76"/>
      <c r="K14" s="76"/>
      <c r="L14" s="76"/>
      <c r="M14" s="76"/>
      <c r="N14" s="76"/>
      <c r="O14" s="76"/>
      <c r="P14" s="77">
        <f t="shared" ref="P14:P15" si="1">SUMIF(D39:O39,"=1",D14:O14)</f>
        <v>12000</v>
      </c>
      <c r="Q14" s="78">
        <f t="shared" ref="Q14:Q15" si="2">SUM(D14:O14)</f>
        <v>12000</v>
      </c>
      <c r="R14" s="41">
        <v>7.0</v>
      </c>
      <c r="S14" s="79" t="s">
        <v>90</v>
      </c>
      <c r="T14" s="76">
        <v>50.0</v>
      </c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7">
        <f t="shared" ref="AF14:AF15" si="3">SUMIF(T39:AE39,"=1",T14:AE14)</f>
        <v>50</v>
      </c>
      <c r="AG14" s="78">
        <f t="shared" ref="AG14:AG15" si="4">SUM(T14:AE14)</f>
        <v>50</v>
      </c>
      <c r="AH14" s="62"/>
      <c r="AI14" s="79" t="s">
        <v>90</v>
      </c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77">
        <f t="shared" ref="AV14:AV15" si="5">SUMIF(AJ39:AU39,"=1",AJ14:AU14)</f>
        <v>0</v>
      </c>
      <c r="AW14" s="77">
        <f t="shared" ref="AW14:AW15" si="6">SUM(AJ14:AU14)</f>
        <v>0</v>
      </c>
      <c r="AX14" s="41"/>
      <c r="AY14" s="79" t="s">
        <v>90</v>
      </c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77">
        <f t="shared" ref="BL14:BL15" si="7">SUMIF(AZ39:BK39,"=1",AZ14:BK14)</f>
        <v>0</v>
      </c>
      <c r="BM14" s="77">
        <f t="shared" ref="BM14:BM15" si="8">SUM(AZ14:BK14)</f>
        <v>0</v>
      </c>
      <c r="BN14" s="41"/>
      <c r="BO14" s="79" t="s">
        <v>90</v>
      </c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77">
        <f t="shared" ref="CB14:CB15" si="9">SUMIF(BP39:CA39,"=1",BP14:CA14)</f>
        <v>0</v>
      </c>
      <c r="CC14" s="77">
        <f t="shared" ref="CC14:CC15" si="10">SUM(BP14:CA14)</f>
        <v>0</v>
      </c>
      <c r="CD14" s="57"/>
      <c r="CE14" s="57"/>
      <c r="CF14" s="57"/>
      <c r="CG14" s="57"/>
      <c r="CH14" s="57"/>
      <c r="CI14" s="57"/>
      <c r="CJ14" s="57"/>
    </row>
    <row r="15" ht="30.0" customHeight="1">
      <c r="B15" s="81"/>
      <c r="C15" s="73" t="s">
        <v>91</v>
      </c>
      <c r="D15" s="74">
        <v>1200.0</v>
      </c>
      <c r="E15" s="74">
        <v>2300.0</v>
      </c>
      <c r="F15" s="75">
        <v>3800.0</v>
      </c>
      <c r="G15" s="74">
        <v>4600.0</v>
      </c>
      <c r="H15" s="76"/>
      <c r="I15" s="76"/>
      <c r="J15" s="76"/>
      <c r="K15" s="76"/>
      <c r="L15" s="76"/>
      <c r="M15" s="76"/>
      <c r="N15" s="76"/>
      <c r="O15" s="76"/>
      <c r="P15" s="77">
        <f t="shared" si="1"/>
        <v>11900</v>
      </c>
      <c r="Q15" s="78">
        <f t="shared" si="2"/>
        <v>11900</v>
      </c>
      <c r="R15" s="41">
        <v>8.0</v>
      </c>
      <c r="S15" s="79" t="s">
        <v>91</v>
      </c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7">
        <f t="shared" si="3"/>
        <v>0</v>
      </c>
      <c r="AG15" s="78">
        <f t="shared" si="4"/>
        <v>0</v>
      </c>
      <c r="AH15" s="62"/>
      <c r="AI15" s="79" t="s">
        <v>91</v>
      </c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77">
        <f t="shared" si="5"/>
        <v>0</v>
      </c>
      <c r="AW15" s="77">
        <f t="shared" si="6"/>
        <v>0</v>
      </c>
      <c r="AX15" s="41"/>
      <c r="AY15" s="79" t="s">
        <v>91</v>
      </c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77">
        <f t="shared" si="7"/>
        <v>0</v>
      </c>
      <c r="BM15" s="77">
        <f t="shared" si="8"/>
        <v>0</v>
      </c>
      <c r="BN15" s="41"/>
      <c r="BO15" s="79" t="s">
        <v>91</v>
      </c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77">
        <f t="shared" si="9"/>
        <v>0</v>
      </c>
      <c r="CC15" s="77">
        <f t="shared" si="10"/>
        <v>0</v>
      </c>
      <c r="CD15" s="57"/>
      <c r="CE15" s="57"/>
      <c r="CF15" s="57"/>
      <c r="CG15" s="57"/>
      <c r="CH15" s="57"/>
      <c r="CI15" s="57"/>
      <c r="CJ15" s="57"/>
    </row>
    <row r="16" ht="30.0" customHeight="1">
      <c r="B16" s="82"/>
      <c r="C16" s="73" t="s">
        <v>92</v>
      </c>
      <c r="D16" s="83">
        <f t="shared" ref="D16:Q16" si="11">IF(OR(ISERROR(D15/D14-1),D15=""),"",D15/D14-1)</f>
        <v>-0.2</v>
      </c>
      <c r="E16" s="83">
        <f t="shared" si="11"/>
        <v>-0.08</v>
      </c>
      <c r="F16" s="84">
        <f t="shared" si="11"/>
        <v>0.08571428571</v>
      </c>
      <c r="G16" s="85">
        <f t="shared" si="11"/>
        <v>0.02222222222</v>
      </c>
      <c r="H16" s="85" t="str">
        <f t="shared" si="11"/>
        <v/>
      </c>
      <c r="I16" s="85" t="str">
        <f t="shared" si="11"/>
        <v/>
      </c>
      <c r="J16" s="85" t="str">
        <f t="shared" si="11"/>
        <v/>
      </c>
      <c r="K16" s="85" t="str">
        <f t="shared" si="11"/>
        <v/>
      </c>
      <c r="L16" s="85" t="str">
        <f t="shared" si="11"/>
        <v/>
      </c>
      <c r="M16" s="85" t="str">
        <f t="shared" si="11"/>
        <v/>
      </c>
      <c r="N16" s="85" t="str">
        <f t="shared" si="11"/>
        <v/>
      </c>
      <c r="O16" s="85" t="str">
        <f t="shared" si="11"/>
        <v/>
      </c>
      <c r="P16" s="86">
        <f t="shared" si="11"/>
        <v>-0.008333333333</v>
      </c>
      <c r="Q16" s="86">
        <f t="shared" si="11"/>
        <v>-0.008333333333</v>
      </c>
      <c r="R16" s="41"/>
      <c r="S16" s="79" t="s">
        <v>92</v>
      </c>
      <c r="T16" s="85" t="str">
        <f t="shared" ref="T16:AG16" si="12">IF(OR(ISERROR(T15/T14-1),T15=""),"",T15/T14-1)</f>
        <v/>
      </c>
      <c r="U16" s="85" t="str">
        <f t="shared" si="12"/>
        <v/>
      </c>
      <c r="V16" s="85" t="str">
        <f t="shared" si="12"/>
        <v/>
      </c>
      <c r="W16" s="85" t="str">
        <f t="shared" si="12"/>
        <v/>
      </c>
      <c r="X16" s="85" t="str">
        <f t="shared" si="12"/>
        <v/>
      </c>
      <c r="Y16" s="85" t="str">
        <f t="shared" si="12"/>
        <v/>
      </c>
      <c r="Z16" s="85" t="str">
        <f t="shared" si="12"/>
        <v/>
      </c>
      <c r="AA16" s="85" t="str">
        <f t="shared" si="12"/>
        <v/>
      </c>
      <c r="AB16" s="85" t="str">
        <f t="shared" si="12"/>
        <v/>
      </c>
      <c r="AC16" s="85" t="str">
        <f t="shared" si="12"/>
        <v/>
      </c>
      <c r="AD16" s="85" t="str">
        <f t="shared" si="12"/>
        <v/>
      </c>
      <c r="AE16" s="85" t="str">
        <f t="shared" si="12"/>
        <v/>
      </c>
      <c r="AF16" s="86">
        <f t="shared" si="12"/>
        <v>-1</v>
      </c>
      <c r="AG16" s="86">
        <f t="shared" si="12"/>
        <v>-1</v>
      </c>
      <c r="AH16" s="62"/>
      <c r="AI16" s="79" t="s">
        <v>92</v>
      </c>
      <c r="AJ16" s="85" t="str">
        <f t="shared" ref="AJ16:AW16" si="13">IF(OR(ISERROR(AJ15/AJ14-1),AJ15=""),"",AJ15/AJ14-1)</f>
        <v/>
      </c>
      <c r="AK16" s="85" t="str">
        <f t="shared" si="13"/>
        <v/>
      </c>
      <c r="AL16" s="85" t="str">
        <f t="shared" si="13"/>
        <v/>
      </c>
      <c r="AM16" s="85" t="str">
        <f t="shared" si="13"/>
        <v/>
      </c>
      <c r="AN16" s="85" t="str">
        <f t="shared" si="13"/>
        <v/>
      </c>
      <c r="AO16" s="85" t="str">
        <f t="shared" si="13"/>
        <v/>
      </c>
      <c r="AP16" s="85" t="str">
        <f t="shared" si="13"/>
        <v/>
      </c>
      <c r="AQ16" s="85" t="str">
        <f t="shared" si="13"/>
        <v/>
      </c>
      <c r="AR16" s="85" t="str">
        <f t="shared" si="13"/>
        <v/>
      </c>
      <c r="AS16" s="85" t="str">
        <f t="shared" si="13"/>
        <v/>
      </c>
      <c r="AT16" s="85" t="str">
        <f t="shared" si="13"/>
        <v/>
      </c>
      <c r="AU16" s="85" t="str">
        <f t="shared" si="13"/>
        <v/>
      </c>
      <c r="AV16" s="86" t="str">
        <f t="shared" si="13"/>
        <v/>
      </c>
      <c r="AW16" s="86" t="str">
        <f t="shared" si="13"/>
        <v/>
      </c>
      <c r="AX16" s="41"/>
      <c r="AY16" s="79" t="s">
        <v>92</v>
      </c>
      <c r="AZ16" s="85" t="str">
        <f t="shared" ref="AZ16:BM16" si="14">IF(OR(ISERROR(AZ15/AZ14-1),AZ15=""),"",AZ15/AZ14-1)</f>
        <v/>
      </c>
      <c r="BA16" s="85" t="str">
        <f t="shared" si="14"/>
        <v/>
      </c>
      <c r="BB16" s="85" t="str">
        <f t="shared" si="14"/>
        <v/>
      </c>
      <c r="BC16" s="85" t="str">
        <f t="shared" si="14"/>
        <v/>
      </c>
      <c r="BD16" s="85" t="str">
        <f t="shared" si="14"/>
        <v/>
      </c>
      <c r="BE16" s="85" t="str">
        <f t="shared" si="14"/>
        <v/>
      </c>
      <c r="BF16" s="85" t="str">
        <f t="shared" si="14"/>
        <v/>
      </c>
      <c r="BG16" s="85" t="str">
        <f t="shared" si="14"/>
        <v/>
      </c>
      <c r="BH16" s="85" t="str">
        <f t="shared" si="14"/>
        <v/>
      </c>
      <c r="BI16" s="85" t="str">
        <f t="shared" si="14"/>
        <v/>
      </c>
      <c r="BJ16" s="85" t="str">
        <f t="shared" si="14"/>
        <v/>
      </c>
      <c r="BK16" s="85" t="str">
        <f t="shared" si="14"/>
        <v/>
      </c>
      <c r="BL16" s="86" t="str">
        <f t="shared" si="14"/>
        <v/>
      </c>
      <c r="BM16" s="86" t="str">
        <f t="shared" si="14"/>
        <v/>
      </c>
      <c r="BN16" s="41"/>
      <c r="BO16" s="79" t="s">
        <v>92</v>
      </c>
      <c r="BP16" s="85" t="str">
        <f t="shared" ref="BP16:CC16" si="15">IF(OR(ISERROR(BP15/BP14-1),BP15=""),"",BP15/BP14-1)</f>
        <v/>
      </c>
      <c r="BQ16" s="85" t="str">
        <f t="shared" si="15"/>
        <v/>
      </c>
      <c r="BR16" s="85" t="str">
        <f t="shared" si="15"/>
        <v/>
      </c>
      <c r="BS16" s="85" t="str">
        <f t="shared" si="15"/>
        <v/>
      </c>
      <c r="BT16" s="85" t="str">
        <f t="shared" si="15"/>
        <v/>
      </c>
      <c r="BU16" s="85" t="str">
        <f t="shared" si="15"/>
        <v/>
      </c>
      <c r="BV16" s="85" t="str">
        <f t="shared" si="15"/>
        <v/>
      </c>
      <c r="BW16" s="85" t="str">
        <f t="shared" si="15"/>
        <v/>
      </c>
      <c r="BX16" s="85" t="str">
        <f t="shared" si="15"/>
        <v/>
      </c>
      <c r="BY16" s="85" t="str">
        <f t="shared" si="15"/>
        <v/>
      </c>
      <c r="BZ16" s="85" t="str">
        <f t="shared" si="15"/>
        <v/>
      </c>
      <c r="CA16" s="85" t="str">
        <f t="shared" si="15"/>
        <v/>
      </c>
      <c r="CB16" s="86" t="str">
        <f t="shared" si="15"/>
        <v/>
      </c>
      <c r="CC16" s="86" t="str">
        <f t="shared" si="15"/>
        <v/>
      </c>
      <c r="CD16" s="57"/>
      <c r="CE16" s="57"/>
      <c r="CF16" s="57"/>
      <c r="CG16" s="57"/>
      <c r="CH16" s="57"/>
      <c r="CI16" s="57"/>
      <c r="CJ16" s="57"/>
    </row>
    <row r="17" ht="9.75" customHeight="1">
      <c r="A17" s="41"/>
      <c r="B17" s="41"/>
      <c r="C17" s="41"/>
      <c r="D17" s="41">
        <f>COLUMN(D17)</f>
        <v>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>
        <f>COLUMN(O17)</f>
        <v>15</v>
      </c>
      <c r="P17" s="41"/>
      <c r="Q17" s="41"/>
      <c r="R17" s="41"/>
      <c r="S17" s="62"/>
      <c r="T17" s="41">
        <f>COLUMN(T17)</f>
        <v>20</v>
      </c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41">
        <f>COLUMN(AE17)</f>
        <v>31</v>
      </c>
      <c r="AF17" s="62"/>
      <c r="AG17" s="62"/>
      <c r="AH17" s="62"/>
      <c r="AI17" s="62"/>
      <c r="AJ17" s="41">
        <f>COLUMN(AJ17)</f>
        <v>36</v>
      </c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41">
        <f>COLUMN(AU17)</f>
        <v>47</v>
      </c>
      <c r="AV17" s="62"/>
      <c r="AW17" s="62"/>
      <c r="AX17" s="41"/>
      <c r="AY17" s="41"/>
      <c r="AZ17" s="41">
        <f>COLUMN(AZ17)</f>
        <v>52</v>
      </c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>
        <f>COLUMN(BK17)</f>
        <v>63</v>
      </c>
      <c r="BL17" s="41"/>
      <c r="BM17" s="41"/>
      <c r="BN17" s="41"/>
      <c r="BO17" s="41"/>
      <c r="BP17" s="41">
        <f>COLUMN(BP17)</f>
        <v>68</v>
      </c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>
        <f>COLUMN(CA17)</f>
        <v>79</v>
      </c>
      <c r="CB17" s="41"/>
      <c r="CC17" s="41"/>
      <c r="CD17" s="41"/>
      <c r="CE17" s="41"/>
      <c r="CF17" s="41"/>
      <c r="CG17" s="41"/>
      <c r="CH17" s="41"/>
      <c r="CI17" s="41"/>
      <c r="CJ17" s="41"/>
    </row>
    <row r="18" ht="37.5" customHeight="1">
      <c r="B18" s="64" t="s">
        <v>73</v>
      </c>
      <c r="C18" s="87" t="s">
        <v>93</v>
      </c>
      <c r="D18" s="66" t="s">
        <v>75</v>
      </c>
      <c r="E18" s="67" t="s">
        <v>76</v>
      </c>
      <c r="F18" s="67" t="s">
        <v>77</v>
      </c>
      <c r="G18" s="67" t="s">
        <v>78</v>
      </c>
      <c r="H18" s="67" t="s">
        <v>79</v>
      </c>
      <c r="I18" s="67" t="s">
        <v>80</v>
      </c>
      <c r="J18" s="67" t="s">
        <v>81</v>
      </c>
      <c r="K18" s="67" t="s">
        <v>82</v>
      </c>
      <c r="L18" s="67" t="s">
        <v>83</v>
      </c>
      <c r="M18" s="67" t="s">
        <v>84</v>
      </c>
      <c r="N18" s="67" t="s">
        <v>85</v>
      </c>
      <c r="O18" s="67" t="s">
        <v>86</v>
      </c>
      <c r="P18" s="68" t="s">
        <v>87</v>
      </c>
      <c r="Q18" s="68" t="s">
        <v>88</v>
      </c>
      <c r="R18" s="41"/>
      <c r="S18" s="70"/>
      <c r="T18" s="66" t="s">
        <v>75</v>
      </c>
      <c r="U18" s="67" t="s">
        <v>76</v>
      </c>
      <c r="V18" s="67" t="s">
        <v>77</v>
      </c>
      <c r="W18" s="67" t="s">
        <v>78</v>
      </c>
      <c r="X18" s="67" t="s">
        <v>79</v>
      </c>
      <c r="Y18" s="67" t="s">
        <v>80</v>
      </c>
      <c r="Z18" s="67" t="s">
        <v>81</v>
      </c>
      <c r="AA18" s="67" t="s">
        <v>82</v>
      </c>
      <c r="AB18" s="67" t="s">
        <v>83</v>
      </c>
      <c r="AC18" s="67" t="s">
        <v>84</v>
      </c>
      <c r="AD18" s="67" t="s">
        <v>85</v>
      </c>
      <c r="AE18" s="67" t="s">
        <v>86</v>
      </c>
      <c r="AF18" s="68" t="s">
        <v>87</v>
      </c>
      <c r="AG18" s="68" t="s">
        <v>88</v>
      </c>
      <c r="AH18" s="62"/>
      <c r="AI18" s="70"/>
      <c r="AJ18" s="66" t="s">
        <v>75</v>
      </c>
      <c r="AK18" s="67" t="s">
        <v>76</v>
      </c>
      <c r="AL18" s="67" t="s">
        <v>77</v>
      </c>
      <c r="AM18" s="67" t="s">
        <v>78</v>
      </c>
      <c r="AN18" s="67" t="s">
        <v>79</v>
      </c>
      <c r="AO18" s="67" t="s">
        <v>80</v>
      </c>
      <c r="AP18" s="67" t="s">
        <v>81</v>
      </c>
      <c r="AQ18" s="67" t="s">
        <v>82</v>
      </c>
      <c r="AR18" s="67" t="s">
        <v>83</v>
      </c>
      <c r="AS18" s="67" t="s">
        <v>84</v>
      </c>
      <c r="AT18" s="67" t="s">
        <v>85</v>
      </c>
      <c r="AU18" s="67" t="s">
        <v>86</v>
      </c>
      <c r="AV18" s="68" t="s">
        <v>87</v>
      </c>
      <c r="AW18" s="68" t="s">
        <v>88</v>
      </c>
      <c r="AX18" s="41"/>
      <c r="AY18" s="70"/>
      <c r="AZ18" s="66" t="s">
        <v>75</v>
      </c>
      <c r="BA18" s="67" t="s">
        <v>76</v>
      </c>
      <c r="BB18" s="67" t="s">
        <v>77</v>
      </c>
      <c r="BC18" s="67" t="s">
        <v>78</v>
      </c>
      <c r="BD18" s="67" t="s">
        <v>79</v>
      </c>
      <c r="BE18" s="67" t="s">
        <v>80</v>
      </c>
      <c r="BF18" s="67" t="s">
        <v>81</v>
      </c>
      <c r="BG18" s="67" t="s">
        <v>82</v>
      </c>
      <c r="BH18" s="67" t="s">
        <v>83</v>
      </c>
      <c r="BI18" s="67" t="s">
        <v>84</v>
      </c>
      <c r="BJ18" s="67" t="s">
        <v>85</v>
      </c>
      <c r="BK18" s="67" t="s">
        <v>86</v>
      </c>
      <c r="BL18" s="68" t="s">
        <v>87</v>
      </c>
      <c r="BM18" s="68" t="s">
        <v>88</v>
      </c>
      <c r="BN18" s="41"/>
      <c r="BO18" s="70"/>
      <c r="BP18" s="66" t="s">
        <v>75</v>
      </c>
      <c r="BQ18" s="67" t="s">
        <v>76</v>
      </c>
      <c r="BR18" s="67" t="s">
        <v>77</v>
      </c>
      <c r="BS18" s="67" t="s">
        <v>78</v>
      </c>
      <c r="BT18" s="67" t="s">
        <v>79</v>
      </c>
      <c r="BU18" s="67" t="s">
        <v>80</v>
      </c>
      <c r="BV18" s="67" t="s">
        <v>81</v>
      </c>
      <c r="BW18" s="67" t="s">
        <v>82</v>
      </c>
      <c r="BX18" s="67" t="s">
        <v>83</v>
      </c>
      <c r="BY18" s="67" t="s">
        <v>84</v>
      </c>
      <c r="BZ18" s="67" t="s">
        <v>85</v>
      </c>
      <c r="CA18" s="67" t="s">
        <v>86</v>
      </c>
      <c r="CB18" s="68" t="s">
        <v>87</v>
      </c>
      <c r="CC18" s="68" t="s">
        <v>88</v>
      </c>
    </row>
    <row r="19" ht="30.0" customHeight="1">
      <c r="B19" s="72" t="s">
        <v>94</v>
      </c>
      <c r="C19" s="73" t="s">
        <v>90</v>
      </c>
      <c r="D19" s="88">
        <v>10.0</v>
      </c>
      <c r="E19" s="88">
        <v>12.0</v>
      </c>
      <c r="F19" s="88">
        <v>15.0</v>
      </c>
      <c r="G19" s="88">
        <v>18.0</v>
      </c>
      <c r="H19" s="80"/>
      <c r="I19" s="80"/>
      <c r="J19" s="80"/>
      <c r="K19" s="80"/>
      <c r="L19" s="80"/>
      <c r="M19" s="80"/>
      <c r="N19" s="80"/>
      <c r="O19" s="80">
        <v>2.0</v>
      </c>
      <c r="P19" s="77">
        <f t="shared" ref="P19:P20" si="16">SUMIF(D41:O41,"=1",D19:O19)</f>
        <v>57</v>
      </c>
      <c r="Q19" s="77">
        <f t="shared" ref="Q19:Q20" si="17">SUM(D19:O19)</f>
        <v>57</v>
      </c>
      <c r="R19" s="41">
        <v>12.0</v>
      </c>
      <c r="S19" s="79" t="s">
        <v>90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77">
        <f t="shared" ref="AF19:AF20" si="18">SUMIF(T41:AE41,"=1",T19:AE19)</f>
        <v>0</v>
      </c>
      <c r="AG19" s="77">
        <f t="shared" ref="AG19:AG20" si="19">SUM(T19:AE19)</f>
        <v>0</v>
      </c>
      <c r="AH19" s="62"/>
      <c r="AI19" s="79" t="s">
        <v>90</v>
      </c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77">
        <f t="shared" ref="AV19:AV20" si="20">SUMIF(AJ41:AU41,"=1",AJ19:AU19)</f>
        <v>0</v>
      </c>
      <c r="AW19" s="77">
        <f t="shared" ref="AW19:AW20" si="21">SUM(AJ19:AU19)</f>
        <v>0</v>
      </c>
      <c r="AX19" s="41"/>
      <c r="AY19" s="79" t="s">
        <v>90</v>
      </c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77">
        <f t="shared" ref="BL19:BL20" si="22">SUMIF(AZ41:BK41,"=1",AZ19:BK19)</f>
        <v>0</v>
      </c>
      <c r="BM19" s="77">
        <f t="shared" ref="BM19:BM20" si="23">SUM(AZ19:BK19)</f>
        <v>0</v>
      </c>
      <c r="BN19" s="41"/>
      <c r="BO19" s="79" t="s">
        <v>90</v>
      </c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77">
        <f t="shared" ref="CB19:CB20" si="24">SUMIF(BP41:CA41,"=1",BP19:CA19)</f>
        <v>0</v>
      </c>
      <c r="CC19" s="77">
        <f t="shared" ref="CC19:CC20" si="25">SUM(BP19:CA19)</f>
        <v>0</v>
      </c>
    </row>
    <row r="20" ht="30.0" customHeight="1">
      <c r="B20" s="81"/>
      <c r="C20" s="73" t="s">
        <v>91</v>
      </c>
      <c r="D20" s="88">
        <v>8.0</v>
      </c>
      <c r="E20" s="88">
        <v>13.0</v>
      </c>
      <c r="F20" s="88">
        <v>17.0</v>
      </c>
      <c r="G20" s="88">
        <v>20.0</v>
      </c>
      <c r="H20" s="80"/>
      <c r="I20" s="80"/>
      <c r="J20" s="80"/>
      <c r="K20" s="80"/>
      <c r="L20" s="80"/>
      <c r="M20" s="80"/>
      <c r="N20" s="80"/>
      <c r="O20" s="80">
        <v>1.0</v>
      </c>
      <c r="P20" s="77">
        <f t="shared" si="16"/>
        <v>59</v>
      </c>
      <c r="Q20" s="77">
        <f t="shared" si="17"/>
        <v>59</v>
      </c>
      <c r="R20" s="41">
        <v>13.0</v>
      </c>
      <c r="S20" s="79" t="s">
        <v>91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77">
        <f t="shared" si="18"/>
        <v>0</v>
      </c>
      <c r="AG20" s="77">
        <f t="shared" si="19"/>
        <v>0</v>
      </c>
      <c r="AH20" s="62"/>
      <c r="AI20" s="79" t="s">
        <v>91</v>
      </c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77">
        <f t="shared" si="20"/>
        <v>0</v>
      </c>
      <c r="AW20" s="77">
        <f t="shared" si="21"/>
        <v>0</v>
      </c>
      <c r="AX20" s="41"/>
      <c r="AY20" s="79" t="s">
        <v>91</v>
      </c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77">
        <f t="shared" si="22"/>
        <v>0</v>
      </c>
      <c r="BM20" s="77">
        <f t="shared" si="23"/>
        <v>0</v>
      </c>
      <c r="BN20" s="41"/>
      <c r="BO20" s="79" t="s">
        <v>91</v>
      </c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77">
        <f t="shared" si="24"/>
        <v>0</v>
      </c>
      <c r="CC20" s="77">
        <f t="shared" si="25"/>
        <v>0</v>
      </c>
    </row>
    <row r="21" ht="30.0" customHeight="1">
      <c r="B21" s="82"/>
      <c r="C21" s="73" t="s">
        <v>92</v>
      </c>
      <c r="D21" s="83">
        <f t="shared" ref="D21:Q21" si="26">IF(OR(ISERROR(D20/D19-1),D20=""),"",D20/D19-1)</f>
        <v>-0.2</v>
      </c>
      <c r="E21" s="83">
        <f t="shared" si="26"/>
        <v>0.08333333333</v>
      </c>
      <c r="F21" s="84">
        <f t="shared" si="26"/>
        <v>0.1333333333</v>
      </c>
      <c r="G21" s="85">
        <f t="shared" si="26"/>
        <v>0.1111111111</v>
      </c>
      <c r="H21" s="85" t="str">
        <f t="shared" si="26"/>
        <v/>
      </c>
      <c r="I21" s="85" t="str">
        <f t="shared" si="26"/>
        <v/>
      </c>
      <c r="J21" s="85" t="str">
        <f t="shared" si="26"/>
        <v/>
      </c>
      <c r="K21" s="85" t="str">
        <f t="shared" si="26"/>
        <v/>
      </c>
      <c r="L21" s="85" t="str">
        <f t="shared" si="26"/>
        <v/>
      </c>
      <c r="M21" s="85" t="str">
        <f t="shared" si="26"/>
        <v/>
      </c>
      <c r="N21" s="85" t="str">
        <f t="shared" si="26"/>
        <v/>
      </c>
      <c r="O21" s="85">
        <f t="shared" si="26"/>
        <v>-0.5</v>
      </c>
      <c r="P21" s="86">
        <f t="shared" si="26"/>
        <v>0.0350877193</v>
      </c>
      <c r="Q21" s="86">
        <f t="shared" si="26"/>
        <v>0.0350877193</v>
      </c>
      <c r="R21" s="41"/>
      <c r="S21" s="79" t="s">
        <v>92</v>
      </c>
      <c r="T21" s="85" t="str">
        <f t="shared" ref="T21:AG21" si="27">IF(OR(ISERROR(T20/T19-1),T20=""),"",T20/T19-1)</f>
        <v/>
      </c>
      <c r="U21" s="85" t="str">
        <f t="shared" si="27"/>
        <v/>
      </c>
      <c r="V21" s="85" t="str">
        <f t="shared" si="27"/>
        <v/>
      </c>
      <c r="W21" s="85" t="str">
        <f t="shared" si="27"/>
        <v/>
      </c>
      <c r="X21" s="85" t="str">
        <f t="shared" si="27"/>
        <v/>
      </c>
      <c r="Y21" s="85" t="str">
        <f t="shared" si="27"/>
        <v/>
      </c>
      <c r="Z21" s="85" t="str">
        <f t="shared" si="27"/>
        <v/>
      </c>
      <c r="AA21" s="85" t="str">
        <f t="shared" si="27"/>
        <v/>
      </c>
      <c r="AB21" s="85" t="str">
        <f t="shared" si="27"/>
        <v/>
      </c>
      <c r="AC21" s="85" t="str">
        <f t="shared" si="27"/>
        <v/>
      </c>
      <c r="AD21" s="85" t="str">
        <f t="shared" si="27"/>
        <v/>
      </c>
      <c r="AE21" s="85" t="str">
        <f t="shared" si="27"/>
        <v/>
      </c>
      <c r="AF21" s="86" t="str">
        <f t="shared" si="27"/>
        <v/>
      </c>
      <c r="AG21" s="86" t="str">
        <f t="shared" si="27"/>
        <v/>
      </c>
      <c r="AH21" s="62"/>
      <c r="AI21" s="79" t="s">
        <v>92</v>
      </c>
      <c r="AJ21" s="85" t="str">
        <f t="shared" ref="AJ21:AW21" si="28">IF(OR(ISERROR(AJ20/AJ19-1),AJ20=""),"",AJ20/AJ19-1)</f>
        <v/>
      </c>
      <c r="AK21" s="85" t="str">
        <f t="shared" si="28"/>
        <v/>
      </c>
      <c r="AL21" s="85" t="str">
        <f t="shared" si="28"/>
        <v/>
      </c>
      <c r="AM21" s="85" t="str">
        <f t="shared" si="28"/>
        <v/>
      </c>
      <c r="AN21" s="85" t="str">
        <f t="shared" si="28"/>
        <v/>
      </c>
      <c r="AO21" s="85" t="str">
        <f t="shared" si="28"/>
        <v/>
      </c>
      <c r="AP21" s="85" t="str">
        <f t="shared" si="28"/>
        <v/>
      </c>
      <c r="AQ21" s="85" t="str">
        <f t="shared" si="28"/>
        <v/>
      </c>
      <c r="AR21" s="85" t="str">
        <f t="shared" si="28"/>
        <v/>
      </c>
      <c r="AS21" s="85" t="str">
        <f t="shared" si="28"/>
        <v/>
      </c>
      <c r="AT21" s="85" t="str">
        <f t="shared" si="28"/>
        <v/>
      </c>
      <c r="AU21" s="85" t="str">
        <f t="shared" si="28"/>
        <v/>
      </c>
      <c r="AV21" s="86" t="str">
        <f t="shared" si="28"/>
        <v/>
      </c>
      <c r="AW21" s="86" t="str">
        <f t="shared" si="28"/>
        <v/>
      </c>
      <c r="AX21" s="41"/>
      <c r="AY21" s="79" t="s">
        <v>92</v>
      </c>
      <c r="AZ21" s="85" t="str">
        <f t="shared" ref="AZ21:BM21" si="29">IF(OR(ISERROR(AZ20/AZ19-1),AZ20=""),"",AZ20/AZ19-1)</f>
        <v/>
      </c>
      <c r="BA21" s="85" t="str">
        <f t="shared" si="29"/>
        <v/>
      </c>
      <c r="BB21" s="85" t="str">
        <f t="shared" si="29"/>
        <v/>
      </c>
      <c r="BC21" s="85" t="str">
        <f t="shared" si="29"/>
        <v/>
      </c>
      <c r="BD21" s="85" t="str">
        <f t="shared" si="29"/>
        <v/>
      </c>
      <c r="BE21" s="85" t="str">
        <f t="shared" si="29"/>
        <v/>
      </c>
      <c r="BF21" s="85" t="str">
        <f t="shared" si="29"/>
        <v/>
      </c>
      <c r="BG21" s="85" t="str">
        <f t="shared" si="29"/>
        <v/>
      </c>
      <c r="BH21" s="85" t="str">
        <f t="shared" si="29"/>
        <v/>
      </c>
      <c r="BI21" s="85" t="str">
        <f t="shared" si="29"/>
        <v/>
      </c>
      <c r="BJ21" s="85" t="str">
        <f t="shared" si="29"/>
        <v/>
      </c>
      <c r="BK21" s="85" t="str">
        <f t="shared" si="29"/>
        <v/>
      </c>
      <c r="BL21" s="86" t="str">
        <f t="shared" si="29"/>
        <v/>
      </c>
      <c r="BM21" s="86" t="str">
        <f t="shared" si="29"/>
        <v/>
      </c>
      <c r="BN21" s="41"/>
      <c r="BO21" s="79" t="s">
        <v>92</v>
      </c>
      <c r="BP21" s="85" t="str">
        <f t="shared" ref="BP21:CC21" si="30">IF(OR(ISERROR(BP20/BP19-1),BP20=""),"",BP20/BP19-1)</f>
        <v/>
      </c>
      <c r="BQ21" s="85" t="str">
        <f t="shared" si="30"/>
        <v/>
      </c>
      <c r="BR21" s="85" t="str">
        <f t="shared" si="30"/>
        <v/>
      </c>
      <c r="BS21" s="85" t="str">
        <f t="shared" si="30"/>
        <v/>
      </c>
      <c r="BT21" s="85" t="str">
        <f t="shared" si="30"/>
        <v/>
      </c>
      <c r="BU21" s="85" t="str">
        <f t="shared" si="30"/>
        <v/>
      </c>
      <c r="BV21" s="85" t="str">
        <f t="shared" si="30"/>
        <v/>
      </c>
      <c r="BW21" s="85" t="str">
        <f t="shared" si="30"/>
        <v/>
      </c>
      <c r="BX21" s="85" t="str">
        <f t="shared" si="30"/>
        <v/>
      </c>
      <c r="BY21" s="85" t="str">
        <f t="shared" si="30"/>
        <v/>
      </c>
      <c r="BZ21" s="85" t="str">
        <f t="shared" si="30"/>
        <v/>
      </c>
      <c r="CA21" s="85" t="str">
        <f t="shared" si="30"/>
        <v/>
      </c>
      <c r="CB21" s="86" t="str">
        <f t="shared" si="30"/>
        <v/>
      </c>
      <c r="CC21" s="86" t="str">
        <f t="shared" si="30"/>
        <v/>
      </c>
    </row>
    <row r="22" ht="9.7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</row>
    <row r="23" ht="37.5" customHeight="1">
      <c r="B23" s="64" t="s">
        <v>73</v>
      </c>
      <c r="C23" s="87" t="s">
        <v>95</v>
      </c>
      <c r="D23" s="66" t="s">
        <v>75</v>
      </c>
      <c r="E23" s="67" t="s">
        <v>76</v>
      </c>
      <c r="F23" s="67" t="s">
        <v>77</v>
      </c>
      <c r="G23" s="67" t="s">
        <v>78</v>
      </c>
      <c r="H23" s="67" t="s">
        <v>79</v>
      </c>
      <c r="I23" s="67" t="s">
        <v>80</v>
      </c>
      <c r="J23" s="67" t="s">
        <v>81</v>
      </c>
      <c r="K23" s="67" t="s">
        <v>82</v>
      </c>
      <c r="L23" s="67" t="s">
        <v>83</v>
      </c>
      <c r="M23" s="67" t="s">
        <v>84</v>
      </c>
      <c r="N23" s="67" t="s">
        <v>85</v>
      </c>
      <c r="O23" s="67" t="s">
        <v>86</v>
      </c>
      <c r="P23" s="68" t="s">
        <v>87</v>
      </c>
      <c r="Q23" s="68" t="s">
        <v>88</v>
      </c>
      <c r="R23" s="41"/>
      <c r="S23" s="70"/>
      <c r="T23" s="66" t="s">
        <v>75</v>
      </c>
      <c r="U23" s="67" t="s">
        <v>76</v>
      </c>
      <c r="V23" s="67" t="s">
        <v>77</v>
      </c>
      <c r="W23" s="67" t="s">
        <v>78</v>
      </c>
      <c r="X23" s="67" t="s">
        <v>79</v>
      </c>
      <c r="Y23" s="67" t="s">
        <v>80</v>
      </c>
      <c r="Z23" s="67" t="s">
        <v>81</v>
      </c>
      <c r="AA23" s="67" t="s">
        <v>82</v>
      </c>
      <c r="AB23" s="67" t="s">
        <v>83</v>
      </c>
      <c r="AC23" s="67" t="s">
        <v>84</v>
      </c>
      <c r="AD23" s="67" t="s">
        <v>85</v>
      </c>
      <c r="AE23" s="67" t="s">
        <v>86</v>
      </c>
      <c r="AF23" s="68" t="s">
        <v>87</v>
      </c>
      <c r="AG23" s="68" t="s">
        <v>88</v>
      </c>
      <c r="AH23" s="62"/>
      <c r="AI23" s="70"/>
      <c r="AJ23" s="66" t="s">
        <v>75</v>
      </c>
      <c r="AK23" s="67" t="s">
        <v>76</v>
      </c>
      <c r="AL23" s="67" t="s">
        <v>77</v>
      </c>
      <c r="AM23" s="67" t="s">
        <v>78</v>
      </c>
      <c r="AN23" s="67" t="s">
        <v>79</v>
      </c>
      <c r="AO23" s="67" t="s">
        <v>80</v>
      </c>
      <c r="AP23" s="67" t="s">
        <v>81</v>
      </c>
      <c r="AQ23" s="67" t="s">
        <v>82</v>
      </c>
      <c r="AR23" s="67" t="s">
        <v>83</v>
      </c>
      <c r="AS23" s="67" t="s">
        <v>84</v>
      </c>
      <c r="AT23" s="67" t="s">
        <v>85</v>
      </c>
      <c r="AU23" s="67" t="s">
        <v>86</v>
      </c>
      <c r="AV23" s="68" t="s">
        <v>87</v>
      </c>
      <c r="AW23" s="68" t="s">
        <v>88</v>
      </c>
      <c r="AX23" s="41"/>
      <c r="AY23" s="70"/>
      <c r="AZ23" s="66" t="s">
        <v>75</v>
      </c>
      <c r="BA23" s="67" t="s">
        <v>76</v>
      </c>
      <c r="BB23" s="67" t="s">
        <v>77</v>
      </c>
      <c r="BC23" s="67" t="s">
        <v>78</v>
      </c>
      <c r="BD23" s="67" t="s">
        <v>79</v>
      </c>
      <c r="BE23" s="67" t="s">
        <v>80</v>
      </c>
      <c r="BF23" s="67" t="s">
        <v>81</v>
      </c>
      <c r="BG23" s="67" t="s">
        <v>82</v>
      </c>
      <c r="BH23" s="67" t="s">
        <v>83</v>
      </c>
      <c r="BI23" s="67" t="s">
        <v>84</v>
      </c>
      <c r="BJ23" s="67" t="s">
        <v>85</v>
      </c>
      <c r="BK23" s="67" t="s">
        <v>86</v>
      </c>
      <c r="BL23" s="68" t="s">
        <v>87</v>
      </c>
      <c r="BM23" s="68" t="s">
        <v>88</v>
      </c>
      <c r="BN23" s="41"/>
      <c r="BO23" s="70"/>
      <c r="BP23" s="66" t="s">
        <v>75</v>
      </c>
      <c r="BQ23" s="67" t="s">
        <v>76</v>
      </c>
      <c r="BR23" s="67" t="s">
        <v>77</v>
      </c>
      <c r="BS23" s="67" t="s">
        <v>78</v>
      </c>
      <c r="BT23" s="67" t="s">
        <v>79</v>
      </c>
      <c r="BU23" s="67" t="s">
        <v>80</v>
      </c>
      <c r="BV23" s="67" t="s">
        <v>81</v>
      </c>
      <c r="BW23" s="67" t="s">
        <v>82</v>
      </c>
      <c r="BX23" s="67" t="s">
        <v>83</v>
      </c>
      <c r="BY23" s="67" t="s">
        <v>84</v>
      </c>
      <c r="BZ23" s="67" t="s">
        <v>85</v>
      </c>
      <c r="CA23" s="67" t="s">
        <v>86</v>
      </c>
      <c r="CB23" s="68" t="s">
        <v>87</v>
      </c>
      <c r="CC23" s="68" t="s">
        <v>88</v>
      </c>
    </row>
    <row r="24" ht="30.0" customHeight="1">
      <c r="B24" s="72" t="s">
        <v>96</v>
      </c>
      <c r="C24" s="73" t="s">
        <v>90</v>
      </c>
      <c r="D24" s="88">
        <v>5.0</v>
      </c>
      <c r="E24" s="88">
        <v>7.0</v>
      </c>
      <c r="F24" s="88">
        <v>8.0</v>
      </c>
      <c r="G24" s="88">
        <v>10.0</v>
      </c>
      <c r="H24" s="80"/>
      <c r="I24" s="80"/>
      <c r="J24" s="80"/>
      <c r="K24" s="80"/>
      <c r="L24" s="80"/>
      <c r="M24" s="80"/>
      <c r="N24" s="80"/>
      <c r="O24" s="80"/>
      <c r="P24" s="77">
        <f t="shared" ref="P24:P25" si="31">SUMIF(D43:O43,"=1",D24:O24)</f>
        <v>30</v>
      </c>
      <c r="Q24" s="77">
        <f t="shared" ref="Q24:Q25" si="32">SUM(D24:O24)</f>
        <v>30</v>
      </c>
      <c r="R24" s="41">
        <v>17.0</v>
      </c>
      <c r="S24" s="79" t="s">
        <v>90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77">
        <f t="shared" ref="AF24:AF25" si="33">SUMIF(T43:AE43,"=1",T24:AE24)</f>
        <v>0</v>
      </c>
      <c r="AG24" s="77">
        <f t="shared" ref="AG24:AG25" si="34">SUM(T24:AE24)</f>
        <v>0</v>
      </c>
      <c r="AH24" s="62"/>
      <c r="AI24" s="79" t="s">
        <v>90</v>
      </c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77">
        <f t="shared" ref="AV24:AV25" si="35">SUMIF(AJ43:AU43,"=1",AJ24:AU24)</f>
        <v>0</v>
      </c>
      <c r="AW24" s="77">
        <f t="shared" ref="AW24:AW25" si="36">SUM(AJ24:AU24)</f>
        <v>0</v>
      </c>
      <c r="AX24" s="41"/>
      <c r="AY24" s="79" t="s">
        <v>90</v>
      </c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77">
        <f t="shared" ref="BL24:BL25" si="37">SUMIF(AZ43:BK43,"=1",AZ24:BK24)</f>
        <v>0</v>
      </c>
      <c r="BM24" s="77">
        <f t="shared" ref="BM24:BM25" si="38">SUM(AZ24:BK24)</f>
        <v>0</v>
      </c>
      <c r="BN24" s="41"/>
      <c r="BO24" s="79" t="s">
        <v>90</v>
      </c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77">
        <f t="shared" ref="CB24:CB25" si="39">SUMIF(BP43:CA43,"=1",BP24:CA24)</f>
        <v>0</v>
      </c>
      <c r="CC24" s="77">
        <f t="shared" ref="CC24:CC25" si="40">SUM(BP24:CA24)</f>
        <v>0</v>
      </c>
    </row>
    <row r="25" ht="30.0" customHeight="1">
      <c r="B25" s="81"/>
      <c r="C25" s="73" t="s">
        <v>91</v>
      </c>
      <c r="D25" s="88">
        <v>4.0</v>
      </c>
      <c r="E25" s="88">
        <v>6.0</v>
      </c>
      <c r="F25" s="88">
        <v>8.0</v>
      </c>
      <c r="G25" s="88">
        <v>9.0</v>
      </c>
      <c r="H25" s="80"/>
      <c r="I25" s="80"/>
      <c r="J25" s="80"/>
      <c r="K25" s="80"/>
      <c r="L25" s="80"/>
      <c r="M25" s="80"/>
      <c r="N25" s="80"/>
      <c r="O25" s="80"/>
      <c r="P25" s="77">
        <f t="shared" si="31"/>
        <v>27</v>
      </c>
      <c r="Q25" s="77">
        <f t="shared" si="32"/>
        <v>27</v>
      </c>
      <c r="R25" s="41">
        <v>18.0</v>
      </c>
      <c r="S25" s="79" t="s">
        <v>91</v>
      </c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77">
        <f t="shared" si="33"/>
        <v>0</v>
      </c>
      <c r="AG25" s="77">
        <f t="shared" si="34"/>
        <v>0</v>
      </c>
      <c r="AH25" s="62"/>
      <c r="AI25" s="79" t="s">
        <v>91</v>
      </c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77">
        <f t="shared" si="35"/>
        <v>0</v>
      </c>
      <c r="AW25" s="77">
        <f t="shared" si="36"/>
        <v>0</v>
      </c>
      <c r="AX25" s="41"/>
      <c r="AY25" s="79" t="s">
        <v>91</v>
      </c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77">
        <f t="shared" si="37"/>
        <v>0</v>
      </c>
      <c r="BM25" s="77">
        <f t="shared" si="38"/>
        <v>0</v>
      </c>
      <c r="BN25" s="41"/>
      <c r="BO25" s="79" t="s">
        <v>91</v>
      </c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77">
        <f t="shared" si="39"/>
        <v>0</v>
      </c>
      <c r="CC25" s="77">
        <f t="shared" si="40"/>
        <v>0</v>
      </c>
    </row>
    <row r="26" ht="30.0" customHeight="1">
      <c r="A26" s="41">
        <f>COUNTIF(B24,"Diminuir"&amp;"*")</f>
        <v>1</v>
      </c>
      <c r="B26" s="82"/>
      <c r="C26" s="73" t="s">
        <v>92</v>
      </c>
      <c r="D26" s="83">
        <f t="shared" ref="D26:Q26" si="41">IF(OR(ISERROR(D25/D24-1),D25=""),"",D25/D24-1)</f>
        <v>-0.2</v>
      </c>
      <c r="E26" s="83">
        <f t="shared" si="41"/>
        <v>-0.1428571429</v>
      </c>
      <c r="F26" s="84">
        <f t="shared" si="41"/>
        <v>0</v>
      </c>
      <c r="G26" s="85">
        <f t="shared" si="41"/>
        <v>-0.1</v>
      </c>
      <c r="H26" s="85" t="str">
        <f t="shared" si="41"/>
        <v/>
      </c>
      <c r="I26" s="85" t="str">
        <f t="shared" si="41"/>
        <v/>
      </c>
      <c r="J26" s="85" t="str">
        <f t="shared" si="41"/>
        <v/>
      </c>
      <c r="K26" s="85" t="str">
        <f t="shared" si="41"/>
        <v/>
      </c>
      <c r="L26" s="85" t="str">
        <f t="shared" si="41"/>
        <v/>
      </c>
      <c r="M26" s="85" t="str">
        <f t="shared" si="41"/>
        <v/>
      </c>
      <c r="N26" s="85" t="str">
        <f t="shared" si="41"/>
        <v/>
      </c>
      <c r="O26" s="85" t="str">
        <f t="shared" si="41"/>
        <v/>
      </c>
      <c r="P26" s="86">
        <f t="shared" si="41"/>
        <v>-0.1</v>
      </c>
      <c r="Q26" s="86">
        <f t="shared" si="41"/>
        <v>-0.1</v>
      </c>
      <c r="R26" s="41"/>
      <c r="S26" s="79" t="s">
        <v>92</v>
      </c>
      <c r="T26" s="85" t="str">
        <f t="shared" ref="T26:AG26" si="42">IF(OR(ISERROR(T25/T24-1),T25=""),"",T25/T24-1)</f>
        <v/>
      </c>
      <c r="U26" s="85" t="str">
        <f t="shared" si="42"/>
        <v/>
      </c>
      <c r="V26" s="85" t="str">
        <f t="shared" si="42"/>
        <v/>
      </c>
      <c r="W26" s="85" t="str">
        <f t="shared" si="42"/>
        <v/>
      </c>
      <c r="X26" s="85" t="str">
        <f t="shared" si="42"/>
        <v/>
      </c>
      <c r="Y26" s="85" t="str">
        <f t="shared" si="42"/>
        <v/>
      </c>
      <c r="Z26" s="85" t="str">
        <f t="shared" si="42"/>
        <v/>
      </c>
      <c r="AA26" s="85" t="str">
        <f t="shared" si="42"/>
        <v/>
      </c>
      <c r="AB26" s="85" t="str">
        <f t="shared" si="42"/>
        <v/>
      </c>
      <c r="AC26" s="85" t="str">
        <f t="shared" si="42"/>
        <v/>
      </c>
      <c r="AD26" s="85" t="str">
        <f t="shared" si="42"/>
        <v/>
      </c>
      <c r="AE26" s="85" t="str">
        <f t="shared" si="42"/>
        <v/>
      </c>
      <c r="AF26" s="86" t="str">
        <f t="shared" si="42"/>
        <v/>
      </c>
      <c r="AG26" s="86" t="str">
        <f t="shared" si="42"/>
        <v/>
      </c>
      <c r="AH26" s="62"/>
      <c r="AI26" s="79" t="s">
        <v>92</v>
      </c>
      <c r="AJ26" s="85" t="str">
        <f t="shared" ref="AJ26:AW26" si="43">IF(OR(ISERROR(AJ25/AJ24-1),AJ25=""),"",AJ25/AJ24-1)</f>
        <v/>
      </c>
      <c r="AK26" s="85" t="str">
        <f t="shared" si="43"/>
        <v/>
      </c>
      <c r="AL26" s="85" t="str">
        <f t="shared" si="43"/>
        <v/>
      </c>
      <c r="AM26" s="85" t="str">
        <f t="shared" si="43"/>
        <v/>
      </c>
      <c r="AN26" s="85" t="str">
        <f t="shared" si="43"/>
        <v/>
      </c>
      <c r="AO26" s="85" t="str">
        <f t="shared" si="43"/>
        <v/>
      </c>
      <c r="AP26" s="85" t="str">
        <f t="shared" si="43"/>
        <v/>
      </c>
      <c r="AQ26" s="85" t="str">
        <f t="shared" si="43"/>
        <v/>
      </c>
      <c r="AR26" s="85" t="str">
        <f t="shared" si="43"/>
        <v/>
      </c>
      <c r="AS26" s="85" t="str">
        <f t="shared" si="43"/>
        <v/>
      </c>
      <c r="AT26" s="85" t="str">
        <f t="shared" si="43"/>
        <v/>
      </c>
      <c r="AU26" s="85" t="str">
        <f t="shared" si="43"/>
        <v/>
      </c>
      <c r="AV26" s="86" t="str">
        <f t="shared" si="43"/>
        <v/>
      </c>
      <c r="AW26" s="86" t="str">
        <f t="shared" si="43"/>
        <v/>
      </c>
      <c r="AX26" s="41"/>
      <c r="AY26" s="79" t="s">
        <v>92</v>
      </c>
      <c r="AZ26" s="85" t="str">
        <f t="shared" ref="AZ26:BM26" si="44">IF(OR(ISERROR(AZ25/AZ24-1),AZ25=""),"",AZ25/AZ24-1)</f>
        <v/>
      </c>
      <c r="BA26" s="85" t="str">
        <f t="shared" si="44"/>
        <v/>
      </c>
      <c r="BB26" s="85" t="str">
        <f t="shared" si="44"/>
        <v/>
      </c>
      <c r="BC26" s="85" t="str">
        <f t="shared" si="44"/>
        <v/>
      </c>
      <c r="BD26" s="85" t="str">
        <f t="shared" si="44"/>
        <v/>
      </c>
      <c r="BE26" s="85" t="str">
        <f t="shared" si="44"/>
        <v/>
      </c>
      <c r="BF26" s="85" t="str">
        <f t="shared" si="44"/>
        <v/>
      </c>
      <c r="BG26" s="85" t="str">
        <f t="shared" si="44"/>
        <v/>
      </c>
      <c r="BH26" s="85" t="str">
        <f t="shared" si="44"/>
        <v/>
      </c>
      <c r="BI26" s="85" t="str">
        <f t="shared" si="44"/>
        <v/>
      </c>
      <c r="BJ26" s="85" t="str">
        <f t="shared" si="44"/>
        <v/>
      </c>
      <c r="BK26" s="85" t="str">
        <f t="shared" si="44"/>
        <v/>
      </c>
      <c r="BL26" s="86" t="str">
        <f t="shared" si="44"/>
        <v/>
      </c>
      <c r="BM26" s="86" t="str">
        <f t="shared" si="44"/>
        <v/>
      </c>
      <c r="BN26" s="41"/>
      <c r="BO26" s="79" t="s">
        <v>92</v>
      </c>
      <c r="BP26" s="85" t="str">
        <f t="shared" ref="BP26:CC26" si="45">IF(OR(ISERROR(BP25/BP24-1),BP25=""),"",BP25/BP24-1)</f>
        <v/>
      </c>
      <c r="BQ26" s="85" t="str">
        <f t="shared" si="45"/>
        <v/>
      </c>
      <c r="BR26" s="85" t="str">
        <f t="shared" si="45"/>
        <v/>
      </c>
      <c r="BS26" s="85" t="str">
        <f t="shared" si="45"/>
        <v/>
      </c>
      <c r="BT26" s="85" t="str">
        <f t="shared" si="45"/>
        <v/>
      </c>
      <c r="BU26" s="85" t="str">
        <f t="shared" si="45"/>
        <v/>
      </c>
      <c r="BV26" s="85" t="str">
        <f t="shared" si="45"/>
        <v/>
      </c>
      <c r="BW26" s="85" t="str">
        <f t="shared" si="45"/>
        <v/>
      </c>
      <c r="BX26" s="85" t="str">
        <f t="shared" si="45"/>
        <v/>
      </c>
      <c r="BY26" s="85" t="str">
        <f t="shared" si="45"/>
        <v/>
      </c>
      <c r="BZ26" s="85" t="str">
        <f t="shared" si="45"/>
        <v/>
      </c>
      <c r="CA26" s="85" t="str">
        <f t="shared" si="45"/>
        <v/>
      </c>
      <c r="CB26" s="86" t="str">
        <f t="shared" si="45"/>
        <v/>
      </c>
      <c r="CC26" s="86" t="str">
        <f t="shared" si="45"/>
        <v/>
      </c>
    </row>
    <row r="27" ht="9.7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</row>
    <row r="28" ht="37.5" customHeight="1">
      <c r="B28" s="64" t="s">
        <v>73</v>
      </c>
      <c r="C28" s="87" t="s">
        <v>95</v>
      </c>
      <c r="D28" s="66" t="s">
        <v>75</v>
      </c>
      <c r="E28" s="67" t="s">
        <v>76</v>
      </c>
      <c r="F28" s="67" t="s">
        <v>77</v>
      </c>
      <c r="G28" s="67" t="s">
        <v>78</v>
      </c>
      <c r="H28" s="67" t="s">
        <v>79</v>
      </c>
      <c r="I28" s="67" t="s">
        <v>80</v>
      </c>
      <c r="J28" s="67" t="s">
        <v>81</v>
      </c>
      <c r="K28" s="67" t="s">
        <v>82</v>
      </c>
      <c r="L28" s="67" t="s">
        <v>83</v>
      </c>
      <c r="M28" s="67" t="s">
        <v>84</v>
      </c>
      <c r="N28" s="67" t="s">
        <v>85</v>
      </c>
      <c r="O28" s="67" t="s">
        <v>86</v>
      </c>
      <c r="P28" s="68" t="s">
        <v>87</v>
      </c>
      <c r="Q28" s="68" t="s">
        <v>88</v>
      </c>
      <c r="R28" s="41"/>
      <c r="S28" s="70"/>
      <c r="T28" s="66" t="s">
        <v>75</v>
      </c>
      <c r="U28" s="67" t="s">
        <v>76</v>
      </c>
      <c r="V28" s="67" t="s">
        <v>77</v>
      </c>
      <c r="W28" s="67" t="s">
        <v>78</v>
      </c>
      <c r="X28" s="67" t="s">
        <v>79</v>
      </c>
      <c r="Y28" s="67" t="s">
        <v>80</v>
      </c>
      <c r="Z28" s="67" t="s">
        <v>81</v>
      </c>
      <c r="AA28" s="67" t="s">
        <v>82</v>
      </c>
      <c r="AB28" s="67" t="s">
        <v>83</v>
      </c>
      <c r="AC28" s="67" t="s">
        <v>84</v>
      </c>
      <c r="AD28" s="67" t="s">
        <v>85</v>
      </c>
      <c r="AE28" s="67" t="s">
        <v>86</v>
      </c>
      <c r="AF28" s="68" t="s">
        <v>87</v>
      </c>
      <c r="AG28" s="68" t="s">
        <v>88</v>
      </c>
      <c r="AH28" s="62"/>
      <c r="AI28" s="70"/>
      <c r="AJ28" s="66" t="s">
        <v>75</v>
      </c>
      <c r="AK28" s="67" t="s">
        <v>76</v>
      </c>
      <c r="AL28" s="67" t="s">
        <v>77</v>
      </c>
      <c r="AM28" s="67" t="s">
        <v>78</v>
      </c>
      <c r="AN28" s="67" t="s">
        <v>79</v>
      </c>
      <c r="AO28" s="67" t="s">
        <v>80</v>
      </c>
      <c r="AP28" s="67" t="s">
        <v>81</v>
      </c>
      <c r="AQ28" s="67" t="s">
        <v>82</v>
      </c>
      <c r="AR28" s="67" t="s">
        <v>83</v>
      </c>
      <c r="AS28" s="67" t="s">
        <v>84</v>
      </c>
      <c r="AT28" s="67" t="s">
        <v>85</v>
      </c>
      <c r="AU28" s="67" t="s">
        <v>86</v>
      </c>
      <c r="AV28" s="68" t="s">
        <v>87</v>
      </c>
      <c r="AW28" s="68" t="s">
        <v>88</v>
      </c>
      <c r="AX28" s="41"/>
      <c r="AY28" s="70"/>
      <c r="AZ28" s="66" t="s">
        <v>75</v>
      </c>
      <c r="BA28" s="67" t="s">
        <v>76</v>
      </c>
      <c r="BB28" s="67" t="s">
        <v>77</v>
      </c>
      <c r="BC28" s="67" t="s">
        <v>78</v>
      </c>
      <c r="BD28" s="67" t="s">
        <v>79</v>
      </c>
      <c r="BE28" s="67" t="s">
        <v>80</v>
      </c>
      <c r="BF28" s="67" t="s">
        <v>81</v>
      </c>
      <c r="BG28" s="67" t="s">
        <v>82</v>
      </c>
      <c r="BH28" s="67" t="s">
        <v>83</v>
      </c>
      <c r="BI28" s="67" t="s">
        <v>84</v>
      </c>
      <c r="BJ28" s="67" t="s">
        <v>85</v>
      </c>
      <c r="BK28" s="67" t="s">
        <v>86</v>
      </c>
      <c r="BL28" s="68" t="s">
        <v>87</v>
      </c>
      <c r="BM28" s="68" t="s">
        <v>88</v>
      </c>
      <c r="BN28" s="41"/>
      <c r="BO28" s="70"/>
      <c r="BP28" s="66" t="s">
        <v>75</v>
      </c>
      <c r="BQ28" s="67" t="s">
        <v>76</v>
      </c>
      <c r="BR28" s="67" t="s">
        <v>77</v>
      </c>
      <c r="BS28" s="67" t="s">
        <v>78</v>
      </c>
      <c r="BT28" s="67" t="s">
        <v>79</v>
      </c>
      <c r="BU28" s="67" t="s">
        <v>80</v>
      </c>
      <c r="BV28" s="67" t="s">
        <v>81</v>
      </c>
      <c r="BW28" s="67" t="s">
        <v>82</v>
      </c>
      <c r="BX28" s="67" t="s">
        <v>83</v>
      </c>
      <c r="BY28" s="67" t="s">
        <v>84</v>
      </c>
      <c r="BZ28" s="67" t="s">
        <v>85</v>
      </c>
      <c r="CA28" s="67" t="s">
        <v>86</v>
      </c>
      <c r="CB28" s="68" t="s">
        <v>87</v>
      </c>
      <c r="CC28" s="68" t="s">
        <v>88</v>
      </c>
    </row>
    <row r="29" ht="30.0" customHeight="1">
      <c r="B29" s="72"/>
      <c r="C29" s="73" t="s">
        <v>90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77">
        <f t="shared" ref="P29:P30" si="46">SUMIF(D45:O45,"=1",D29:O29)</f>
        <v>0</v>
      </c>
      <c r="Q29" s="77">
        <f t="shared" ref="Q29:Q30" si="47">SUM(D29:O29)</f>
        <v>0</v>
      </c>
      <c r="R29" s="41">
        <v>17.0</v>
      </c>
      <c r="S29" s="79" t="s">
        <v>90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77">
        <f t="shared" ref="AF29:AF30" si="48">SUMIF(T45:AE45,"=1",T29:AE29)</f>
        <v>0</v>
      </c>
      <c r="AG29" s="77">
        <f t="shared" ref="AG29:AG30" si="49">SUM(T29:AE29)</f>
        <v>0</v>
      </c>
      <c r="AH29" s="62"/>
      <c r="AI29" s="79" t="s">
        <v>90</v>
      </c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77">
        <f t="shared" ref="AV29:AV30" si="50">SUMIF(AJ45:AU45,"=1",AJ29:AU29)</f>
        <v>0</v>
      </c>
      <c r="AW29" s="77">
        <f t="shared" ref="AW29:AW30" si="51">SUM(AJ29:AU29)</f>
        <v>0</v>
      </c>
      <c r="AX29" s="41"/>
      <c r="AY29" s="79" t="s">
        <v>90</v>
      </c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77">
        <f t="shared" ref="BL29:BL30" si="52">SUMIF(AZ45:BK45,"=1",AZ29:BK29)</f>
        <v>0</v>
      </c>
      <c r="BM29" s="77">
        <f t="shared" ref="BM29:BM30" si="53">SUM(AZ29:BK29)</f>
        <v>0</v>
      </c>
      <c r="BN29" s="41"/>
      <c r="BO29" s="79" t="s">
        <v>90</v>
      </c>
      <c r="BP29" s="80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77">
        <f t="shared" ref="CB29:CB30" si="54">SUMIF(BP45:CA45,"=1",BP29:CA29)</f>
        <v>0</v>
      </c>
      <c r="CC29" s="77">
        <f t="shared" ref="CC29:CC30" si="55">SUM(BP29:CA29)</f>
        <v>0</v>
      </c>
    </row>
    <row r="30" ht="30.0" customHeight="1">
      <c r="B30" s="81"/>
      <c r="C30" s="73" t="s">
        <v>91</v>
      </c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77">
        <f t="shared" si="46"/>
        <v>0</v>
      </c>
      <c r="Q30" s="77">
        <f t="shared" si="47"/>
        <v>0</v>
      </c>
      <c r="R30" s="41">
        <v>18.0</v>
      </c>
      <c r="S30" s="79" t="s">
        <v>91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77">
        <f t="shared" si="48"/>
        <v>0</v>
      </c>
      <c r="AG30" s="77">
        <f t="shared" si="49"/>
        <v>0</v>
      </c>
      <c r="AH30" s="62"/>
      <c r="AI30" s="79" t="s">
        <v>91</v>
      </c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77">
        <f t="shared" si="50"/>
        <v>0</v>
      </c>
      <c r="AW30" s="77">
        <f t="shared" si="51"/>
        <v>0</v>
      </c>
      <c r="AX30" s="41"/>
      <c r="AY30" s="79" t="s">
        <v>91</v>
      </c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77">
        <f t="shared" si="52"/>
        <v>0</v>
      </c>
      <c r="BM30" s="77">
        <f t="shared" si="53"/>
        <v>0</v>
      </c>
      <c r="BN30" s="41"/>
      <c r="BO30" s="79" t="s">
        <v>91</v>
      </c>
      <c r="BP30" s="80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77">
        <f t="shared" si="54"/>
        <v>0</v>
      </c>
      <c r="CC30" s="77">
        <f t="shared" si="55"/>
        <v>0</v>
      </c>
    </row>
    <row r="31" ht="30.0" customHeight="1">
      <c r="A31" s="41">
        <f>COUNTIF(B29,"Diminuir"&amp;"*")</f>
        <v>0</v>
      </c>
      <c r="B31" s="82"/>
      <c r="C31" s="73" t="s">
        <v>92</v>
      </c>
      <c r="D31" s="83" t="str">
        <f t="shared" ref="D31:Q31" si="56">IF(OR(ISERROR(D30/D29-1),D30=""),"",D30/D29-1)</f>
        <v/>
      </c>
      <c r="E31" s="83" t="str">
        <f t="shared" si="56"/>
        <v/>
      </c>
      <c r="F31" s="84" t="str">
        <f t="shared" si="56"/>
        <v/>
      </c>
      <c r="G31" s="85" t="str">
        <f t="shared" si="56"/>
        <v/>
      </c>
      <c r="H31" s="85" t="str">
        <f t="shared" si="56"/>
        <v/>
      </c>
      <c r="I31" s="85" t="str">
        <f t="shared" si="56"/>
        <v/>
      </c>
      <c r="J31" s="85" t="str">
        <f t="shared" si="56"/>
        <v/>
      </c>
      <c r="K31" s="85" t="str">
        <f t="shared" si="56"/>
        <v/>
      </c>
      <c r="L31" s="85" t="str">
        <f t="shared" si="56"/>
        <v/>
      </c>
      <c r="M31" s="85" t="str">
        <f t="shared" si="56"/>
        <v/>
      </c>
      <c r="N31" s="85" t="str">
        <f t="shared" si="56"/>
        <v/>
      </c>
      <c r="O31" s="85" t="str">
        <f t="shared" si="56"/>
        <v/>
      </c>
      <c r="P31" s="86" t="str">
        <f t="shared" si="56"/>
        <v/>
      </c>
      <c r="Q31" s="86" t="str">
        <f t="shared" si="56"/>
        <v/>
      </c>
      <c r="R31" s="41"/>
      <c r="S31" s="79" t="s">
        <v>92</v>
      </c>
      <c r="T31" s="85" t="str">
        <f t="shared" ref="T31:AG31" si="57">IF(OR(ISERROR(T30/T29-1),T30=""),"",T30/T29-1)</f>
        <v/>
      </c>
      <c r="U31" s="85" t="str">
        <f t="shared" si="57"/>
        <v/>
      </c>
      <c r="V31" s="85" t="str">
        <f t="shared" si="57"/>
        <v/>
      </c>
      <c r="W31" s="85" t="str">
        <f t="shared" si="57"/>
        <v/>
      </c>
      <c r="X31" s="85" t="str">
        <f t="shared" si="57"/>
        <v/>
      </c>
      <c r="Y31" s="85" t="str">
        <f t="shared" si="57"/>
        <v/>
      </c>
      <c r="Z31" s="85" t="str">
        <f t="shared" si="57"/>
        <v/>
      </c>
      <c r="AA31" s="85" t="str">
        <f t="shared" si="57"/>
        <v/>
      </c>
      <c r="AB31" s="85" t="str">
        <f t="shared" si="57"/>
        <v/>
      </c>
      <c r="AC31" s="85" t="str">
        <f t="shared" si="57"/>
        <v/>
      </c>
      <c r="AD31" s="85" t="str">
        <f t="shared" si="57"/>
        <v/>
      </c>
      <c r="AE31" s="85" t="str">
        <f t="shared" si="57"/>
        <v/>
      </c>
      <c r="AF31" s="86" t="str">
        <f t="shared" si="57"/>
        <v/>
      </c>
      <c r="AG31" s="86" t="str">
        <f t="shared" si="57"/>
        <v/>
      </c>
      <c r="AH31" s="62"/>
      <c r="AI31" s="79" t="s">
        <v>92</v>
      </c>
      <c r="AJ31" s="85" t="str">
        <f t="shared" ref="AJ31:AW31" si="58">IF(OR(ISERROR(AJ30/AJ29-1),AJ30=""),"",AJ30/AJ29-1)</f>
        <v/>
      </c>
      <c r="AK31" s="85" t="str">
        <f t="shared" si="58"/>
        <v/>
      </c>
      <c r="AL31" s="85" t="str">
        <f t="shared" si="58"/>
        <v/>
      </c>
      <c r="AM31" s="85" t="str">
        <f t="shared" si="58"/>
        <v/>
      </c>
      <c r="AN31" s="85" t="str">
        <f t="shared" si="58"/>
        <v/>
      </c>
      <c r="AO31" s="85" t="str">
        <f t="shared" si="58"/>
        <v/>
      </c>
      <c r="AP31" s="85" t="str">
        <f t="shared" si="58"/>
        <v/>
      </c>
      <c r="AQ31" s="85" t="str">
        <f t="shared" si="58"/>
        <v/>
      </c>
      <c r="AR31" s="85" t="str">
        <f t="shared" si="58"/>
        <v/>
      </c>
      <c r="AS31" s="85" t="str">
        <f t="shared" si="58"/>
        <v/>
      </c>
      <c r="AT31" s="85" t="str">
        <f t="shared" si="58"/>
        <v/>
      </c>
      <c r="AU31" s="85" t="str">
        <f t="shared" si="58"/>
        <v/>
      </c>
      <c r="AV31" s="86" t="str">
        <f t="shared" si="58"/>
        <v/>
      </c>
      <c r="AW31" s="86" t="str">
        <f t="shared" si="58"/>
        <v/>
      </c>
      <c r="AX31" s="41"/>
      <c r="AY31" s="79" t="s">
        <v>92</v>
      </c>
      <c r="AZ31" s="85" t="str">
        <f t="shared" ref="AZ31:BM31" si="59">IF(OR(ISERROR(AZ30/AZ29-1),AZ30=""),"",AZ30/AZ29-1)</f>
        <v/>
      </c>
      <c r="BA31" s="85" t="str">
        <f t="shared" si="59"/>
        <v/>
      </c>
      <c r="BB31" s="85" t="str">
        <f t="shared" si="59"/>
        <v/>
      </c>
      <c r="BC31" s="85" t="str">
        <f t="shared" si="59"/>
        <v/>
      </c>
      <c r="BD31" s="85" t="str">
        <f t="shared" si="59"/>
        <v/>
      </c>
      <c r="BE31" s="85" t="str">
        <f t="shared" si="59"/>
        <v/>
      </c>
      <c r="BF31" s="85" t="str">
        <f t="shared" si="59"/>
        <v/>
      </c>
      <c r="BG31" s="85" t="str">
        <f t="shared" si="59"/>
        <v/>
      </c>
      <c r="BH31" s="85" t="str">
        <f t="shared" si="59"/>
        <v/>
      </c>
      <c r="BI31" s="85" t="str">
        <f t="shared" si="59"/>
        <v/>
      </c>
      <c r="BJ31" s="85" t="str">
        <f t="shared" si="59"/>
        <v/>
      </c>
      <c r="BK31" s="85" t="str">
        <f t="shared" si="59"/>
        <v/>
      </c>
      <c r="BL31" s="86" t="str">
        <f t="shared" si="59"/>
        <v/>
      </c>
      <c r="BM31" s="86" t="str">
        <f t="shared" si="59"/>
        <v/>
      </c>
      <c r="BN31" s="41"/>
      <c r="BO31" s="79" t="s">
        <v>92</v>
      </c>
      <c r="BP31" s="85" t="str">
        <f t="shared" ref="BP31:CC31" si="60">IF(OR(ISERROR(BP30/BP29-1),BP30=""),"",BP30/BP29-1)</f>
        <v/>
      </c>
      <c r="BQ31" s="85" t="str">
        <f t="shared" si="60"/>
        <v/>
      </c>
      <c r="BR31" s="85" t="str">
        <f t="shared" si="60"/>
        <v/>
      </c>
      <c r="BS31" s="85" t="str">
        <f t="shared" si="60"/>
        <v/>
      </c>
      <c r="BT31" s="85" t="str">
        <f t="shared" si="60"/>
        <v/>
      </c>
      <c r="BU31" s="85" t="str">
        <f t="shared" si="60"/>
        <v/>
      </c>
      <c r="BV31" s="85" t="str">
        <f t="shared" si="60"/>
        <v/>
      </c>
      <c r="BW31" s="85" t="str">
        <f t="shared" si="60"/>
        <v/>
      </c>
      <c r="BX31" s="85" t="str">
        <f t="shared" si="60"/>
        <v/>
      </c>
      <c r="BY31" s="85" t="str">
        <f t="shared" si="60"/>
        <v/>
      </c>
      <c r="BZ31" s="85" t="str">
        <f t="shared" si="60"/>
        <v/>
      </c>
      <c r="CA31" s="85" t="str">
        <f t="shared" si="60"/>
        <v/>
      </c>
      <c r="CB31" s="86" t="str">
        <f t="shared" si="60"/>
        <v/>
      </c>
      <c r="CC31" s="86" t="str">
        <f t="shared" si="60"/>
        <v/>
      </c>
    </row>
    <row r="32" ht="9.7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</row>
    <row r="33" ht="37.5" customHeight="1">
      <c r="B33" s="64" t="s">
        <v>73</v>
      </c>
      <c r="C33" s="87" t="s">
        <v>95</v>
      </c>
      <c r="D33" s="66" t="s">
        <v>75</v>
      </c>
      <c r="E33" s="67" t="s">
        <v>76</v>
      </c>
      <c r="F33" s="67" t="s">
        <v>77</v>
      </c>
      <c r="G33" s="67" t="s">
        <v>78</v>
      </c>
      <c r="H33" s="67" t="s">
        <v>79</v>
      </c>
      <c r="I33" s="67" t="s">
        <v>80</v>
      </c>
      <c r="J33" s="67" t="s">
        <v>81</v>
      </c>
      <c r="K33" s="67" t="s">
        <v>82</v>
      </c>
      <c r="L33" s="67" t="s">
        <v>83</v>
      </c>
      <c r="M33" s="67" t="s">
        <v>84</v>
      </c>
      <c r="N33" s="67" t="s">
        <v>85</v>
      </c>
      <c r="O33" s="67" t="s">
        <v>86</v>
      </c>
      <c r="P33" s="68" t="s">
        <v>87</v>
      </c>
      <c r="Q33" s="68" t="s">
        <v>88</v>
      </c>
      <c r="R33" s="41"/>
      <c r="S33" s="70"/>
      <c r="T33" s="66" t="s">
        <v>75</v>
      </c>
      <c r="U33" s="67" t="s">
        <v>76</v>
      </c>
      <c r="V33" s="67" t="s">
        <v>77</v>
      </c>
      <c r="W33" s="67" t="s">
        <v>78</v>
      </c>
      <c r="X33" s="67" t="s">
        <v>79</v>
      </c>
      <c r="Y33" s="67" t="s">
        <v>80</v>
      </c>
      <c r="Z33" s="67" t="s">
        <v>81</v>
      </c>
      <c r="AA33" s="67" t="s">
        <v>82</v>
      </c>
      <c r="AB33" s="67" t="s">
        <v>83</v>
      </c>
      <c r="AC33" s="67" t="s">
        <v>84</v>
      </c>
      <c r="AD33" s="67" t="s">
        <v>85</v>
      </c>
      <c r="AE33" s="67" t="s">
        <v>86</v>
      </c>
      <c r="AF33" s="68" t="s">
        <v>87</v>
      </c>
      <c r="AG33" s="68" t="s">
        <v>88</v>
      </c>
      <c r="AH33" s="62"/>
      <c r="AI33" s="70"/>
      <c r="AJ33" s="66" t="s">
        <v>75</v>
      </c>
      <c r="AK33" s="67" t="s">
        <v>76</v>
      </c>
      <c r="AL33" s="67" t="s">
        <v>77</v>
      </c>
      <c r="AM33" s="67" t="s">
        <v>78</v>
      </c>
      <c r="AN33" s="67" t="s">
        <v>79</v>
      </c>
      <c r="AO33" s="67" t="s">
        <v>80</v>
      </c>
      <c r="AP33" s="67" t="s">
        <v>81</v>
      </c>
      <c r="AQ33" s="67" t="s">
        <v>82</v>
      </c>
      <c r="AR33" s="67" t="s">
        <v>83</v>
      </c>
      <c r="AS33" s="67" t="s">
        <v>84</v>
      </c>
      <c r="AT33" s="67" t="s">
        <v>85</v>
      </c>
      <c r="AU33" s="67" t="s">
        <v>86</v>
      </c>
      <c r="AV33" s="68" t="s">
        <v>87</v>
      </c>
      <c r="AW33" s="68" t="s">
        <v>88</v>
      </c>
      <c r="AX33" s="41"/>
      <c r="AY33" s="70"/>
      <c r="AZ33" s="66" t="s">
        <v>75</v>
      </c>
      <c r="BA33" s="67" t="s">
        <v>76</v>
      </c>
      <c r="BB33" s="67" t="s">
        <v>77</v>
      </c>
      <c r="BC33" s="67" t="s">
        <v>78</v>
      </c>
      <c r="BD33" s="67" t="s">
        <v>79</v>
      </c>
      <c r="BE33" s="67" t="s">
        <v>80</v>
      </c>
      <c r="BF33" s="67" t="s">
        <v>81</v>
      </c>
      <c r="BG33" s="67" t="s">
        <v>82</v>
      </c>
      <c r="BH33" s="67" t="s">
        <v>83</v>
      </c>
      <c r="BI33" s="67" t="s">
        <v>84</v>
      </c>
      <c r="BJ33" s="67" t="s">
        <v>85</v>
      </c>
      <c r="BK33" s="67" t="s">
        <v>86</v>
      </c>
      <c r="BL33" s="68" t="s">
        <v>87</v>
      </c>
      <c r="BM33" s="68" t="s">
        <v>88</v>
      </c>
      <c r="BN33" s="41"/>
      <c r="BO33" s="70"/>
      <c r="BP33" s="66" t="s">
        <v>75</v>
      </c>
      <c r="BQ33" s="67" t="s">
        <v>76</v>
      </c>
      <c r="BR33" s="67" t="s">
        <v>77</v>
      </c>
      <c r="BS33" s="67" t="s">
        <v>78</v>
      </c>
      <c r="BT33" s="67" t="s">
        <v>79</v>
      </c>
      <c r="BU33" s="67" t="s">
        <v>80</v>
      </c>
      <c r="BV33" s="67" t="s">
        <v>81</v>
      </c>
      <c r="BW33" s="67" t="s">
        <v>82</v>
      </c>
      <c r="BX33" s="67" t="s">
        <v>83</v>
      </c>
      <c r="BY33" s="67" t="s">
        <v>84</v>
      </c>
      <c r="BZ33" s="67" t="s">
        <v>85</v>
      </c>
      <c r="CA33" s="67" t="s">
        <v>86</v>
      </c>
      <c r="CB33" s="68" t="s">
        <v>87</v>
      </c>
      <c r="CC33" s="68" t="s">
        <v>88</v>
      </c>
    </row>
    <row r="34" ht="30.0" customHeight="1">
      <c r="B34" s="72"/>
      <c r="C34" s="73" t="s">
        <v>90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77">
        <f t="shared" ref="P34:P35" si="61">SUMIF(D47:O47,"=1",D34:O34)</f>
        <v>0</v>
      </c>
      <c r="Q34" s="77">
        <f t="shared" ref="Q34:Q35" si="62">SUM(D34:O34)</f>
        <v>0</v>
      </c>
      <c r="R34" s="41">
        <v>17.0</v>
      </c>
      <c r="S34" s="79" t="s">
        <v>90</v>
      </c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77">
        <f t="shared" ref="AF34:AF35" si="63">SUMIF(T47:AE47,"=1",T34:AE34)</f>
        <v>0</v>
      </c>
      <c r="AG34" s="77">
        <f t="shared" ref="AG34:AG35" si="64">SUM(T34:AE34)</f>
        <v>0</v>
      </c>
      <c r="AH34" s="62"/>
      <c r="AI34" s="79" t="s">
        <v>90</v>
      </c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77">
        <f t="shared" ref="AV34:AV35" si="65">SUMIF(AJ47:AU47,"=1",AJ34:AU34)</f>
        <v>0</v>
      </c>
      <c r="AW34" s="77">
        <f t="shared" ref="AW34:AW35" si="66">SUM(AJ34:AU34)</f>
        <v>0</v>
      </c>
      <c r="AX34" s="41"/>
      <c r="AY34" s="79" t="s">
        <v>90</v>
      </c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77">
        <f t="shared" ref="BL34:BL35" si="67">SUMIF(AZ47:BK47,"=1",AZ34:BK34)</f>
        <v>0</v>
      </c>
      <c r="BM34" s="77">
        <f t="shared" ref="BM34:BM35" si="68">SUM(AZ34:BK34)</f>
        <v>0</v>
      </c>
      <c r="BN34" s="41"/>
      <c r="BO34" s="79" t="s">
        <v>90</v>
      </c>
      <c r="BP34" s="80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77">
        <f t="shared" ref="CB34:CB35" si="69">SUMIF(BP47:CA47,"=1",BP34:CA34)</f>
        <v>0</v>
      </c>
      <c r="CC34" s="77">
        <f t="shared" ref="CC34:CC35" si="70">SUM(BP34:CA34)</f>
        <v>0</v>
      </c>
    </row>
    <row r="35" ht="30.0" customHeight="1">
      <c r="B35" s="81"/>
      <c r="C35" s="73" t="s">
        <v>91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77">
        <f t="shared" si="61"/>
        <v>0</v>
      </c>
      <c r="Q35" s="77">
        <f t="shared" si="62"/>
        <v>0</v>
      </c>
      <c r="R35" s="41">
        <v>18.0</v>
      </c>
      <c r="S35" s="79" t="s">
        <v>91</v>
      </c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77">
        <f t="shared" si="63"/>
        <v>0</v>
      </c>
      <c r="AG35" s="77">
        <f t="shared" si="64"/>
        <v>0</v>
      </c>
      <c r="AH35" s="62"/>
      <c r="AI35" s="79" t="s">
        <v>91</v>
      </c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77">
        <f t="shared" si="65"/>
        <v>0</v>
      </c>
      <c r="AW35" s="77">
        <f t="shared" si="66"/>
        <v>0</v>
      </c>
      <c r="AX35" s="41"/>
      <c r="AY35" s="79" t="s">
        <v>91</v>
      </c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77">
        <f t="shared" si="67"/>
        <v>0</v>
      </c>
      <c r="BM35" s="77">
        <f t="shared" si="68"/>
        <v>0</v>
      </c>
      <c r="BN35" s="41"/>
      <c r="BO35" s="79" t="s">
        <v>91</v>
      </c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77">
        <f t="shared" si="69"/>
        <v>0</v>
      </c>
      <c r="CC35" s="77">
        <f t="shared" si="70"/>
        <v>0</v>
      </c>
    </row>
    <row r="36" ht="30.0" customHeight="1">
      <c r="A36" s="41">
        <f>COUNTIF(B34,"Diminuir"&amp;"*")</f>
        <v>0</v>
      </c>
      <c r="B36" s="82"/>
      <c r="C36" s="73" t="s">
        <v>92</v>
      </c>
      <c r="D36" s="83" t="str">
        <f t="shared" ref="D36:Q36" si="71">IF(OR(ISERROR(D35/D34-1),D35=""),"",D35/D34-1)</f>
        <v/>
      </c>
      <c r="E36" s="83" t="str">
        <f t="shared" si="71"/>
        <v/>
      </c>
      <c r="F36" s="84" t="str">
        <f t="shared" si="71"/>
        <v/>
      </c>
      <c r="G36" s="85" t="str">
        <f t="shared" si="71"/>
        <v/>
      </c>
      <c r="H36" s="85" t="str">
        <f t="shared" si="71"/>
        <v/>
      </c>
      <c r="I36" s="85" t="str">
        <f t="shared" si="71"/>
        <v/>
      </c>
      <c r="J36" s="85" t="str">
        <f t="shared" si="71"/>
        <v/>
      </c>
      <c r="K36" s="85" t="str">
        <f t="shared" si="71"/>
        <v/>
      </c>
      <c r="L36" s="85" t="str">
        <f t="shared" si="71"/>
        <v/>
      </c>
      <c r="M36" s="85" t="str">
        <f t="shared" si="71"/>
        <v/>
      </c>
      <c r="N36" s="85" t="str">
        <f t="shared" si="71"/>
        <v/>
      </c>
      <c r="O36" s="85" t="str">
        <f t="shared" si="71"/>
        <v/>
      </c>
      <c r="P36" s="86" t="str">
        <f t="shared" si="71"/>
        <v/>
      </c>
      <c r="Q36" s="86" t="str">
        <f t="shared" si="71"/>
        <v/>
      </c>
      <c r="R36" s="41"/>
      <c r="S36" s="79" t="s">
        <v>92</v>
      </c>
      <c r="T36" s="85" t="str">
        <f t="shared" ref="T36:AG36" si="72">IF(OR(ISERROR(T35/T34-1),T35=""),"",T35/T34-1)</f>
        <v/>
      </c>
      <c r="U36" s="85" t="str">
        <f t="shared" si="72"/>
        <v/>
      </c>
      <c r="V36" s="85" t="str">
        <f t="shared" si="72"/>
        <v/>
      </c>
      <c r="W36" s="85" t="str">
        <f t="shared" si="72"/>
        <v/>
      </c>
      <c r="X36" s="85" t="str">
        <f t="shared" si="72"/>
        <v/>
      </c>
      <c r="Y36" s="85" t="str">
        <f t="shared" si="72"/>
        <v/>
      </c>
      <c r="Z36" s="85" t="str">
        <f t="shared" si="72"/>
        <v/>
      </c>
      <c r="AA36" s="85" t="str">
        <f t="shared" si="72"/>
        <v/>
      </c>
      <c r="AB36" s="85" t="str">
        <f t="shared" si="72"/>
        <v/>
      </c>
      <c r="AC36" s="85" t="str">
        <f t="shared" si="72"/>
        <v/>
      </c>
      <c r="AD36" s="85" t="str">
        <f t="shared" si="72"/>
        <v/>
      </c>
      <c r="AE36" s="85" t="str">
        <f t="shared" si="72"/>
        <v/>
      </c>
      <c r="AF36" s="86" t="str">
        <f t="shared" si="72"/>
        <v/>
      </c>
      <c r="AG36" s="86" t="str">
        <f t="shared" si="72"/>
        <v/>
      </c>
      <c r="AH36" s="62"/>
      <c r="AI36" s="79" t="s">
        <v>92</v>
      </c>
      <c r="AJ36" s="85" t="str">
        <f t="shared" ref="AJ36:AW36" si="73">IF(OR(ISERROR(AJ35/AJ34-1),AJ35=""),"",AJ35/AJ34-1)</f>
        <v/>
      </c>
      <c r="AK36" s="85" t="str">
        <f t="shared" si="73"/>
        <v/>
      </c>
      <c r="AL36" s="85" t="str">
        <f t="shared" si="73"/>
        <v/>
      </c>
      <c r="AM36" s="85" t="str">
        <f t="shared" si="73"/>
        <v/>
      </c>
      <c r="AN36" s="85" t="str">
        <f t="shared" si="73"/>
        <v/>
      </c>
      <c r="AO36" s="85" t="str">
        <f t="shared" si="73"/>
        <v/>
      </c>
      <c r="AP36" s="85" t="str">
        <f t="shared" si="73"/>
        <v/>
      </c>
      <c r="AQ36" s="85" t="str">
        <f t="shared" si="73"/>
        <v/>
      </c>
      <c r="AR36" s="85" t="str">
        <f t="shared" si="73"/>
        <v/>
      </c>
      <c r="AS36" s="85" t="str">
        <f t="shared" si="73"/>
        <v/>
      </c>
      <c r="AT36" s="85" t="str">
        <f t="shared" si="73"/>
        <v/>
      </c>
      <c r="AU36" s="85" t="str">
        <f t="shared" si="73"/>
        <v/>
      </c>
      <c r="AV36" s="86" t="str">
        <f t="shared" si="73"/>
        <v/>
      </c>
      <c r="AW36" s="86" t="str">
        <f t="shared" si="73"/>
        <v/>
      </c>
      <c r="AX36" s="41"/>
      <c r="AY36" s="79" t="s">
        <v>92</v>
      </c>
      <c r="AZ36" s="85" t="str">
        <f t="shared" ref="AZ36:BM36" si="74">IF(OR(ISERROR(AZ35/AZ34-1),AZ35=""),"",AZ35/AZ34-1)</f>
        <v/>
      </c>
      <c r="BA36" s="85" t="str">
        <f t="shared" si="74"/>
        <v/>
      </c>
      <c r="BB36" s="85" t="str">
        <f t="shared" si="74"/>
        <v/>
      </c>
      <c r="BC36" s="85" t="str">
        <f t="shared" si="74"/>
        <v/>
      </c>
      <c r="BD36" s="85" t="str">
        <f t="shared" si="74"/>
        <v/>
      </c>
      <c r="BE36" s="85" t="str">
        <f t="shared" si="74"/>
        <v/>
      </c>
      <c r="BF36" s="85" t="str">
        <f t="shared" si="74"/>
        <v/>
      </c>
      <c r="BG36" s="85" t="str">
        <f t="shared" si="74"/>
        <v/>
      </c>
      <c r="BH36" s="85" t="str">
        <f t="shared" si="74"/>
        <v/>
      </c>
      <c r="BI36" s="85" t="str">
        <f t="shared" si="74"/>
        <v/>
      </c>
      <c r="BJ36" s="85" t="str">
        <f t="shared" si="74"/>
        <v/>
      </c>
      <c r="BK36" s="85" t="str">
        <f t="shared" si="74"/>
        <v/>
      </c>
      <c r="BL36" s="86" t="str">
        <f t="shared" si="74"/>
        <v/>
      </c>
      <c r="BM36" s="86" t="str">
        <f t="shared" si="74"/>
        <v/>
      </c>
      <c r="BN36" s="41"/>
      <c r="BO36" s="79" t="s">
        <v>92</v>
      </c>
      <c r="BP36" s="85" t="str">
        <f t="shared" ref="BP36:CC36" si="75">IF(OR(ISERROR(BP35/BP34-1),BP35=""),"",BP35/BP34-1)</f>
        <v/>
      </c>
      <c r="BQ36" s="85" t="str">
        <f t="shared" si="75"/>
        <v/>
      </c>
      <c r="BR36" s="85" t="str">
        <f t="shared" si="75"/>
        <v/>
      </c>
      <c r="BS36" s="85" t="str">
        <f t="shared" si="75"/>
        <v/>
      </c>
      <c r="BT36" s="85" t="str">
        <f t="shared" si="75"/>
        <v/>
      </c>
      <c r="BU36" s="85" t="str">
        <f t="shared" si="75"/>
        <v/>
      </c>
      <c r="BV36" s="85" t="str">
        <f t="shared" si="75"/>
        <v/>
      </c>
      <c r="BW36" s="85" t="str">
        <f t="shared" si="75"/>
        <v/>
      </c>
      <c r="BX36" s="85" t="str">
        <f t="shared" si="75"/>
        <v/>
      </c>
      <c r="BY36" s="85" t="str">
        <f t="shared" si="75"/>
        <v/>
      </c>
      <c r="BZ36" s="85" t="str">
        <f t="shared" si="75"/>
        <v/>
      </c>
      <c r="CA36" s="85" t="str">
        <f t="shared" si="75"/>
        <v/>
      </c>
      <c r="CB36" s="86" t="str">
        <f t="shared" si="75"/>
        <v/>
      </c>
      <c r="CC36" s="86" t="str">
        <f t="shared" si="75"/>
        <v/>
      </c>
    </row>
    <row r="37" ht="30.0" customHeight="1">
      <c r="A37" s="41"/>
      <c r="B37" s="41"/>
      <c r="C37" s="41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</row>
    <row r="38" ht="30.0" customHeight="1">
      <c r="A38" s="41"/>
      <c r="B38" s="41"/>
      <c r="C38" s="41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</row>
    <row r="39" ht="30.0" customHeight="1">
      <c r="A39" s="90"/>
      <c r="B39" s="41"/>
      <c r="C39" s="41"/>
      <c r="D39" s="91">
        <f t="shared" ref="D39:O39" si="76">IF(D14="","",1)</f>
        <v>1</v>
      </c>
      <c r="E39" s="91">
        <f t="shared" si="76"/>
        <v>1</v>
      </c>
      <c r="F39" s="91">
        <f t="shared" si="76"/>
        <v>1</v>
      </c>
      <c r="G39" s="91">
        <f t="shared" si="76"/>
        <v>1</v>
      </c>
      <c r="H39" s="91" t="str">
        <f t="shared" si="76"/>
        <v/>
      </c>
      <c r="I39" s="91" t="str">
        <f t="shared" si="76"/>
        <v/>
      </c>
      <c r="J39" s="91" t="str">
        <f t="shared" si="76"/>
        <v/>
      </c>
      <c r="K39" s="91" t="str">
        <f t="shared" si="76"/>
        <v/>
      </c>
      <c r="L39" s="91" t="str">
        <f t="shared" si="76"/>
        <v/>
      </c>
      <c r="M39" s="91" t="str">
        <f t="shared" si="76"/>
        <v/>
      </c>
      <c r="N39" s="91" t="str">
        <f t="shared" si="76"/>
        <v/>
      </c>
      <c r="O39" s="91" t="str">
        <f t="shared" si="76"/>
        <v/>
      </c>
      <c r="P39" s="41"/>
      <c r="Q39" s="41"/>
      <c r="R39" s="41"/>
      <c r="S39" s="41"/>
      <c r="T39" s="91">
        <f t="shared" ref="T39:AE39" si="77">IF(T14="","",1)</f>
        <v>1</v>
      </c>
      <c r="U39" s="91" t="str">
        <f t="shared" si="77"/>
        <v/>
      </c>
      <c r="V39" s="91" t="str">
        <f t="shared" si="77"/>
        <v/>
      </c>
      <c r="W39" s="91" t="str">
        <f t="shared" si="77"/>
        <v/>
      </c>
      <c r="X39" s="91" t="str">
        <f t="shared" si="77"/>
        <v/>
      </c>
      <c r="Y39" s="91" t="str">
        <f t="shared" si="77"/>
        <v/>
      </c>
      <c r="Z39" s="91" t="str">
        <f t="shared" si="77"/>
        <v/>
      </c>
      <c r="AA39" s="91" t="str">
        <f t="shared" si="77"/>
        <v/>
      </c>
      <c r="AB39" s="91" t="str">
        <f t="shared" si="77"/>
        <v/>
      </c>
      <c r="AC39" s="91" t="str">
        <f t="shared" si="77"/>
        <v/>
      </c>
      <c r="AD39" s="91" t="str">
        <f t="shared" si="77"/>
        <v/>
      </c>
      <c r="AE39" s="91" t="str">
        <f t="shared" si="77"/>
        <v/>
      </c>
      <c r="AF39" s="41"/>
      <c r="AG39" s="41"/>
      <c r="AH39" s="41"/>
      <c r="AI39" s="41"/>
      <c r="AJ39" s="91" t="str">
        <f t="shared" ref="AJ39:AU39" si="78">IF(AJ14="","",1)</f>
        <v/>
      </c>
      <c r="AK39" s="91" t="str">
        <f t="shared" si="78"/>
        <v/>
      </c>
      <c r="AL39" s="91" t="str">
        <f t="shared" si="78"/>
        <v/>
      </c>
      <c r="AM39" s="91" t="str">
        <f t="shared" si="78"/>
        <v/>
      </c>
      <c r="AN39" s="91" t="str">
        <f t="shared" si="78"/>
        <v/>
      </c>
      <c r="AO39" s="91" t="str">
        <f t="shared" si="78"/>
        <v/>
      </c>
      <c r="AP39" s="91" t="str">
        <f t="shared" si="78"/>
        <v/>
      </c>
      <c r="AQ39" s="91" t="str">
        <f t="shared" si="78"/>
        <v/>
      </c>
      <c r="AR39" s="91" t="str">
        <f t="shared" si="78"/>
        <v/>
      </c>
      <c r="AS39" s="91" t="str">
        <f t="shared" si="78"/>
        <v/>
      </c>
      <c r="AT39" s="91" t="str">
        <f t="shared" si="78"/>
        <v/>
      </c>
      <c r="AU39" s="91" t="str">
        <f t="shared" si="78"/>
        <v/>
      </c>
      <c r="AV39" s="41"/>
      <c r="AW39" s="41"/>
      <c r="AX39" s="41"/>
      <c r="AY39" s="41"/>
      <c r="AZ39" s="91" t="str">
        <f t="shared" ref="AZ39:BK39" si="79">IF(AZ14="","",1)</f>
        <v/>
      </c>
      <c r="BA39" s="91" t="str">
        <f t="shared" si="79"/>
        <v/>
      </c>
      <c r="BB39" s="91" t="str">
        <f t="shared" si="79"/>
        <v/>
      </c>
      <c r="BC39" s="91" t="str">
        <f t="shared" si="79"/>
        <v/>
      </c>
      <c r="BD39" s="91" t="str">
        <f t="shared" si="79"/>
        <v/>
      </c>
      <c r="BE39" s="91" t="str">
        <f t="shared" si="79"/>
        <v/>
      </c>
      <c r="BF39" s="91" t="str">
        <f t="shared" si="79"/>
        <v/>
      </c>
      <c r="BG39" s="91" t="str">
        <f t="shared" si="79"/>
        <v/>
      </c>
      <c r="BH39" s="91" t="str">
        <f t="shared" si="79"/>
        <v/>
      </c>
      <c r="BI39" s="91" t="str">
        <f t="shared" si="79"/>
        <v/>
      </c>
      <c r="BJ39" s="91" t="str">
        <f t="shared" si="79"/>
        <v/>
      </c>
      <c r="BK39" s="91" t="str">
        <f t="shared" si="79"/>
        <v/>
      </c>
      <c r="BL39" s="41"/>
      <c r="BM39" s="41"/>
      <c r="BN39" s="41"/>
      <c r="BO39" s="41"/>
      <c r="BP39" s="91" t="str">
        <f t="shared" ref="BP39:CA39" si="80">IF(BP14="","",1)</f>
        <v/>
      </c>
      <c r="BQ39" s="91" t="str">
        <f t="shared" si="80"/>
        <v/>
      </c>
      <c r="BR39" s="91" t="str">
        <f t="shared" si="80"/>
        <v/>
      </c>
      <c r="BS39" s="91" t="str">
        <f t="shared" si="80"/>
        <v/>
      </c>
      <c r="BT39" s="91" t="str">
        <f t="shared" si="80"/>
        <v/>
      </c>
      <c r="BU39" s="91" t="str">
        <f t="shared" si="80"/>
        <v/>
      </c>
      <c r="BV39" s="91" t="str">
        <f t="shared" si="80"/>
        <v/>
      </c>
      <c r="BW39" s="91" t="str">
        <f t="shared" si="80"/>
        <v/>
      </c>
      <c r="BX39" s="91" t="str">
        <f t="shared" si="80"/>
        <v/>
      </c>
      <c r="BY39" s="91" t="str">
        <f t="shared" si="80"/>
        <v/>
      </c>
      <c r="BZ39" s="91" t="str">
        <f t="shared" si="80"/>
        <v/>
      </c>
      <c r="CA39" s="91" t="str">
        <f t="shared" si="80"/>
        <v/>
      </c>
      <c r="CB39" s="41"/>
      <c r="CC39" s="41"/>
      <c r="CD39" s="41"/>
      <c r="CE39" s="41"/>
      <c r="CF39" s="41"/>
      <c r="CG39" s="41"/>
      <c r="CH39" s="41"/>
      <c r="CI39" s="41"/>
      <c r="CJ39" s="41"/>
    </row>
    <row r="40" ht="30.0" customHeight="1">
      <c r="A40" s="90"/>
      <c r="B40" s="41"/>
      <c r="C40" s="41"/>
      <c r="D40" s="89">
        <f t="shared" ref="D40:O40" si="81">IF(D15="","",1)</f>
        <v>1</v>
      </c>
      <c r="E40" s="89">
        <f t="shared" si="81"/>
        <v>1</v>
      </c>
      <c r="F40" s="89">
        <f t="shared" si="81"/>
        <v>1</v>
      </c>
      <c r="G40" s="89">
        <f t="shared" si="81"/>
        <v>1</v>
      </c>
      <c r="H40" s="89" t="str">
        <f t="shared" si="81"/>
        <v/>
      </c>
      <c r="I40" s="89" t="str">
        <f t="shared" si="81"/>
        <v/>
      </c>
      <c r="J40" s="89" t="str">
        <f t="shared" si="81"/>
        <v/>
      </c>
      <c r="K40" s="89" t="str">
        <f t="shared" si="81"/>
        <v/>
      </c>
      <c r="L40" s="89" t="str">
        <f t="shared" si="81"/>
        <v/>
      </c>
      <c r="M40" s="89" t="str">
        <f t="shared" si="81"/>
        <v/>
      </c>
      <c r="N40" s="89" t="str">
        <f t="shared" si="81"/>
        <v/>
      </c>
      <c r="O40" s="89" t="str">
        <f t="shared" si="81"/>
        <v/>
      </c>
      <c r="P40" s="41"/>
      <c r="Q40" s="41"/>
      <c r="R40" s="41"/>
      <c r="S40" s="41"/>
      <c r="T40" s="89" t="str">
        <f t="shared" ref="T40:AE40" si="82">IF(T15="","",1)</f>
        <v/>
      </c>
      <c r="U40" s="89" t="str">
        <f t="shared" si="82"/>
        <v/>
      </c>
      <c r="V40" s="89" t="str">
        <f t="shared" si="82"/>
        <v/>
      </c>
      <c r="W40" s="89" t="str">
        <f t="shared" si="82"/>
        <v/>
      </c>
      <c r="X40" s="89" t="str">
        <f t="shared" si="82"/>
        <v/>
      </c>
      <c r="Y40" s="89" t="str">
        <f t="shared" si="82"/>
        <v/>
      </c>
      <c r="Z40" s="89" t="str">
        <f t="shared" si="82"/>
        <v/>
      </c>
      <c r="AA40" s="89" t="str">
        <f t="shared" si="82"/>
        <v/>
      </c>
      <c r="AB40" s="89" t="str">
        <f t="shared" si="82"/>
        <v/>
      </c>
      <c r="AC40" s="89" t="str">
        <f t="shared" si="82"/>
        <v/>
      </c>
      <c r="AD40" s="89" t="str">
        <f t="shared" si="82"/>
        <v/>
      </c>
      <c r="AE40" s="89" t="str">
        <f t="shared" si="82"/>
        <v/>
      </c>
      <c r="AF40" s="41"/>
      <c r="AG40" s="41"/>
      <c r="AH40" s="41"/>
      <c r="AI40" s="41"/>
      <c r="AJ40" s="89" t="str">
        <f t="shared" ref="AJ40:AU40" si="83">IF(AJ15="","",1)</f>
        <v/>
      </c>
      <c r="AK40" s="89" t="str">
        <f t="shared" si="83"/>
        <v/>
      </c>
      <c r="AL40" s="89" t="str">
        <f t="shared" si="83"/>
        <v/>
      </c>
      <c r="AM40" s="89" t="str">
        <f t="shared" si="83"/>
        <v/>
      </c>
      <c r="AN40" s="89" t="str">
        <f t="shared" si="83"/>
        <v/>
      </c>
      <c r="AO40" s="89" t="str">
        <f t="shared" si="83"/>
        <v/>
      </c>
      <c r="AP40" s="89" t="str">
        <f t="shared" si="83"/>
        <v/>
      </c>
      <c r="AQ40" s="89" t="str">
        <f t="shared" si="83"/>
        <v/>
      </c>
      <c r="AR40" s="89" t="str">
        <f t="shared" si="83"/>
        <v/>
      </c>
      <c r="AS40" s="89" t="str">
        <f t="shared" si="83"/>
        <v/>
      </c>
      <c r="AT40" s="89" t="str">
        <f t="shared" si="83"/>
        <v/>
      </c>
      <c r="AU40" s="89" t="str">
        <f t="shared" si="83"/>
        <v/>
      </c>
      <c r="AV40" s="41"/>
      <c r="AW40" s="41"/>
      <c r="AX40" s="41"/>
      <c r="AY40" s="41"/>
      <c r="AZ40" s="89" t="str">
        <f t="shared" ref="AZ40:BK40" si="84">IF(AZ15="","",1)</f>
        <v/>
      </c>
      <c r="BA40" s="89" t="str">
        <f t="shared" si="84"/>
        <v/>
      </c>
      <c r="BB40" s="89" t="str">
        <f t="shared" si="84"/>
        <v/>
      </c>
      <c r="BC40" s="89" t="str">
        <f t="shared" si="84"/>
        <v/>
      </c>
      <c r="BD40" s="89" t="str">
        <f t="shared" si="84"/>
        <v/>
      </c>
      <c r="BE40" s="89" t="str">
        <f t="shared" si="84"/>
        <v/>
      </c>
      <c r="BF40" s="89" t="str">
        <f t="shared" si="84"/>
        <v/>
      </c>
      <c r="BG40" s="89" t="str">
        <f t="shared" si="84"/>
        <v/>
      </c>
      <c r="BH40" s="89" t="str">
        <f t="shared" si="84"/>
        <v/>
      </c>
      <c r="BI40" s="89" t="str">
        <f t="shared" si="84"/>
        <v/>
      </c>
      <c r="BJ40" s="89" t="str">
        <f t="shared" si="84"/>
        <v/>
      </c>
      <c r="BK40" s="89" t="str">
        <f t="shared" si="84"/>
        <v/>
      </c>
      <c r="BL40" s="41"/>
      <c r="BM40" s="41"/>
      <c r="BN40" s="41"/>
      <c r="BO40" s="41"/>
      <c r="BP40" s="89" t="str">
        <f t="shared" ref="BP40:CA40" si="85">IF(BP15="","",1)</f>
        <v/>
      </c>
      <c r="BQ40" s="89" t="str">
        <f t="shared" si="85"/>
        <v/>
      </c>
      <c r="BR40" s="89" t="str">
        <f t="shared" si="85"/>
        <v/>
      </c>
      <c r="BS40" s="89" t="str">
        <f t="shared" si="85"/>
        <v/>
      </c>
      <c r="BT40" s="89" t="str">
        <f t="shared" si="85"/>
        <v/>
      </c>
      <c r="BU40" s="89" t="str">
        <f t="shared" si="85"/>
        <v/>
      </c>
      <c r="BV40" s="89" t="str">
        <f t="shared" si="85"/>
        <v/>
      </c>
      <c r="BW40" s="89" t="str">
        <f t="shared" si="85"/>
        <v/>
      </c>
      <c r="BX40" s="89" t="str">
        <f t="shared" si="85"/>
        <v/>
      </c>
      <c r="BY40" s="89" t="str">
        <f t="shared" si="85"/>
        <v/>
      </c>
      <c r="BZ40" s="89" t="str">
        <f t="shared" si="85"/>
        <v/>
      </c>
      <c r="CA40" s="89" t="str">
        <f t="shared" si="85"/>
        <v/>
      </c>
      <c r="CB40" s="41"/>
      <c r="CC40" s="41"/>
      <c r="CD40" s="41"/>
      <c r="CE40" s="41"/>
      <c r="CF40" s="41"/>
      <c r="CG40" s="41"/>
      <c r="CH40" s="41"/>
      <c r="CI40" s="41"/>
      <c r="CJ40" s="41"/>
    </row>
    <row r="41" ht="30.0" customHeight="1">
      <c r="A41" s="90"/>
      <c r="B41" s="41"/>
      <c r="C41" s="41"/>
      <c r="D41" s="89">
        <f t="shared" ref="D41:O41" si="86">IF(D19="","",1)</f>
        <v>1</v>
      </c>
      <c r="E41" s="89">
        <f t="shared" si="86"/>
        <v>1</v>
      </c>
      <c r="F41" s="89">
        <f t="shared" si="86"/>
        <v>1</v>
      </c>
      <c r="G41" s="89">
        <f t="shared" si="86"/>
        <v>1</v>
      </c>
      <c r="H41" s="89" t="str">
        <f t="shared" si="86"/>
        <v/>
      </c>
      <c r="I41" s="89" t="str">
        <f t="shared" si="86"/>
        <v/>
      </c>
      <c r="J41" s="89" t="str">
        <f t="shared" si="86"/>
        <v/>
      </c>
      <c r="K41" s="89" t="str">
        <f t="shared" si="86"/>
        <v/>
      </c>
      <c r="L41" s="89" t="str">
        <f t="shared" si="86"/>
        <v/>
      </c>
      <c r="M41" s="89" t="str">
        <f t="shared" si="86"/>
        <v/>
      </c>
      <c r="N41" s="89" t="str">
        <f t="shared" si="86"/>
        <v/>
      </c>
      <c r="O41" s="89">
        <f t="shared" si="86"/>
        <v>1</v>
      </c>
      <c r="P41" s="41"/>
      <c r="Q41" s="41"/>
      <c r="R41" s="41"/>
      <c r="S41" s="41"/>
      <c r="T41" s="89" t="str">
        <f t="shared" ref="T41:AE41" si="87">IF(T19="","",1)</f>
        <v/>
      </c>
      <c r="U41" s="89" t="str">
        <f t="shared" si="87"/>
        <v/>
      </c>
      <c r="V41" s="89" t="str">
        <f t="shared" si="87"/>
        <v/>
      </c>
      <c r="W41" s="89" t="str">
        <f t="shared" si="87"/>
        <v/>
      </c>
      <c r="X41" s="89" t="str">
        <f t="shared" si="87"/>
        <v/>
      </c>
      <c r="Y41" s="89" t="str">
        <f t="shared" si="87"/>
        <v/>
      </c>
      <c r="Z41" s="89" t="str">
        <f t="shared" si="87"/>
        <v/>
      </c>
      <c r="AA41" s="89" t="str">
        <f t="shared" si="87"/>
        <v/>
      </c>
      <c r="AB41" s="89" t="str">
        <f t="shared" si="87"/>
        <v/>
      </c>
      <c r="AC41" s="89" t="str">
        <f t="shared" si="87"/>
        <v/>
      </c>
      <c r="AD41" s="89" t="str">
        <f t="shared" si="87"/>
        <v/>
      </c>
      <c r="AE41" s="89" t="str">
        <f t="shared" si="87"/>
        <v/>
      </c>
      <c r="AF41" s="41"/>
      <c r="AG41" s="41"/>
      <c r="AH41" s="41"/>
      <c r="AI41" s="41"/>
      <c r="AJ41" s="89" t="str">
        <f t="shared" ref="AJ41:AU41" si="88">IF(AJ19="","",1)</f>
        <v/>
      </c>
      <c r="AK41" s="89" t="str">
        <f t="shared" si="88"/>
        <v/>
      </c>
      <c r="AL41" s="89" t="str">
        <f t="shared" si="88"/>
        <v/>
      </c>
      <c r="AM41" s="89" t="str">
        <f t="shared" si="88"/>
        <v/>
      </c>
      <c r="AN41" s="89" t="str">
        <f t="shared" si="88"/>
        <v/>
      </c>
      <c r="AO41" s="89" t="str">
        <f t="shared" si="88"/>
        <v/>
      </c>
      <c r="AP41" s="89" t="str">
        <f t="shared" si="88"/>
        <v/>
      </c>
      <c r="AQ41" s="89" t="str">
        <f t="shared" si="88"/>
        <v/>
      </c>
      <c r="AR41" s="89" t="str">
        <f t="shared" si="88"/>
        <v/>
      </c>
      <c r="AS41" s="89" t="str">
        <f t="shared" si="88"/>
        <v/>
      </c>
      <c r="AT41" s="89" t="str">
        <f t="shared" si="88"/>
        <v/>
      </c>
      <c r="AU41" s="89" t="str">
        <f t="shared" si="88"/>
        <v/>
      </c>
      <c r="AV41" s="41"/>
      <c r="AW41" s="41"/>
      <c r="AX41" s="41"/>
      <c r="AY41" s="41"/>
      <c r="AZ41" s="89" t="str">
        <f t="shared" ref="AZ41:BK41" si="89">IF(AZ19="","",1)</f>
        <v/>
      </c>
      <c r="BA41" s="89" t="str">
        <f t="shared" si="89"/>
        <v/>
      </c>
      <c r="BB41" s="89" t="str">
        <f t="shared" si="89"/>
        <v/>
      </c>
      <c r="BC41" s="89" t="str">
        <f t="shared" si="89"/>
        <v/>
      </c>
      <c r="BD41" s="89" t="str">
        <f t="shared" si="89"/>
        <v/>
      </c>
      <c r="BE41" s="89" t="str">
        <f t="shared" si="89"/>
        <v/>
      </c>
      <c r="BF41" s="89" t="str">
        <f t="shared" si="89"/>
        <v/>
      </c>
      <c r="BG41" s="89" t="str">
        <f t="shared" si="89"/>
        <v/>
      </c>
      <c r="BH41" s="89" t="str">
        <f t="shared" si="89"/>
        <v/>
      </c>
      <c r="BI41" s="89" t="str">
        <f t="shared" si="89"/>
        <v/>
      </c>
      <c r="BJ41" s="89" t="str">
        <f t="shared" si="89"/>
        <v/>
      </c>
      <c r="BK41" s="89" t="str">
        <f t="shared" si="89"/>
        <v/>
      </c>
      <c r="BL41" s="41"/>
      <c r="BM41" s="41"/>
      <c r="BN41" s="41"/>
      <c r="BO41" s="41"/>
      <c r="BP41" s="89" t="str">
        <f t="shared" ref="BP41:CA41" si="90">IF(BP19="","",1)</f>
        <v/>
      </c>
      <c r="BQ41" s="89" t="str">
        <f t="shared" si="90"/>
        <v/>
      </c>
      <c r="BR41" s="89" t="str">
        <f t="shared" si="90"/>
        <v/>
      </c>
      <c r="BS41" s="89" t="str">
        <f t="shared" si="90"/>
        <v/>
      </c>
      <c r="BT41" s="89" t="str">
        <f t="shared" si="90"/>
        <v/>
      </c>
      <c r="BU41" s="89" t="str">
        <f t="shared" si="90"/>
        <v/>
      </c>
      <c r="BV41" s="89" t="str">
        <f t="shared" si="90"/>
        <v/>
      </c>
      <c r="BW41" s="89" t="str">
        <f t="shared" si="90"/>
        <v/>
      </c>
      <c r="BX41" s="89" t="str">
        <f t="shared" si="90"/>
        <v/>
      </c>
      <c r="BY41" s="89" t="str">
        <f t="shared" si="90"/>
        <v/>
      </c>
      <c r="BZ41" s="89" t="str">
        <f t="shared" si="90"/>
        <v/>
      </c>
      <c r="CA41" s="89" t="str">
        <f t="shared" si="90"/>
        <v/>
      </c>
      <c r="CB41" s="41"/>
      <c r="CC41" s="41"/>
      <c r="CD41" s="41"/>
      <c r="CE41" s="41"/>
      <c r="CF41" s="41"/>
      <c r="CG41" s="41"/>
      <c r="CH41" s="41"/>
      <c r="CI41" s="41"/>
      <c r="CJ41" s="41"/>
    </row>
    <row r="42" ht="30.0" customHeight="1">
      <c r="A42" s="90"/>
      <c r="B42" s="41"/>
      <c r="C42" s="41"/>
      <c r="D42" s="89">
        <f t="shared" ref="D42:O42" si="91">IF(D20="","",1)</f>
        <v>1</v>
      </c>
      <c r="E42" s="89">
        <f t="shared" si="91"/>
        <v>1</v>
      </c>
      <c r="F42" s="89">
        <f t="shared" si="91"/>
        <v>1</v>
      </c>
      <c r="G42" s="89">
        <f t="shared" si="91"/>
        <v>1</v>
      </c>
      <c r="H42" s="89" t="str">
        <f t="shared" si="91"/>
        <v/>
      </c>
      <c r="I42" s="89" t="str">
        <f t="shared" si="91"/>
        <v/>
      </c>
      <c r="J42" s="89" t="str">
        <f t="shared" si="91"/>
        <v/>
      </c>
      <c r="K42" s="89" t="str">
        <f t="shared" si="91"/>
        <v/>
      </c>
      <c r="L42" s="89" t="str">
        <f t="shared" si="91"/>
        <v/>
      </c>
      <c r="M42" s="89" t="str">
        <f t="shared" si="91"/>
        <v/>
      </c>
      <c r="N42" s="89" t="str">
        <f t="shared" si="91"/>
        <v/>
      </c>
      <c r="O42" s="89">
        <f t="shared" si="91"/>
        <v>1</v>
      </c>
      <c r="P42" s="41"/>
      <c r="Q42" s="41"/>
      <c r="R42" s="41"/>
      <c r="S42" s="41"/>
      <c r="T42" s="89" t="str">
        <f t="shared" ref="T42:AE42" si="92">IF(T20="","",1)</f>
        <v/>
      </c>
      <c r="U42" s="89" t="str">
        <f t="shared" si="92"/>
        <v/>
      </c>
      <c r="V42" s="89" t="str">
        <f t="shared" si="92"/>
        <v/>
      </c>
      <c r="W42" s="89" t="str">
        <f t="shared" si="92"/>
        <v/>
      </c>
      <c r="X42" s="89" t="str">
        <f t="shared" si="92"/>
        <v/>
      </c>
      <c r="Y42" s="89" t="str">
        <f t="shared" si="92"/>
        <v/>
      </c>
      <c r="Z42" s="89" t="str">
        <f t="shared" si="92"/>
        <v/>
      </c>
      <c r="AA42" s="89" t="str">
        <f t="shared" si="92"/>
        <v/>
      </c>
      <c r="AB42" s="89" t="str">
        <f t="shared" si="92"/>
        <v/>
      </c>
      <c r="AC42" s="89" t="str">
        <f t="shared" si="92"/>
        <v/>
      </c>
      <c r="AD42" s="89" t="str">
        <f t="shared" si="92"/>
        <v/>
      </c>
      <c r="AE42" s="89" t="str">
        <f t="shared" si="92"/>
        <v/>
      </c>
      <c r="AF42" s="41"/>
      <c r="AG42" s="41"/>
      <c r="AH42" s="41"/>
      <c r="AI42" s="41"/>
      <c r="AJ42" s="89" t="str">
        <f t="shared" ref="AJ42:AU42" si="93">IF(AJ20="","",1)</f>
        <v/>
      </c>
      <c r="AK42" s="89" t="str">
        <f t="shared" si="93"/>
        <v/>
      </c>
      <c r="AL42" s="89" t="str">
        <f t="shared" si="93"/>
        <v/>
      </c>
      <c r="AM42" s="89" t="str">
        <f t="shared" si="93"/>
        <v/>
      </c>
      <c r="AN42" s="89" t="str">
        <f t="shared" si="93"/>
        <v/>
      </c>
      <c r="AO42" s="89" t="str">
        <f t="shared" si="93"/>
        <v/>
      </c>
      <c r="AP42" s="89" t="str">
        <f t="shared" si="93"/>
        <v/>
      </c>
      <c r="AQ42" s="89" t="str">
        <f t="shared" si="93"/>
        <v/>
      </c>
      <c r="AR42" s="89" t="str">
        <f t="shared" si="93"/>
        <v/>
      </c>
      <c r="AS42" s="89" t="str">
        <f t="shared" si="93"/>
        <v/>
      </c>
      <c r="AT42" s="89" t="str">
        <f t="shared" si="93"/>
        <v/>
      </c>
      <c r="AU42" s="89" t="str">
        <f t="shared" si="93"/>
        <v/>
      </c>
      <c r="AV42" s="41"/>
      <c r="AW42" s="41"/>
      <c r="AX42" s="41"/>
      <c r="AY42" s="41"/>
      <c r="AZ42" s="89" t="str">
        <f t="shared" ref="AZ42:BK42" si="94">IF(AZ20="","",1)</f>
        <v/>
      </c>
      <c r="BA42" s="89" t="str">
        <f t="shared" si="94"/>
        <v/>
      </c>
      <c r="BB42" s="89" t="str">
        <f t="shared" si="94"/>
        <v/>
      </c>
      <c r="BC42" s="89" t="str">
        <f t="shared" si="94"/>
        <v/>
      </c>
      <c r="BD42" s="89" t="str">
        <f t="shared" si="94"/>
        <v/>
      </c>
      <c r="BE42" s="89" t="str">
        <f t="shared" si="94"/>
        <v/>
      </c>
      <c r="BF42" s="89" t="str">
        <f t="shared" si="94"/>
        <v/>
      </c>
      <c r="BG42" s="89" t="str">
        <f t="shared" si="94"/>
        <v/>
      </c>
      <c r="BH42" s="89" t="str">
        <f t="shared" si="94"/>
        <v/>
      </c>
      <c r="BI42" s="89" t="str">
        <f t="shared" si="94"/>
        <v/>
      </c>
      <c r="BJ42" s="89" t="str">
        <f t="shared" si="94"/>
        <v/>
      </c>
      <c r="BK42" s="89" t="str">
        <f t="shared" si="94"/>
        <v/>
      </c>
      <c r="BL42" s="41"/>
      <c r="BM42" s="41"/>
      <c r="BN42" s="41"/>
      <c r="BO42" s="41"/>
      <c r="BP42" s="89" t="str">
        <f t="shared" ref="BP42:CA42" si="95">IF(BP20="","",1)</f>
        <v/>
      </c>
      <c r="BQ42" s="89" t="str">
        <f t="shared" si="95"/>
        <v/>
      </c>
      <c r="BR42" s="89" t="str">
        <f t="shared" si="95"/>
        <v/>
      </c>
      <c r="BS42" s="89" t="str">
        <f t="shared" si="95"/>
        <v/>
      </c>
      <c r="BT42" s="89" t="str">
        <f t="shared" si="95"/>
        <v/>
      </c>
      <c r="BU42" s="89" t="str">
        <f t="shared" si="95"/>
        <v/>
      </c>
      <c r="BV42" s="89" t="str">
        <f t="shared" si="95"/>
        <v/>
      </c>
      <c r="BW42" s="89" t="str">
        <f t="shared" si="95"/>
        <v/>
      </c>
      <c r="BX42" s="89" t="str">
        <f t="shared" si="95"/>
        <v/>
      </c>
      <c r="BY42" s="89" t="str">
        <f t="shared" si="95"/>
        <v/>
      </c>
      <c r="BZ42" s="89" t="str">
        <f t="shared" si="95"/>
        <v/>
      </c>
      <c r="CA42" s="89" t="str">
        <f t="shared" si="95"/>
        <v/>
      </c>
      <c r="CB42" s="41"/>
      <c r="CC42" s="41"/>
      <c r="CD42" s="41"/>
      <c r="CE42" s="41"/>
      <c r="CF42" s="41"/>
      <c r="CG42" s="41"/>
      <c r="CH42" s="41"/>
      <c r="CI42" s="41"/>
      <c r="CJ42" s="41"/>
    </row>
    <row r="43" ht="30.0" customHeight="1">
      <c r="A43" s="90"/>
      <c r="B43" s="41"/>
      <c r="C43" s="41"/>
      <c r="D43" s="91">
        <f t="shared" ref="D43:O43" si="96">IF(D24="","",1)</f>
        <v>1</v>
      </c>
      <c r="E43" s="91">
        <f t="shared" si="96"/>
        <v>1</v>
      </c>
      <c r="F43" s="91">
        <f t="shared" si="96"/>
        <v>1</v>
      </c>
      <c r="G43" s="91">
        <f t="shared" si="96"/>
        <v>1</v>
      </c>
      <c r="H43" s="91" t="str">
        <f t="shared" si="96"/>
        <v/>
      </c>
      <c r="I43" s="91" t="str">
        <f t="shared" si="96"/>
        <v/>
      </c>
      <c r="J43" s="91" t="str">
        <f t="shared" si="96"/>
        <v/>
      </c>
      <c r="K43" s="91" t="str">
        <f t="shared" si="96"/>
        <v/>
      </c>
      <c r="L43" s="91" t="str">
        <f t="shared" si="96"/>
        <v/>
      </c>
      <c r="M43" s="91" t="str">
        <f t="shared" si="96"/>
        <v/>
      </c>
      <c r="N43" s="91" t="str">
        <f t="shared" si="96"/>
        <v/>
      </c>
      <c r="O43" s="91" t="str">
        <f t="shared" si="96"/>
        <v/>
      </c>
      <c r="P43" s="41"/>
      <c r="Q43" s="41"/>
      <c r="R43" s="41"/>
      <c r="S43" s="41"/>
      <c r="T43" s="91" t="str">
        <f t="shared" ref="T43:AE43" si="97">IF(T24="","",1)</f>
        <v/>
      </c>
      <c r="U43" s="91" t="str">
        <f t="shared" si="97"/>
        <v/>
      </c>
      <c r="V43" s="91" t="str">
        <f t="shared" si="97"/>
        <v/>
      </c>
      <c r="W43" s="91" t="str">
        <f t="shared" si="97"/>
        <v/>
      </c>
      <c r="X43" s="91" t="str">
        <f t="shared" si="97"/>
        <v/>
      </c>
      <c r="Y43" s="91" t="str">
        <f t="shared" si="97"/>
        <v/>
      </c>
      <c r="Z43" s="91" t="str">
        <f t="shared" si="97"/>
        <v/>
      </c>
      <c r="AA43" s="91" t="str">
        <f t="shared" si="97"/>
        <v/>
      </c>
      <c r="AB43" s="91" t="str">
        <f t="shared" si="97"/>
        <v/>
      </c>
      <c r="AC43" s="91" t="str">
        <f t="shared" si="97"/>
        <v/>
      </c>
      <c r="AD43" s="91" t="str">
        <f t="shared" si="97"/>
        <v/>
      </c>
      <c r="AE43" s="91" t="str">
        <f t="shared" si="97"/>
        <v/>
      </c>
      <c r="AF43" s="41"/>
      <c r="AG43" s="41"/>
      <c r="AH43" s="41"/>
      <c r="AI43" s="41"/>
      <c r="AJ43" s="91" t="str">
        <f t="shared" ref="AJ43:AU43" si="98">IF(AJ24="","",1)</f>
        <v/>
      </c>
      <c r="AK43" s="91" t="str">
        <f t="shared" si="98"/>
        <v/>
      </c>
      <c r="AL43" s="91" t="str">
        <f t="shared" si="98"/>
        <v/>
      </c>
      <c r="AM43" s="91" t="str">
        <f t="shared" si="98"/>
        <v/>
      </c>
      <c r="AN43" s="91" t="str">
        <f t="shared" si="98"/>
        <v/>
      </c>
      <c r="AO43" s="91" t="str">
        <f t="shared" si="98"/>
        <v/>
      </c>
      <c r="AP43" s="91" t="str">
        <f t="shared" si="98"/>
        <v/>
      </c>
      <c r="AQ43" s="91" t="str">
        <f t="shared" si="98"/>
        <v/>
      </c>
      <c r="AR43" s="91" t="str">
        <f t="shared" si="98"/>
        <v/>
      </c>
      <c r="AS43" s="91" t="str">
        <f t="shared" si="98"/>
        <v/>
      </c>
      <c r="AT43" s="91" t="str">
        <f t="shared" si="98"/>
        <v/>
      </c>
      <c r="AU43" s="91" t="str">
        <f t="shared" si="98"/>
        <v/>
      </c>
      <c r="AV43" s="41"/>
      <c r="AW43" s="41"/>
      <c r="AX43" s="41"/>
      <c r="AY43" s="41"/>
      <c r="AZ43" s="91" t="str">
        <f t="shared" ref="AZ43:BK43" si="99">IF(AZ24="","",1)</f>
        <v/>
      </c>
      <c r="BA43" s="91" t="str">
        <f t="shared" si="99"/>
        <v/>
      </c>
      <c r="BB43" s="91" t="str">
        <f t="shared" si="99"/>
        <v/>
      </c>
      <c r="BC43" s="91" t="str">
        <f t="shared" si="99"/>
        <v/>
      </c>
      <c r="BD43" s="91" t="str">
        <f t="shared" si="99"/>
        <v/>
      </c>
      <c r="BE43" s="91" t="str">
        <f t="shared" si="99"/>
        <v/>
      </c>
      <c r="BF43" s="91" t="str">
        <f t="shared" si="99"/>
        <v/>
      </c>
      <c r="BG43" s="91" t="str">
        <f t="shared" si="99"/>
        <v/>
      </c>
      <c r="BH43" s="91" t="str">
        <f t="shared" si="99"/>
        <v/>
      </c>
      <c r="BI43" s="91" t="str">
        <f t="shared" si="99"/>
        <v/>
      </c>
      <c r="BJ43" s="91" t="str">
        <f t="shared" si="99"/>
        <v/>
      </c>
      <c r="BK43" s="91" t="str">
        <f t="shared" si="99"/>
        <v/>
      </c>
      <c r="BL43" s="41"/>
      <c r="BM43" s="41"/>
      <c r="BN43" s="41"/>
      <c r="BO43" s="41"/>
      <c r="BP43" s="91" t="str">
        <f t="shared" ref="BP43:CA43" si="100">IF(BP24="","",1)</f>
        <v/>
      </c>
      <c r="BQ43" s="91" t="str">
        <f t="shared" si="100"/>
        <v/>
      </c>
      <c r="BR43" s="91" t="str">
        <f t="shared" si="100"/>
        <v/>
      </c>
      <c r="BS43" s="91" t="str">
        <f t="shared" si="100"/>
        <v/>
      </c>
      <c r="BT43" s="91" t="str">
        <f t="shared" si="100"/>
        <v/>
      </c>
      <c r="BU43" s="91" t="str">
        <f t="shared" si="100"/>
        <v/>
      </c>
      <c r="BV43" s="91" t="str">
        <f t="shared" si="100"/>
        <v/>
      </c>
      <c r="BW43" s="91" t="str">
        <f t="shared" si="100"/>
        <v/>
      </c>
      <c r="BX43" s="91" t="str">
        <f t="shared" si="100"/>
        <v/>
      </c>
      <c r="BY43" s="91" t="str">
        <f t="shared" si="100"/>
        <v/>
      </c>
      <c r="BZ43" s="91" t="str">
        <f t="shared" si="100"/>
        <v/>
      </c>
      <c r="CA43" s="91" t="str">
        <f t="shared" si="100"/>
        <v/>
      </c>
      <c r="CB43" s="41"/>
      <c r="CC43" s="41"/>
      <c r="CD43" s="41"/>
      <c r="CE43" s="41"/>
      <c r="CF43" s="41"/>
      <c r="CG43" s="41"/>
      <c r="CH43" s="41"/>
      <c r="CI43" s="41"/>
      <c r="CJ43" s="41"/>
    </row>
    <row r="44" ht="30.0" customHeight="1">
      <c r="A44" s="90"/>
      <c r="B44" s="41"/>
      <c r="C44" s="41"/>
      <c r="D44" s="89">
        <f t="shared" ref="D44:O44" si="101">IF(D25="","",1)</f>
        <v>1</v>
      </c>
      <c r="E44" s="89">
        <f t="shared" si="101"/>
        <v>1</v>
      </c>
      <c r="F44" s="89">
        <f t="shared" si="101"/>
        <v>1</v>
      </c>
      <c r="G44" s="89">
        <f t="shared" si="101"/>
        <v>1</v>
      </c>
      <c r="H44" s="89" t="str">
        <f t="shared" si="101"/>
        <v/>
      </c>
      <c r="I44" s="89" t="str">
        <f t="shared" si="101"/>
        <v/>
      </c>
      <c r="J44" s="89" t="str">
        <f t="shared" si="101"/>
        <v/>
      </c>
      <c r="K44" s="89" t="str">
        <f t="shared" si="101"/>
        <v/>
      </c>
      <c r="L44" s="89" t="str">
        <f t="shared" si="101"/>
        <v/>
      </c>
      <c r="M44" s="89" t="str">
        <f t="shared" si="101"/>
        <v/>
      </c>
      <c r="N44" s="89" t="str">
        <f t="shared" si="101"/>
        <v/>
      </c>
      <c r="O44" s="89" t="str">
        <f t="shared" si="101"/>
        <v/>
      </c>
      <c r="P44" s="41"/>
      <c r="Q44" s="41"/>
      <c r="R44" s="41"/>
      <c r="S44" s="41"/>
      <c r="T44" s="89" t="str">
        <f t="shared" ref="T44:AE44" si="102">IF(T25="","",1)</f>
        <v/>
      </c>
      <c r="U44" s="89" t="str">
        <f t="shared" si="102"/>
        <v/>
      </c>
      <c r="V44" s="89" t="str">
        <f t="shared" si="102"/>
        <v/>
      </c>
      <c r="W44" s="89" t="str">
        <f t="shared" si="102"/>
        <v/>
      </c>
      <c r="X44" s="89" t="str">
        <f t="shared" si="102"/>
        <v/>
      </c>
      <c r="Y44" s="89" t="str">
        <f t="shared" si="102"/>
        <v/>
      </c>
      <c r="Z44" s="89" t="str">
        <f t="shared" si="102"/>
        <v/>
      </c>
      <c r="AA44" s="89" t="str">
        <f t="shared" si="102"/>
        <v/>
      </c>
      <c r="AB44" s="89" t="str">
        <f t="shared" si="102"/>
        <v/>
      </c>
      <c r="AC44" s="89" t="str">
        <f t="shared" si="102"/>
        <v/>
      </c>
      <c r="AD44" s="89" t="str">
        <f t="shared" si="102"/>
        <v/>
      </c>
      <c r="AE44" s="89" t="str">
        <f t="shared" si="102"/>
        <v/>
      </c>
      <c r="AF44" s="41"/>
      <c r="AG44" s="41"/>
      <c r="AH44" s="41"/>
      <c r="AI44" s="41"/>
      <c r="AJ44" s="89" t="str">
        <f t="shared" ref="AJ44:AU44" si="103">IF(AJ25="","",1)</f>
        <v/>
      </c>
      <c r="AK44" s="89" t="str">
        <f t="shared" si="103"/>
        <v/>
      </c>
      <c r="AL44" s="89" t="str">
        <f t="shared" si="103"/>
        <v/>
      </c>
      <c r="AM44" s="89" t="str">
        <f t="shared" si="103"/>
        <v/>
      </c>
      <c r="AN44" s="89" t="str">
        <f t="shared" si="103"/>
        <v/>
      </c>
      <c r="AO44" s="89" t="str">
        <f t="shared" si="103"/>
        <v/>
      </c>
      <c r="AP44" s="89" t="str">
        <f t="shared" si="103"/>
        <v/>
      </c>
      <c r="AQ44" s="89" t="str">
        <f t="shared" si="103"/>
        <v/>
      </c>
      <c r="AR44" s="89" t="str">
        <f t="shared" si="103"/>
        <v/>
      </c>
      <c r="AS44" s="89" t="str">
        <f t="shared" si="103"/>
        <v/>
      </c>
      <c r="AT44" s="89" t="str">
        <f t="shared" si="103"/>
        <v/>
      </c>
      <c r="AU44" s="89" t="str">
        <f t="shared" si="103"/>
        <v/>
      </c>
      <c r="AV44" s="41"/>
      <c r="AW44" s="41"/>
      <c r="AX44" s="41"/>
      <c r="AY44" s="41"/>
      <c r="AZ44" s="89" t="str">
        <f t="shared" ref="AZ44:BK44" si="104">IF(AZ25="","",1)</f>
        <v/>
      </c>
      <c r="BA44" s="89" t="str">
        <f t="shared" si="104"/>
        <v/>
      </c>
      <c r="BB44" s="89" t="str">
        <f t="shared" si="104"/>
        <v/>
      </c>
      <c r="BC44" s="89" t="str">
        <f t="shared" si="104"/>
        <v/>
      </c>
      <c r="BD44" s="89" t="str">
        <f t="shared" si="104"/>
        <v/>
      </c>
      <c r="BE44" s="89" t="str">
        <f t="shared" si="104"/>
        <v/>
      </c>
      <c r="BF44" s="89" t="str">
        <f t="shared" si="104"/>
        <v/>
      </c>
      <c r="BG44" s="89" t="str">
        <f t="shared" si="104"/>
        <v/>
      </c>
      <c r="BH44" s="89" t="str">
        <f t="shared" si="104"/>
        <v/>
      </c>
      <c r="BI44" s="89" t="str">
        <f t="shared" si="104"/>
        <v/>
      </c>
      <c r="BJ44" s="89" t="str">
        <f t="shared" si="104"/>
        <v/>
      </c>
      <c r="BK44" s="89" t="str">
        <f t="shared" si="104"/>
        <v/>
      </c>
      <c r="BL44" s="41"/>
      <c r="BM44" s="41"/>
      <c r="BN44" s="41"/>
      <c r="BO44" s="41"/>
      <c r="BP44" s="89" t="str">
        <f t="shared" ref="BP44:CA44" si="105">IF(BP25="","",1)</f>
        <v/>
      </c>
      <c r="BQ44" s="89" t="str">
        <f t="shared" si="105"/>
        <v/>
      </c>
      <c r="BR44" s="89" t="str">
        <f t="shared" si="105"/>
        <v/>
      </c>
      <c r="BS44" s="89" t="str">
        <f t="shared" si="105"/>
        <v/>
      </c>
      <c r="BT44" s="89" t="str">
        <f t="shared" si="105"/>
        <v/>
      </c>
      <c r="BU44" s="89" t="str">
        <f t="shared" si="105"/>
        <v/>
      </c>
      <c r="BV44" s="89" t="str">
        <f t="shared" si="105"/>
        <v/>
      </c>
      <c r="BW44" s="89" t="str">
        <f t="shared" si="105"/>
        <v/>
      </c>
      <c r="BX44" s="89" t="str">
        <f t="shared" si="105"/>
        <v/>
      </c>
      <c r="BY44" s="89" t="str">
        <f t="shared" si="105"/>
        <v/>
      </c>
      <c r="BZ44" s="89" t="str">
        <f t="shared" si="105"/>
        <v/>
      </c>
      <c r="CA44" s="89" t="str">
        <f t="shared" si="105"/>
        <v/>
      </c>
      <c r="CB44" s="41"/>
      <c r="CC44" s="41"/>
      <c r="CD44" s="41"/>
      <c r="CE44" s="41"/>
      <c r="CF44" s="41"/>
      <c r="CG44" s="41"/>
      <c r="CH44" s="41"/>
      <c r="CI44" s="41"/>
      <c r="CJ44" s="41"/>
    </row>
    <row r="45" ht="30.0" customHeight="1">
      <c r="A45" s="90"/>
      <c r="B45" s="41"/>
      <c r="C45" s="41"/>
      <c r="D45" s="89" t="str">
        <f t="shared" ref="D45:O45" si="106">IF(D29="","",1)</f>
        <v/>
      </c>
      <c r="E45" s="89" t="str">
        <f t="shared" si="106"/>
        <v/>
      </c>
      <c r="F45" s="89" t="str">
        <f t="shared" si="106"/>
        <v/>
      </c>
      <c r="G45" s="89" t="str">
        <f t="shared" si="106"/>
        <v/>
      </c>
      <c r="H45" s="89" t="str">
        <f t="shared" si="106"/>
        <v/>
      </c>
      <c r="I45" s="89" t="str">
        <f t="shared" si="106"/>
        <v/>
      </c>
      <c r="J45" s="89" t="str">
        <f t="shared" si="106"/>
        <v/>
      </c>
      <c r="K45" s="89" t="str">
        <f t="shared" si="106"/>
        <v/>
      </c>
      <c r="L45" s="89" t="str">
        <f t="shared" si="106"/>
        <v/>
      </c>
      <c r="M45" s="89" t="str">
        <f t="shared" si="106"/>
        <v/>
      </c>
      <c r="N45" s="89" t="str">
        <f t="shared" si="106"/>
        <v/>
      </c>
      <c r="O45" s="89" t="str">
        <f t="shared" si="106"/>
        <v/>
      </c>
      <c r="P45" s="41"/>
      <c r="Q45" s="41"/>
      <c r="R45" s="41"/>
      <c r="S45" s="41"/>
      <c r="T45" s="89" t="str">
        <f t="shared" ref="T45:AE45" si="107">IF(T29="","",1)</f>
        <v/>
      </c>
      <c r="U45" s="89" t="str">
        <f t="shared" si="107"/>
        <v/>
      </c>
      <c r="V45" s="89" t="str">
        <f t="shared" si="107"/>
        <v/>
      </c>
      <c r="W45" s="89" t="str">
        <f t="shared" si="107"/>
        <v/>
      </c>
      <c r="X45" s="89" t="str">
        <f t="shared" si="107"/>
        <v/>
      </c>
      <c r="Y45" s="89" t="str">
        <f t="shared" si="107"/>
        <v/>
      </c>
      <c r="Z45" s="89" t="str">
        <f t="shared" si="107"/>
        <v/>
      </c>
      <c r="AA45" s="89" t="str">
        <f t="shared" si="107"/>
        <v/>
      </c>
      <c r="AB45" s="89" t="str">
        <f t="shared" si="107"/>
        <v/>
      </c>
      <c r="AC45" s="89" t="str">
        <f t="shared" si="107"/>
        <v/>
      </c>
      <c r="AD45" s="89" t="str">
        <f t="shared" si="107"/>
        <v/>
      </c>
      <c r="AE45" s="89" t="str">
        <f t="shared" si="107"/>
        <v/>
      </c>
      <c r="AF45" s="41"/>
      <c r="AG45" s="41"/>
      <c r="AH45" s="41"/>
      <c r="AI45" s="41"/>
      <c r="AJ45" s="89" t="str">
        <f t="shared" ref="AJ45:AU45" si="108">IF(AJ29="","",1)</f>
        <v/>
      </c>
      <c r="AK45" s="89" t="str">
        <f t="shared" si="108"/>
        <v/>
      </c>
      <c r="AL45" s="89" t="str">
        <f t="shared" si="108"/>
        <v/>
      </c>
      <c r="AM45" s="89" t="str">
        <f t="shared" si="108"/>
        <v/>
      </c>
      <c r="AN45" s="89" t="str">
        <f t="shared" si="108"/>
        <v/>
      </c>
      <c r="AO45" s="89" t="str">
        <f t="shared" si="108"/>
        <v/>
      </c>
      <c r="AP45" s="89" t="str">
        <f t="shared" si="108"/>
        <v/>
      </c>
      <c r="AQ45" s="89" t="str">
        <f t="shared" si="108"/>
        <v/>
      </c>
      <c r="AR45" s="89" t="str">
        <f t="shared" si="108"/>
        <v/>
      </c>
      <c r="AS45" s="89" t="str">
        <f t="shared" si="108"/>
        <v/>
      </c>
      <c r="AT45" s="89" t="str">
        <f t="shared" si="108"/>
        <v/>
      </c>
      <c r="AU45" s="89" t="str">
        <f t="shared" si="108"/>
        <v/>
      </c>
      <c r="AV45" s="41"/>
      <c r="AW45" s="41"/>
      <c r="AX45" s="41"/>
      <c r="AY45" s="41"/>
      <c r="AZ45" s="89" t="str">
        <f t="shared" ref="AZ45:BK45" si="109">IF(AZ29="","",1)</f>
        <v/>
      </c>
      <c r="BA45" s="89" t="str">
        <f t="shared" si="109"/>
        <v/>
      </c>
      <c r="BB45" s="89" t="str">
        <f t="shared" si="109"/>
        <v/>
      </c>
      <c r="BC45" s="89" t="str">
        <f t="shared" si="109"/>
        <v/>
      </c>
      <c r="BD45" s="89" t="str">
        <f t="shared" si="109"/>
        <v/>
      </c>
      <c r="BE45" s="89" t="str">
        <f t="shared" si="109"/>
        <v/>
      </c>
      <c r="BF45" s="89" t="str">
        <f t="shared" si="109"/>
        <v/>
      </c>
      <c r="BG45" s="89" t="str">
        <f t="shared" si="109"/>
        <v/>
      </c>
      <c r="BH45" s="89" t="str">
        <f t="shared" si="109"/>
        <v/>
      </c>
      <c r="BI45" s="89" t="str">
        <f t="shared" si="109"/>
        <v/>
      </c>
      <c r="BJ45" s="89" t="str">
        <f t="shared" si="109"/>
        <v/>
      </c>
      <c r="BK45" s="89" t="str">
        <f t="shared" si="109"/>
        <v/>
      </c>
      <c r="BL45" s="41"/>
      <c r="BM45" s="41"/>
      <c r="BN45" s="41"/>
      <c r="BO45" s="41"/>
      <c r="BP45" s="89" t="str">
        <f t="shared" ref="BP45:CA45" si="110">IF(BP29="","",1)</f>
        <v/>
      </c>
      <c r="BQ45" s="89" t="str">
        <f t="shared" si="110"/>
        <v/>
      </c>
      <c r="BR45" s="89" t="str">
        <f t="shared" si="110"/>
        <v/>
      </c>
      <c r="BS45" s="89" t="str">
        <f t="shared" si="110"/>
        <v/>
      </c>
      <c r="BT45" s="89" t="str">
        <f t="shared" si="110"/>
        <v/>
      </c>
      <c r="BU45" s="89" t="str">
        <f t="shared" si="110"/>
        <v/>
      </c>
      <c r="BV45" s="89" t="str">
        <f t="shared" si="110"/>
        <v/>
      </c>
      <c r="BW45" s="89" t="str">
        <f t="shared" si="110"/>
        <v/>
      </c>
      <c r="BX45" s="89" t="str">
        <f t="shared" si="110"/>
        <v/>
      </c>
      <c r="BY45" s="89" t="str">
        <f t="shared" si="110"/>
        <v/>
      </c>
      <c r="BZ45" s="89" t="str">
        <f t="shared" si="110"/>
        <v/>
      </c>
      <c r="CA45" s="89" t="str">
        <f t="shared" si="110"/>
        <v/>
      </c>
      <c r="CB45" s="41"/>
      <c r="CC45" s="41"/>
      <c r="CD45" s="41"/>
      <c r="CE45" s="41"/>
      <c r="CF45" s="41"/>
      <c r="CG45" s="41"/>
      <c r="CH45" s="41"/>
      <c r="CI45" s="41"/>
      <c r="CJ45" s="41"/>
    </row>
    <row r="46" ht="30.0" customHeight="1">
      <c r="A46" s="90"/>
      <c r="B46" s="41"/>
      <c r="C46" s="41"/>
      <c r="D46" s="89" t="str">
        <f t="shared" ref="D46:O46" si="111">IF(D30="","",1)</f>
        <v/>
      </c>
      <c r="E46" s="89" t="str">
        <f t="shared" si="111"/>
        <v/>
      </c>
      <c r="F46" s="89" t="str">
        <f t="shared" si="111"/>
        <v/>
      </c>
      <c r="G46" s="89" t="str">
        <f t="shared" si="111"/>
        <v/>
      </c>
      <c r="H46" s="89" t="str">
        <f t="shared" si="111"/>
        <v/>
      </c>
      <c r="I46" s="89" t="str">
        <f t="shared" si="111"/>
        <v/>
      </c>
      <c r="J46" s="89" t="str">
        <f t="shared" si="111"/>
        <v/>
      </c>
      <c r="K46" s="89" t="str">
        <f t="shared" si="111"/>
        <v/>
      </c>
      <c r="L46" s="89" t="str">
        <f t="shared" si="111"/>
        <v/>
      </c>
      <c r="M46" s="89" t="str">
        <f t="shared" si="111"/>
        <v/>
      </c>
      <c r="N46" s="89" t="str">
        <f t="shared" si="111"/>
        <v/>
      </c>
      <c r="O46" s="89" t="str">
        <f t="shared" si="111"/>
        <v/>
      </c>
      <c r="P46" s="41"/>
      <c r="Q46" s="41"/>
      <c r="R46" s="41"/>
      <c r="S46" s="41"/>
      <c r="T46" s="89" t="str">
        <f t="shared" ref="T46:AE46" si="112">IF(T30="","",1)</f>
        <v/>
      </c>
      <c r="U46" s="89" t="str">
        <f t="shared" si="112"/>
        <v/>
      </c>
      <c r="V46" s="89" t="str">
        <f t="shared" si="112"/>
        <v/>
      </c>
      <c r="W46" s="89" t="str">
        <f t="shared" si="112"/>
        <v/>
      </c>
      <c r="X46" s="89" t="str">
        <f t="shared" si="112"/>
        <v/>
      </c>
      <c r="Y46" s="89" t="str">
        <f t="shared" si="112"/>
        <v/>
      </c>
      <c r="Z46" s="89" t="str">
        <f t="shared" si="112"/>
        <v/>
      </c>
      <c r="AA46" s="89" t="str">
        <f t="shared" si="112"/>
        <v/>
      </c>
      <c r="AB46" s="89" t="str">
        <f t="shared" si="112"/>
        <v/>
      </c>
      <c r="AC46" s="89" t="str">
        <f t="shared" si="112"/>
        <v/>
      </c>
      <c r="AD46" s="89" t="str">
        <f t="shared" si="112"/>
        <v/>
      </c>
      <c r="AE46" s="89" t="str">
        <f t="shared" si="112"/>
        <v/>
      </c>
      <c r="AF46" s="41"/>
      <c r="AG46" s="41"/>
      <c r="AH46" s="41"/>
      <c r="AI46" s="41"/>
      <c r="AJ46" s="89" t="str">
        <f t="shared" ref="AJ46:AU46" si="113">IF(AJ30="","",1)</f>
        <v/>
      </c>
      <c r="AK46" s="89" t="str">
        <f t="shared" si="113"/>
        <v/>
      </c>
      <c r="AL46" s="89" t="str">
        <f t="shared" si="113"/>
        <v/>
      </c>
      <c r="AM46" s="89" t="str">
        <f t="shared" si="113"/>
        <v/>
      </c>
      <c r="AN46" s="89" t="str">
        <f t="shared" si="113"/>
        <v/>
      </c>
      <c r="AO46" s="89" t="str">
        <f t="shared" si="113"/>
        <v/>
      </c>
      <c r="AP46" s="89" t="str">
        <f t="shared" si="113"/>
        <v/>
      </c>
      <c r="AQ46" s="89" t="str">
        <f t="shared" si="113"/>
        <v/>
      </c>
      <c r="AR46" s="89" t="str">
        <f t="shared" si="113"/>
        <v/>
      </c>
      <c r="AS46" s="89" t="str">
        <f t="shared" si="113"/>
        <v/>
      </c>
      <c r="AT46" s="89" t="str">
        <f t="shared" si="113"/>
        <v/>
      </c>
      <c r="AU46" s="89" t="str">
        <f t="shared" si="113"/>
        <v/>
      </c>
      <c r="AV46" s="41"/>
      <c r="AW46" s="41"/>
      <c r="AX46" s="41"/>
      <c r="AY46" s="41"/>
      <c r="AZ46" s="89" t="str">
        <f t="shared" ref="AZ46:BK46" si="114">IF(AZ30="","",1)</f>
        <v/>
      </c>
      <c r="BA46" s="89" t="str">
        <f t="shared" si="114"/>
        <v/>
      </c>
      <c r="BB46" s="89" t="str">
        <f t="shared" si="114"/>
        <v/>
      </c>
      <c r="BC46" s="89" t="str">
        <f t="shared" si="114"/>
        <v/>
      </c>
      <c r="BD46" s="89" t="str">
        <f t="shared" si="114"/>
        <v/>
      </c>
      <c r="BE46" s="89" t="str">
        <f t="shared" si="114"/>
        <v/>
      </c>
      <c r="BF46" s="89" t="str">
        <f t="shared" si="114"/>
        <v/>
      </c>
      <c r="BG46" s="89" t="str">
        <f t="shared" si="114"/>
        <v/>
      </c>
      <c r="BH46" s="89" t="str">
        <f t="shared" si="114"/>
        <v/>
      </c>
      <c r="BI46" s="89" t="str">
        <f t="shared" si="114"/>
        <v/>
      </c>
      <c r="BJ46" s="89" t="str">
        <f t="shared" si="114"/>
        <v/>
      </c>
      <c r="BK46" s="89" t="str">
        <f t="shared" si="114"/>
        <v/>
      </c>
      <c r="BL46" s="41"/>
      <c r="BM46" s="41"/>
      <c r="BN46" s="41"/>
      <c r="BO46" s="41"/>
      <c r="BP46" s="89" t="str">
        <f t="shared" ref="BP46:CA46" si="115">IF(BP30="","",1)</f>
        <v/>
      </c>
      <c r="BQ46" s="89" t="str">
        <f t="shared" si="115"/>
        <v/>
      </c>
      <c r="BR46" s="89" t="str">
        <f t="shared" si="115"/>
        <v/>
      </c>
      <c r="BS46" s="89" t="str">
        <f t="shared" si="115"/>
        <v/>
      </c>
      <c r="BT46" s="89" t="str">
        <f t="shared" si="115"/>
        <v/>
      </c>
      <c r="BU46" s="89" t="str">
        <f t="shared" si="115"/>
        <v/>
      </c>
      <c r="BV46" s="89" t="str">
        <f t="shared" si="115"/>
        <v/>
      </c>
      <c r="BW46" s="89" t="str">
        <f t="shared" si="115"/>
        <v/>
      </c>
      <c r="BX46" s="89" t="str">
        <f t="shared" si="115"/>
        <v/>
      </c>
      <c r="BY46" s="89" t="str">
        <f t="shared" si="115"/>
        <v/>
      </c>
      <c r="BZ46" s="89" t="str">
        <f t="shared" si="115"/>
        <v/>
      </c>
      <c r="CA46" s="89" t="str">
        <f t="shared" si="115"/>
        <v/>
      </c>
      <c r="CB46" s="41"/>
      <c r="CC46" s="41"/>
      <c r="CD46" s="41"/>
      <c r="CE46" s="41"/>
      <c r="CF46" s="41"/>
      <c r="CG46" s="41"/>
      <c r="CH46" s="41"/>
      <c r="CI46" s="41"/>
      <c r="CJ46" s="41"/>
    </row>
    <row r="47" ht="30.0" customHeight="1">
      <c r="A47" s="90"/>
      <c r="B47" s="41"/>
      <c r="C47" s="41"/>
      <c r="D47" s="89" t="str">
        <f t="shared" ref="D47:O47" si="116">IF(D34="","",1)</f>
        <v/>
      </c>
      <c r="E47" s="89" t="str">
        <f t="shared" si="116"/>
        <v/>
      </c>
      <c r="F47" s="89" t="str">
        <f t="shared" si="116"/>
        <v/>
      </c>
      <c r="G47" s="89" t="str">
        <f t="shared" si="116"/>
        <v/>
      </c>
      <c r="H47" s="89" t="str">
        <f t="shared" si="116"/>
        <v/>
      </c>
      <c r="I47" s="89" t="str">
        <f t="shared" si="116"/>
        <v/>
      </c>
      <c r="J47" s="89" t="str">
        <f t="shared" si="116"/>
        <v/>
      </c>
      <c r="K47" s="89" t="str">
        <f t="shared" si="116"/>
        <v/>
      </c>
      <c r="L47" s="89" t="str">
        <f t="shared" si="116"/>
        <v/>
      </c>
      <c r="M47" s="89" t="str">
        <f t="shared" si="116"/>
        <v/>
      </c>
      <c r="N47" s="89" t="str">
        <f t="shared" si="116"/>
        <v/>
      </c>
      <c r="O47" s="89" t="str">
        <f t="shared" si="116"/>
        <v/>
      </c>
      <c r="P47" s="41"/>
      <c r="Q47" s="41"/>
      <c r="R47" s="41"/>
      <c r="S47" s="41"/>
      <c r="T47" s="89" t="str">
        <f t="shared" ref="T47:AE47" si="117">IF(T34="","",1)</f>
        <v/>
      </c>
      <c r="U47" s="89" t="str">
        <f t="shared" si="117"/>
        <v/>
      </c>
      <c r="V47" s="89" t="str">
        <f t="shared" si="117"/>
        <v/>
      </c>
      <c r="W47" s="89" t="str">
        <f t="shared" si="117"/>
        <v/>
      </c>
      <c r="X47" s="89" t="str">
        <f t="shared" si="117"/>
        <v/>
      </c>
      <c r="Y47" s="89" t="str">
        <f t="shared" si="117"/>
        <v/>
      </c>
      <c r="Z47" s="89" t="str">
        <f t="shared" si="117"/>
        <v/>
      </c>
      <c r="AA47" s="89" t="str">
        <f t="shared" si="117"/>
        <v/>
      </c>
      <c r="AB47" s="89" t="str">
        <f t="shared" si="117"/>
        <v/>
      </c>
      <c r="AC47" s="89" t="str">
        <f t="shared" si="117"/>
        <v/>
      </c>
      <c r="AD47" s="89" t="str">
        <f t="shared" si="117"/>
        <v/>
      </c>
      <c r="AE47" s="89" t="str">
        <f t="shared" si="117"/>
        <v/>
      </c>
      <c r="AF47" s="41"/>
      <c r="AG47" s="41"/>
      <c r="AH47" s="41"/>
      <c r="AI47" s="41"/>
      <c r="AJ47" s="89" t="str">
        <f t="shared" ref="AJ47:AU47" si="118">IF(AJ34="","",1)</f>
        <v/>
      </c>
      <c r="AK47" s="89" t="str">
        <f t="shared" si="118"/>
        <v/>
      </c>
      <c r="AL47" s="89" t="str">
        <f t="shared" si="118"/>
        <v/>
      </c>
      <c r="AM47" s="89" t="str">
        <f t="shared" si="118"/>
        <v/>
      </c>
      <c r="AN47" s="89" t="str">
        <f t="shared" si="118"/>
        <v/>
      </c>
      <c r="AO47" s="89" t="str">
        <f t="shared" si="118"/>
        <v/>
      </c>
      <c r="AP47" s="89" t="str">
        <f t="shared" si="118"/>
        <v/>
      </c>
      <c r="AQ47" s="89" t="str">
        <f t="shared" si="118"/>
        <v/>
      </c>
      <c r="AR47" s="89" t="str">
        <f t="shared" si="118"/>
        <v/>
      </c>
      <c r="AS47" s="89" t="str">
        <f t="shared" si="118"/>
        <v/>
      </c>
      <c r="AT47" s="89" t="str">
        <f t="shared" si="118"/>
        <v/>
      </c>
      <c r="AU47" s="89" t="str">
        <f t="shared" si="118"/>
        <v/>
      </c>
      <c r="AV47" s="41"/>
      <c r="AW47" s="41"/>
      <c r="AX47" s="41"/>
      <c r="AY47" s="41"/>
      <c r="AZ47" s="89" t="str">
        <f t="shared" ref="AZ47:BK47" si="119">IF(AZ34="","",1)</f>
        <v/>
      </c>
      <c r="BA47" s="89" t="str">
        <f t="shared" si="119"/>
        <v/>
      </c>
      <c r="BB47" s="89" t="str">
        <f t="shared" si="119"/>
        <v/>
      </c>
      <c r="BC47" s="89" t="str">
        <f t="shared" si="119"/>
        <v/>
      </c>
      <c r="BD47" s="89" t="str">
        <f t="shared" si="119"/>
        <v/>
      </c>
      <c r="BE47" s="89" t="str">
        <f t="shared" si="119"/>
        <v/>
      </c>
      <c r="BF47" s="89" t="str">
        <f t="shared" si="119"/>
        <v/>
      </c>
      <c r="BG47" s="89" t="str">
        <f t="shared" si="119"/>
        <v/>
      </c>
      <c r="BH47" s="89" t="str">
        <f t="shared" si="119"/>
        <v/>
      </c>
      <c r="BI47" s="89" t="str">
        <f t="shared" si="119"/>
        <v/>
      </c>
      <c r="BJ47" s="89" t="str">
        <f t="shared" si="119"/>
        <v/>
      </c>
      <c r="BK47" s="89" t="str">
        <f t="shared" si="119"/>
        <v/>
      </c>
      <c r="BL47" s="41"/>
      <c r="BM47" s="41"/>
      <c r="BN47" s="41"/>
      <c r="BO47" s="41"/>
      <c r="BP47" s="89" t="str">
        <f t="shared" ref="BP47:CA47" si="120">IF(BP34="","",1)</f>
        <v/>
      </c>
      <c r="BQ47" s="89" t="str">
        <f t="shared" si="120"/>
        <v/>
      </c>
      <c r="BR47" s="89" t="str">
        <f t="shared" si="120"/>
        <v/>
      </c>
      <c r="BS47" s="89" t="str">
        <f t="shared" si="120"/>
        <v/>
      </c>
      <c r="BT47" s="89" t="str">
        <f t="shared" si="120"/>
        <v/>
      </c>
      <c r="BU47" s="89" t="str">
        <f t="shared" si="120"/>
        <v/>
      </c>
      <c r="BV47" s="89" t="str">
        <f t="shared" si="120"/>
        <v/>
      </c>
      <c r="BW47" s="89" t="str">
        <f t="shared" si="120"/>
        <v/>
      </c>
      <c r="BX47" s="89" t="str">
        <f t="shared" si="120"/>
        <v/>
      </c>
      <c r="BY47" s="89" t="str">
        <f t="shared" si="120"/>
        <v/>
      </c>
      <c r="BZ47" s="89" t="str">
        <f t="shared" si="120"/>
        <v/>
      </c>
      <c r="CA47" s="89" t="str">
        <f t="shared" si="120"/>
        <v/>
      </c>
      <c r="CB47" s="41"/>
      <c r="CC47" s="41"/>
      <c r="CD47" s="41"/>
      <c r="CE47" s="41"/>
      <c r="CF47" s="41"/>
      <c r="CG47" s="41"/>
      <c r="CH47" s="41"/>
      <c r="CI47" s="41"/>
      <c r="CJ47" s="41"/>
    </row>
    <row r="48" ht="30.0" customHeight="1">
      <c r="A48" s="90"/>
      <c r="B48" s="41"/>
      <c r="C48" s="41"/>
      <c r="D48" s="89" t="str">
        <f t="shared" ref="D48:O48" si="121">IF(D35="","",1)</f>
        <v/>
      </c>
      <c r="E48" s="89" t="str">
        <f t="shared" si="121"/>
        <v/>
      </c>
      <c r="F48" s="89" t="str">
        <f t="shared" si="121"/>
        <v/>
      </c>
      <c r="G48" s="89" t="str">
        <f t="shared" si="121"/>
        <v/>
      </c>
      <c r="H48" s="89" t="str">
        <f t="shared" si="121"/>
        <v/>
      </c>
      <c r="I48" s="89" t="str">
        <f t="shared" si="121"/>
        <v/>
      </c>
      <c r="J48" s="89" t="str">
        <f t="shared" si="121"/>
        <v/>
      </c>
      <c r="K48" s="89" t="str">
        <f t="shared" si="121"/>
        <v/>
      </c>
      <c r="L48" s="89" t="str">
        <f t="shared" si="121"/>
        <v/>
      </c>
      <c r="M48" s="89" t="str">
        <f t="shared" si="121"/>
        <v/>
      </c>
      <c r="N48" s="89" t="str">
        <f t="shared" si="121"/>
        <v/>
      </c>
      <c r="O48" s="89" t="str">
        <f t="shared" si="121"/>
        <v/>
      </c>
      <c r="P48" s="41"/>
      <c r="Q48" s="41"/>
      <c r="R48" s="41"/>
      <c r="S48" s="41"/>
      <c r="T48" s="89" t="str">
        <f t="shared" ref="T48:AE48" si="122">IF(T35="","",1)</f>
        <v/>
      </c>
      <c r="U48" s="89" t="str">
        <f t="shared" si="122"/>
        <v/>
      </c>
      <c r="V48" s="89" t="str">
        <f t="shared" si="122"/>
        <v/>
      </c>
      <c r="W48" s="89" t="str">
        <f t="shared" si="122"/>
        <v/>
      </c>
      <c r="X48" s="89" t="str">
        <f t="shared" si="122"/>
        <v/>
      </c>
      <c r="Y48" s="89" t="str">
        <f t="shared" si="122"/>
        <v/>
      </c>
      <c r="Z48" s="89" t="str">
        <f t="shared" si="122"/>
        <v/>
      </c>
      <c r="AA48" s="89" t="str">
        <f t="shared" si="122"/>
        <v/>
      </c>
      <c r="AB48" s="89" t="str">
        <f t="shared" si="122"/>
        <v/>
      </c>
      <c r="AC48" s="89" t="str">
        <f t="shared" si="122"/>
        <v/>
      </c>
      <c r="AD48" s="89" t="str">
        <f t="shared" si="122"/>
        <v/>
      </c>
      <c r="AE48" s="89" t="str">
        <f t="shared" si="122"/>
        <v/>
      </c>
      <c r="AF48" s="41"/>
      <c r="AG48" s="41"/>
      <c r="AH48" s="41"/>
      <c r="AI48" s="41"/>
      <c r="AJ48" s="89" t="str">
        <f t="shared" ref="AJ48:AU48" si="123">IF(AJ35="","",1)</f>
        <v/>
      </c>
      <c r="AK48" s="89" t="str">
        <f t="shared" si="123"/>
        <v/>
      </c>
      <c r="AL48" s="89" t="str">
        <f t="shared" si="123"/>
        <v/>
      </c>
      <c r="AM48" s="89" t="str">
        <f t="shared" si="123"/>
        <v/>
      </c>
      <c r="AN48" s="89" t="str">
        <f t="shared" si="123"/>
        <v/>
      </c>
      <c r="AO48" s="89" t="str">
        <f t="shared" si="123"/>
        <v/>
      </c>
      <c r="AP48" s="89" t="str">
        <f t="shared" si="123"/>
        <v/>
      </c>
      <c r="AQ48" s="89" t="str">
        <f t="shared" si="123"/>
        <v/>
      </c>
      <c r="AR48" s="89" t="str">
        <f t="shared" si="123"/>
        <v/>
      </c>
      <c r="AS48" s="89" t="str">
        <f t="shared" si="123"/>
        <v/>
      </c>
      <c r="AT48" s="89" t="str">
        <f t="shared" si="123"/>
        <v/>
      </c>
      <c r="AU48" s="89" t="str">
        <f t="shared" si="123"/>
        <v/>
      </c>
      <c r="AV48" s="41"/>
      <c r="AW48" s="41"/>
      <c r="AX48" s="41"/>
      <c r="AY48" s="41"/>
      <c r="AZ48" s="89" t="str">
        <f t="shared" ref="AZ48:BK48" si="124">IF(AZ35="","",1)</f>
        <v/>
      </c>
      <c r="BA48" s="89" t="str">
        <f t="shared" si="124"/>
        <v/>
      </c>
      <c r="BB48" s="89" t="str">
        <f t="shared" si="124"/>
        <v/>
      </c>
      <c r="BC48" s="89" t="str">
        <f t="shared" si="124"/>
        <v/>
      </c>
      <c r="BD48" s="89" t="str">
        <f t="shared" si="124"/>
        <v/>
      </c>
      <c r="BE48" s="89" t="str">
        <f t="shared" si="124"/>
        <v/>
      </c>
      <c r="BF48" s="89" t="str">
        <f t="shared" si="124"/>
        <v/>
      </c>
      <c r="BG48" s="89" t="str">
        <f t="shared" si="124"/>
        <v/>
      </c>
      <c r="BH48" s="89" t="str">
        <f t="shared" si="124"/>
        <v/>
      </c>
      <c r="BI48" s="89" t="str">
        <f t="shared" si="124"/>
        <v/>
      </c>
      <c r="BJ48" s="89" t="str">
        <f t="shared" si="124"/>
        <v/>
      </c>
      <c r="BK48" s="89" t="str">
        <f t="shared" si="124"/>
        <v/>
      </c>
      <c r="BL48" s="41"/>
      <c r="BM48" s="41"/>
      <c r="BN48" s="41"/>
      <c r="BO48" s="41"/>
      <c r="BP48" s="89" t="str">
        <f t="shared" ref="BP48:CA48" si="125">IF(BP35="","",1)</f>
        <v/>
      </c>
      <c r="BQ48" s="89" t="str">
        <f t="shared" si="125"/>
        <v/>
      </c>
      <c r="BR48" s="89" t="str">
        <f t="shared" si="125"/>
        <v/>
      </c>
      <c r="BS48" s="89" t="str">
        <f t="shared" si="125"/>
        <v/>
      </c>
      <c r="BT48" s="89" t="str">
        <f t="shared" si="125"/>
        <v/>
      </c>
      <c r="BU48" s="89" t="str">
        <f t="shared" si="125"/>
        <v/>
      </c>
      <c r="BV48" s="89" t="str">
        <f t="shared" si="125"/>
        <v/>
      </c>
      <c r="BW48" s="89" t="str">
        <f t="shared" si="125"/>
        <v/>
      </c>
      <c r="BX48" s="89" t="str">
        <f t="shared" si="125"/>
        <v/>
      </c>
      <c r="BY48" s="89" t="str">
        <f t="shared" si="125"/>
        <v/>
      </c>
      <c r="BZ48" s="89" t="str">
        <f t="shared" si="125"/>
        <v/>
      </c>
      <c r="CA48" s="89" t="str">
        <f t="shared" si="125"/>
        <v/>
      </c>
      <c r="CB48" s="41"/>
      <c r="CC48" s="41"/>
      <c r="CD48" s="41"/>
      <c r="CE48" s="41"/>
      <c r="CF48" s="41"/>
      <c r="CG48" s="41"/>
      <c r="CH48" s="41"/>
      <c r="CI48" s="41"/>
      <c r="CJ48" s="41"/>
    </row>
    <row r="49" ht="30.0" customHeight="1">
      <c r="A49" s="90"/>
      <c r="B49" s="41"/>
      <c r="C49" s="41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</row>
    <row r="50" ht="30.0" customHeight="1">
      <c r="A50" s="90"/>
      <c r="B50" s="41"/>
      <c r="C50" s="4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</row>
    <row r="51" ht="30.0" customHeight="1">
      <c r="A51" s="90"/>
      <c r="B51" s="41"/>
      <c r="C51" s="41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</row>
    <row r="52" ht="30.0" customHeight="1">
      <c r="A52" s="90"/>
      <c r="B52" s="41"/>
      <c r="C52" s="41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</row>
    <row r="53" ht="30.0" customHeight="1">
      <c r="A53" s="90"/>
      <c r="B53" s="41"/>
      <c r="C53" s="41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</row>
    <row r="54" ht="30.0" customHeight="1">
      <c r="A54" s="90"/>
      <c r="B54" s="41"/>
      <c r="C54" s="41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</row>
    <row r="55" ht="30.0" customHeight="1">
      <c r="A55" s="90"/>
      <c r="B55" s="41"/>
      <c r="C55" s="41"/>
      <c r="D55" s="89" t="str">
        <f t="shared" ref="D55:F55" si="126">IF(OR(D29="",D30=""),"Não","ok")</f>
        <v>Não</v>
      </c>
      <c r="E55" s="89" t="str">
        <f t="shared" si="126"/>
        <v>Não</v>
      </c>
      <c r="F55" s="89" t="str">
        <f t="shared" si="126"/>
        <v>Não</v>
      </c>
      <c r="G55" s="89" t="s">
        <v>97</v>
      </c>
      <c r="H55" s="89" t="s">
        <v>97</v>
      </c>
      <c r="I55" s="89" t="s">
        <v>97</v>
      </c>
      <c r="J55" s="89" t="s">
        <v>97</v>
      </c>
      <c r="K55" s="89" t="s">
        <v>98</v>
      </c>
      <c r="L55" s="89" t="s">
        <v>98</v>
      </c>
      <c r="M55" s="89" t="s">
        <v>98</v>
      </c>
      <c r="N55" s="89" t="s">
        <v>98</v>
      </c>
      <c r="O55" s="89" t="s">
        <v>98</v>
      </c>
      <c r="P55" s="41"/>
      <c r="Q55" s="41"/>
      <c r="R55" s="41"/>
      <c r="S55" s="41"/>
      <c r="T55" s="41" t="s">
        <v>98</v>
      </c>
      <c r="U55" s="41" t="s">
        <v>98</v>
      </c>
      <c r="V55" s="41" t="s">
        <v>98</v>
      </c>
      <c r="W55" s="41" t="s">
        <v>98</v>
      </c>
      <c r="X55" s="41" t="s">
        <v>98</v>
      </c>
      <c r="Y55" s="41" t="s">
        <v>98</v>
      </c>
      <c r="Z55" s="41" t="s">
        <v>98</v>
      </c>
      <c r="AA55" s="41" t="s">
        <v>98</v>
      </c>
      <c r="AB55" s="41" t="s">
        <v>98</v>
      </c>
      <c r="AC55" s="41" t="s">
        <v>98</v>
      </c>
      <c r="AD55" s="41" t="s">
        <v>98</v>
      </c>
      <c r="AE55" s="41" t="s">
        <v>98</v>
      </c>
      <c r="AF55" s="41"/>
      <c r="AG55" s="41"/>
      <c r="AH55" s="41"/>
      <c r="AI55" s="41"/>
      <c r="AJ55" s="41" t="s">
        <v>98</v>
      </c>
      <c r="AK55" s="41" t="s">
        <v>98</v>
      </c>
      <c r="AL55" s="41" t="s">
        <v>98</v>
      </c>
      <c r="AM55" s="41" t="s">
        <v>98</v>
      </c>
      <c r="AN55" s="41" t="s">
        <v>98</v>
      </c>
      <c r="AO55" s="41" t="s">
        <v>98</v>
      </c>
      <c r="AP55" s="41" t="s">
        <v>98</v>
      </c>
      <c r="AQ55" s="41" t="s">
        <v>98</v>
      </c>
      <c r="AR55" s="41" t="s">
        <v>98</v>
      </c>
      <c r="AS55" s="41" t="s">
        <v>98</v>
      </c>
      <c r="AT55" s="41" t="s">
        <v>98</v>
      </c>
      <c r="AU55" s="41" t="s">
        <v>98</v>
      </c>
      <c r="AV55" s="41"/>
      <c r="AW55" s="41"/>
      <c r="AX55" s="41"/>
      <c r="AY55" s="41"/>
      <c r="AZ55" s="41" t="s">
        <v>98</v>
      </c>
      <c r="BA55" s="41" t="s">
        <v>98</v>
      </c>
      <c r="BB55" s="41" t="s">
        <v>98</v>
      </c>
      <c r="BC55" s="41" t="s">
        <v>98</v>
      </c>
      <c r="BD55" s="41" t="s">
        <v>98</v>
      </c>
      <c r="BE55" s="41" t="s">
        <v>98</v>
      </c>
      <c r="BF55" s="41" t="s">
        <v>98</v>
      </c>
      <c r="BG55" s="41" t="s">
        <v>98</v>
      </c>
      <c r="BH55" s="41" t="s">
        <v>98</v>
      </c>
      <c r="BI55" s="41" t="s">
        <v>98</v>
      </c>
      <c r="BJ55" s="41" t="s">
        <v>98</v>
      </c>
      <c r="BK55" s="41" t="s">
        <v>98</v>
      </c>
      <c r="BL55" s="41"/>
      <c r="BM55" s="41"/>
      <c r="BN55" s="41"/>
      <c r="BO55" s="41"/>
      <c r="BP55" s="41" t="s">
        <v>98</v>
      </c>
      <c r="BQ55" s="41" t="s">
        <v>98</v>
      </c>
      <c r="BR55" s="41" t="s">
        <v>98</v>
      </c>
      <c r="BS55" s="41" t="s">
        <v>98</v>
      </c>
      <c r="BT55" s="41" t="s">
        <v>98</v>
      </c>
      <c r="BU55" s="41" t="s">
        <v>98</v>
      </c>
      <c r="BV55" s="41" t="s">
        <v>98</v>
      </c>
      <c r="BW55" s="41" t="s">
        <v>98</v>
      </c>
      <c r="BX55" s="41" t="s">
        <v>98</v>
      </c>
      <c r="BY55" s="41" t="s">
        <v>98</v>
      </c>
      <c r="BZ55" s="41" t="s">
        <v>98</v>
      </c>
      <c r="CA55" s="41" t="s">
        <v>98</v>
      </c>
      <c r="CB55" s="41"/>
      <c r="CC55" s="41"/>
      <c r="CD55" s="41"/>
      <c r="CE55" s="41"/>
      <c r="CF55" s="41"/>
      <c r="CG55" s="41"/>
      <c r="CH55" s="41"/>
      <c r="CI55" s="41"/>
      <c r="CJ55" s="41"/>
    </row>
    <row r="56" ht="30.0" customHeight="1">
      <c r="A56" s="90"/>
      <c r="B56" s="41"/>
      <c r="C56" s="41"/>
      <c r="D56" s="89" t="str">
        <f>IF(D55="ok",COLUMN(#REF!),"")</f>
        <v/>
      </c>
      <c r="E56" s="89" t="str">
        <f t="shared" ref="E56:F56" si="127">IF(E55="ok",COLUMN(A77),"")</f>
        <v/>
      </c>
      <c r="F56" s="89" t="str">
        <f t="shared" si="127"/>
        <v/>
      </c>
      <c r="G56" s="89">
        <v>4.0</v>
      </c>
      <c r="H56" s="89">
        <v>5.0</v>
      </c>
      <c r="I56" s="89">
        <v>6.0</v>
      </c>
      <c r="J56" s="89">
        <v>7.0</v>
      </c>
      <c r="K56" s="89"/>
      <c r="L56" s="89"/>
      <c r="M56" s="89"/>
      <c r="N56" s="89"/>
      <c r="O56" s="89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</row>
    <row r="57" ht="30.0" customHeight="1">
      <c r="A57" s="90"/>
      <c r="B57" s="41"/>
      <c r="C57" s="41"/>
      <c r="D57" s="89" t="str">
        <f t="shared" ref="D57:F57" si="128">IF(OR(D31="",D32=""),"Não","ok")</f>
        <v>Não</v>
      </c>
      <c r="E57" s="89" t="str">
        <f t="shared" si="128"/>
        <v>Não</v>
      </c>
      <c r="F57" s="89" t="str">
        <f t="shared" si="128"/>
        <v>Não</v>
      </c>
      <c r="G57" s="89" t="s">
        <v>97</v>
      </c>
      <c r="H57" s="89" t="s">
        <v>98</v>
      </c>
      <c r="I57" s="89" t="s">
        <v>98</v>
      </c>
      <c r="J57" s="89" t="s">
        <v>98</v>
      </c>
      <c r="K57" s="89" t="s">
        <v>98</v>
      </c>
      <c r="L57" s="89" t="s">
        <v>98</v>
      </c>
      <c r="M57" s="89" t="s">
        <v>98</v>
      </c>
      <c r="N57" s="89" t="s">
        <v>98</v>
      </c>
      <c r="O57" s="89" t="s">
        <v>98</v>
      </c>
      <c r="P57" s="41"/>
      <c r="Q57" s="41"/>
      <c r="R57" s="41"/>
      <c r="S57" s="41"/>
      <c r="T57" s="41" t="s">
        <v>98</v>
      </c>
      <c r="U57" s="41" t="s">
        <v>98</v>
      </c>
      <c r="V57" s="41" t="s">
        <v>98</v>
      </c>
      <c r="W57" s="41" t="s">
        <v>98</v>
      </c>
      <c r="X57" s="41" t="s">
        <v>98</v>
      </c>
      <c r="Y57" s="41" t="s">
        <v>98</v>
      </c>
      <c r="Z57" s="41" t="s">
        <v>98</v>
      </c>
      <c r="AA57" s="41" t="s">
        <v>98</v>
      </c>
      <c r="AB57" s="41" t="s">
        <v>98</v>
      </c>
      <c r="AC57" s="41" t="s">
        <v>98</v>
      </c>
      <c r="AD57" s="41" t="s">
        <v>98</v>
      </c>
      <c r="AE57" s="41" t="s">
        <v>98</v>
      </c>
      <c r="AF57" s="41"/>
      <c r="AG57" s="41"/>
      <c r="AH57" s="41"/>
      <c r="AI57" s="41"/>
      <c r="AJ57" s="41" t="s">
        <v>98</v>
      </c>
      <c r="AK57" s="41" t="s">
        <v>98</v>
      </c>
      <c r="AL57" s="41" t="s">
        <v>98</v>
      </c>
      <c r="AM57" s="41" t="s">
        <v>98</v>
      </c>
      <c r="AN57" s="41" t="s">
        <v>98</v>
      </c>
      <c r="AO57" s="41" t="s">
        <v>98</v>
      </c>
      <c r="AP57" s="41" t="s">
        <v>98</v>
      </c>
      <c r="AQ57" s="41" t="s">
        <v>98</v>
      </c>
      <c r="AR57" s="41" t="s">
        <v>98</v>
      </c>
      <c r="AS57" s="41" t="s">
        <v>98</v>
      </c>
      <c r="AT57" s="41" t="s">
        <v>98</v>
      </c>
      <c r="AU57" s="41" t="s">
        <v>98</v>
      </c>
      <c r="AV57" s="41" t="s">
        <v>98</v>
      </c>
      <c r="AW57" s="41" t="s">
        <v>98</v>
      </c>
      <c r="AX57" s="41" t="s">
        <v>98</v>
      </c>
      <c r="AY57" s="41" t="s">
        <v>98</v>
      </c>
      <c r="AZ57" s="41" t="s">
        <v>98</v>
      </c>
      <c r="BA57" s="41" t="s">
        <v>98</v>
      </c>
      <c r="BB57" s="41" t="s">
        <v>98</v>
      </c>
      <c r="BC57" s="41" t="s">
        <v>98</v>
      </c>
      <c r="BD57" s="41" t="s">
        <v>98</v>
      </c>
      <c r="BE57" s="41" t="s">
        <v>98</v>
      </c>
      <c r="BF57" s="41" t="s">
        <v>98</v>
      </c>
      <c r="BG57" s="41" t="s">
        <v>98</v>
      </c>
      <c r="BH57" s="41" t="s">
        <v>98</v>
      </c>
      <c r="BI57" s="41" t="s">
        <v>98</v>
      </c>
      <c r="BJ57" s="41" t="s">
        <v>98</v>
      </c>
      <c r="BK57" s="41" t="s">
        <v>98</v>
      </c>
      <c r="BL57" s="41"/>
      <c r="BM57" s="41"/>
      <c r="BN57" s="41"/>
      <c r="BO57" s="41"/>
      <c r="BP57" s="41" t="s">
        <v>98</v>
      </c>
      <c r="BQ57" s="41" t="s">
        <v>98</v>
      </c>
      <c r="BR57" s="41" t="s">
        <v>98</v>
      </c>
      <c r="BS57" s="41" t="s">
        <v>98</v>
      </c>
      <c r="BT57" s="41" t="s">
        <v>98</v>
      </c>
      <c r="BU57" s="41" t="s">
        <v>98</v>
      </c>
      <c r="BV57" s="41" t="s">
        <v>98</v>
      </c>
      <c r="BW57" s="41" t="s">
        <v>98</v>
      </c>
      <c r="BX57" s="41" t="s">
        <v>98</v>
      </c>
      <c r="BY57" s="41" t="s">
        <v>98</v>
      </c>
      <c r="BZ57" s="41" t="s">
        <v>98</v>
      </c>
      <c r="CA57" s="41" t="s">
        <v>98</v>
      </c>
      <c r="CB57" s="41"/>
      <c r="CC57" s="41"/>
      <c r="CD57" s="41"/>
      <c r="CE57" s="41"/>
      <c r="CF57" s="41"/>
      <c r="CG57" s="41"/>
      <c r="CH57" s="41"/>
      <c r="CI57" s="41"/>
      <c r="CJ57" s="41"/>
    </row>
    <row r="58" ht="30.0" customHeight="1">
      <c r="A58" s="90"/>
      <c r="B58" s="41"/>
      <c r="C58" s="41"/>
      <c r="D58" s="89" t="str">
        <f>IF(D57="ok",COLUMN(#REF!),"")</f>
        <v/>
      </c>
      <c r="E58" s="89" t="str">
        <f t="shared" ref="E58:F58" si="129">IF(E57="ok",COLUMN(A78),"")</f>
        <v/>
      </c>
      <c r="F58" s="89" t="str">
        <f t="shared" si="129"/>
        <v/>
      </c>
      <c r="G58" s="89">
        <v>4.0</v>
      </c>
      <c r="H58" s="89"/>
      <c r="I58" s="89"/>
      <c r="J58" s="89"/>
      <c r="K58" s="89"/>
      <c r="L58" s="89"/>
      <c r="M58" s="89"/>
      <c r="N58" s="89"/>
      <c r="O58" s="89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</row>
    <row r="59" ht="30.0" customHeight="1">
      <c r="A59" s="90"/>
      <c r="B59" s="41"/>
      <c r="C59" s="41"/>
      <c r="D59" s="89" t="str">
        <f t="shared" ref="D59:F59" si="130">IF(OR(D33="",D34=""),"Não","ok")</f>
        <v>Não</v>
      </c>
      <c r="E59" s="89" t="str">
        <f t="shared" si="130"/>
        <v>Não</v>
      </c>
      <c r="F59" s="89" t="str">
        <f t="shared" si="130"/>
        <v>Não</v>
      </c>
      <c r="G59" s="89" t="s">
        <v>97</v>
      </c>
      <c r="H59" s="89" t="s">
        <v>98</v>
      </c>
      <c r="I59" s="89" t="s">
        <v>98</v>
      </c>
      <c r="J59" s="89" t="s">
        <v>98</v>
      </c>
      <c r="K59" s="89" t="s">
        <v>98</v>
      </c>
      <c r="L59" s="89" t="s">
        <v>98</v>
      </c>
      <c r="M59" s="89" t="s">
        <v>98</v>
      </c>
      <c r="N59" s="89" t="s">
        <v>98</v>
      </c>
      <c r="O59" s="89" t="s">
        <v>98</v>
      </c>
      <c r="P59" s="41"/>
      <c r="Q59" s="41"/>
      <c r="R59" s="41"/>
      <c r="S59" s="41"/>
      <c r="T59" s="41" t="s">
        <v>98</v>
      </c>
      <c r="U59" s="41" t="s">
        <v>98</v>
      </c>
      <c r="V59" s="41" t="s">
        <v>98</v>
      </c>
      <c r="W59" s="41" t="s">
        <v>98</v>
      </c>
      <c r="X59" s="41" t="s">
        <v>98</v>
      </c>
      <c r="Y59" s="41" t="s">
        <v>98</v>
      </c>
      <c r="Z59" s="41" t="s">
        <v>98</v>
      </c>
      <c r="AA59" s="41" t="s">
        <v>98</v>
      </c>
      <c r="AB59" s="41" t="s">
        <v>98</v>
      </c>
      <c r="AC59" s="41" t="s">
        <v>98</v>
      </c>
      <c r="AD59" s="41" t="s">
        <v>98</v>
      </c>
      <c r="AE59" s="41" t="s">
        <v>98</v>
      </c>
      <c r="AF59" s="41"/>
      <c r="AG59" s="41"/>
      <c r="AH59" s="41"/>
      <c r="AI59" s="41"/>
      <c r="AJ59" s="41" t="s">
        <v>98</v>
      </c>
      <c r="AK59" s="41" t="s">
        <v>98</v>
      </c>
      <c r="AL59" s="41" t="s">
        <v>98</v>
      </c>
      <c r="AM59" s="41" t="s">
        <v>98</v>
      </c>
      <c r="AN59" s="41" t="s">
        <v>98</v>
      </c>
      <c r="AO59" s="41" t="s">
        <v>98</v>
      </c>
      <c r="AP59" s="41" t="s">
        <v>98</v>
      </c>
      <c r="AQ59" s="41" t="s">
        <v>98</v>
      </c>
      <c r="AR59" s="41" t="s">
        <v>98</v>
      </c>
      <c r="AS59" s="41" t="s">
        <v>98</v>
      </c>
      <c r="AT59" s="41" t="s">
        <v>98</v>
      </c>
      <c r="AU59" s="41" t="s">
        <v>98</v>
      </c>
      <c r="AV59" s="41" t="s">
        <v>98</v>
      </c>
      <c r="AW59" s="41" t="s">
        <v>98</v>
      </c>
      <c r="AX59" s="41" t="s">
        <v>98</v>
      </c>
      <c r="AY59" s="41" t="s">
        <v>98</v>
      </c>
      <c r="AZ59" s="41" t="s">
        <v>98</v>
      </c>
      <c r="BA59" s="41" t="s">
        <v>98</v>
      </c>
      <c r="BB59" s="41" t="s">
        <v>98</v>
      </c>
      <c r="BC59" s="41" t="s">
        <v>98</v>
      </c>
      <c r="BD59" s="41" t="s">
        <v>98</v>
      </c>
      <c r="BE59" s="41" t="s">
        <v>98</v>
      </c>
      <c r="BF59" s="41" t="s">
        <v>98</v>
      </c>
      <c r="BG59" s="41" t="s">
        <v>98</v>
      </c>
      <c r="BH59" s="41" t="s">
        <v>98</v>
      </c>
      <c r="BI59" s="41" t="s">
        <v>98</v>
      </c>
      <c r="BJ59" s="41" t="s">
        <v>98</v>
      </c>
      <c r="BK59" s="41" t="s">
        <v>98</v>
      </c>
      <c r="BL59" s="41"/>
      <c r="BM59" s="41"/>
      <c r="BN59" s="41"/>
      <c r="BO59" s="41"/>
      <c r="BP59" s="41" t="s">
        <v>98</v>
      </c>
      <c r="BQ59" s="41" t="s">
        <v>98</v>
      </c>
      <c r="BR59" s="41" t="s">
        <v>98</v>
      </c>
      <c r="BS59" s="41" t="s">
        <v>98</v>
      </c>
      <c r="BT59" s="41" t="s">
        <v>98</v>
      </c>
      <c r="BU59" s="41" t="s">
        <v>98</v>
      </c>
      <c r="BV59" s="41" t="s">
        <v>98</v>
      </c>
      <c r="BW59" s="41" t="s">
        <v>98</v>
      </c>
      <c r="BX59" s="41" t="s">
        <v>98</v>
      </c>
      <c r="BY59" s="41" t="s">
        <v>98</v>
      </c>
      <c r="BZ59" s="41" t="s">
        <v>98</v>
      </c>
      <c r="CA59" s="41" t="s">
        <v>98</v>
      </c>
      <c r="CB59" s="41"/>
      <c r="CC59" s="41"/>
      <c r="CD59" s="41"/>
      <c r="CE59" s="41"/>
      <c r="CF59" s="41"/>
      <c r="CG59" s="41"/>
      <c r="CH59" s="41"/>
      <c r="CI59" s="41"/>
      <c r="CJ59" s="41"/>
    </row>
    <row r="60" ht="30.0" customHeight="1">
      <c r="A60" s="90"/>
      <c r="B60" s="41"/>
      <c r="C60" s="41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</row>
    <row r="61" ht="30.0" customHeight="1">
      <c r="A61" s="90"/>
      <c r="B61" s="41"/>
      <c r="C61" s="41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</row>
    <row r="62" ht="30.0" customHeight="1">
      <c r="A62" s="90"/>
      <c r="B62" s="41"/>
      <c r="C62" s="41"/>
      <c r="D62" s="89" t="str">
        <f>IF(D59="ok",COLUMN(#REF!),"")</f>
        <v/>
      </c>
      <c r="E62" s="89" t="str">
        <f t="shared" ref="E62:F62" si="131">IF(E59="ok",COLUMN(A79),"")</f>
        <v/>
      </c>
      <c r="F62" s="89" t="str">
        <f t="shared" si="131"/>
        <v/>
      </c>
      <c r="G62" s="89">
        <v>4.0</v>
      </c>
      <c r="H62" s="89"/>
      <c r="I62" s="89"/>
      <c r="J62" s="89"/>
      <c r="K62" s="89"/>
      <c r="L62" s="89"/>
      <c r="M62" s="89"/>
      <c r="N62" s="89"/>
      <c r="O62" s="89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</row>
    <row r="63" ht="30.0" customHeight="1">
      <c r="A63" s="90"/>
      <c r="B63" s="41" t="str">
        <f>DA!G15&amp;": "&amp;DA!H15</f>
        <v>Aumentar: Receita mensal recorrente</v>
      </c>
      <c r="C63" s="41" t="str">
        <f>DA!H13</f>
        <v>Perspectiva Financeira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</row>
    <row r="64" ht="30.0" customHeight="1">
      <c r="A64" s="90"/>
      <c r="B64" s="41" t="str">
        <f>DA!G16&amp;": "&amp;DA!H16</f>
        <v>Aumentar: Lucratividade</v>
      </c>
      <c r="C64" s="41" t="str">
        <f>DA!K13</f>
        <v>Perspectiva de Clientes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</row>
    <row r="65" ht="30.0" customHeight="1">
      <c r="A65" s="90"/>
      <c r="B65" s="41" t="str">
        <f>DA!G17&amp;": "&amp;DA!H17</f>
        <v>Diminuir: Despesas</v>
      </c>
      <c r="C65" s="41" t="str">
        <f>DA!H24</f>
        <v>Perspectiva de Processos Internos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</row>
    <row r="66" ht="30.0" customHeight="1">
      <c r="A66" s="90"/>
      <c r="B66" s="41" t="str">
        <f>DA!G18&amp;": "&amp;DA!H18</f>
        <v>Diminuir: Custos operacionais fixos</v>
      </c>
      <c r="C66" s="41" t="str">
        <f>DA!K24</f>
        <v>Perspectiva de Aprendizagem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</row>
    <row r="67" ht="30.0" customHeight="1">
      <c r="A67" s="90"/>
      <c r="B67" s="41" t="str">
        <f>DA!G19&amp;": "&amp;DA!H19</f>
        <v>: </v>
      </c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</row>
    <row r="68" ht="30.0" customHeight="1">
      <c r="A68" s="90"/>
      <c r="B68" s="41" t="str">
        <f>DA!G20&amp;": "&amp;DA!H20</f>
        <v>: 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</row>
    <row r="69" ht="30.0" customHeight="1">
      <c r="A69" s="90"/>
      <c r="B69" s="41" t="str">
        <f>DA!G21&amp;": "&amp;DA!H21</f>
        <v>: 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</row>
    <row r="70" ht="30.0" customHeight="1">
      <c r="A70" s="90"/>
      <c r="B70" s="41" t="str">
        <f>DA!G22&amp;": "&amp;DA!H22</f>
        <v>: 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</row>
    <row r="71" ht="30.0" customHeight="1">
      <c r="A71" s="90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</row>
    <row r="72" ht="30.0" customHeight="1">
      <c r="A72" s="90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</row>
    <row r="73" ht="30.0" customHeight="1">
      <c r="A73" s="90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</row>
    <row r="74" ht="30.0" customHeight="1">
      <c r="A74" s="90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</row>
    <row r="75" ht="30.0" customHeight="1">
      <c r="A75" s="90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</row>
    <row r="76" ht="30.0" customHeight="1">
      <c r="A76" s="90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</row>
    <row r="77" ht="30.0" customHeight="1">
      <c r="A77" s="90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</row>
    <row r="78" ht="30.0" customHeight="1">
      <c r="A78" s="9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</row>
    <row r="79" ht="30.0" customHeight="1">
      <c r="A79" s="90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</row>
    <row r="80" ht="30.0" customHeight="1">
      <c r="A80" s="90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</row>
    <row r="81" ht="30.0" customHeight="1">
      <c r="A81" s="90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</row>
    <row r="82" ht="30.0" customHeight="1">
      <c r="A82" s="90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</row>
    <row r="83" ht="30.0" customHeight="1">
      <c r="A83" s="90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</row>
    <row r="84" ht="30.0" customHeight="1">
      <c r="A84" s="90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</row>
    <row r="85" ht="30.0" customHeight="1">
      <c r="A85" s="90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</row>
    <row r="86" ht="30.0" customHeight="1">
      <c r="A86" s="90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</row>
    <row r="87" ht="30.0" customHeight="1">
      <c r="A87" s="90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</row>
    <row r="88" ht="30.0" customHeight="1">
      <c r="A88" s="90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</row>
    <row r="89" ht="30.0" customHeight="1">
      <c r="A89" s="90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</row>
    <row r="90" ht="30.0" customHeight="1">
      <c r="A90" s="90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</row>
    <row r="91" ht="30.0" customHeight="1">
      <c r="A91" s="90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</row>
    <row r="92" ht="30.0" customHeight="1">
      <c r="A92" s="90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</row>
    <row r="93" ht="30.0" customHeight="1">
      <c r="A93" s="90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</row>
    <row r="94" ht="30.0" customHeight="1">
      <c r="A94" s="90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</row>
    <row r="95" ht="30.0" customHeight="1">
      <c r="A95" s="90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</row>
    <row r="96" ht="30.0" customHeight="1">
      <c r="A96" s="90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</row>
    <row r="97" ht="30.0" customHeight="1">
      <c r="A97" s="90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</row>
    <row r="98" ht="30.0" customHeight="1">
      <c r="A98" s="90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</row>
    <row r="99" ht="30.0" customHeight="1">
      <c r="A99" s="90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</row>
    <row r="100" ht="30.0" customHeight="1">
      <c r="A100" s="90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</row>
    <row r="101" ht="30.0" customHeight="1">
      <c r="A101" s="90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</row>
    <row r="102" ht="30.0" customHeight="1">
      <c r="A102" s="90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</row>
    <row r="103" ht="30.0" customHeight="1">
      <c r="A103" s="90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</row>
    <row r="104" ht="30.0" customHeight="1">
      <c r="A104" s="90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</row>
    <row r="105" ht="30.0" customHeight="1">
      <c r="A105" s="90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</row>
    <row r="106" ht="30.0" customHeight="1">
      <c r="A106" s="90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</row>
    <row r="107" ht="30.0" customHeight="1">
      <c r="A107" s="90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</row>
    <row r="108" ht="30.0" customHeight="1">
      <c r="A108" s="90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</row>
    <row r="109" ht="30.0" customHeight="1">
      <c r="A109" s="90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</row>
    <row r="110" ht="30.0" customHeight="1">
      <c r="A110" s="90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</row>
    <row r="111" ht="30.0" customHeight="1">
      <c r="A111" s="90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</row>
    <row r="112" ht="30.0" customHeight="1">
      <c r="A112" s="90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</row>
    <row r="113" ht="30.0" customHeight="1">
      <c r="A113" s="90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</row>
    <row r="114" ht="30.0" customHeight="1">
      <c r="A114" s="90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</row>
    <row r="115" ht="30.0" customHeight="1">
      <c r="A115" s="90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</row>
    <row r="116" ht="30.0" customHeight="1">
      <c r="A116" s="90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</row>
    <row r="117" ht="30.0" customHeight="1">
      <c r="A117" s="90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</row>
    <row r="118" ht="30.0" customHeight="1">
      <c r="A118" s="9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</row>
    <row r="119" ht="30.0" customHeight="1">
      <c r="A119" s="90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</row>
    <row r="120" ht="30.0" customHeight="1">
      <c r="A120" s="90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</row>
    <row r="121" ht="30.0" customHeight="1">
      <c r="A121" s="90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</row>
    <row r="122" ht="30.0" customHeight="1">
      <c r="A122" s="90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</row>
    <row r="123" ht="30.0" customHeight="1">
      <c r="A123" s="9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</row>
    <row r="124" ht="30.0" customHeight="1">
      <c r="A124" s="90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</row>
    <row r="125" ht="30.0" customHeight="1">
      <c r="A125" s="90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</row>
    <row r="126" ht="30.0" customHeight="1">
      <c r="A126" s="90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</row>
    <row r="127" ht="30.0" customHeight="1">
      <c r="A127" s="90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</row>
    <row r="128" ht="30.0" customHeight="1">
      <c r="A128" s="90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</row>
    <row r="129" ht="30.0" customHeight="1">
      <c r="A129" s="90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</row>
    <row r="130" ht="30.0" customHeight="1">
      <c r="A130" s="90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</row>
    <row r="131" ht="14.25" customHeight="1">
      <c r="A131" s="90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</row>
    <row r="132" ht="14.25" customHeight="1">
      <c r="A132" s="90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</row>
    <row r="133" ht="14.25" customHeight="1">
      <c r="A133" s="90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</row>
    <row r="134" ht="14.25" customHeight="1">
      <c r="A134" s="90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</row>
    <row r="135" ht="14.25" customHeight="1">
      <c r="A135" s="90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</row>
    <row r="136" ht="14.25" customHeight="1">
      <c r="A136" s="90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</row>
    <row r="137" ht="14.25" customHeight="1">
      <c r="A137" s="90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</row>
    <row r="138" ht="14.25" customHeight="1">
      <c r="A138" s="90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</row>
    <row r="139" ht="14.25" customHeight="1">
      <c r="A139" s="90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</row>
    <row r="140" ht="14.25" customHeight="1">
      <c r="A140" s="90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</row>
    <row r="141" ht="14.25" customHeight="1"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</row>
    <row r="142" ht="14.25" customHeight="1"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</row>
    <row r="143" ht="14.25" customHeight="1"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</row>
    <row r="144" ht="14.25" customHeight="1"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</row>
    <row r="145" ht="14.25" customHeight="1"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</row>
    <row r="146" ht="14.25" customHeight="1"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</row>
    <row r="147" ht="14.25" customHeight="1"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</row>
    <row r="148" ht="14.25" customHeight="1"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</row>
    <row r="149" ht="14.25" customHeight="1"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</row>
    <row r="150" ht="14.25" customHeight="1"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</row>
    <row r="151" ht="14.25" customHeight="1"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</row>
    <row r="152" ht="14.25" customHeight="1"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</row>
    <row r="153" ht="14.25" customHeight="1"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</row>
    <row r="154" ht="14.25" customHeight="1"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</row>
    <row r="155" ht="14.25" customHeight="1"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</row>
    <row r="156" ht="14.25" customHeight="1"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</row>
    <row r="157" ht="14.25" customHeight="1"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</row>
    <row r="158" ht="14.25" customHeight="1"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</row>
    <row r="159" ht="14.25" customHeight="1"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</row>
    <row r="160" ht="14.25" customHeight="1"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</row>
    <row r="161" ht="14.25" customHeight="1"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</row>
    <row r="162" ht="14.25" customHeight="1"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</row>
    <row r="163" ht="14.25" customHeight="1"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</row>
    <row r="164" ht="14.25" customHeight="1"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</row>
    <row r="165" ht="14.25" customHeight="1"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</row>
    <row r="166" ht="14.25" customHeight="1"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</row>
    <row r="167" ht="14.25" customHeight="1"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</row>
    <row r="168" ht="14.25" customHeight="1"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</row>
    <row r="169" ht="14.25" customHeight="1"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</row>
    <row r="170" ht="14.25" customHeight="1"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</row>
    <row r="171" ht="14.25" customHeight="1"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</row>
    <row r="172" ht="14.25" customHeight="1"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</row>
    <row r="173" ht="14.25" customHeight="1"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</row>
    <row r="174" ht="14.25" customHeight="1"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</row>
    <row r="175" ht="14.25" customHeight="1"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</row>
    <row r="176" ht="14.25" customHeight="1"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</row>
    <row r="177" ht="14.25" customHeight="1"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</row>
    <row r="178" ht="14.25" customHeight="1"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</row>
    <row r="179" ht="14.25" customHeight="1"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</row>
    <row r="180" ht="14.25" customHeight="1"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</row>
    <row r="181" ht="14.25" customHeight="1"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</row>
    <row r="182" ht="14.25" customHeight="1"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</row>
    <row r="183" ht="14.25" customHeight="1"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</row>
    <row r="184" ht="14.25" customHeight="1"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</row>
    <row r="185" ht="14.25" customHeight="1"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  <c r="AN185" s="57"/>
      <c r="AO185" s="57"/>
      <c r="AP185" s="57"/>
      <c r="AQ185" s="57"/>
      <c r="AR185" s="57"/>
      <c r="AS185" s="57"/>
      <c r="AT185" s="57"/>
      <c r="AU185" s="57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</row>
    <row r="186" ht="14.25" customHeight="1"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  <c r="AT186" s="57"/>
      <c r="AU186" s="57"/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</row>
    <row r="187" ht="14.25" customHeight="1"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  <c r="AN187" s="57"/>
      <c r="AO187" s="57"/>
      <c r="AP187" s="57"/>
      <c r="AQ187" s="57"/>
      <c r="AR187" s="57"/>
      <c r="AS187" s="57"/>
      <c r="AT187" s="57"/>
      <c r="AU187" s="57"/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</row>
    <row r="188" ht="14.25" customHeight="1"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</row>
    <row r="189" ht="14.25" customHeight="1"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</row>
    <row r="190" ht="14.25" customHeight="1"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  <c r="AN190" s="57"/>
      <c r="AO190" s="57"/>
      <c r="AP190" s="57"/>
      <c r="AQ190" s="57"/>
      <c r="AR190" s="57"/>
      <c r="AS190" s="57"/>
      <c r="AT190" s="57"/>
      <c r="AU190" s="57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</row>
    <row r="191" ht="14.25" customHeight="1"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  <c r="AT191" s="57"/>
      <c r="AU191" s="57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</row>
    <row r="192" ht="14.25" customHeight="1"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</row>
    <row r="193" ht="14.25" customHeight="1"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  <c r="AN193" s="57"/>
      <c r="AO193" s="57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</row>
    <row r="194" ht="14.25" customHeight="1"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  <c r="AN194" s="57"/>
      <c r="AO194" s="57"/>
      <c r="AP194" s="57"/>
      <c r="AQ194" s="57"/>
      <c r="AR194" s="57"/>
      <c r="AS194" s="57"/>
      <c r="AT194" s="57"/>
      <c r="AU194" s="57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</row>
    <row r="195" ht="14.25" customHeight="1"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  <c r="AN195" s="57"/>
      <c r="AO195" s="57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</row>
    <row r="196" ht="14.25" customHeight="1"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  <c r="AT196" s="57"/>
      <c r="AU196" s="57"/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</row>
    <row r="197" ht="14.25" customHeight="1"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</row>
    <row r="198" ht="14.25" customHeight="1"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  <c r="AN198" s="57"/>
      <c r="AO198" s="57"/>
      <c r="AP198" s="57"/>
      <c r="AQ198" s="57"/>
      <c r="AR198" s="57"/>
      <c r="AS198" s="57"/>
      <c r="AT198" s="57"/>
      <c r="AU198" s="57"/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</row>
    <row r="199" ht="14.25" customHeight="1"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  <c r="AN199" s="57"/>
      <c r="AO199" s="57"/>
      <c r="AP199" s="57"/>
      <c r="AQ199" s="57"/>
      <c r="AR199" s="57"/>
      <c r="AS199" s="57"/>
      <c r="AT199" s="57"/>
      <c r="AU199" s="57"/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</row>
    <row r="200" ht="14.25" customHeight="1"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</row>
    <row r="201" ht="14.25" customHeight="1"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</row>
    <row r="202" ht="14.25" customHeight="1"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  <c r="AN202" s="57"/>
      <c r="AO202" s="57"/>
      <c r="AP202" s="57"/>
      <c r="AQ202" s="57"/>
      <c r="AR202" s="57"/>
      <c r="AS202" s="57"/>
      <c r="AT202" s="57"/>
      <c r="AU202" s="57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</row>
    <row r="203" ht="14.25" customHeight="1"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  <c r="AN203" s="57"/>
      <c r="AO203" s="57"/>
      <c r="AP203" s="57"/>
      <c r="AQ203" s="57"/>
      <c r="AR203" s="57"/>
      <c r="AS203" s="57"/>
      <c r="AT203" s="57"/>
      <c r="AU203" s="57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</row>
    <row r="204" ht="14.25" customHeight="1"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  <c r="AN204" s="57"/>
      <c r="AO204" s="57"/>
      <c r="AP204" s="57"/>
      <c r="AQ204" s="57"/>
      <c r="AR204" s="57"/>
      <c r="AS204" s="57"/>
      <c r="AT204" s="57"/>
      <c r="AU204" s="57"/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</row>
    <row r="205" ht="14.25" customHeight="1"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</row>
    <row r="206" ht="14.25" customHeight="1"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  <c r="AN206" s="57"/>
      <c r="AO206" s="57"/>
      <c r="AP206" s="57"/>
      <c r="AQ206" s="57"/>
      <c r="AR206" s="57"/>
      <c r="AS206" s="57"/>
      <c r="AT206" s="57"/>
      <c r="AU206" s="57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</row>
    <row r="207" ht="14.25" customHeight="1"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</row>
    <row r="208" ht="14.25" customHeight="1"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</row>
    <row r="209" ht="14.25" customHeight="1"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  <c r="AN209" s="57"/>
      <c r="AO209" s="57"/>
      <c r="AP209" s="57"/>
      <c r="AQ209" s="57"/>
      <c r="AR209" s="57"/>
      <c r="AS209" s="57"/>
      <c r="AT209" s="57"/>
      <c r="AU209" s="57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</row>
    <row r="210" ht="14.25" customHeight="1"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  <c r="AN210" s="57"/>
      <c r="AO210" s="57"/>
      <c r="AP210" s="57"/>
      <c r="AQ210" s="57"/>
      <c r="AR210" s="57"/>
      <c r="AS210" s="57"/>
      <c r="AT210" s="57"/>
      <c r="AU210" s="57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</row>
    <row r="211" ht="14.25" customHeight="1"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  <c r="AN211" s="57"/>
      <c r="AO211" s="57"/>
      <c r="AP211" s="57"/>
      <c r="AQ211" s="57"/>
      <c r="AR211" s="57"/>
      <c r="AS211" s="57"/>
      <c r="AT211" s="57"/>
      <c r="AU211" s="57"/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</row>
    <row r="212" ht="14.25" customHeight="1"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</row>
    <row r="213" ht="14.25" customHeight="1"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  <c r="AT213" s="57"/>
      <c r="AU213" s="57"/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</row>
    <row r="214" ht="14.25" customHeight="1"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  <c r="AT214" s="57"/>
      <c r="AU214" s="57"/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</row>
    <row r="215" ht="14.25" customHeight="1"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  <c r="AN215" s="57"/>
      <c r="AO215" s="57"/>
      <c r="AP215" s="57"/>
      <c r="AQ215" s="57"/>
      <c r="AR215" s="57"/>
      <c r="AS215" s="57"/>
      <c r="AT215" s="57"/>
      <c r="AU215" s="57"/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</row>
    <row r="216" ht="14.25" customHeight="1"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</row>
    <row r="217" ht="14.25" customHeight="1"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  <c r="AN217" s="57"/>
      <c r="AO217" s="57"/>
      <c r="AP217" s="57"/>
      <c r="AQ217" s="57"/>
      <c r="AR217" s="57"/>
      <c r="AS217" s="57"/>
      <c r="AT217" s="57"/>
      <c r="AU217" s="57"/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</row>
    <row r="218" ht="14.25" customHeight="1"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  <c r="AN218" s="57"/>
      <c r="AO218" s="57"/>
      <c r="AP218" s="57"/>
      <c r="AQ218" s="57"/>
      <c r="AR218" s="57"/>
      <c r="AS218" s="57"/>
      <c r="AT218" s="57"/>
      <c r="AU218" s="57"/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</row>
    <row r="219" ht="14.25" customHeight="1"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  <c r="AT219" s="57"/>
      <c r="AU219" s="57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</row>
    <row r="220" ht="14.25" customHeight="1"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</row>
    <row r="221" ht="14.25" customHeight="1"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  <c r="AN221" s="57"/>
      <c r="AO221" s="57"/>
      <c r="AP221" s="57"/>
      <c r="AQ221" s="57"/>
      <c r="AR221" s="57"/>
      <c r="AS221" s="57"/>
      <c r="AT221" s="57"/>
      <c r="AU221" s="57"/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</row>
    <row r="222" ht="14.25" customHeight="1"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  <c r="AN222" s="57"/>
      <c r="AO222" s="57"/>
      <c r="AP222" s="57"/>
      <c r="AQ222" s="57"/>
      <c r="AR222" s="57"/>
      <c r="AS222" s="57"/>
      <c r="AT222" s="57"/>
      <c r="AU222" s="57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</row>
    <row r="223" ht="14.25" customHeight="1"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  <c r="AN223" s="57"/>
      <c r="AO223" s="57"/>
      <c r="AP223" s="57"/>
      <c r="AQ223" s="57"/>
      <c r="AR223" s="57"/>
      <c r="AS223" s="57"/>
      <c r="AT223" s="57"/>
      <c r="AU223" s="57"/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</row>
    <row r="224" ht="14.25" customHeight="1"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</row>
    <row r="225" ht="14.25" customHeight="1"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  <c r="AT225" s="57"/>
      <c r="AU225" s="57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</row>
    <row r="226" ht="14.25" customHeight="1"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  <c r="AT226" s="57"/>
      <c r="AU226" s="57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</row>
    <row r="227" ht="14.25" customHeight="1"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  <c r="AN227" s="57"/>
      <c r="AO227" s="57"/>
      <c r="AP227" s="57"/>
      <c r="AQ227" s="57"/>
      <c r="AR227" s="57"/>
      <c r="AS227" s="57"/>
      <c r="AT227" s="57"/>
      <c r="AU227" s="57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</row>
    <row r="228" ht="14.25" customHeight="1"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</row>
    <row r="229" ht="14.25" customHeight="1"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  <c r="AN229" s="57"/>
      <c r="AO229" s="57"/>
      <c r="AP229" s="57"/>
      <c r="AQ229" s="57"/>
      <c r="AR229" s="57"/>
      <c r="AS229" s="57"/>
      <c r="AT229" s="57"/>
      <c r="AU229" s="57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</row>
    <row r="230" ht="14.25" customHeight="1"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</row>
    <row r="231" ht="14.25" customHeight="1"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  <c r="AT231" s="57"/>
      <c r="AU231" s="57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</row>
    <row r="232" ht="14.25" customHeight="1"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</row>
    <row r="233" ht="14.25" customHeight="1"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  <c r="AN233" s="57"/>
      <c r="AO233" s="57"/>
      <c r="AP233" s="57"/>
      <c r="AQ233" s="57"/>
      <c r="AR233" s="57"/>
      <c r="AS233" s="57"/>
      <c r="AT233" s="57"/>
      <c r="AU233" s="57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</row>
    <row r="234" ht="14.25" customHeight="1"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  <c r="AN234" s="57"/>
      <c r="AO234" s="57"/>
      <c r="AP234" s="57"/>
      <c r="AQ234" s="57"/>
      <c r="AR234" s="57"/>
      <c r="AS234" s="57"/>
      <c r="AT234" s="57"/>
      <c r="AU234" s="57"/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</row>
    <row r="235" ht="14.25" customHeight="1"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  <c r="AN235" s="57"/>
      <c r="AO235" s="57"/>
      <c r="AP235" s="57"/>
      <c r="AQ235" s="57"/>
      <c r="AR235" s="57"/>
      <c r="AS235" s="57"/>
      <c r="AT235" s="57"/>
      <c r="AU235" s="57"/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</row>
    <row r="236" ht="14.25" customHeight="1"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</row>
    <row r="237" ht="14.25" customHeight="1"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</row>
    <row r="238" ht="14.25" customHeight="1"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  <c r="AN238" s="57"/>
      <c r="AO238" s="57"/>
      <c r="AP238" s="57"/>
      <c r="AQ238" s="57"/>
      <c r="AR238" s="57"/>
      <c r="AS238" s="57"/>
      <c r="AT238" s="57"/>
      <c r="AU238" s="57"/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</row>
    <row r="239" ht="14.25" customHeight="1"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  <c r="AT239" s="57"/>
      <c r="AU239" s="57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</row>
    <row r="240" ht="14.25" customHeight="1"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  <c r="AN240" s="57"/>
      <c r="AO240" s="57"/>
      <c r="AP240" s="57"/>
      <c r="AQ240" s="57"/>
      <c r="AR240" s="57"/>
      <c r="AS240" s="57"/>
      <c r="AT240" s="57"/>
      <c r="AU240" s="57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</row>
    <row r="241" ht="14.25" customHeight="1"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  <c r="AN241" s="57"/>
      <c r="AO241" s="57"/>
      <c r="AP241" s="57"/>
      <c r="AQ241" s="57"/>
      <c r="AR241" s="57"/>
      <c r="AS241" s="57"/>
      <c r="AT241" s="57"/>
      <c r="AU241" s="57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</row>
    <row r="242" ht="14.25" customHeight="1"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  <c r="AN242" s="57"/>
      <c r="AO242" s="57"/>
      <c r="AP242" s="57"/>
      <c r="AQ242" s="57"/>
      <c r="AR242" s="57"/>
      <c r="AS242" s="57"/>
      <c r="AT242" s="57"/>
      <c r="AU242" s="57"/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</row>
    <row r="243" ht="14.25" customHeight="1"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  <c r="AN243" s="57"/>
      <c r="AO243" s="57"/>
      <c r="AP243" s="57"/>
      <c r="AQ243" s="57"/>
      <c r="AR243" s="57"/>
      <c r="AS243" s="57"/>
      <c r="AT243" s="57"/>
      <c r="AU243" s="57"/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</row>
    <row r="244" ht="14.25" customHeight="1"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  <c r="AT244" s="57"/>
      <c r="AU244" s="57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</row>
    <row r="245" ht="14.25" customHeight="1"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</row>
    <row r="246" ht="14.25" customHeight="1"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  <c r="AN246" s="57"/>
      <c r="AO246" s="57"/>
      <c r="AP246" s="57"/>
      <c r="AQ246" s="57"/>
      <c r="AR246" s="57"/>
      <c r="AS246" s="57"/>
      <c r="AT246" s="57"/>
      <c r="AU246" s="57"/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</row>
    <row r="247" ht="14.25" customHeight="1"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  <c r="AN247" s="57"/>
      <c r="AO247" s="57"/>
      <c r="AP247" s="57"/>
      <c r="AQ247" s="57"/>
      <c r="AR247" s="57"/>
      <c r="AS247" s="57"/>
      <c r="AT247" s="57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</row>
    <row r="248" ht="14.25" customHeight="1"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  <c r="AN248" s="57"/>
      <c r="AO248" s="57"/>
      <c r="AP248" s="57"/>
      <c r="AQ248" s="57"/>
      <c r="AR248" s="57"/>
      <c r="AS248" s="57"/>
      <c r="AT248" s="57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</row>
    <row r="249" ht="14.25" customHeight="1"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  <c r="AT249" s="57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</row>
    <row r="250" ht="14.25" customHeight="1"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  <c r="AN250" s="57"/>
      <c r="AO250" s="57"/>
      <c r="AP250" s="57"/>
      <c r="AQ250" s="57"/>
      <c r="AR250" s="57"/>
      <c r="AS250" s="57"/>
      <c r="AT250" s="57"/>
      <c r="AU250" s="57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</row>
    <row r="251" ht="14.25" customHeight="1"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  <c r="AN251" s="57"/>
      <c r="AO251" s="57"/>
      <c r="AP251" s="57"/>
      <c r="AQ251" s="57"/>
      <c r="AR251" s="57"/>
      <c r="AS251" s="57"/>
      <c r="AT251" s="57"/>
      <c r="AU251" s="57"/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</row>
    <row r="252" ht="14.25" customHeight="1"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  <c r="AN252" s="57"/>
      <c r="AO252" s="57"/>
      <c r="AP252" s="57"/>
      <c r="AQ252" s="57"/>
      <c r="AR252" s="57"/>
      <c r="AS252" s="57"/>
      <c r="AT252" s="57"/>
      <c r="AU252" s="57"/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</row>
    <row r="253" ht="14.25" customHeight="1"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  <c r="AN253" s="57"/>
      <c r="AO253" s="57"/>
      <c r="AP253" s="57"/>
      <c r="AQ253" s="57"/>
      <c r="AR253" s="57"/>
      <c r="AS253" s="57"/>
      <c r="AT253" s="57"/>
      <c r="AU253" s="57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</row>
    <row r="254" ht="14.25" customHeight="1"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  <c r="AT254" s="57"/>
      <c r="AU254" s="57"/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</row>
    <row r="255" ht="14.25" customHeight="1"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  <c r="AN255" s="57"/>
      <c r="AO255" s="57"/>
      <c r="AP255" s="57"/>
      <c r="AQ255" s="57"/>
      <c r="AR255" s="57"/>
      <c r="AS255" s="57"/>
      <c r="AT255" s="57"/>
      <c r="AU255" s="57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</row>
    <row r="256" ht="14.25" customHeight="1"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  <c r="AN256" s="57"/>
      <c r="AO256" s="57"/>
      <c r="AP256" s="57"/>
      <c r="AQ256" s="57"/>
      <c r="AR256" s="57"/>
      <c r="AS256" s="57"/>
      <c r="AT256" s="57"/>
      <c r="AU256" s="57"/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</row>
    <row r="257" ht="14.25" customHeight="1"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  <c r="AN257" s="57"/>
      <c r="AO257" s="57"/>
      <c r="AP257" s="57"/>
      <c r="AQ257" s="57"/>
      <c r="AR257" s="57"/>
      <c r="AS257" s="57"/>
      <c r="AT257" s="57"/>
      <c r="AU257" s="57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</row>
    <row r="258" ht="14.25" customHeight="1"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  <c r="AN258" s="57"/>
      <c r="AO258" s="57"/>
      <c r="AP258" s="57"/>
      <c r="AQ258" s="57"/>
      <c r="AR258" s="57"/>
      <c r="AS258" s="57"/>
      <c r="AT258" s="57"/>
      <c r="AU258" s="57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</row>
    <row r="259" ht="14.25" customHeight="1"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  <c r="AT259" s="57"/>
      <c r="AU259" s="57"/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</row>
    <row r="260" ht="14.25" customHeight="1"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</row>
    <row r="261" ht="14.25" customHeight="1"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  <c r="AN261" s="57"/>
      <c r="AO261" s="57"/>
      <c r="AP261" s="57"/>
      <c r="AQ261" s="57"/>
      <c r="AR261" s="57"/>
      <c r="AS261" s="57"/>
      <c r="AT261" s="57"/>
      <c r="AU261" s="57"/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</row>
    <row r="262" ht="14.25" customHeight="1"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  <c r="AN262" s="57"/>
      <c r="AO262" s="57"/>
      <c r="AP262" s="57"/>
      <c r="AQ262" s="57"/>
      <c r="AR262" s="57"/>
      <c r="AS262" s="57"/>
      <c r="AT262" s="57"/>
      <c r="AU262" s="57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</row>
    <row r="263" ht="14.25" customHeight="1"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</row>
    <row r="264" ht="14.25" customHeight="1"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</row>
    <row r="265" ht="14.25" customHeight="1"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</row>
    <row r="266" ht="14.25" customHeight="1"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</row>
    <row r="267" ht="14.25" customHeight="1"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</row>
    <row r="268" ht="14.25" customHeight="1"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</row>
    <row r="269" ht="14.25" customHeight="1"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</row>
    <row r="270" ht="14.25" customHeight="1"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</row>
    <row r="271" ht="14.25" customHeight="1"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</row>
    <row r="272" ht="14.25" customHeight="1"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</row>
    <row r="273" ht="14.25" customHeight="1"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</row>
    <row r="274" ht="14.25" customHeight="1"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</row>
    <row r="275" ht="14.25" customHeight="1"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</row>
    <row r="276" ht="14.25" customHeight="1"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</row>
    <row r="277" ht="14.25" customHeight="1"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</row>
    <row r="278" ht="14.25" customHeight="1"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</row>
    <row r="279" ht="14.25" customHeight="1"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</row>
    <row r="280" ht="14.25" customHeight="1"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</row>
    <row r="281" ht="14.25" customHeight="1"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</row>
    <row r="282" ht="14.25" customHeight="1"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</row>
    <row r="283" ht="14.25" customHeight="1"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</row>
    <row r="284" ht="14.25" customHeight="1"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</row>
    <row r="285" ht="14.25" customHeight="1"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</row>
    <row r="286" ht="14.25" customHeight="1"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</row>
    <row r="287" ht="14.25" customHeight="1"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</row>
    <row r="288" ht="14.25" customHeight="1"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</row>
    <row r="289" ht="14.25" customHeight="1"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</row>
    <row r="290" ht="14.25" customHeight="1"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</row>
    <row r="291" ht="14.25" customHeight="1"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</row>
    <row r="292" ht="14.25" customHeight="1"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</row>
    <row r="293" ht="14.25" customHeight="1"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</row>
    <row r="294" ht="14.25" customHeight="1"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</row>
    <row r="295" ht="14.25" customHeight="1"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</row>
    <row r="296" ht="14.25" customHeight="1"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</row>
    <row r="297" ht="14.25" customHeight="1"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</row>
    <row r="298" ht="14.25" customHeight="1"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</row>
    <row r="299" ht="14.25" customHeight="1"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</row>
    <row r="300" ht="14.25" customHeight="1"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</row>
    <row r="301" ht="14.25" customHeight="1"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</row>
    <row r="302" ht="14.25" customHeight="1"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</row>
    <row r="303" ht="14.25" customHeight="1"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</row>
    <row r="304" ht="14.25" customHeight="1"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</row>
    <row r="305" ht="14.25" customHeight="1"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</row>
    <row r="306" ht="14.25" customHeight="1"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</row>
    <row r="307" ht="14.25" customHeight="1"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</row>
    <row r="308" ht="14.25" customHeight="1"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</row>
    <row r="309" ht="14.25" customHeight="1"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</row>
    <row r="310" ht="14.25" customHeight="1"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</row>
    <row r="311" ht="14.25" customHeight="1"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</row>
    <row r="312" ht="14.25" customHeight="1"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</row>
    <row r="313" ht="14.25" customHeight="1"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</row>
    <row r="314" ht="14.25" customHeight="1"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</row>
    <row r="315" ht="14.25" customHeight="1"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</row>
    <row r="316" ht="14.25" customHeight="1"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</row>
    <row r="317" ht="14.25" customHeight="1"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</row>
    <row r="318" ht="14.25" customHeight="1"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</row>
    <row r="319" ht="14.25" customHeight="1"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</row>
    <row r="320" ht="14.25" customHeight="1"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</row>
    <row r="321" ht="14.25" customHeight="1"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</row>
    <row r="322" ht="14.25" customHeight="1"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</row>
    <row r="323" ht="14.25" customHeight="1"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</row>
    <row r="324" ht="14.25" customHeight="1"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</row>
    <row r="325" ht="14.25" customHeight="1"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</row>
    <row r="326" ht="14.25" customHeight="1"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</row>
    <row r="327" ht="14.25" customHeight="1"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</row>
    <row r="328" ht="14.25" customHeight="1"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</row>
    <row r="329" ht="14.25" customHeight="1"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</row>
    <row r="330" ht="14.25" customHeight="1"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</row>
    <row r="331" ht="14.25" customHeight="1"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</row>
    <row r="332" ht="14.25" customHeight="1"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</row>
    <row r="333" ht="14.25" customHeight="1"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</row>
    <row r="334" ht="14.25" customHeight="1"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</row>
    <row r="335" ht="14.25" customHeight="1"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</row>
    <row r="336" ht="14.25" customHeight="1"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</row>
    <row r="337" ht="14.25" customHeight="1"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</row>
    <row r="338" ht="14.25" customHeight="1"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</row>
    <row r="339" ht="14.25" customHeight="1"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</row>
    <row r="340" ht="14.25" customHeight="1"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</row>
    <row r="341" ht="14.25" customHeight="1"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</row>
    <row r="342" ht="14.25" customHeight="1"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</row>
    <row r="343" ht="14.25" customHeight="1"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</row>
    <row r="344" ht="14.25" customHeight="1"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</row>
    <row r="345" ht="14.25" customHeight="1"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</row>
    <row r="346" ht="14.25" customHeight="1"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</row>
    <row r="347" ht="14.25" customHeight="1"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</row>
    <row r="348" ht="14.25" customHeight="1"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</row>
    <row r="349" ht="14.25" customHeight="1"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</row>
    <row r="350" ht="14.25" customHeight="1"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</row>
    <row r="351" ht="14.25" customHeight="1"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</row>
    <row r="352" ht="14.25" customHeight="1"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</row>
    <row r="353" ht="14.25" customHeight="1"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</row>
    <row r="354" ht="14.25" customHeight="1"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</row>
    <row r="355" ht="14.25" customHeight="1"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</row>
    <row r="356" ht="14.25" customHeight="1"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</row>
    <row r="357" ht="14.25" customHeight="1"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</row>
    <row r="358" ht="14.25" customHeight="1"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</row>
    <row r="359" ht="14.25" customHeight="1"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</row>
    <row r="360" ht="14.25" customHeight="1"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</row>
    <row r="361" ht="14.25" customHeight="1"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</row>
    <row r="362" ht="14.25" customHeight="1"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</row>
    <row r="363" ht="14.25" customHeight="1"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</row>
    <row r="364" ht="14.25" customHeight="1"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</row>
    <row r="365" ht="14.25" customHeight="1"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</row>
    <row r="366" ht="14.25" customHeight="1"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</row>
    <row r="367" ht="14.25" customHeight="1"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</row>
    <row r="368" ht="14.25" customHeight="1"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</row>
    <row r="369" ht="14.25" customHeight="1"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</row>
    <row r="370" ht="14.25" customHeight="1"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</row>
    <row r="371" ht="14.25" customHeight="1"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</row>
    <row r="372" ht="14.25" customHeight="1"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</row>
    <row r="373" ht="14.25" customHeight="1"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</row>
    <row r="374" ht="14.25" customHeight="1"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</row>
    <row r="375" ht="14.25" customHeight="1"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</row>
    <row r="376" ht="14.25" customHeight="1"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</row>
    <row r="377" ht="14.25" customHeight="1"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</row>
    <row r="378" ht="14.25" customHeight="1"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</row>
    <row r="379" ht="14.25" customHeight="1"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</row>
    <row r="380" ht="14.25" customHeight="1"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</row>
    <row r="381" ht="14.25" customHeight="1"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</row>
    <row r="382" ht="14.25" customHeight="1"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</row>
    <row r="383" ht="14.25" customHeight="1"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</row>
    <row r="384" ht="14.25" customHeight="1"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</row>
    <row r="385" ht="14.25" customHeight="1"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</row>
    <row r="386" ht="14.25" customHeight="1"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</row>
    <row r="387" ht="14.25" customHeight="1"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</row>
    <row r="388" ht="14.25" customHeight="1"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</row>
    <row r="389" ht="14.25" customHeight="1"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</row>
    <row r="390" ht="14.25" customHeight="1"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</row>
    <row r="391" ht="14.25" customHeight="1"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</row>
    <row r="392" ht="14.25" customHeight="1"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</row>
    <row r="393" ht="14.25" customHeight="1"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</row>
    <row r="394" ht="14.25" customHeight="1"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</row>
    <row r="395" ht="14.25" customHeight="1"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</row>
    <row r="396" ht="14.25" customHeight="1"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</row>
    <row r="397" ht="14.25" customHeight="1"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</row>
    <row r="398" ht="14.25" customHeight="1"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</row>
    <row r="399" ht="14.25" customHeight="1"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</row>
    <row r="400" ht="14.25" customHeight="1"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</row>
    <row r="401" ht="14.25" customHeight="1"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</row>
    <row r="402" ht="14.25" customHeight="1"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</row>
    <row r="403" ht="14.25" customHeight="1"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</row>
    <row r="404" ht="14.25" customHeight="1"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</row>
    <row r="405" ht="14.25" customHeight="1"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</row>
    <row r="406" ht="14.25" customHeight="1"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</row>
    <row r="407" ht="14.25" customHeight="1"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</row>
    <row r="408" ht="14.25" customHeight="1"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</row>
    <row r="409" ht="14.25" customHeight="1"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</row>
    <row r="410" ht="14.25" customHeight="1"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</row>
    <row r="411" ht="14.25" customHeight="1"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</row>
    <row r="412" ht="14.25" customHeight="1"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</row>
    <row r="413" ht="14.25" customHeight="1"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</row>
    <row r="414" ht="14.25" customHeight="1"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</row>
    <row r="415" ht="14.25" customHeight="1"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</row>
    <row r="416" ht="14.25" customHeight="1"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</row>
    <row r="417" ht="14.25" customHeight="1"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</row>
    <row r="418" ht="14.25" customHeight="1"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</row>
    <row r="419" ht="14.25" customHeight="1"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</row>
    <row r="420" ht="14.25" customHeight="1"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</row>
    <row r="421" ht="14.25" customHeight="1"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</row>
    <row r="422" ht="14.25" customHeight="1"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</row>
    <row r="423" ht="14.25" customHeight="1"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</row>
    <row r="424" ht="14.25" customHeight="1"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</row>
    <row r="425" ht="14.25" customHeight="1"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</row>
    <row r="426" ht="14.25" customHeight="1"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</row>
    <row r="427" ht="14.25" customHeight="1"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</row>
    <row r="428" ht="14.25" customHeight="1"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</row>
    <row r="429" ht="14.25" customHeight="1"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</row>
    <row r="430" ht="14.25" customHeight="1"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</row>
    <row r="431" ht="14.25" customHeight="1"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</row>
    <row r="432" ht="14.25" customHeight="1"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</row>
    <row r="433" ht="14.25" customHeight="1"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</row>
    <row r="434" ht="14.25" customHeight="1"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</row>
    <row r="435" ht="14.25" customHeight="1"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</row>
    <row r="436" ht="14.25" customHeight="1"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</row>
    <row r="437" ht="14.25" customHeight="1"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</row>
    <row r="438" ht="14.25" customHeight="1"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</row>
    <row r="439" ht="14.25" customHeight="1"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</row>
    <row r="440" ht="14.25" customHeight="1"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</row>
    <row r="441" ht="14.25" customHeight="1"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</row>
    <row r="442" ht="14.25" customHeight="1"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</row>
    <row r="443" ht="14.25" customHeight="1"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</row>
    <row r="444" ht="14.25" customHeight="1"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</row>
    <row r="445" ht="14.25" customHeight="1"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</row>
    <row r="446" ht="14.25" customHeight="1"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</row>
    <row r="447" ht="14.25" customHeight="1"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</row>
    <row r="448" ht="14.25" customHeight="1"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</row>
    <row r="449" ht="14.25" customHeight="1"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</row>
    <row r="450" ht="14.25" customHeight="1"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</row>
    <row r="451" ht="14.25" customHeight="1"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</row>
    <row r="452" ht="14.25" customHeight="1"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</row>
    <row r="453" ht="14.25" customHeight="1"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</row>
    <row r="454" ht="14.25" customHeight="1"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</row>
    <row r="455" ht="14.25" customHeight="1"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</row>
    <row r="456" ht="14.25" customHeight="1"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</row>
    <row r="457" ht="14.25" customHeight="1"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</row>
    <row r="458" ht="14.25" customHeight="1"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</row>
    <row r="459" ht="14.25" customHeight="1"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</row>
    <row r="460" ht="14.25" customHeight="1"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</row>
    <row r="461" ht="14.25" customHeight="1"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</row>
    <row r="462" ht="14.25" customHeight="1"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</row>
    <row r="463" ht="14.25" customHeight="1"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</row>
    <row r="464" ht="14.25" customHeight="1"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</row>
    <row r="465" ht="14.25" customHeight="1"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</row>
    <row r="466" ht="14.25" customHeight="1"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</row>
    <row r="467" ht="14.25" customHeight="1"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</row>
    <row r="468" ht="14.25" customHeight="1"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</row>
    <row r="469" ht="14.25" customHeight="1"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</row>
    <row r="470" ht="14.25" customHeight="1"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</row>
    <row r="471" ht="14.25" customHeight="1"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</row>
    <row r="472" ht="14.25" customHeight="1"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</row>
    <row r="473" ht="14.25" customHeight="1"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</row>
    <row r="474" ht="14.25" customHeight="1"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</row>
    <row r="475" ht="14.25" customHeight="1"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</row>
    <row r="476" ht="14.25" customHeight="1"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</row>
    <row r="477" ht="14.25" customHeight="1"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</row>
    <row r="478" ht="14.25" customHeight="1"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</row>
    <row r="479" ht="14.25" customHeight="1"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</row>
    <row r="480" ht="14.25" customHeight="1"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</row>
    <row r="481" ht="14.25" customHeight="1"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</row>
    <row r="482" ht="14.25" customHeight="1"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</row>
    <row r="483" ht="14.25" customHeight="1"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</row>
    <row r="484" ht="14.25" customHeight="1"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</row>
    <row r="485" ht="14.25" customHeight="1"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</row>
    <row r="486" ht="14.25" customHeight="1"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</row>
    <row r="487" ht="14.25" customHeight="1"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</row>
    <row r="488" ht="14.25" customHeight="1"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</row>
    <row r="489" ht="14.25" customHeight="1"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</row>
    <row r="490" ht="14.25" customHeight="1"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</row>
    <row r="491" ht="14.25" customHeight="1"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</row>
    <row r="492" ht="14.25" customHeight="1"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</row>
    <row r="493" ht="14.25" customHeight="1"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</row>
    <row r="494" ht="14.25" customHeight="1"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</row>
    <row r="495" ht="14.25" customHeight="1"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</row>
    <row r="496" ht="14.25" customHeight="1"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</row>
    <row r="497" ht="14.25" customHeight="1"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</row>
    <row r="498" ht="14.25" customHeight="1"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</row>
    <row r="499" ht="14.25" customHeight="1"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</row>
    <row r="500" ht="14.25" customHeight="1"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</row>
    <row r="501" ht="14.25" customHeight="1"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</row>
    <row r="502" ht="14.25" customHeight="1"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</row>
    <row r="503" ht="14.25" customHeight="1"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</row>
    <row r="504" ht="14.25" customHeight="1"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</row>
    <row r="505" ht="14.25" customHeight="1"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</row>
    <row r="506" ht="14.25" customHeight="1"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</row>
    <row r="507" ht="14.25" customHeight="1"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</row>
    <row r="508" ht="14.25" customHeight="1"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</row>
    <row r="509" ht="14.25" customHeight="1"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</row>
    <row r="510" ht="14.25" customHeight="1"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</row>
    <row r="511" ht="14.25" customHeight="1"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</row>
    <row r="512" ht="14.25" customHeight="1"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</row>
    <row r="513" ht="14.25" customHeight="1"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</row>
    <row r="514" ht="14.25" customHeight="1"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</row>
    <row r="515" ht="14.25" customHeight="1"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</row>
    <row r="516" ht="14.25" customHeight="1"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</row>
    <row r="517" ht="14.25" customHeight="1"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</row>
    <row r="518" ht="14.25" customHeight="1"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</row>
    <row r="519" ht="14.25" customHeight="1"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</row>
    <row r="520" ht="14.25" customHeight="1"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</row>
    <row r="521" ht="14.25" customHeight="1"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</row>
    <row r="522" ht="14.25" customHeight="1"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</row>
    <row r="523" ht="14.25" customHeight="1"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</row>
    <row r="524" ht="14.25" customHeight="1"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</row>
    <row r="525" ht="14.25" customHeight="1"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</row>
    <row r="526" ht="14.25" customHeight="1"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</row>
    <row r="527" ht="14.25" customHeight="1"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</row>
    <row r="528" ht="14.25" customHeight="1"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</row>
    <row r="529" ht="14.25" customHeight="1"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</row>
    <row r="530" ht="14.25" customHeight="1"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</row>
    <row r="531" ht="14.25" customHeight="1"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</row>
    <row r="532" ht="14.25" customHeight="1"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</row>
    <row r="533" ht="14.25" customHeight="1"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</row>
    <row r="534" ht="14.25" customHeight="1"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</row>
    <row r="535" ht="14.25" customHeight="1"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</row>
    <row r="536" ht="14.25" customHeight="1"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</row>
    <row r="537" ht="14.25" customHeight="1"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</row>
    <row r="538" ht="14.25" customHeight="1"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</row>
    <row r="539" ht="14.25" customHeight="1"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</row>
    <row r="540" ht="14.25" customHeight="1"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</row>
    <row r="541" ht="14.25" customHeight="1"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</row>
    <row r="542" ht="14.25" customHeight="1"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</row>
    <row r="543" ht="14.25" customHeight="1"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</row>
    <row r="544" ht="14.25" customHeight="1"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</row>
    <row r="545" ht="14.25" customHeight="1"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</row>
    <row r="546" ht="14.25" customHeight="1"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</row>
    <row r="547" ht="14.25" customHeight="1"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</row>
    <row r="548" ht="14.25" customHeight="1"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</row>
    <row r="549" ht="14.25" customHeight="1"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</row>
    <row r="550" ht="14.25" customHeight="1"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</row>
    <row r="551" ht="14.25" customHeight="1"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</row>
    <row r="552" ht="14.25" customHeight="1"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</row>
    <row r="553" ht="14.25" customHeight="1"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</row>
    <row r="554" ht="14.25" customHeight="1"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</row>
    <row r="555" ht="14.25" customHeight="1"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</row>
    <row r="556" ht="14.25" customHeight="1"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</row>
    <row r="557" ht="14.25" customHeight="1"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</row>
    <row r="558" ht="14.25" customHeight="1"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</row>
    <row r="559" ht="14.25" customHeight="1"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</row>
    <row r="560" ht="14.25" customHeight="1"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</row>
    <row r="561" ht="14.25" customHeight="1"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</row>
    <row r="562" ht="14.25" customHeight="1"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</row>
    <row r="563" ht="14.25" customHeight="1"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</row>
    <row r="564" ht="14.25" customHeight="1"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</row>
    <row r="565" ht="14.25" customHeight="1"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</row>
    <row r="566" ht="14.25" customHeight="1"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</row>
    <row r="567" ht="14.25" customHeight="1"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</row>
    <row r="568" ht="14.25" customHeight="1"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</row>
    <row r="569" ht="14.25" customHeight="1"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</row>
    <row r="570" ht="14.25" customHeight="1"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</row>
    <row r="571" ht="14.25" customHeight="1"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</row>
    <row r="572" ht="14.25" customHeight="1"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</row>
    <row r="573" ht="14.25" customHeight="1"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</row>
    <row r="574" ht="14.25" customHeight="1"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</row>
    <row r="575" ht="14.25" customHeight="1"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</row>
    <row r="576" ht="14.25" customHeight="1"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</row>
    <row r="577" ht="14.25" customHeight="1"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</row>
    <row r="578" ht="14.25" customHeight="1"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</row>
    <row r="579" ht="14.25" customHeight="1"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</row>
    <row r="580" ht="14.25" customHeight="1"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</row>
    <row r="581" ht="14.25" customHeight="1"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</row>
    <row r="582" ht="14.25" customHeight="1"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</row>
    <row r="583" ht="14.25" customHeight="1"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</row>
    <row r="584" ht="14.25" customHeight="1"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</row>
    <row r="585" ht="14.25" customHeight="1"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</row>
    <row r="586" ht="14.25" customHeight="1"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</row>
    <row r="587" ht="14.25" customHeight="1"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</row>
    <row r="588" ht="14.25" customHeight="1"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</row>
    <row r="589" ht="14.25" customHeight="1"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</row>
    <row r="590" ht="14.25" customHeight="1"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</row>
    <row r="591" ht="14.25" customHeight="1"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</row>
    <row r="592" ht="14.25" customHeight="1"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</row>
    <row r="593" ht="14.25" customHeight="1"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</row>
    <row r="594" ht="14.25" customHeight="1"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</row>
    <row r="595" ht="14.25" customHeight="1"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</row>
    <row r="596" ht="14.25" customHeight="1"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</row>
    <row r="597" ht="14.25" customHeight="1"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</row>
    <row r="598" ht="14.25" customHeight="1"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</row>
    <row r="599" ht="14.25" customHeight="1"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</row>
    <row r="600" ht="14.25" customHeight="1"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</row>
    <row r="601" ht="14.25" customHeight="1"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</row>
    <row r="602" ht="14.25" customHeight="1"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</row>
    <row r="603" ht="14.25" customHeight="1"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</row>
    <row r="604" ht="14.25" customHeight="1"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</row>
    <row r="605" ht="14.25" customHeight="1"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</row>
    <row r="606" ht="14.25" customHeight="1"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</row>
    <row r="607" ht="14.25" customHeight="1"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</row>
    <row r="608" ht="14.25" customHeight="1"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</row>
    <row r="609" ht="14.25" customHeight="1"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</row>
    <row r="610" ht="14.25" customHeight="1"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</row>
    <row r="611" ht="14.25" customHeight="1"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</row>
    <row r="612" ht="14.25" customHeight="1"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</row>
    <row r="613" ht="14.25" customHeight="1"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</row>
    <row r="614" ht="14.25" customHeight="1"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</row>
    <row r="615" ht="14.25" customHeight="1"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</row>
    <row r="616" ht="14.25" customHeight="1"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</row>
    <row r="617" ht="14.25" customHeight="1"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</row>
    <row r="618" ht="14.25" customHeight="1"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</row>
    <row r="619" ht="14.25" customHeight="1"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</row>
    <row r="620" ht="14.25" customHeight="1"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</row>
    <row r="621" ht="14.25" customHeight="1"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</row>
    <row r="622" ht="14.25" customHeight="1"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</row>
    <row r="623" ht="14.25" customHeight="1"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</row>
    <row r="624" ht="14.25" customHeight="1"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</row>
    <row r="625" ht="14.25" customHeight="1"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</row>
    <row r="626" ht="14.25" customHeight="1"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</row>
    <row r="627" ht="14.25" customHeight="1"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</row>
    <row r="628" ht="14.25" customHeight="1"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</row>
    <row r="629" ht="14.25" customHeight="1"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</row>
    <row r="630" ht="14.25" customHeight="1"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</row>
    <row r="631" ht="14.25" customHeight="1"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</row>
    <row r="632" ht="14.25" customHeight="1"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</row>
    <row r="633" ht="14.25" customHeight="1"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</row>
    <row r="634" ht="14.25" customHeight="1"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</row>
    <row r="635" ht="14.25" customHeight="1"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</row>
    <row r="636" ht="14.25" customHeight="1"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</row>
    <row r="637" ht="14.25" customHeight="1"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</row>
    <row r="638" ht="14.25" customHeight="1"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</row>
    <row r="639" ht="14.25" customHeight="1"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</row>
    <row r="640" ht="14.25" customHeight="1"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</row>
    <row r="641" ht="14.25" customHeight="1"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</row>
    <row r="642" ht="14.25" customHeight="1"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</row>
    <row r="643" ht="14.25" customHeight="1"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</row>
    <row r="644" ht="14.25" customHeight="1"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</row>
    <row r="645" ht="14.25" customHeight="1"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</row>
    <row r="646" ht="14.25" customHeight="1"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</row>
    <row r="647" ht="14.25" customHeight="1"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</row>
    <row r="648" ht="14.25" customHeight="1"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</row>
    <row r="649" ht="14.25" customHeight="1"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</row>
    <row r="650" ht="14.25" customHeight="1"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</row>
    <row r="651" ht="14.25" customHeight="1"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</row>
    <row r="652" ht="14.25" customHeight="1"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</row>
    <row r="653" ht="14.25" customHeight="1"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</row>
    <row r="654" ht="14.25" customHeight="1"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</row>
    <row r="655" ht="14.25" customHeight="1"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</row>
    <row r="656" ht="14.25" customHeight="1"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</row>
    <row r="657" ht="14.25" customHeight="1"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</row>
    <row r="658" ht="14.25" customHeight="1"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</row>
    <row r="659" ht="14.25" customHeight="1"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</row>
    <row r="660" ht="14.25" customHeight="1"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</row>
    <row r="661" ht="14.25" customHeight="1"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</row>
    <row r="662" ht="14.25" customHeight="1"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</row>
    <row r="663" ht="14.25" customHeight="1"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</row>
    <row r="664" ht="14.25" customHeight="1"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</row>
    <row r="665" ht="14.25" customHeight="1"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</row>
    <row r="666" ht="14.25" customHeight="1"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</row>
    <row r="667" ht="14.25" customHeight="1"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</row>
    <row r="668" ht="14.25" customHeight="1"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</row>
    <row r="669" ht="14.25" customHeight="1"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</row>
    <row r="670" ht="14.25" customHeight="1"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</row>
    <row r="671" ht="14.25" customHeight="1"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</row>
    <row r="672" ht="14.25" customHeight="1"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</row>
    <row r="673" ht="14.25" customHeight="1"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</row>
    <row r="674" ht="14.25" customHeight="1"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</row>
    <row r="675" ht="14.25" customHeight="1"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</row>
    <row r="676" ht="14.25" customHeight="1"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</row>
    <row r="677" ht="14.25" customHeight="1"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</row>
    <row r="678" ht="14.25" customHeight="1"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</row>
    <row r="679" ht="14.25" customHeight="1"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</row>
    <row r="680" ht="14.25" customHeight="1"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</row>
    <row r="681" ht="14.25" customHeight="1"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</row>
    <row r="682" ht="14.25" customHeight="1"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</row>
    <row r="683" ht="14.25" customHeight="1"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</row>
    <row r="684" ht="14.25" customHeight="1"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</row>
    <row r="685" ht="14.25" customHeight="1"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</row>
    <row r="686" ht="14.25" customHeight="1"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</row>
    <row r="687" ht="14.25" customHeight="1"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</row>
    <row r="688" ht="14.25" customHeight="1"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</row>
    <row r="689" ht="14.25" customHeight="1"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</row>
    <row r="690" ht="14.25" customHeight="1"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</row>
    <row r="691" ht="14.25" customHeight="1"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</row>
    <row r="692" ht="14.25" customHeight="1"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</row>
    <row r="693" ht="14.25" customHeight="1"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</row>
    <row r="694" ht="14.25" customHeight="1"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</row>
    <row r="695" ht="14.25" customHeight="1"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</row>
    <row r="696" ht="14.25" customHeight="1"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</row>
    <row r="697" ht="14.25" customHeight="1"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</row>
    <row r="698" ht="14.25" customHeight="1"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</row>
    <row r="699" ht="14.25" customHeight="1"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</row>
    <row r="700" ht="14.25" customHeight="1"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</row>
    <row r="701" ht="14.25" customHeight="1"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</row>
    <row r="702" ht="14.25" customHeight="1"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</row>
    <row r="703" ht="14.25" customHeight="1"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</row>
    <row r="704" ht="14.25" customHeight="1"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</row>
    <row r="705" ht="14.25" customHeight="1"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</row>
    <row r="706" ht="14.25" customHeight="1"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</row>
    <row r="707" ht="14.25" customHeight="1"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</row>
    <row r="708" ht="14.25" customHeight="1"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</row>
    <row r="709" ht="14.25" customHeight="1"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</row>
    <row r="710" ht="14.25" customHeight="1"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</row>
    <row r="711" ht="14.25" customHeight="1"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</row>
    <row r="712" ht="14.25" customHeight="1"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</row>
    <row r="713" ht="14.25" customHeight="1"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</row>
    <row r="714" ht="14.25" customHeight="1"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</row>
    <row r="715" ht="14.25" customHeight="1"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</row>
    <row r="716" ht="14.25" customHeight="1"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</row>
    <row r="717" ht="14.25" customHeight="1"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</row>
    <row r="718" ht="14.25" customHeight="1"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</row>
    <row r="719" ht="14.25" customHeight="1"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</row>
    <row r="720" ht="14.25" customHeight="1"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</row>
    <row r="721" ht="14.25" customHeight="1"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</row>
    <row r="722" ht="14.25" customHeight="1"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</row>
    <row r="723" ht="14.25" customHeight="1"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</row>
    <row r="724" ht="14.25" customHeight="1"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</row>
    <row r="725" ht="14.25" customHeight="1"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</row>
    <row r="726" ht="14.25" customHeight="1"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</row>
    <row r="727" ht="14.25" customHeight="1"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</row>
    <row r="728" ht="14.25" customHeight="1"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</row>
    <row r="729" ht="14.25" customHeight="1"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</row>
    <row r="730" ht="14.25" customHeight="1"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</row>
    <row r="731" ht="14.25" customHeight="1"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</row>
    <row r="732" ht="14.25" customHeight="1"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</row>
    <row r="733" ht="14.25" customHeight="1"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</row>
    <row r="734" ht="14.25" customHeight="1"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</row>
    <row r="735" ht="14.25" customHeight="1"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</row>
    <row r="736" ht="14.25" customHeight="1"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</row>
    <row r="737" ht="14.25" customHeight="1"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</row>
    <row r="738" ht="14.25" customHeight="1"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</row>
    <row r="739" ht="14.25" customHeight="1"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</row>
    <row r="740" ht="14.25" customHeight="1"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</row>
    <row r="741" ht="14.25" customHeight="1"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</row>
    <row r="742" ht="14.25" customHeight="1"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</row>
    <row r="743" ht="14.25" customHeight="1"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</row>
    <row r="744" ht="14.25" customHeight="1"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</row>
    <row r="745" ht="14.25" customHeight="1"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</row>
    <row r="746" ht="14.25" customHeight="1"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</row>
    <row r="747" ht="14.25" customHeight="1"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</row>
    <row r="748" ht="14.25" customHeight="1"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</row>
    <row r="749" ht="14.25" customHeight="1"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</row>
    <row r="750" ht="14.25" customHeight="1"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</row>
    <row r="751" ht="14.25" customHeight="1"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</row>
    <row r="752" ht="14.25" customHeight="1"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</row>
    <row r="753" ht="14.25" customHeight="1"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</row>
    <row r="754" ht="14.25" customHeight="1"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</row>
    <row r="755" ht="14.25" customHeight="1"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</row>
    <row r="756" ht="14.25" customHeight="1"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</row>
    <row r="757" ht="14.25" customHeight="1"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</row>
    <row r="758" ht="14.25" customHeight="1"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</row>
    <row r="759" ht="14.25" customHeight="1"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</row>
    <row r="760" ht="14.25" customHeight="1"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</row>
    <row r="761" ht="14.25" customHeight="1"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</row>
    <row r="762" ht="14.25" customHeight="1"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</row>
    <row r="763" ht="14.25" customHeight="1"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</row>
    <row r="764" ht="14.25" customHeight="1"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</row>
    <row r="765" ht="14.25" customHeight="1"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</row>
    <row r="766" ht="14.25" customHeight="1"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</row>
    <row r="767" ht="14.25" customHeight="1"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</row>
    <row r="768" ht="14.25" customHeight="1"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</row>
    <row r="769" ht="14.25" customHeight="1"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</row>
    <row r="770" ht="14.25" customHeight="1"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</row>
    <row r="771" ht="14.25" customHeight="1"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</row>
    <row r="772" ht="14.25" customHeight="1"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</row>
    <row r="773" ht="14.25" customHeight="1"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</row>
    <row r="774" ht="14.25" customHeight="1"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</row>
    <row r="775" ht="14.25" customHeight="1"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</row>
    <row r="776" ht="14.25" customHeight="1"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</row>
    <row r="777" ht="14.25" customHeight="1"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</row>
    <row r="778" ht="14.25" customHeight="1"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</row>
    <row r="779" ht="14.25" customHeight="1"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</row>
    <row r="780" ht="14.25" customHeight="1"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</row>
    <row r="781" ht="14.25" customHeight="1"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</row>
    <row r="782" ht="14.25" customHeight="1"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</row>
    <row r="783" ht="14.25" customHeight="1"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</row>
    <row r="784" ht="14.25" customHeight="1"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</row>
    <row r="785" ht="14.25" customHeight="1"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</row>
    <row r="786" ht="14.25" customHeight="1"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</row>
    <row r="787" ht="14.25" customHeight="1"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</row>
    <row r="788" ht="14.25" customHeight="1"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</row>
    <row r="789" ht="14.25" customHeight="1"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</row>
    <row r="790" ht="14.25" customHeight="1"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</row>
    <row r="791" ht="14.25" customHeight="1"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</row>
    <row r="792" ht="14.25" customHeight="1"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</row>
    <row r="793" ht="14.25" customHeight="1"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</row>
    <row r="794" ht="14.25" customHeight="1"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</row>
    <row r="795" ht="14.25" customHeight="1"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</row>
    <row r="796" ht="14.25" customHeight="1"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</row>
    <row r="797" ht="14.25" customHeight="1"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</row>
    <row r="798" ht="14.25" customHeight="1"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</row>
    <row r="799" ht="14.25" customHeight="1"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</row>
    <row r="800" ht="14.25" customHeight="1"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</row>
    <row r="801" ht="14.25" customHeight="1"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</row>
    <row r="802" ht="14.25" customHeight="1"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</row>
    <row r="803" ht="14.25" customHeight="1"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</row>
    <row r="804" ht="14.25" customHeight="1"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</row>
    <row r="805" ht="14.25" customHeight="1"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</row>
    <row r="806" ht="14.25" customHeight="1"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</row>
    <row r="807" ht="14.25" customHeight="1"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</row>
    <row r="808" ht="14.25" customHeight="1"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</row>
    <row r="809" ht="14.25" customHeight="1"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</row>
    <row r="810" ht="14.25" customHeight="1"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</row>
    <row r="811" ht="14.25" customHeight="1"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</row>
    <row r="812" ht="14.25" customHeight="1"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</row>
    <row r="813" ht="14.25" customHeight="1"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</row>
    <row r="814" ht="14.25" customHeight="1"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</row>
    <row r="815" ht="14.25" customHeight="1"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</row>
    <row r="816" ht="14.25" customHeight="1"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</row>
    <row r="817" ht="14.25" customHeight="1"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</row>
    <row r="818" ht="14.25" customHeight="1"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</row>
    <row r="819" ht="14.25" customHeight="1"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</row>
    <row r="820" ht="14.25" customHeight="1"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</row>
    <row r="821" ht="14.25" customHeight="1"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</row>
    <row r="822" ht="14.25" customHeight="1"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</row>
    <row r="823" ht="14.25" customHeight="1"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</row>
    <row r="824" ht="14.25" customHeight="1"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</row>
    <row r="825" ht="14.25" customHeight="1"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</row>
    <row r="826" ht="14.25" customHeight="1"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</row>
    <row r="827" ht="14.25" customHeight="1"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</row>
    <row r="828" ht="14.25" customHeight="1"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</row>
    <row r="829" ht="14.25" customHeight="1"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</row>
    <row r="830" ht="14.25" customHeight="1"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</row>
    <row r="831" ht="14.25" customHeight="1"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</row>
    <row r="832" ht="14.25" customHeight="1"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</row>
    <row r="833" ht="14.25" customHeight="1"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</row>
    <row r="834" ht="14.25" customHeight="1"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</row>
    <row r="835" ht="14.25" customHeight="1"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</row>
    <row r="836" ht="14.25" customHeight="1"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</row>
    <row r="837" ht="14.25" customHeight="1"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</row>
    <row r="838" ht="14.25" customHeight="1"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</row>
    <row r="839" ht="14.25" customHeight="1"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</row>
    <row r="840" ht="14.25" customHeight="1"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</row>
    <row r="841" ht="14.25" customHeight="1"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</row>
    <row r="842" ht="14.25" customHeight="1"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</row>
    <row r="843" ht="14.25" customHeight="1"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</row>
    <row r="844" ht="14.25" customHeight="1"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</row>
    <row r="845" ht="14.25" customHeight="1"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</row>
    <row r="846" ht="14.25" customHeight="1"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</row>
    <row r="847" ht="14.25" customHeight="1"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</row>
    <row r="848" ht="14.25" customHeight="1"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</row>
    <row r="849" ht="14.25" customHeight="1"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</row>
    <row r="850" ht="14.25" customHeight="1"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</row>
    <row r="851" ht="14.25" customHeight="1"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</row>
    <row r="852" ht="14.25" customHeight="1"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</row>
    <row r="853" ht="14.25" customHeight="1"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</row>
    <row r="854" ht="14.25" customHeight="1"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</row>
    <row r="855" ht="14.25" customHeight="1"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</row>
    <row r="856" ht="14.25" customHeight="1"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</row>
    <row r="857" ht="14.25" customHeight="1"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</row>
    <row r="858" ht="14.25" customHeight="1"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</row>
    <row r="859" ht="14.25" customHeight="1"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</row>
    <row r="860" ht="14.25" customHeight="1"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</row>
    <row r="861" ht="14.25" customHeight="1"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</row>
    <row r="862" ht="14.25" customHeight="1"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</row>
    <row r="863" ht="14.25" customHeight="1"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</row>
    <row r="864" ht="14.25" customHeight="1"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</row>
    <row r="865" ht="14.25" customHeight="1"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</row>
    <row r="866" ht="14.25" customHeight="1"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</row>
    <row r="867" ht="14.25" customHeight="1"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</row>
    <row r="868" ht="14.25" customHeight="1"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</row>
    <row r="869" ht="14.25" customHeight="1"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</row>
    <row r="870" ht="14.25" customHeight="1"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</row>
    <row r="871" ht="14.25" customHeight="1"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</row>
    <row r="872" ht="14.25" customHeight="1"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</row>
    <row r="873" ht="14.25" customHeight="1"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</row>
    <row r="874" ht="14.25" customHeight="1"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</row>
    <row r="875" ht="14.25" customHeight="1"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</row>
    <row r="876" ht="14.25" customHeight="1"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</row>
    <row r="877" ht="14.25" customHeight="1"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</row>
    <row r="878" ht="14.25" customHeight="1"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</row>
    <row r="879" ht="14.25" customHeight="1"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</row>
    <row r="880" ht="14.25" customHeight="1"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</row>
    <row r="881" ht="14.25" customHeight="1"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</row>
    <row r="882" ht="14.25" customHeight="1"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</row>
    <row r="883" ht="14.25" customHeight="1"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</row>
    <row r="884" ht="14.25" customHeight="1"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</row>
    <row r="885" ht="14.25" customHeight="1"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</row>
    <row r="886" ht="14.25" customHeight="1"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</row>
    <row r="887" ht="14.25" customHeight="1"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</row>
    <row r="888" ht="14.25" customHeight="1"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</row>
    <row r="889" ht="14.25" customHeight="1"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</row>
    <row r="890" ht="14.25" customHeight="1"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</row>
    <row r="891" ht="14.25" customHeight="1"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</row>
    <row r="892" ht="14.25" customHeight="1"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</row>
    <row r="893" ht="14.25" customHeight="1"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</row>
    <row r="894" ht="14.25" customHeight="1"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</row>
    <row r="895" ht="14.25" customHeight="1"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</row>
    <row r="896" ht="14.25" customHeight="1"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</row>
    <row r="897" ht="14.25" customHeight="1"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</row>
    <row r="898" ht="14.25" customHeight="1"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</row>
    <row r="899" ht="14.25" customHeight="1"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</row>
    <row r="900" ht="14.25" customHeight="1"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</row>
    <row r="901" ht="14.25" customHeight="1"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</row>
    <row r="902" ht="14.25" customHeight="1"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</row>
    <row r="903" ht="14.25" customHeight="1"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</row>
    <row r="904" ht="14.25" customHeight="1"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</row>
    <row r="905" ht="14.25" customHeight="1"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</row>
    <row r="906" ht="14.25" customHeight="1"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</row>
    <row r="907" ht="14.25" customHeight="1"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</row>
    <row r="908" ht="14.25" customHeight="1"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</row>
    <row r="909" ht="14.25" customHeight="1"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</row>
    <row r="910" ht="14.25" customHeight="1"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</row>
    <row r="911" ht="14.25" customHeight="1"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</row>
    <row r="912" ht="14.25" customHeight="1"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</row>
    <row r="913" ht="14.25" customHeight="1"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</row>
    <row r="914" ht="14.25" customHeight="1"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</row>
    <row r="915" ht="14.25" customHeight="1"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</row>
    <row r="916" ht="14.25" customHeight="1"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</row>
    <row r="917" ht="14.25" customHeight="1"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</row>
    <row r="918" ht="14.25" customHeight="1"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</row>
    <row r="919" ht="14.25" customHeight="1"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</row>
    <row r="920" ht="14.25" customHeight="1"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</row>
    <row r="921" ht="14.25" customHeight="1"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</row>
    <row r="922" ht="14.25" customHeight="1"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</row>
    <row r="923" ht="14.25" customHeight="1"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</row>
    <row r="924" ht="14.25" customHeight="1"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</row>
    <row r="925" ht="14.25" customHeight="1"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</row>
    <row r="926" ht="14.25" customHeight="1"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</row>
    <row r="927" ht="14.25" customHeight="1"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</row>
    <row r="928" ht="14.25" customHeight="1"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</row>
    <row r="929" ht="14.25" customHeight="1"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</row>
    <row r="930" ht="14.25" customHeight="1"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</row>
    <row r="931" ht="14.25" customHeight="1"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</row>
    <row r="932" ht="14.25" customHeight="1"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</row>
    <row r="933" ht="14.25" customHeight="1"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</row>
    <row r="934" ht="14.25" customHeight="1"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</row>
    <row r="935" ht="14.25" customHeight="1"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</row>
    <row r="936" ht="14.25" customHeight="1"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</row>
    <row r="937" ht="14.25" customHeight="1"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</row>
    <row r="938" ht="14.25" customHeight="1"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</row>
    <row r="939" ht="14.25" customHeight="1"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</row>
    <row r="940" ht="14.25" customHeight="1"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</row>
    <row r="941" ht="14.25" customHeight="1"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</row>
    <row r="942" ht="14.25" customHeight="1"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</row>
    <row r="943" ht="14.25" customHeight="1"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</row>
    <row r="944" ht="14.25" customHeight="1"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</row>
    <row r="945" ht="14.25" customHeight="1"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</row>
    <row r="946" ht="14.25" customHeight="1"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</row>
    <row r="947" ht="14.25" customHeight="1"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</row>
    <row r="948" ht="14.25" customHeight="1"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</row>
    <row r="949" ht="14.25" customHeight="1"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</row>
    <row r="950" ht="14.25" customHeight="1"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</row>
    <row r="951" ht="14.25" customHeight="1"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</row>
    <row r="952" ht="14.25" customHeight="1"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</row>
    <row r="953" ht="14.25" customHeight="1"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</row>
    <row r="954" ht="14.25" customHeight="1"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</row>
    <row r="955" ht="14.25" customHeight="1"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</row>
    <row r="956" ht="14.25" customHeight="1"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</row>
    <row r="957" ht="14.25" customHeight="1"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</row>
    <row r="958" ht="14.25" customHeight="1"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</row>
    <row r="959" ht="14.25" customHeight="1"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</row>
    <row r="960" ht="14.25" customHeight="1"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</row>
    <row r="961" ht="14.25" customHeight="1"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</row>
    <row r="962" ht="14.25" customHeight="1"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</row>
    <row r="963" ht="14.25" customHeight="1"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</row>
    <row r="964" ht="14.25" customHeight="1"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</row>
    <row r="965" ht="14.25" customHeight="1"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</row>
    <row r="966" ht="14.25" customHeight="1"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</row>
    <row r="967" ht="14.25" customHeight="1"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</row>
    <row r="968" ht="14.25" customHeight="1"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</row>
    <row r="969" ht="14.25" customHeight="1"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</row>
    <row r="970" ht="14.25" customHeight="1"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</row>
    <row r="971" ht="14.25" customHeight="1"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</row>
    <row r="972" ht="14.25" customHeight="1"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</row>
    <row r="973" ht="14.25" customHeight="1"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</row>
    <row r="974" ht="14.25" customHeight="1"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</row>
    <row r="975" ht="14.25" customHeight="1"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</row>
    <row r="976" ht="14.25" customHeight="1"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</row>
    <row r="977" ht="14.25" customHeight="1"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</row>
    <row r="978" ht="14.25" customHeight="1"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</row>
    <row r="979" ht="14.25" customHeight="1"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</row>
    <row r="980" ht="14.25" customHeight="1"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</row>
    <row r="981" ht="14.25" customHeight="1"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</row>
    <row r="982" ht="14.25" customHeight="1"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</row>
    <row r="983" ht="14.25" customHeight="1"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</row>
    <row r="984" ht="14.25" customHeight="1"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</row>
    <row r="985" ht="14.25" customHeight="1"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</row>
    <row r="986" ht="14.25" customHeight="1"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</row>
    <row r="987" ht="14.25" customHeight="1"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</row>
    <row r="988" ht="14.25" customHeight="1"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</row>
    <row r="989" ht="14.25" customHeight="1"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</row>
    <row r="990" ht="14.25" customHeight="1"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</row>
    <row r="991" ht="14.25" customHeight="1"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</row>
    <row r="992" ht="14.25" customHeight="1"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</row>
    <row r="993" ht="14.25" customHeight="1"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</row>
    <row r="994" ht="14.25" customHeight="1"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</row>
    <row r="995" ht="14.25" customHeight="1"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</row>
    <row r="996" ht="14.25" customHeight="1"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</row>
    <row r="997" ht="14.25" customHeight="1"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</row>
    <row r="998" ht="14.25" customHeight="1"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</row>
    <row r="999" ht="14.25" customHeight="1"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</row>
    <row r="1000" ht="14.25" customHeight="1"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</row>
  </sheetData>
  <mergeCells count="10">
    <mergeCell ref="B24:B26"/>
    <mergeCell ref="B29:B31"/>
    <mergeCell ref="B34:B36"/>
    <mergeCell ref="C12:Q12"/>
    <mergeCell ref="S12:AG12"/>
    <mergeCell ref="AI12:AW12"/>
    <mergeCell ref="AY12:BM12"/>
    <mergeCell ref="BO12:CC12"/>
    <mergeCell ref="B14:B16"/>
    <mergeCell ref="B19:B21"/>
  </mergeCells>
  <conditionalFormatting sqref="D34:Q35">
    <cfRule type="expression" dxfId="3" priority="1">
      <formula>$C$23="Valor absoluto"</formula>
    </cfRule>
  </conditionalFormatting>
  <conditionalFormatting sqref="D34:Q35">
    <cfRule type="expression" dxfId="4" priority="2">
      <formula>$C$23="Porcentagem"</formula>
    </cfRule>
  </conditionalFormatting>
  <conditionalFormatting sqref="D34:Q35">
    <cfRule type="expression" dxfId="5" priority="3">
      <formula>$C$23="R$"</formula>
    </cfRule>
  </conditionalFormatting>
  <conditionalFormatting sqref="T34:AG35">
    <cfRule type="expression" dxfId="3" priority="4">
      <formula>$C$23="Valor absoluto"</formula>
    </cfRule>
  </conditionalFormatting>
  <conditionalFormatting sqref="T34:AG35">
    <cfRule type="expression" dxfId="4" priority="5">
      <formula>$C$23="Porcentagem"</formula>
    </cfRule>
  </conditionalFormatting>
  <conditionalFormatting sqref="T34:AG35">
    <cfRule type="expression" dxfId="5" priority="6">
      <formula>$C$23="R$"</formula>
    </cfRule>
  </conditionalFormatting>
  <conditionalFormatting sqref="BP34:CC35">
    <cfRule type="expression" dxfId="3" priority="7">
      <formula>$C$23="Valor absoluto"</formula>
    </cfRule>
  </conditionalFormatting>
  <conditionalFormatting sqref="BP34:CC35">
    <cfRule type="expression" dxfId="4" priority="8">
      <formula>$C$23="Porcentagem"</formula>
    </cfRule>
  </conditionalFormatting>
  <conditionalFormatting sqref="BP34:CC35">
    <cfRule type="expression" dxfId="5" priority="9">
      <formula>$C$23="R$"</formula>
    </cfRule>
  </conditionalFormatting>
  <conditionalFormatting sqref="AZ34:BM35">
    <cfRule type="expression" dxfId="3" priority="10">
      <formula>$C$23="Valor absoluto"</formula>
    </cfRule>
  </conditionalFormatting>
  <conditionalFormatting sqref="AZ34:BM35">
    <cfRule type="expression" dxfId="4" priority="11">
      <formula>$C$23="Porcentagem"</formula>
    </cfRule>
  </conditionalFormatting>
  <conditionalFormatting sqref="AZ34:BM35">
    <cfRule type="expression" dxfId="5" priority="12">
      <formula>$C$23="R$"</formula>
    </cfRule>
  </conditionalFormatting>
  <conditionalFormatting sqref="AJ34:AW35">
    <cfRule type="expression" dxfId="3" priority="13">
      <formula>$C$23="Valor absoluto"</formula>
    </cfRule>
  </conditionalFormatting>
  <conditionalFormatting sqref="AJ34:AW35">
    <cfRule type="expression" dxfId="4" priority="14">
      <formula>$C$23="Porcentagem"</formula>
    </cfRule>
  </conditionalFormatting>
  <conditionalFormatting sqref="AJ34:AW35">
    <cfRule type="expression" dxfId="5" priority="15">
      <formula>$C$23="R$"</formula>
    </cfRule>
  </conditionalFormatting>
  <conditionalFormatting sqref="CB36:CC36">
    <cfRule type="cellIs" dxfId="0" priority="16" operator="lessThan">
      <formula>0</formula>
    </cfRule>
  </conditionalFormatting>
  <conditionalFormatting sqref="CB36:CC36">
    <cfRule type="cellIs" dxfId="1" priority="17" operator="greaterThanOrEqual">
      <formula>0</formula>
    </cfRule>
  </conditionalFormatting>
  <conditionalFormatting sqref="BL36:BM36">
    <cfRule type="cellIs" dxfId="0" priority="18" operator="lessThan">
      <formula>0</formula>
    </cfRule>
  </conditionalFormatting>
  <conditionalFormatting sqref="BL36:BM36">
    <cfRule type="cellIs" dxfId="1" priority="19" operator="greaterThanOrEqual">
      <formula>0</formula>
    </cfRule>
  </conditionalFormatting>
  <conditionalFormatting sqref="AV36:AW36">
    <cfRule type="cellIs" dxfId="0" priority="20" operator="lessThan">
      <formula>0</formula>
    </cfRule>
  </conditionalFormatting>
  <conditionalFormatting sqref="AV36:AW36">
    <cfRule type="cellIs" dxfId="1" priority="21" operator="greaterThanOrEqual">
      <formula>0</formula>
    </cfRule>
  </conditionalFormatting>
  <conditionalFormatting sqref="AF36:AG36">
    <cfRule type="cellIs" dxfId="0" priority="22" operator="lessThan">
      <formula>0</formula>
    </cfRule>
  </conditionalFormatting>
  <conditionalFormatting sqref="AF36:AG36">
    <cfRule type="cellIs" dxfId="1" priority="23" operator="greaterThanOrEqual">
      <formula>0</formula>
    </cfRule>
  </conditionalFormatting>
  <conditionalFormatting sqref="P36:Q36">
    <cfRule type="cellIs" dxfId="0" priority="24" operator="lessThan">
      <formula>0</formula>
    </cfRule>
  </conditionalFormatting>
  <conditionalFormatting sqref="P36:Q36">
    <cfRule type="cellIs" dxfId="1" priority="25" operator="greaterThanOrEqual">
      <formula>0</formula>
    </cfRule>
  </conditionalFormatting>
  <conditionalFormatting sqref="AJ36:AU36">
    <cfRule type="cellIs" dxfId="6" priority="26" operator="lessThan">
      <formula>0</formula>
    </cfRule>
  </conditionalFormatting>
  <conditionalFormatting sqref="AJ36:AU36">
    <cfRule type="cellIs" dxfId="7" priority="27" operator="greaterThanOrEqual">
      <formula>0</formula>
    </cfRule>
  </conditionalFormatting>
  <conditionalFormatting sqref="T36:AE36">
    <cfRule type="cellIs" dxfId="6" priority="28" operator="lessThan">
      <formula>0</formula>
    </cfRule>
  </conditionalFormatting>
  <conditionalFormatting sqref="T36:AE36">
    <cfRule type="cellIs" dxfId="7" priority="29" operator="greaterThanOrEqual">
      <formula>0</formula>
    </cfRule>
  </conditionalFormatting>
  <conditionalFormatting sqref="BP36:CA36">
    <cfRule type="cellIs" dxfId="6" priority="30" operator="lessThan">
      <formula>0</formula>
    </cfRule>
  </conditionalFormatting>
  <conditionalFormatting sqref="BP36:CA36">
    <cfRule type="cellIs" dxfId="7" priority="31" operator="greaterThanOrEqual">
      <formula>0</formula>
    </cfRule>
  </conditionalFormatting>
  <conditionalFormatting sqref="AZ36:BK36">
    <cfRule type="cellIs" dxfId="6" priority="32" operator="lessThan">
      <formula>0</formula>
    </cfRule>
  </conditionalFormatting>
  <conditionalFormatting sqref="AZ36:BK36">
    <cfRule type="cellIs" dxfId="7" priority="33" operator="greaterThanOrEqual">
      <formula>0</formula>
    </cfRule>
  </conditionalFormatting>
  <conditionalFormatting sqref="D36:O36">
    <cfRule type="cellIs" dxfId="6" priority="34" operator="lessThan">
      <formula>0</formula>
    </cfRule>
  </conditionalFormatting>
  <conditionalFormatting sqref="D36:O36">
    <cfRule type="cellIs" dxfId="7" priority="35" operator="greaterThanOrEqual">
      <formula>0</formula>
    </cfRule>
  </conditionalFormatting>
  <conditionalFormatting sqref="D29:Q30">
    <cfRule type="expression" dxfId="3" priority="36">
      <formula>$C$23="Valor absoluto"</formula>
    </cfRule>
  </conditionalFormatting>
  <conditionalFormatting sqref="D29:Q30">
    <cfRule type="expression" dxfId="4" priority="37">
      <formula>$C$23="Porcentagem"</formula>
    </cfRule>
  </conditionalFormatting>
  <conditionalFormatting sqref="D29:Q30">
    <cfRule type="expression" dxfId="5" priority="38">
      <formula>$C$23="R$"</formula>
    </cfRule>
  </conditionalFormatting>
  <conditionalFormatting sqref="T29:AG30">
    <cfRule type="expression" dxfId="3" priority="39">
      <formula>$C$23="Valor absoluto"</formula>
    </cfRule>
  </conditionalFormatting>
  <conditionalFormatting sqref="T29:AG30">
    <cfRule type="expression" dxfId="4" priority="40">
      <formula>$C$23="Porcentagem"</formula>
    </cfRule>
  </conditionalFormatting>
  <conditionalFormatting sqref="T29:AG30">
    <cfRule type="expression" dxfId="5" priority="41">
      <formula>$C$23="R$"</formula>
    </cfRule>
  </conditionalFormatting>
  <conditionalFormatting sqref="BP29:CC30">
    <cfRule type="expression" dxfId="3" priority="42">
      <formula>$C$23="Valor absoluto"</formula>
    </cfRule>
  </conditionalFormatting>
  <conditionalFormatting sqref="BP29:CC30">
    <cfRule type="expression" dxfId="4" priority="43">
      <formula>$C$23="Porcentagem"</formula>
    </cfRule>
  </conditionalFormatting>
  <conditionalFormatting sqref="BP29:CC30">
    <cfRule type="expression" dxfId="5" priority="44">
      <formula>$C$23="R$"</formula>
    </cfRule>
  </conditionalFormatting>
  <conditionalFormatting sqref="AZ29:BM30">
    <cfRule type="expression" dxfId="3" priority="45">
      <formula>$C$23="Valor absoluto"</formula>
    </cfRule>
  </conditionalFormatting>
  <conditionalFormatting sqref="AZ29:BM30">
    <cfRule type="expression" dxfId="4" priority="46">
      <formula>$C$23="Porcentagem"</formula>
    </cfRule>
  </conditionalFormatting>
  <conditionalFormatting sqref="AZ29:BM30">
    <cfRule type="expression" dxfId="5" priority="47">
      <formula>$C$23="R$"</formula>
    </cfRule>
  </conditionalFormatting>
  <conditionalFormatting sqref="AJ29:AW30">
    <cfRule type="expression" dxfId="3" priority="48">
      <formula>$C$23="Valor absoluto"</formula>
    </cfRule>
  </conditionalFormatting>
  <conditionalFormatting sqref="AJ29:AW30">
    <cfRule type="expression" dxfId="4" priority="49">
      <formula>$C$23="Porcentagem"</formula>
    </cfRule>
  </conditionalFormatting>
  <conditionalFormatting sqref="AJ29:AW30">
    <cfRule type="expression" dxfId="5" priority="50">
      <formula>$C$23="R$"</formula>
    </cfRule>
  </conditionalFormatting>
  <conditionalFormatting sqref="CB31:CC31">
    <cfRule type="cellIs" dxfId="0" priority="51" operator="lessThan">
      <formula>0</formula>
    </cfRule>
  </conditionalFormatting>
  <conditionalFormatting sqref="CB31:CC31">
    <cfRule type="cellIs" dxfId="1" priority="52" operator="greaterThanOrEqual">
      <formula>0</formula>
    </cfRule>
  </conditionalFormatting>
  <conditionalFormatting sqref="BL31:BM31">
    <cfRule type="cellIs" dxfId="0" priority="53" operator="lessThan">
      <formula>0</formula>
    </cfRule>
  </conditionalFormatting>
  <conditionalFormatting sqref="BL31:BM31">
    <cfRule type="cellIs" dxfId="1" priority="54" operator="greaterThanOrEqual">
      <formula>0</formula>
    </cfRule>
  </conditionalFormatting>
  <conditionalFormatting sqref="AV31:AW31">
    <cfRule type="cellIs" dxfId="0" priority="55" operator="lessThan">
      <formula>0</formula>
    </cfRule>
  </conditionalFormatting>
  <conditionalFormatting sqref="AV31:AW31">
    <cfRule type="cellIs" dxfId="1" priority="56" operator="greaterThanOrEqual">
      <formula>0</formula>
    </cfRule>
  </conditionalFormatting>
  <conditionalFormatting sqref="AF31:AG31">
    <cfRule type="cellIs" dxfId="0" priority="57" operator="lessThan">
      <formula>0</formula>
    </cfRule>
  </conditionalFormatting>
  <conditionalFormatting sqref="AF31:AG31">
    <cfRule type="cellIs" dxfId="1" priority="58" operator="greaterThanOrEqual">
      <formula>0</formula>
    </cfRule>
  </conditionalFormatting>
  <conditionalFormatting sqref="P31:Q31">
    <cfRule type="cellIs" dxfId="0" priority="59" operator="lessThan">
      <formula>0</formula>
    </cfRule>
  </conditionalFormatting>
  <conditionalFormatting sqref="P31:Q31">
    <cfRule type="cellIs" dxfId="1" priority="60" operator="greaterThanOrEqual">
      <formula>0</formula>
    </cfRule>
  </conditionalFormatting>
  <conditionalFormatting sqref="AJ31:AU31">
    <cfRule type="cellIs" dxfId="6" priority="61" operator="lessThan">
      <formula>0</formula>
    </cfRule>
  </conditionalFormatting>
  <conditionalFormatting sqref="AJ31:AU31">
    <cfRule type="cellIs" dxfId="7" priority="62" operator="greaterThanOrEqual">
      <formula>0</formula>
    </cfRule>
  </conditionalFormatting>
  <conditionalFormatting sqref="T31:AE31">
    <cfRule type="cellIs" dxfId="6" priority="63" operator="lessThan">
      <formula>0</formula>
    </cfRule>
  </conditionalFormatting>
  <conditionalFormatting sqref="T31:AE31">
    <cfRule type="cellIs" dxfId="7" priority="64" operator="greaterThanOrEqual">
      <formula>0</formula>
    </cfRule>
  </conditionalFormatting>
  <conditionalFormatting sqref="BP31:CA31">
    <cfRule type="cellIs" dxfId="6" priority="65" operator="lessThan">
      <formula>0</formula>
    </cfRule>
  </conditionalFormatting>
  <conditionalFormatting sqref="BP31:CA31">
    <cfRule type="cellIs" dxfId="7" priority="66" operator="greaterThanOrEqual">
      <formula>0</formula>
    </cfRule>
  </conditionalFormatting>
  <conditionalFormatting sqref="AZ31:BK31">
    <cfRule type="cellIs" dxfId="6" priority="67" operator="lessThan">
      <formula>0</formula>
    </cfRule>
  </conditionalFormatting>
  <conditionalFormatting sqref="AZ31:BK31">
    <cfRule type="cellIs" dxfId="7" priority="68" operator="greaterThanOrEqual">
      <formula>0</formula>
    </cfRule>
  </conditionalFormatting>
  <conditionalFormatting sqref="D31:O31">
    <cfRule type="cellIs" dxfId="6" priority="69" operator="lessThan">
      <formula>0</formula>
    </cfRule>
  </conditionalFormatting>
  <conditionalFormatting sqref="D31:O31">
    <cfRule type="cellIs" dxfId="7" priority="70" operator="greaterThanOrEqual">
      <formula>0</formula>
    </cfRule>
  </conditionalFormatting>
  <conditionalFormatting sqref="D24:Q25">
    <cfRule type="expression" dxfId="3" priority="71">
      <formula>$C$23="Valor absoluto"</formula>
    </cfRule>
  </conditionalFormatting>
  <conditionalFormatting sqref="D24:Q25">
    <cfRule type="expression" dxfId="4" priority="72">
      <formula>$C$23="Porcentagem"</formula>
    </cfRule>
  </conditionalFormatting>
  <conditionalFormatting sqref="D24:Q25">
    <cfRule type="expression" dxfId="5" priority="73">
      <formula>$C$23="R$"</formula>
    </cfRule>
  </conditionalFormatting>
  <conditionalFormatting sqref="T24:AG25">
    <cfRule type="expression" dxfId="3" priority="74">
      <formula>$C$23="Valor absoluto"</formula>
    </cfRule>
  </conditionalFormatting>
  <conditionalFormatting sqref="T24:AG25">
    <cfRule type="expression" dxfId="4" priority="75">
      <formula>$C$23="Porcentagem"</formula>
    </cfRule>
  </conditionalFormatting>
  <conditionalFormatting sqref="T24:AG25">
    <cfRule type="expression" dxfId="5" priority="76">
      <formula>$C$23="R$"</formula>
    </cfRule>
  </conditionalFormatting>
  <conditionalFormatting sqref="BP24:CC25">
    <cfRule type="expression" dxfId="3" priority="77">
      <formula>$C$23="Valor absoluto"</formula>
    </cfRule>
  </conditionalFormatting>
  <conditionalFormatting sqref="BP24:CC25">
    <cfRule type="expression" dxfId="4" priority="78">
      <formula>$C$23="Porcentagem"</formula>
    </cfRule>
  </conditionalFormatting>
  <conditionalFormatting sqref="BP24:CC25">
    <cfRule type="expression" dxfId="5" priority="79">
      <formula>$C$23="R$"</formula>
    </cfRule>
  </conditionalFormatting>
  <conditionalFormatting sqref="AZ24:BM25">
    <cfRule type="expression" dxfId="3" priority="80">
      <formula>$C$23="Valor absoluto"</formula>
    </cfRule>
  </conditionalFormatting>
  <conditionalFormatting sqref="AZ24:BM25">
    <cfRule type="expression" dxfId="4" priority="81">
      <formula>$C$23="Porcentagem"</formula>
    </cfRule>
  </conditionalFormatting>
  <conditionalFormatting sqref="AZ24:BM25">
    <cfRule type="expression" dxfId="5" priority="82">
      <formula>$C$23="R$"</formula>
    </cfRule>
  </conditionalFormatting>
  <conditionalFormatting sqref="BP19:CC20">
    <cfRule type="expression" dxfId="8" priority="83">
      <formula>$C$18="Número"</formula>
    </cfRule>
  </conditionalFormatting>
  <conditionalFormatting sqref="BP19:CC20">
    <cfRule type="expression" dxfId="4" priority="84">
      <formula>$C$18="Porcentagem"</formula>
    </cfRule>
  </conditionalFormatting>
  <conditionalFormatting sqref="BP19:CC20">
    <cfRule type="expression" dxfId="5" priority="85">
      <formula>$C$18="R$"</formula>
    </cfRule>
  </conditionalFormatting>
  <conditionalFormatting sqref="AZ19:BM20">
    <cfRule type="expression" dxfId="8" priority="86">
      <formula>$C$18="Número"</formula>
    </cfRule>
  </conditionalFormatting>
  <conditionalFormatting sqref="AZ19:BM20">
    <cfRule type="expression" dxfId="4" priority="87">
      <formula>$C$18="Porcentagem"</formula>
    </cfRule>
  </conditionalFormatting>
  <conditionalFormatting sqref="AZ19:BM20">
    <cfRule type="expression" dxfId="5" priority="88">
      <formula>$C$18="R$"</formula>
    </cfRule>
  </conditionalFormatting>
  <conditionalFormatting sqref="D19:Q20">
    <cfRule type="expression" dxfId="8" priority="89">
      <formula>$C$18="Número"</formula>
    </cfRule>
  </conditionalFormatting>
  <conditionalFormatting sqref="D19:Q20">
    <cfRule type="expression" dxfId="4" priority="90">
      <formula>$C$18="Porcentagem"</formula>
    </cfRule>
  </conditionalFormatting>
  <conditionalFormatting sqref="D19:Q20">
    <cfRule type="expression" dxfId="5" priority="91">
      <formula>$C$18="R$"</formula>
    </cfRule>
  </conditionalFormatting>
  <conditionalFormatting sqref="T19:AG20">
    <cfRule type="expression" dxfId="8" priority="92">
      <formula>$C$18="Número"</formula>
    </cfRule>
  </conditionalFormatting>
  <conditionalFormatting sqref="T19:AG20">
    <cfRule type="expression" dxfId="4" priority="93">
      <formula>$C$18="Porcentagem"</formula>
    </cfRule>
  </conditionalFormatting>
  <conditionalFormatting sqref="T19:AG20">
    <cfRule type="expression" dxfId="5" priority="94">
      <formula>$C$18="R$"</formula>
    </cfRule>
  </conditionalFormatting>
  <conditionalFormatting sqref="CB14:CC15">
    <cfRule type="expression" dxfId="8" priority="95">
      <formula>$C$13="Número"</formula>
    </cfRule>
  </conditionalFormatting>
  <conditionalFormatting sqref="CB14:CC15">
    <cfRule type="expression" dxfId="4" priority="96">
      <formula>$C$13="Porcentagem"</formula>
    </cfRule>
  </conditionalFormatting>
  <conditionalFormatting sqref="CB14:CC15">
    <cfRule type="expression" dxfId="5" priority="97">
      <formula>$C$13="R$"</formula>
    </cfRule>
  </conditionalFormatting>
  <conditionalFormatting sqref="BL14:BM15">
    <cfRule type="expression" dxfId="8" priority="98">
      <formula>$C$13="Número"</formula>
    </cfRule>
  </conditionalFormatting>
  <conditionalFormatting sqref="BL14:BM15">
    <cfRule type="expression" dxfId="4" priority="99">
      <formula>$C$13="Porcentagem"</formula>
    </cfRule>
  </conditionalFormatting>
  <conditionalFormatting sqref="BL14:BM15">
    <cfRule type="expression" dxfId="5" priority="100">
      <formula>$C$13="R$"</formula>
    </cfRule>
  </conditionalFormatting>
  <conditionalFormatting sqref="AV14:AW15">
    <cfRule type="expression" dxfId="8" priority="101">
      <formula>$C$13="Número"</formula>
    </cfRule>
  </conditionalFormatting>
  <conditionalFormatting sqref="AV14:AW15">
    <cfRule type="expression" dxfId="4" priority="102">
      <formula>$C$13="Porcentagem"</formula>
    </cfRule>
  </conditionalFormatting>
  <conditionalFormatting sqref="AV14:AW15">
    <cfRule type="expression" dxfId="5" priority="103">
      <formula>$C$13="R$"</formula>
    </cfRule>
  </conditionalFormatting>
  <conditionalFormatting sqref="AF14:AG15">
    <cfRule type="expression" dxfId="8" priority="104">
      <formula>$C$13="Número"</formula>
    </cfRule>
  </conditionalFormatting>
  <conditionalFormatting sqref="AF14:AG15">
    <cfRule type="expression" dxfId="4" priority="105">
      <formula>$C$13="Porcentagem"</formula>
    </cfRule>
  </conditionalFormatting>
  <conditionalFormatting sqref="AF14:AG15">
    <cfRule type="expression" dxfId="5" priority="106">
      <formula>$C$13="R$"</formula>
    </cfRule>
  </conditionalFormatting>
  <conditionalFormatting sqref="P14:Q15">
    <cfRule type="expression" dxfId="8" priority="107">
      <formula>$C$13="Número"</formula>
    </cfRule>
  </conditionalFormatting>
  <conditionalFormatting sqref="P14:Q15">
    <cfRule type="expression" dxfId="4" priority="108">
      <formula>$C$13="Porcentagem"</formula>
    </cfRule>
  </conditionalFormatting>
  <conditionalFormatting sqref="P14:Q15">
    <cfRule type="expression" dxfId="5" priority="109">
      <formula>$C$13="R$"</formula>
    </cfRule>
  </conditionalFormatting>
  <conditionalFormatting sqref="D14:O15">
    <cfRule type="expression" dxfId="8" priority="110">
      <formula>$C$13="Número"</formula>
    </cfRule>
  </conditionalFormatting>
  <conditionalFormatting sqref="D14:O15">
    <cfRule type="expression" dxfId="4" priority="111">
      <formula>$C$13="Porcentagem"</formula>
    </cfRule>
  </conditionalFormatting>
  <conditionalFormatting sqref="D14:O15">
    <cfRule type="expression" dxfId="5" priority="112">
      <formula>$C$13="R$"</formula>
    </cfRule>
  </conditionalFormatting>
  <conditionalFormatting sqref="T14:AE15">
    <cfRule type="expression" dxfId="8" priority="113">
      <formula>$C$13="Número"</formula>
    </cfRule>
  </conditionalFormatting>
  <conditionalFormatting sqref="T14:AE15">
    <cfRule type="expression" dxfId="4" priority="114">
      <formula>$C$13="Porcentagem"</formula>
    </cfRule>
  </conditionalFormatting>
  <conditionalFormatting sqref="T14:AE15">
    <cfRule type="expression" dxfId="5" priority="115">
      <formula>$C$13="R$"</formula>
    </cfRule>
  </conditionalFormatting>
  <conditionalFormatting sqref="AJ14:AU15">
    <cfRule type="expression" dxfId="5" priority="116">
      <formula>$C$23="R$"</formula>
    </cfRule>
  </conditionalFormatting>
  <conditionalFormatting sqref="AJ14:AU15">
    <cfRule type="expression" dxfId="3" priority="117">
      <formula>$C$13="Valor absoluto"</formula>
    </cfRule>
  </conditionalFormatting>
  <conditionalFormatting sqref="AJ14:AU15">
    <cfRule type="expression" dxfId="4" priority="118">
      <formula>$C$13="Porcentagem"</formula>
    </cfRule>
  </conditionalFormatting>
  <conditionalFormatting sqref="BP14:CA15">
    <cfRule type="expression" dxfId="3" priority="119">
      <formula>$C$13="Valor absoluto"</formula>
    </cfRule>
  </conditionalFormatting>
  <conditionalFormatting sqref="BP14:CA15">
    <cfRule type="expression" dxfId="4" priority="120">
      <formula>$C$13="Porcentagem"</formula>
    </cfRule>
  </conditionalFormatting>
  <conditionalFormatting sqref="BP14:CA15">
    <cfRule type="expression" dxfId="5" priority="121">
      <formula>$C$13="R$"</formula>
    </cfRule>
  </conditionalFormatting>
  <conditionalFormatting sqref="BP14:CA15">
    <cfRule type="expression" dxfId="8" priority="122">
      <formula>$C$18="Número"</formula>
    </cfRule>
  </conditionalFormatting>
  <conditionalFormatting sqref="BP14:CA15">
    <cfRule type="expression" dxfId="4" priority="123">
      <formula>$C$18="Porcentagem"</formula>
    </cfRule>
  </conditionalFormatting>
  <conditionalFormatting sqref="BP14:CA15">
    <cfRule type="expression" dxfId="5" priority="124">
      <formula>$C$18="R$"</formula>
    </cfRule>
  </conditionalFormatting>
  <conditionalFormatting sqref="BP14:CA15">
    <cfRule type="expression" dxfId="3" priority="125">
      <formula>$C$23="Valor absoluto"</formula>
    </cfRule>
  </conditionalFormatting>
  <conditionalFormatting sqref="BP14:CA15">
    <cfRule type="expression" dxfId="4" priority="126">
      <formula>$C$23="Porcentagem"</formula>
    </cfRule>
  </conditionalFormatting>
  <conditionalFormatting sqref="BP14:CA15">
    <cfRule type="expression" dxfId="5" priority="127">
      <formula>$C$23="R$"</formula>
    </cfRule>
  </conditionalFormatting>
  <conditionalFormatting sqref="BP14:CA15">
    <cfRule type="expression" dxfId="3" priority="128">
      <formula>$C$13="Valor absoluto"</formula>
    </cfRule>
  </conditionalFormatting>
  <conditionalFormatting sqref="BP14:CA15">
    <cfRule type="expression" dxfId="4" priority="129">
      <formula>$C$13="Porcentagem"</formula>
    </cfRule>
  </conditionalFormatting>
  <conditionalFormatting sqref="BP14:CA15">
    <cfRule type="expression" dxfId="5" priority="130">
      <formula>$C$13="R$"</formula>
    </cfRule>
  </conditionalFormatting>
  <conditionalFormatting sqref="BP14:CA15">
    <cfRule type="expression" dxfId="8" priority="131">
      <formula>$C$18="Número"</formula>
    </cfRule>
  </conditionalFormatting>
  <conditionalFormatting sqref="BP14:CA15">
    <cfRule type="expression" dxfId="4" priority="132">
      <formula>$C$18="Porcentagem"</formula>
    </cfRule>
  </conditionalFormatting>
  <conditionalFormatting sqref="BP14:CA15">
    <cfRule type="expression" dxfId="5" priority="133">
      <formula>$C$18="R$"</formula>
    </cfRule>
  </conditionalFormatting>
  <conditionalFormatting sqref="BP14:CA15">
    <cfRule type="expression" dxfId="3" priority="134">
      <formula>$C$23="Valor absoluto"</formula>
    </cfRule>
  </conditionalFormatting>
  <conditionalFormatting sqref="BP14:CA15">
    <cfRule type="expression" dxfId="4" priority="135">
      <formula>$C$23="Porcentagem"</formula>
    </cfRule>
  </conditionalFormatting>
  <conditionalFormatting sqref="BP14:CA15">
    <cfRule type="expression" dxfId="5" priority="136">
      <formula>$C$23="R$"</formula>
    </cfRule>
  </conditionalFormatting>
  <conditionalFormatting sqref="AZ14:BK15">
    <cfRule type="expression" dxfId="3" priority="137">
      <formula>$C$13="Valor absoluto"</formula>
    </cfRule>
  </conditionalFormatting>
  <conditionalFormatting sqref="AZ14:BK15">
    <cfRule type="expression" dxfId="4" priority="138">
      <formula>$C$13="Porcentagem"</formula>
    </cfRule>
  </conditionalFormatting>
  <conditionalFormatting sqref="AZ14:BK15">
    <cfRule type="expression" dxfId="5" priority="139">
      <formula>$C$13="R$"</formula>
    </cfRule>
  </conditionalFormatting>
  <conditionalFormatting sqref="AJ24:AW25">
    <cfRule type="expression" dxfId="3" priority="140">
      <formula>$C$23="Valor absoluto"</formula>
    </cfRule>
  </conditionalFormatting>
  <conditionalFormatting sqref="AJ24:AW25">
    <cfRule type="expression" dxfId="4" priority="141">
      <formula>$C$23="Porcentagem"</formula>
    </cfRule>
  </conditionalFormatting>
  <conditionalFormatting sqref="AJ24:AW25">
    <cfRule type="expression" dxfId="5" priority="142">
      <formula>$C$23="R$"</formula>
    </cfRule>
  </conditionalFormatting>
  <conditionalFormatting sqref="AJ19:AW20">
    <cfRule type="expression" dxfId="8" priority="143">
      <formula>$C$18="Número"</formula>
    </cfRule>
  </conditionalFormatting>
  <conditionalFormatting sqref="AJ19:AW20">
    <cfRule type="expression" dxfId="4" priority="144">
      <formula>$C$18="Porcentagem"</formula>
    </cfRule>
  </conditionalFormatting>
  <conditionalFormatting sqref="AJ19:AW20">
    <cfRule type="expression" dxfId="5" priority="145">
      <formula>$C$18="R$"</formula>
    </cfRule>
  </conditionalFormatting>
  <conditionalFormatting sqref="CB26:CC26">
    <cfRule type="cellIs" dxfId="0" priority="146" operator="lessThan">
      <formula>0</formula>
    </cfRule>
  </conditionalFormatting>
  <conditionalFormatting sqref="CB26:CC26">
    <cfRule type="cellIs" dxfId="1" priority="147" operator="greaterThanOrEqual">
      <formula>0</formula>
    </cfRule>
  </conditionalFormatting>
  <conditionalFormatting sqref="BL26:BM26">
    <cfRule type="cellIs" dxfId="0" priority="148" operator="lessThan">
      <formula>0</formula>
    </cfRule>
  </conditionalFormatting>
  <conditionalFormatting sqref="BL26:BM26">
    <cfRule type="cellIs" dxfId="1" priority="149" operator="greaterThanOrEqual">
      <formula>0</formula>
    </cfRule>
  </conditionalFormatting>
  <conditionalFormatting sqref="AV26:AW26">
    <cfRule type="cellIs" dxfId="0" priority="150" operator="lessThan">
      <formula>0</formula>
    </cfRule>
  </conditionalFormatting>
  <conditionalFormatting sqref="AV26:AW26">
    <cfRule type="cellIs" dxfId="1" priority="151" operator="greaterThanOrEqual">
      <formula>0</formula>
    </cfRule>
  </conditionalFormatting>
  <conditionalFormatting sqref="AF26:AG26">
    <cfRule type="cellIs" dxfId="0" priority="152" operator="lessThan">
      <formula>0</formula>
    </cfRule>
  </conditionalFormatting>
  <conditionalFormatting sqref="AF26:AG26">
    <cfRule type="cellIs" dxfId="1" priority="153" operator="greaterThanOrEqual">
      <formula>0</formula>
    </cfRule>
  </conditionalFormatting>
  <conditionalFormatting sqref="P26:Q26">
    <cfRule type="cellIs" dxfId="0" priority="154" operator="lessThan">
      <formula>0</formula>
    </cfRule>
  </conditionalFormatting>
  <conditionalFormatting sqref="P26:Q26">
    <cfRule type="cellIs" dxfId="1" priority="155" operator="greaterThanOrEqual">
      <formula>0</formula>
    </cfRule>
  </conditionalFormatting>
  <conditionalFormatting sqref="P21:Q21">
    <cfRule type="cellIs" dxfId="0" priority="156" operator="lessThan">
      <formula>0</formula>
    </cfRule>
  </conditionalFormatting>
  <conditionalFormatting sqref="P21:Q21">
    <cfRule type="cellIs" dxfId="1" priority="157" operator="greaterThanOrEqual">
      <formula>0</formula>
    </cfRule>
  </conditionalFormatting>
  <conditionalFormatting sqref="AF21:AG21">
    <cfRule type="cellIs" dxfId="0" priority="158" operator="lessThan">
      <formula>0</formula>
    </cfRule>
  </conditionalFormatting>
  <conditionalFormatting sqref="AF21:AG21">
    <cfRule type="cellIs" dxfId="1" priority="159" operator="greaterThanOrEqual">
      <formula>0</formula>
    </cfRule>
  </conditionalFormatting>
  <conditionalFormatting sqref="AV21:AW21">
    <cfRule type="cellIs" dxfId="0" priority="160" operator="lessThan">
      <formula>0</formula>
    </cfRule>
  </conditionalFormatting>
  <conditionalFormatting sqref="AV21:AW21">
    <cfRule type="cellIs" dxfId="1" priority="161" operator="greaterThanOrEqual">
      <formula>0</formula>
    </cfRule>
  </conditionalFormatting>
  <conditionalFormatting sqref="BL21:BM21">
    <cfRule type="cellIs" dxfId="0" priority="162" operator="lessThan">
      <formula>0</formula>
    </cfRule>
  </conditionalFormatting>
  <conditionalFormatting sqref="BL21:BM21">
    <cfRule type="cellIs" dxfId="1" priority="163" operator="greaterThanOrEqual">
      <formula>0</formula>
    </cfRule>
  </conditionalFormatting>
  <conditionalFormatting sqref="CB21:CC21">
    <cfRule type="cellIs" dxfId="0" priority="164" operator="lessThan">
      <formula>0</formula>
    </cfRule>
  </conditionalFormatting>
  <conditionalFormatting sqref="CB21:CC21">
    <cfRule type="cellIs" dxfId="1" priority="165" operator="greaterThanOrEqual">
      <formula>0</formula>
    </cfRule>
  </conditionalFormatting>
  <conditionalFormatting sqref="CB16:CC16">
    <cfRule type="cellIs" dxfId="0" priority="166" operator="lessThan">
      <formula>0</formula>
    </cfRule>
  </conditionalFormatting>
  <conditionalFormatting sqref="CB16:CC16">
    <cfRule type="cellIs" dxfId="1" priority="167" operator="greaterThanOrEqual">
      <formula>0</formula>
    </cfRule>
  </conditionalFormatting>
  <conditionalFormatting sqref="BL16:BM16">
    <cfRule type="cellIs" dxfId="0" priority="168" operator="lessThan">
      <formula>0</formula>
    </cfRule>
  </conditionalFormatting>
  <conditionalFormatting sqref="BL16:BM16">
    <cfRule type="cellIs" dxfId="1" priority="169" operator="greaterThanOrEqual">
      <formula>0</formula>
    </cfRule>
  </conditionalFormatting>
  <conditionalFormatting sqref="AV16:AW16">
    <cfRule type="cellIs" dxfId="0" priority="170" operator="lessThan">
      <formula>0</formula>
    </cfRule>
  </conditionalFormatting>
  <conditionalFormatting sqref="AV16:AW16">
    <cfRule type="cellIs" dxfId="1" priority="171" operator="greaterThanOrEqual">
      <formula>0</formula>
    </cfRule>
  </conditionalFormatting>
  <conditionalFormatting sqref="AF16:AG16">
    <cfRule type="cellIs" dxfId="0" priority="172" operator="lessThan">
      <formula>0</formula>
    </cfRule>
  </conditionalFormatting>
  <conditionalFormatting sqref="AF16:AG16">
    <cfRule type="cellIs" dxfId="1" priority="173" operator="greaterThanOrEqual">
      <formula>0</formula>
    </cfRule>
  </conditionalFormatting>
  <conditionalFormatting sqref="AJ16:AU16">
    <cfRule type="cellIs" dxfId="6" priority="174" operator="lessThan">
      <formula>0</formula>
    </cfRule>
  </conditionalFormatting>
  <conditionalFormatting sqref="AJ16:AU16">
    <cfRule type="cellIs" dxfId="7" priority="175" operator="greaterThanOrEqual">
      <formula>0</formula>
    </cfRule>
  </conditionalFormatting>
  <conditionalFormatting sqref="AJ21:AU21">
    <cfRule type="cellIs" dxfId="6" priority="176" operator="lessThan">
      <formula>0</formula>
    </cfRule>
  </conditionalFormatting>
  <conditionalFormatting sqref="AJ21:AU21">
    <cfRule type="cellIs" dxfId="7" priority="177" operator="greaterThanOrEqual">
      <formula>0</formula>
    </cfRule>
  </conditionalFormatting>
  <conditionalFormatting sqref="AJ26:AU26">
    <cfRule type="cellIs" dxfId="6" priority="178" operator="lessThan">
      <formula>0</formula>
    </cfRule>
  </conditionalFormatting>
  <conditionalFormatting sqref="AJ26:AU26">
    <cfRule type="cellIs" dxfId="7" priority="179" operator="greaterThanOrEqual">
      <formula>0</formula>
    </cfRule>
  </conditionalFormatting>
  <conditionalFormatting sqref="T26:AE26">
    <cfRule type="cellIs" dxfId="6" priority="180" operator="lessThan">
      <formula>0</formula>
    </cfRule>
  </conditionalFormatting>
  <conditionalFormatting sqref="T26:AE26">
    <cfRule type="cellIs" dxfId="7" priority="181" operator="greaterThanOrEqual">
      <formula>0</formula>
    </cfRule>
  </conditionalFormatting>
  <conditionalFormatting sqref="T21:AE21">
    <cfRule type="cellIs" dxfId="6" priority="182" operator="lessThan">
      <formula>0</formula>
    </cfRule>
  </conditionalFormatting>
  <conditionalFormatting sqref="T21:AE21">
    <cfRule type="cellIs" dxfId="7" priority="183" operator="greaterThanOrEqual">
      <formula>0</formula>
    </cfRule>
  </conditionalFormatting>
  <conditionalFormatting sqref="T16:AE16">
    <cfRule type="cellIs" dxfId="6" priority="184" operator="lessThan">
      <formula>0</formula>
    </cfRule>
  </conditionalFormatting>
  <conditionalFormatting sqref="T16:AE16">
    <cfRule type="cellIs" dxfId="7" priority="185" operator="greaterThanOrEqual">
      <formula>0</formula>
    </cfRule>
  </conditionalFormatting>
  <conditionalFormatting sqref="BP26:CA26">
    <cfRule type="cellIs" dxfId="6" priority="186" operator="lessThan">
      <formula>0</formula>
    </cfRule>
  </conditionalFormatting>
  <conditionalFormatting sqref="BP26:CA26">
    <cfRule type="cellIs" dxfId="7" priority="187" operator="greaterThanOrEqual">
      <formula>0</formula>
    </cfRule>
  </conditionalFormatting>
  <conditionalFormatting sqref="BP21:CA21">
    <cfRule type="cellIs" dxfId="6" priority="188" operator="lessThan">
      <formula>0</formula>
    </cfRule>
  </conditionalFormatting>
  <conditionalFormatting sqref="BP21:CA21">
    <cfRule type="cellIs" dxfId="7" priority="189" operator="greaterThanOrEqual">
      <formula>0</formula>
    </cfRule>
  </conditionalFormatting>
  <conditionalFormatting sqref="BP16:CA16">
    <cfRule type="cellIs" dxfId="6" priority="190" operator="lessThan">
      <formula>0</formula>
    </cfRule>
  </conditionalFormatting>
  <conditionalFormatting sqref="BP16:CA16">
    <cfRule type="cellIs" dxfId="7" priority="191" operator="greaterThanOrEqual">
      <formula>0</formula>
    </cfRule>
  </conditionalFormatting>
  <conditionalFormatting sqref="AZ26:BK26">
    <cfRule type="cellIs" dxfId="6" priority="192" operator="lessThan">
      <formula>0</formula>
    </cfRule>
  </conditionalFormatting>
  <conditionalFormatting sqref="AZ26:BK26">
    <cfRule type="cellIs" dxfId="7" priority="193" operator="greaterThanOrEqual">
      <formula>0</formula>
    </cfRule>
  </conditionalFormatting>
  <conditionalFormatting sqref="AZ21:BK21">
    <cfRule type="cellIs" dxfId="6" priority="194" operator="lessThan">
      <formula>0</formula>
    </cfRule>
  </conditionalFormatting>
  <conditionalFormatting sqref="AZ21:BK21">
    <cfRule type="cellIs" dxfId="7" priority="195" operator="greaterThanOrEqual">
      <formula>0</formula>
    </cfRule>
  </conditionalFormatting>
  <conditionalFormatting sqref="AZ16:BK16">
    <cfRule type="cellIs" dxfId="6" priority="196" operator="lessThan">
      <formula>0</formula>
    </cfRule>
  </conditionalFormatting>
  <conditionalFormatting sqref="AZ16:BK16">
    <cfRule type="cellIs" dxfId="7" priority="197" operator="greaterThanOrEqual">
      <formula>0</formula>
    </cfRule>
  </conditionalFormatting>
  <conditionalFormatting sqref="D26:O26">
    <cfRule type="cellIs" dxfId="6" priority="198" operator="lessThan">
      <formula>0</formula>
    </cfRule>
  </conditionalFormatting>
  <conditionalFormatting sqref="D26:O26">
    <cfRule type="cellIs" dxfId="7" priority="199" operator="greaterThanOrEqual">
      <formula>0</formula>
    </cfRule>
  </conditionalFormatting>
  <conditionalFormatting sqref="D21:O21">
    <cfRule type="cellIs" dxfId="6" priority="200" operator="lessThan">
      <formula>0</formula>
    </cfRule>
  </conditionalFormatting>
  <conditionalFormatting sqref="D21:O21">
    <cfRule type="cellIs" dxfId="7" priority="201" operator="greaterThanOrEqual">
      <formula>0</formula>
    </cfRule>
  </conditionalFormatting>
  <conditionalFormatting sqref="P16:Q16">
    <cfRule type="cellIs" dxfId="0" priority="202" operator="lessThan">
      <formula>0</formula>
    </cfRule>
  </conditionalFormatting>
  <conditionalFormatting sqref="P16:Q16">
    <cfRule type="cellIs" dxfId="1" priority="203" operator="greaterThanOrEqual">
      <formula>0</formula>
    </cfRule>
  </conditionalFormatting>
  <conditionalFormatting sqref="D16:O16">
    <cfRule type="cellIs" dxfId="6" priority="204" operator="lessThan">
      <formula>0</formula>
    </cfRule>
  </conditionalFormatting>
  <conditionalFormatting sqref="D16:O16">
    <cfRule type="cellIs" dxfId="7" priority="205" operator="greaterThanOrEqual">
      <formula>0</formula>
    </cfRule>
  </conditionalFormatting>
  <dataValidations>
    <dataValidation type="list" allowBlank="1" showErrorMessage="1" sqref="B14 B19 B24 B29 B34">
      <formula1>$B$63:$B$70</formula1>
    </dataValidation>
    <dataValidation type="list" allowBlank="1" showErrorMessage="1" sqref="C13 C18 C23 C28 C33">
      <formula1>"R$,Número,Porcentagem"</formula1>
    </dataValidation>
  </dataValidations>
  <printOptions/>
  <pageMargins bottom="0.7875" footer="0.0" header="0.0" left="0.511805555555556" right="0.511805555555556" top="0.78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21.43"/>
    <col customWidth="1" min="3" max="3" width="14.43"/>
    <col customWidth="1" min="4" max="17" width="12.86"/>
    <col customWidth="1" min="18" max="18" width="2.57"/>
    <col customWidth="1" min="19" max="19" width="14.43"/>
    <col customWidth="1" min="20" max="33" width="12.86"/>
    <col customWidth="1" min="34" max="34" width="2.57"/>
    <col customWidth="1" min="35" max="35" width="14.43"/>
    <col customWidth="1" min="36" max="49" width="12.86"/>
    <col customWidth="1" min="50" max="50" width="2.57"/>
    <col customWidth="1" min="51" max="51" width="14.43"/>
    <col customWidth="1" min="52" max="65" width="12.86"/>
    <col customWidth="1" min="66" max="66" width="2.57"/>
    <col customWidth="1" min="67" max="67" width="14.43"/>
    <col customWidth="1" min="68" max="81" width="12.86"/>
    <col customWidth="1" min="82" max="88" width="9.14"/>
  </cols>
  <sheetData>
    <row r="1" ht="12.75" customHeight="1">
      <c r="P1" s="57"/>
      <c r="R1" s="41"/>
      <c r="AF1" s="57"/>
      <c r="AH1" s="41"/>
      <c r="AV1" s="57"/>
      <c r="AX1" s="41"/>
      <c r="BL1" s="57"/>
      <c r="BN1" s="41"/>
      <c r="CB1" s="57"/>
      <c r="CD1" s="41"/>
    </row>
    <row r="2" ht="12.75" customHeight="1">
      <c r="P2" s="57"/>
      <c r="R2" s="41"/>
      <c r="AF2" s="57"/>
      <c r="AH2" s="41"/>
      <c r="AV2" s="57"/>
      <c r="AX2" s="41"/>
      <c r="BL2" s="57"/>
      <c r="BN2" s="41"/>
      <c r="CB2" s="57"/>
      <c r="CD2" s="41"/>
    </row>
    <row r="3" ht="15.0" customHeight="1">
      <c r="P3" s="57"/>
      <c r="R3" s="41"/>
      <c r="AF3" s="57"/>
      <c r="AH3" s="41"/>
      <c r="AV3" s="57"/>
      <c r="AX3" s="41"/>
      <c r="BL3" s="57"/>
      <c r="BN3" s="41"/>
      <c r="CB3" s="57"/>
      <c r="CD3" s="41"/>
    </row>
    <row r="4" ht="1.5" customHeight="1">
      <c r="P4" s="57"/>
      <c r="R4" s="41"/>
      <c r="AF4" s="57"/>
      <c r="AH4" s="41"/>
      <c r="AV4" s="57"/>
      <c r="AX4" s="41"/>
      <c r="BL4" s="57"/>
      <c r="BN4" s="41"/>
      <c r="CB4" s="57"/>
      <c r="CD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</row>
    <row r="6" ht="3.0" customHeight="1">
      <c r="P6" s="57"/>
      <c r="R6" s="41"/>
      <c r="AF6" s="57"/>
      <c r="AH6" s="41"/>
      <c r="AV6" s="57"/>
      <c r="AX6" s="41"/>
      <c r="BL6" s="57"/>
      <c r="BN6" s="41"/>
      <c r="CB6" s="57"/>
      <c r="CD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</row>
    <row r="8" ht="1.5" customHeight="1">
      <c r="P8" s="57"/>
      <c r="R8" s="41"/>
      <c r="AF8" s="57"/>
      <c r="AH8" s="41"/>
      <c r="AV8" s="57"/>
      <c r="AX8" s="41"/>
      <c r="BL8" s="57"/>
      <c r="BN8" s="41"/>
      <c r="CB8" s="57"/>
      <c r="CD8" s="41"/>
    </row>
    <row r="9" ht="24.75" customHeight="1">
      <c r="P9" s="57"/>
      <c r="R9" s="41"/>
      <c r="AF9" s="57"/>
      <c r="AH9" s="41"/>
      <c r="AV9" s="57"/>
      <c r="AX9" s="41"/>
      <c r="BL9" s="57"/>
      <c r="BN9" s="41"/>
      <c r="CB9" s="57"/>
      <c r="CD9" s="41"/>
    </row>
    <row r="10" ht="21.0" customHeight="1">
      <c r="P10" s="57"/>
      <c r="R10" s="41"/>
      <c r="AF10" s="57"/>
      <c r="AH10" s="41"/>
      <c r="AV10" s="57"/>
      <c r="AX10" s="41"/>
      <c r="BL10" s="57"/>
      <c r="BN10" s="41"/>
      <c r="CB10" s="57"/>
      <c r="CD10" s="41"/>
    </row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</row>
    <row r="12" ht="30.0" customHeight="1">
      <c r="B12" s="41">
        <f>DA!D13</f>
        <v>2025</v>
      </c>
      <c r="C12" s="59" t="s">
        <v>68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1"/>
      <c r="R12" s="41">
        <f>B12+1</f>
        <v>2026</v>
      </c>
      <c r="S12" s="59" t="s">
        <v>69</v>
      </c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1"/>
      <c r="AH12" s="62">
        <f>R12+1</f>
        <v>2027</v>
      </c>
      <c r="AI12" s="59" t="s">
        <v>70</v>
      </c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1"/>
      <c r="AX12" s="41">
        <f>AH12+1</f>
        <v>2028</v>
      </c>
      <c r="AY12" s="59" t="s">
        <v>71</v>
      </c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1"/>
      <c r="BN12" s="41">
        <f>AX12+1</f>
        <v>2029</v>
      </c>
      <c r="BO12" s="59" t="s">
        <v>72</v>
      </c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1"/>
      <c r="CD12" s="41"/>
    </row>
    <row r="13" ht="37.5" customHeight="1">
      <c r="B13" s="64" t="s">
        <v>73</v>
      </c>
      <c r="C13" s="87" t="s">
        <v>95</v>
      </c>
      <c r="D13" s="66" t="s">
        <v>75</v>
      </c>
      <c r="E13" s="67" t="s">
        <v>76</v>
      </c>
      <c r="F13" s="67" t="s">
        <v>77</v>
      </c>
      <c r="G13" s="67" t="s">
        <v>78</v>
      </c>
      <c r="H13" s="67" t="s">
        <v>79</v>
      </c>
      <c r="I13" s="67" t="s">
        <v>80</v>
      </c>
      <c r="J13" s="67" t="s">
        <v>81</v>
      </c>
      <c r="K13" s="67" t="s">
        <v>82</v>
      </c>
      <c r="L13" s="67" t="s">
        <v>83</v>
      </c>
      <c r="M13" s="67" t="s">
        <v>84</v>
      </c>
      <c r="N13" s="67" t="s">
        <v>85</v>
      </c>
      <c r="O13" s="67" t="s">
        <v>86</v>
      </c>
      <c r="P13" s="68" t="s">
        <v>87</v>
      </c>
      <c r="Q13" s="68" t="s">
        <v>88</v>
      </c>
      <c r="R13" s="69"/>
      <c r="S13" s="70"/>
      <c r="T13" s="66" t="s">
        <v>75</v>
      </c>
      <c r="U13" s="67" t="s">
        <v>76</v>
      </c>
      <c r="V13" s="67" t="s">
        <v>77</v>
      </c>
      <c r="W13" s="67" t="s">
        <v>78</v>
      </c>
      <c r="X13" s="67" t="s">
        <v>79</v>
      </c>
      <c r="Y13" s="67" t="s">
        <v>80</v>
      </c>
      <c r="Z13" s="67" t="s">
        <v>81</v>
      </c>
      <c r="AA13" s="67" t="s">
        <v>82</v>
      </c>
      <c r="AB13" s="67" t="s">
        <v>83</v>
      </c>
      <c r="AC13" s="67" t="s">
        <v>84</v>
      </c>
      <c r="AD13" s="67" t="s">
        <v>85</v>
      </c>
      <c r="AE13" s="67" t="s">
        <v>86</v>
      </c>
      <c r="AF13" s="68" t="s">
        <v>87</v>
      </c>
      <c r="AG13" s="68" t="s">
        <v>88</v>
      </c>
      <c r="AH13" s="71"/>
      <c r="AI13" s="70"/>
      <c r="AJ13" s="66" t="s">
        <v>75</v>
      </c>
      <c r="AK13" s="67" t="s">
        <v>76</v>
      </c>
      <c r="AL13" s="67" t="s">
        <v>77</v>
      </c>
      <c r="AM13" s="67" t="s">
        <v>78</v>
      </c>
      <c r="AN13" s="67" t="s">
        <v>79</v>
      </c>
      <c r="AO13" s="67" t="s">
        <v>80</v>
      </c>
      <c r="AP13" s="67" t="s">
        <v>81</v>
      </c>
      <c r="AQ13" s="67" t="s">
        <v>82</v>
      </c>
      <c r="AR13" s="67" t="s">
        <v>83</v>
      </c>
      <c r="AS13" s="67" t="s">
        <v>84</v>
      </c>
      <c r="AT13" s="67" t="s">
        <v>85</v>
      </c>
      <c r="AU13" s="67" t="s">
        <v>86</v>
      </c>
      <c r="AV13" s="68" t="s">
        <v>87</v>
      </c>
      <c r="AW13" s="68" t="s">
        <v>88</v>
      </c>
      <c r="AX13" s="69"/>
      <c r="AY13" s="70"/>
      <c r="AZ13" s="66" t="s">
        <v>75</v>
      </c>
      <c r="BA13" s="67" t="s">
        <v>76</v>
      </c>
      <c r="BB13" s="67" t="s">
        <v>77</v>
      </c>
      <c r="BC13" s="67" t="s">
        <v>78</v>
      </c>
      <c r="BD13" s="67" t="s">
        <v>79</v>
      </c>
      <c r="BE13" s="67" t="s">
        <v>80</v>
      </c>
      <c r="BF13" s="67" t="s">
        <v>81</v>
      </c>
      <c r="BG13" s="67" t="s">
        <v>82</v>
      </c>
      <c r="BH13" s="67" t="s">
        <v>83</v>
      </c>
      <c r="BI13" s="67" t="s">
        <v>84</v>
      </c>
      <c r="BJ13" s="67" t="s">
        <v>85</v>
      </c>
      <c r="BK13" s="67" t="s">
        <v>86</v>
      </c>
      <c r="BL13" s="68" t="s">
        <v>87</v>
      </c>
      <c r="BM13" s="68" t="s">
        <v>88</v>
      </c>
      <c r="BN13" s="69"/>
      <c r="BO13" s="70"/>
      <c r="BP13" s="66" t="s">
        <v>75</v>
      </c>
      <c r="BQ13" s="67" t="s">
        <v>76</v>
      </c>
      <c r="BR13" s="67" t="s">
        <v>77</v>
      </c>
      <c r="BS13" s="67" t="s">
        <v>78</v>
      </c>
      <c r="BT13" s="67" t="s">
        <v>79</v>
      </c>
      <c r="BU13" s="67" t="s">
        <v>80</v>
      </c>
      <c r="BV13" s="67" t="s">
        <v>81</v>
      </c>
      <c r="BW13" s="67" t="s">
        <v>82</v>
      </c>
      <c r="BX13" s="67" t="s">
        <v>83</v>
      </c>
      <c r="BY13" s="67" t="s">
        <v>84</v>
      </c>
      <c r="BZ13" s="67" t="s">
        <v>85</v>
      </c>
      <c r="CA13" s="67" t="s">
        <v>86</v>
      </c>
      <c r="CB13" s="68" t="s">
        <v>87</v>
      </c>
      <c r="CC13" s="68" t="s">
        <v>88</v>
      </c>
      <c r="CD13" s="63"/>
      <c r="CE13" s="63"/>
      <c r="CF13" s="63"/>
      <c r="CG13" s="63"/>
      <c r="CH13" s="63"/>
      <c r="CI13" s="63"/>
      <c r="CJ13" s="63"/>
    </row>
    <row r="14" ht="30.0" customHeight="1">
      <c r="B14" s="92" t="s">
        <v>99</v>
      </c>
      <c r="C14" s="73" t="s">
        <v>90</v>
      </c>
      <c r="D14" s="74">
        <v>0.1</v>
      </c>
      <c r="E14" s="76">
        <v>0.1</v>
      </c>
      <c r="F14" s="76">
        <v>0.1</v>
      </c>
      <c r="G14" s="76">
        <v>0.1</v>
      </c>
      <c r="H14" s="76">
        <v>0.1</v>
      </c>
      <c r="I14" s="76">
        <v>0.1</v>
      </c>
      <c r="J14" s="76">
        <v>0.1</v>
      </c>
      <c r="K14" s="76">
        <v>0.1</v>
      </c>
      <c r="L14" s="76"/>
      <c r="M14" s="76"/>
      <c r="N14" s="76"/>
      <c r="O14" s="76"/>
      <c r="P14" s="77">
        <f t="shared" ref="P14:P15" si="1">SUMIF(D39:O39,"=1",D14:O14)</f>
        <v>0.8</v>
      </c>
      <c r="Q14" s="78">
        <f t="shared" ref="Q14:Q15" si="2">SUM(D14:O14)</f>
        <v>0.8</v>
      </c>
      <c r="R14" s="41">
        <v>7.0</v>
      </c>
      <c r="S14" s="79" t="s">
        <v>90</v>
      </c>
      <c r="T14" s="76">
        <v>200.0</v>
      </c>
      <c r="U14" s="76">
        <v>210.0</v>
      </c>
      <c r="V14" s="76">
        <v>211.0</v>
      </c>
      <c r="W14" s="76"/>
      <c r="X14" s="76"/>
      <c r="Y14" s="76"/>
      <c r="Z14" s="76"/>
      <c r="AA14" s="76"/>
      <c r="AB14" s="76"/>
      <c r="AC14" s="76"/>
      <c r="AD14" s="76"/>
      <c r="AE14" s="76">
        <v>2.0</v>
      </c>
      <c r="AF14" s="77">
        <f t="shared" ref="AF14:AF15" si="3">SUMIF(T39:AE39,"=1",T14:AE14)</f>
        <v>623</v>
      </c>
      <c r="AG14" s="78">
        <f t="shared" ref="AG14:AG15" si="4">SUM(T14:AE14)</f>
        <v>623</v>
      </c>
      <c r="AH14" s="62"/>
      <c r="AI14" s="79" t="s">
        <v>90</v>
      </c>
      <c r="AJ14" s="80">
        <v>2.0</v>
      </c>
      <c r="AK14" s="80">
        <v>0.9</v>
      </c>
      <c r="AL14" s="80"/>
      <c r="AM14" s="80"/>
      <c r="AN14" s="80"/>
      <c r="AO14" s="80"/>
      <c r="AP14" s="80"/>
      <c r="AQ14" s="80"/>
      <c r="AR14" s="80"/>
      <c r="AS14" s="80"/>
      <c r="AT14" s="80"/>
      <c r="AU14" s="80">
        <v>2.0</v>
      </c>
      <c r="AV14" s="77">
        <f t="shared" ref="AV14:AV15" si="5">SUMIF(AJ39:AU39,"=1",AJ14:AU14)</f>
        <v>4.9</v>
      </c>
      <c r="AW14" s="77">
        <f t="shared" ref="AW14:AW15" si="6">SUM(AJ14:AU14)</f>
        <v>4.9</v>
      </c>
      <c r="AX14" s="41"/>
      <c r="AY14" s="79" t="s">
        <v>90</v>
      </c>
      <c r="AZ14" s="80">
        <v>1.0</v>
      </c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>
        <v>3.0</v>
      </c>
      <c r="BL14" s="77">
        <f t="shared" ref="BL14:BL15" si="7">SUMIF(AZ39:BK39,"=1",AZ14:BK14)</f>
        <v>4</v>
      </c>
      <c r="BM14" s="77">
        <f t="shared" ref="BM14:BM15" si="8">SUM(AZ14:BK14)</f>
        <v>4</v>
      </c>
      <c r="BN14" s="41"/>
      <c r="BO14" s="79" t="s">
        <v>90</v>
      </c>
      <c r="BP14" s="80">
        <v>2.0</v>
      </c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>
        <v>5.0</v>
      </c>
      <c r="CB14" s="77">
        <f t="shared" ref="CB14:CB15" si="9">SUMIF(BP39:CA39,"=1",BP14:CA14)</f>
        <v>7</v>
      </c>
      <c r="CC14" s="77">
        <f t="shared" ref="CC14:CC15" si="10">SUM(BP14:CA14)</f>
        <v>7</v>
      </c>
      <c r="CD14" s="41"/>
    </row>
    <row r="15" ht="30.0" customHeight="1">
      <c r="B15" s="93"/>
      <c r="C15" s="73" t="s">
        <v>91</v>
      </c>
      <c r="D15" s="76">
        <v>0.2</v>
      </c>
      <c r="E15" s="76">
        <v>0.05</v>
      </c>
      <c r="F15" s="94">
        <v>0.1</v>
      </c>
      <c r="G15" s="76">
        <v>0.2</v>
      </c>
      <c r="H15" s="76">
        <v>0.2</v>
      </c>
      <c r="I15" s="76">
        <v>0.2</v>
      </c>
      <c r="J15" s="76">
        <v>0.2</v>
      </c>
      <c r="K15" s="76">
        <v>0.2</v>
      </c>
      <c r="L15" s="76"/>
      <c r="M15" s="76"/>
      <c r="N15" s="76"/>
      <c r="O15" s="76"/>
      <c r="P15" s="77">
        <f t="shared" si="1"/>
        <v>1.35</v>
      </c>
      <c r="Q15" s="78">
        <f t="shared" si="2"/>
        <v>1.35</v>
      </c>
      <c r="R15" s="41">
        <v>8.0</v>
      </c>
      <c r="S15" s="79" t="s">
        <v>91</v>
      </c>
      <c r="T15" s="76">
        <v>220.0</v>
      </c>
      <c r="U15" s="76">
        <v>200.0</v>
      </c>
      <c r="V15" s="76">
        <v>200.0</v>
      </c>
      <c r="W15" s="76"/>
      <c r="X15" s="76"/>
      <c r="Y15" s="76"/>
      <c r="Z15" s="76"/>
      <c r="AA15" s="76"/>
      <c r="AB15" s="76"/>
      <c r="AC15" s="76"/>
      <c r="AD15" s="76"/>
      <c r="AE15" s="76">
        <v>2.0</v>
      </c>
      <c r="AF15" s="77">
        <f t="shared" si="3"/>
        <v>622</v>
      </c>
      <c r="AG15" s="78">
        <f t="shared" si="4"/>
        <v>622</v>
      </c>
      <c r="AH15" s="62"/>
      <c r="AI15" s="79" t="s">
        <v>91</v>
      </c>
      <c r="AJ15" s="80">
        <v>2.0</v>
      </c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>
        <v>3.0</v>
      </c>
      <c r="AV15" s="77">
        <f t="shared" si="5"/>
        <v>5</v>
      </c>
      <c r="AW15" s="77">
        <f t="shared" si="6"/>
        <v>5</v>
      </c>
      <c r="AX15" s="41"/>
      <c r="AY15" s="79" t="s">
        <v>91</v>
      </c>
      <c r="AZ15" s="80">
        <v>1.0</v>
      </c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>
        <v>3.0</v>
      </c>
      <c r="BL15" s="77">
        <f t="shared" si="7"/>
        <v>4</v>
      </c>
      <c r="BM15" s="77">
        <f t="shared" si="8"/>
        <v>4</v>
      </c>
      <c r="BN15" s="41"/>
      <c r="BO15" s="79" t="s">
        <v>91</v>
      </c>
      <c r="BP15" s="80">
        <v>2.0</v>
      </c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>
        <v>6.0</v>
      </c>
      <c r="CB15" s="77">
        <f t="shared" si="9"/>
        <v>8</v>
      </c>
      <c r="CC15" s="77">
        <f t="shared" si="10"/>
        <v>8</v>
      </c>
      <c r="CD15" s="41"/>
    </row>
    <row r="16" ht="30.0" customHeight="1">
      <c r="B16" s="95"/>
      <c r="C16" s="73" t="s">
        <v>92</v>
      </c>
      <c r="D16" s="83">
        <f t="shared" ref="D16:Q16" si="11">IF(OR(ISERROR(D15/D14-1),D15=""),"",D15/D14-1)</f>
        <v>1</v>
      </c>
      <c r="E16" s="83">
        <f t="shared" si="11"/>
        <v>-0.5</v>
      </c>
      <c r="F16" s="84">
        <f t="shared" si="11"/>
        <v>0</v>
      </c>
      <c r="G16" s="85">
        <f t="shared" si="11"/>
        <v>1</v>
      </c>
      <c r="H16" s="85">
        <f t="shared" si="11"/>
        <v>1</v>
      </c>
      <c r="I16" s="85">
        <f t="shared" si="11"/>
        <v>1</v>
      </c>
      <c r="J16" s="85">
        <f t="shared" si="11"/>
        <v>1</v>
      </c>
      <c r="K16" s="85">
        <f t="shared" si="11"/>
        <v>1</v>
      </c>
      <c r="L16" s="85" t="str">
        <f t="shared" si="11"/>
        <v/>
      </c>
      <c r="M16" s="85" t="str">
        <f t="shared" si="11"/>
        <v/>
      </c>
      <c r="N16" s="85" t="str">
        <f t="shared" si="11"/>
        <v/>
      </c>
      <c r="O16" s="85" t="str">
        <f t="shared" si="11"/>
        <v/>
      </c>
      <c r="P16" s="86">
        <f t="shared" si="11"/>
        <v>0.6875</v>
      </c>
      <c r="Q16" s="86">
        <f t="shared" si="11"/>
        <v>0.6875</v>
      </c>
      <c r="R16" s="41"/>
      <c r="S16" s="79" t="s">
        <v>92</v>
      </c>
      <c r="T16" s="85">
        <f t="shared" ref="T16:AG16" si="12">IF(OR(ISERROR(T15/T14-1),T15=""),"",T15/T14-1)</f>
        <v>0.1</v>
      </c>
      <c r="U16" s="85">
        <f t="shared" si="12"/>
        <v>-0.04761904762</v>
      </c>
      <c r="V16" s="85">
        <f t="shared" si="12"/>
        <v>-0.05213270142</v>
      </c>
      <c r="W16" s="85" t="str">
        <f t="shared" si="12"/>
        <v/>
      </c>
      <c r="X16" s="85" t="str">
        <f t="shared" si="12"/>
        <v/>
      </c>
      <c r="Y16" s="85" t="str">
        <f t="shared" si="12"/>
        <v/>
      </c>
      <c r="Z16" s="85" t="str">
        <f t="shared" si="12"/>
        <v/>
      </c>
      <c r="AA16" s="85" t="str">
        <f t="shared" si="12"/>
        <v/>
      </c>
      <c r="AB16" s="85" t="str">
        <f t="shared" si="12"/>
        <v/>
      </c>
      <c r="AC16" s="85" t="str">
        <f t="shared" si="12"/>
        <v/>
      </c>
      <c r="AD16" s="85" t="str">
        <f t="shared" si="12"/>
        <v/>
      </c>
      <c r="AE16" s="85">
        <f t="shared" si="12"/>
        <v>0</v>
      </c>
      <c r="AF16" s="86">
        <f t="shared" si="12"/>
        <v>-0.001605136437</v>
      </c>
      <c r="AG16" s="86">
        <f t="shared" si="12"/>
        <v>-0.001605136437</v>
      </c>
      <c r="AH16" s="62"/>
      <c r="AI16" s="79" t="s">
        <v>92</v>
      </c>
      <c r="AJ16" s="85">
        <f t="shared" ref="AJ16:AW16" si="13">IF(OR(ISERROR(AJ15/AJ14-1),AJ15=""),"",AJ15/AJ14-1)</f>
        <v>0</v>
      </c>
      <c r="AK16" s="85" t="str">
        <f t="shared" si="13"/>
        <v/>
      </c>
      <c r="AL16" s="85" t="str">
        <f t="shared" si="13"/>
        <v/>
      </c>
      <c r="AM16" s="85" t="str">
        <f t="shared" si="13"/>
        <v/>
      </c>
      <c r="AN16" s="85" t="str">
        <f t="shared" si="13"/>
        <v/>
      </c>
      <c r="AO16" s="85" t="str">
        <f t="shared" si="13"/>
        <v/>
      </c>
      <c r="AP16" s="85" t="str">
        <f t="shared" si="13"/>
        <v/>
      </c>
      <c r="AQ16" s="85" t="str">
        <f t="shared" si="13"/>
        <v/>
      </c>
      <c r="AR16" s="85" t="str">
        <f t="shared" si="13"/>
        <v/>
      </c>
      <c r="AS16" s="85" t="str">
        <f t="shared" si="13"/>
        <v/>
      </c>
      <c r="AT16" s="85" t="str">
        <f t="shared" si="13"/>
        <v/>
      </c>
      <c r="AU16" s="85">
        <f t="shared" si="13"/>
        <v>0.5</v>
      </c>
      <c r="AV16" s="86">
        <f t="shared" si="13"/>
        <v>0.02040816327</v>
      </c>
      <c r="AW16" s="86">
        <f t="shared" si="13"/>
        <v>0.02040816327</v>
      </c>
      <c r="AX16" s="41"/>
      <c r="AY16" s="79" t="s">
        <v>92</v>
      </c>
      <c r="AZ16" s="85">
        <f t="shared" ref="AZ16:BM16" si="14">IF(OR(ISERROR(AZ15/AZ14-1),AZ15=""),"",AZ15/AZ14-1)</f>
        <v>0</v>
      </c>
      <c r="BA16" s="85" t="str">
        <f t="shared" si="14"/>
        <v/>
      </c>
      <c r="BB16" s="85" t="str">
        <f t="shared" si="14"/>
        <v/>
      </c>
      <c r="BC16" s="85" t="str">
        <f t="shared" si="14"/>
        <v/>
      </c>
      <c r="BD16" s="85" t="str">
        <f t="shared" si="14"/>
        <v/>
      </c>
      <c r="BE16" s="85" t="str">
        <f t="shared" si="14"/>
        <v/>
      </c>
      <c r="BF16" s="85" t="str">
        <f t="shared" si="14"/>
        <v/>
      </c>
      <c r="BG16" s="85" t="str">
        <f t="shared" si="14"/>
        <v/>
      </c>
      <c r="BH16" s="85" t="str">
        <f t="shared" si="14"/>
        <v/>
      </c>
      <c r="BI16" s="85" t="str">
        <f t="shared" si="14"/>
        <v/>
      </c>
      <c r="BJ16" s="85" t="str">
        <f t="shared" si="14"/>
        <v/>
      </c>
      <c r="BK16" s="85">
        <f t="shared" si="14"/>
        <v>0</v>
      </c>
      <c r="BL16" s="86">
        <f t="shared" si="14"/>
        <v>0</v>
      </c>
      <c r="BM16" s="86">
        <f t="shared" si="14"/>
        <v>0</v>
      </c>
      <c r="BN16" s="41"/>
      <c r="BO16" s="79" t="s">
        <v>92</v>
      </c>
      <c r="BP16" s="85">
        <f t="shared" ref="BP16:CC16" si="15">IF(OR(ISERROR(BP15/BP14-1),BP15=""),"",BP15/BP14-1)</f>
        <v>0</v>
      </c>
      <c r="BQ16" s="85" t="str">
        <f t="shared" si="15"/>
        <v/>
      </c>
      <c r="BR16" s="85" t="str">
        <f t="shared" si="15"/>
        <v/>
      </c>
      <c r="BS16" s="85" t="str">
        <f t="shared" si="15"/>
        <v/>
      </c>
      <c r="BT16" s="85" t="str">
        <f t="shared" si="15"/>
        <v/>
      </c>
      <c r="BU16" s="85" t="str">
        <f t="shared" si="15"/>
        <v/>
      </c>
      <c r="BV16" s="85" t="str">
        <f t="shared" si="15"/>
        <v/>
      </c>
      <c r="BW16" s="85" t="str">
        <f t="shared" si="15"/>
        <v/>
      </c>
      <c r="BX16" s="85" t="str">
        <f t="shared" si="15"/>
        <v/>
      </c>
      <c r="BY16" s="85" t="str">
        <f t="shared" si="15"/>
        <v/>
      </c>
      <c r="BZ16" s="85" t="str">
        <f t="shared" si="15"/>
        <v/>
      </c>
      <c r="CA16" s="85">
        <f t="shared" si="15"/>
        <v>0.2</v>
      </c>
      <c r="CB16" s="86">
        <f t="shared" si="15"/>
        <v>0.1428571429</v>
      </c>
      <c r="CC16" s="86">
        <f t="shared" si="15"/>
        <v>0.1428571429</v>
      </c>
      <c r="CD16" s="41"/>
    </row>
    <row r="17" ht="9.75" customHeight="1">
      <c r="A17" s="41"/>
      <c r="B17" s="41"/>
      <c r="C17" s="41"/>
      <c r="D17" s="41">
        <f>COLUMN(D17)</f>
        <v>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>
        <f>COLUMN(O17)</f>
        <v>15</v>
      </c>
      <c r="P17" s="41"/>
      <c r="Q17" s="41"/>
      <c r="R17" s="41"/>
      <c r="S17" s="62"/>
      <c r="T17" s="41">
        <f>COLUMN(T17)</f>
        <v>20</v>
      </c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41">
        <f>COLUMN(AE17)</f>
        <v>31</v>
      </c>
      <c r="AF17" s="62"/>
      <c r="AG17" s="62"/>
      <c r="AH17" s="62"/>
      <c r="AI17" s="62"/>
      <c r="AJ17" s="41">
        <f>COLUMN(AJ17)</f>
        <v>36</v>
      </c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41">
        <f>COLUMN(AU17)</f>
        <v>47</v>
      </c>
      <c r="AV17" s="62"/>
      <c r="AW17" s="62"/>
      <c r="AX17" s="41"/>
      <c r="AY17" s="41"/>
      <c r="AZ17" s="41">
        <f>COLUMN(AZ17)</f>
        <v>52</v>
      </c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>
        <f>COLUMN(BK17)</f>
        <v>63</v>
      </c>
      <c r="BL17" s="41"/>
      <c r="BM17" s="41"/>
      <c r="BN17" s="41"/>
      <c r="BO17" s="41"/>
      <c r="BP17" s="41">
        <f>COLUMN(BP17)</f>
        <v>68</v>
      </c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>
        <f>COLUMN(CA17)</f>
        <v>79</v>
      </c>
      <c r="CB17" s="41"/>
      <c r="CC17" s="41"/>
      <c r="CD17" s="41"/>
      <c r="CE17" s="41"/>
      <c r="CF17" s="41"/>
      <c r="CG17" s="41"/>
      <c r="CH17" s="41"/>
      <c r="CI17" s="41"/>
      <c r="CJ17" s="41"/>
    </row>
    <row r="18" ht="37.5" customHeight="1">
      <c r="B18" s="64" t="s">
        <v>73</v>
      </c>
      <c r="C18" s="87" t="s">
        <v>93</v>
      </c>
      <c r="D18" s="66" t="s">
        <v>75</v>
      </c>
      <c r="E18" s="67" t="s">
        <v>76</v>
      </c>
      <c r="F18" s="67" t="s">
        <v>77</v>
      </c>
      <c r="G18" s="67" t="s">
        <v>78</v>
      </c>
      <c r="H18" s="67" t="s">
        <v>79</v>
      </c>
      <c r="I18" s="67" t="s">
        <v>80</v>
      </c>
      <c r="J18" s="67" t="s">
        <v>81</v>
      </c>
      <c r="K18" s="67" t="s">
        <v>82</v>
      </c>
      <c r="L18" s="67" t="s">
        <v>83</v>
      </c>
      <c r="M18" s="67" t="s">
        <v>84</v>
      </c>
      <c r="N18" s="67" t="s">
        <v>85</v>
      </c>
      <c r="O18" s="67" t="s">
        <v>86</v>
      </c>
      <c r="P18" s="68" t="s">
        <v>87</v>
      </c>
      <c r="Q18" s="68" t="s">
        <v>88</v>
      </c>
      <c r="R18" s="41"/>
      <c r="S18" s="70"/>
      <c r="T18" s="66" t="s">
        <v>75</v>
      </c>
      <c r="U18" s="67" t="s">
        <v>76</v>
      </c>
      <c r="V18" s="67" t="s">
        <v>77</v>
      </c>
      <c r="W18" s="67" t="s">
        <v>78</v>
      </c>
      <c r="X18" s="67" t="s">
        <v>79</v>
      </c>
      <c r="Y18" s="67" t="s">
        <v>80</v>
      </c>
      <c r="Z18" s="67" t="s">
        <v>81</v>
      </c>
      <c r="AA18" s="67" t="s">
        <v>82</v>
      </c>
      <c r="AB18" s="67" t="s">
        <v>83</v>
      </c>
      <c r="AC18" s="67" t="s">
        <v>84</v>
      </c>
      <c r="AD18" s="67" t="s">
        <v>85</v>
      </c>
      <c r="AE18" s="67" t="s">
        <v>86</v>
      </c>
      <c r="AF18" s="68" t="s">
        <v>87</v>
      </c>
      <c r="AG18" s="68" t="s">
        <v>88</v>
      </c>
      <c r="AH18" s="62"/>
      <c r="AI18" s="70"/>
      <c r="AJ18" s="66" t="s">
        <v>75</v>
      </c>
      <c r="AK18" s="67" t="s">
        <v>76</v>
      </c>
      <c r="AL18" s="67" t="s">
        <v>77</v>
      </c>
      <c r="AM18" s="67" t="s">
        <v>78</v>
      </c>
      <c r="AN18" s="67" t="s">
        <v>79</v>
      </c>
      <c r="AO18" s="67" t="s">
        <v>80</v>
      </c>
      <c r="AP18" s="67" t="s">
        <v>81</v>
      </c>
      <c r="AQ18" s="67" t="s">
        <v>82</v>
      </c>
      <c r="AR18" s="67" t="s">
        <v>83</v>
      </c>
      <c r="AS18" s="67" t="s">
        <v>84</v>
      </c>
      <c r="AT18" s="67" t="s">
        <v>85</v>
      </c>
      <c r="AU18" s="67" t="s">
        <v>86</v>
      </c>
      <c r="AV18" s="68" t="s">
        <v>87</v>
      </c>
      <c r="AW18" s="68" t="s">
        <v>88</v>
      </c>
      <c r="AX18" s="41"/>
      <c r="AY18" s="70"/>
      <c r="AZ18" s="66" t="s">
        <v>75</v>
      </c>
      <c r="BA18" s="67" t="s">
        <v>76</v>
      </c>
      <c r="BB18" s="67" t="s">
        <v>77</v>
      </c>
      <c r="BC18" s="67" t="s">
        <v>78</v>
      </c>
      <c r="BD18" s="67" t="s">
        <v>79</v>
      </c>
      <c r="BE18" s="67" t="s">
        <v>80</v>
      </c>
      <c r="BF18" s="67" t="s">
        <v>81</v>
      </c>
      <c r="BG18" s="67" t="s">
        <v>82</v>
      </c>
      <c r="BH18" s="67" t="s">
        <v>83</v>
      </c>
      <c r="BI18" s="67" t="s">
        <v>84</v>
      </c>
      <c r="BJ18" s="67" t="s">
        <v>85</v>
      </c>
      <c r="BK18" s="67" t="s">
        <v>86</v>
      </c>
      <c r="BL18" s="68" t="s">
        <v>87</v>
      </c>
      <c r="BM18" s="68" t="s">
        <v>88</v>
      </c>
      <c r="BN18" s="41"/>
      <c r="BO18" s="70"/>
      <c r="BP18" s="66" t="s">
        <v>75</v>
      </c>
      <c r="BQ18" s="67" t="s">
        <v>76</v>
      </c>
      <c r="BR18" s="67" t="s">
        <v>77</v>
      </c>
      <c r="BS18" s="67" t="s">
        <v>78</v>
      </c>
      <c r="BT18" s="67" t="s">
        <v>79</v>
      </c>
      <c r="BU18" s="67" t="s">
        <v>80</v>
      </c>
      <c r="BV18" s="67" t="s">
        <v>81</v>
      </c>
      <c r="BW18" s="67" t="s">
        <v>82</v>
      </c>
      <c r="BX18" s="67" t="s">
        <v>83</v>
      </c>
      <c r="BY18" s="67" t="s">
        <v>84</v>
      </c>
      <c r="BZ18" s="67" t="s">
        <v>85</v>
      </c>
      <c r="CA18" s="67" t="s">
        <v>86</v>
      </c>
      <c r="CB18" s="68" t="s">
        <v>87</v>
      </c>
      <c r="CC18" s="68" t="s">
        <v>88</v>
      </c>
      <c r="CD18" s="63"/>
      <c r="CE18" s="63"/>
      <c r="CF18" s="63"/>
      <c r="CG18" s="63"/>
      <c r="CH18" s="63"/>
      <c r="CI18" s="63"/>
      <c r="CJ18" s="63"/>
    </row>
    <row r="19" ht="30.0" customHeight="1">
      <c r="B19" s="92" t="s">
        <v>100</v>
      </c>
      <c r="C19" s="73" t="s">
        <v>90</v>
      </c>
      <c r="D19" s="88">
        <v>50.0</v>
      </c>
      <c r="E19" s="88">
        <v>100.0</v>
      </c>
      <c r="F19" s="88">
        <v>150.0</v>
      </c>
      <c r="G19" s="88">
        <v>200.0</v>
      </c>
      <c r="H19" s="80"/>
      <c r="I19" s="80"/>
      <c r="J19" s="80"/>
      <c r="K19" s="80"/>
      <c r="L19" s="80"/>
      <c r="M19" s="80"/>
      <c r="N19" s="80"/>
      <c r="O19" s="80"/>
      <c r="P19" s="77">
        <f t="shared" ref="P19:P20" si="16">SUMIF(D41:O41,"=1",D19:O19)</f>
        <v>500</v>
      </c>
      <c r="Q19" s="77">
        <f t="shared" ref="Q19:Q20" si="17">SUM(D19:O19)</f>
        <v>500</v>
      </c>
      <c r="R19" s="41">
        <v>12.0</v>
      </c>
      <c r="S19" s="79" t="s">
        <v>90</v>
      </c>
      <c r="T19" s="80">
        <v>55.0</v>
      </c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>
        <v>2.0</v>
      </c>
      <c r="AF19" s="77">
        <f t="shared" ref="AF19:AF20" si="18">SUMIF(T41:AE41,"=1",T19:AE19)</f>
        <v>57</v>
      </c>
      <c r="AG19" s="77">
        <f t="shared" ref="AG19:AG20" si="19">SUM(T19:AE19)</f>
        <v>57</v>
      </c>
      <c r="AH19" s="62"/>
      <c r="AI19" s="79" t="s">
        <v>90</v>
      </c>
      <c r="AJ19" s="80">
        <v>7.0</v>
      </c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>
        <v>4.0</v>
      </c>
      <c r="AV19" s="77">
        <f t="shared" ref="AV19:AV20" si="20">SUMIF(AJ41:AU41,"=1",AJ19:AU19)</f>
        <v>11</v>
      </c>
      <c r="AW19" s="77">
        <f t="shared" ref="AW19:AW20" si="21">SUM(AJ19:AU19)</f>
        <v>11</v>
      </c>
      <c r="AX19" s="41"/>
      <c r="AY19" s="79" t="s">
        <v>90</v>
      </c>
      <c r="AZ19" s="80">
        <v>2.0</v>
      </c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>
        <v>3.0</v>
      </c>
      <c r="BL19" s="77">
        <f t="shared" ref="BL19:BL20" si="22">SUMIF(AZ41:BK41,"=1",AZ19:BK19)</f>
        <v>5</v>
      </c>
      <c r="BM19" s="77">
        <f t="shared" ref="BM19:BM20" si="23">SUM(AZ19:BK19)</f>
        <v>5</v>
      </c>
      <c r="BN19" s="41"/>
      <c r="BO19" s="79" t="s">
        <v>90</v>
      </c>
      <c r="BP19" s="80">
        <v>2.0</v>
      </c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>
        <v>4.0</v>
      </c>
      <c r="CB19" s="77">
        <f t="shared" ref="CB19:CB20" si="24">SUMIF(BP41:CA41,"=1",BP19:CA19)</f>
        <v>6</v>
      </c>
      <c r="CC19" s="77">
        <f t="shared" ref="CC19:CC20" si="25">SUM(BP19:CA19)</f>
        <v>6</v>
      </c>
      <c r="CD19" s="41"/>
    </row>
    <row r="20" ht="30.0" customHeight="1">
      <c r="B20" s="93"/>
      <c r="C20" s="73" t="s">
        <v>91</v>
      </c>
      <c r="D20" s="88">
        <v>45.0</v>
      </c>
      <c r="E20" s="88">
        <v>95.0</v>
      </c>
      <c r="F20" s="88">
        <v>165.0</v>
      </c>
      <c r="G20" s="88">
        <v>215.0</v>
      </c>
      <c r="H20" s="80"/>
      <c r="I20" s="80"/>
      <c r="J20" s="80"/>
      <c r="K20" s="80"/>
      <c r="L20" s="80"/>
      <c r="M20" s="80"/>
      <c r="N20" s="80"/>
      <c r="O20" s="80"/>
      <c r="P20" s="77">
        <f t="shared" si="16"/>
        <v>520</v>
      </c>
      <c r="Q20" s="77">
        <f t="shared" si="17"/>
        <v>520</v>
      </c>
      <c r="R20" s="41">
        <v>13.0</v>
      </c>
      <c r="S20" s="79" t="s">
        <v>91</v>
      </c>
      <c r="T20" s="80">
        <v>45.0</v>
      </c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>
        <v>2.0</v>
      </c>
      <c r="AF20" s="77">
        <f t="shared" si="18"/>
        <v>47</v>
      </c>
      <c r="AG20" s="77">
        <f t="shared" si="19"/>
        <v>47</v>
      </c>
      <c r="AH20" s="62"/>
      <c r="AI20" s="79" t="s">
        <v>91</v>
      </c>
      <c r="AJ20" s="80">
        <v>78.0</v>
      </c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>
        <v>5.0</v>
      </c>
      <c r="AV20" s="77">
        <f t="shared" si="20"/>
        <v>83</v>
      </c>
      <c r="AW20" s="77">
        <f t="shared" si="21"/>
        <v>83</v>
      </c>
      <c r="AX20" s="41"/>
      <c r="AY20" s="79" t="s">
        <v>91</v>
      </c>
      <c r="AZ20" s="80">
        <v>2.0</v>
      </c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>
        <v>3.0</v>
      </c>
      <c r="BL20" s="77">
        <f t="shared" si="22"/>
        <v>5</v>
      </c>
      <c r="BM20" s="77">
        <f t="shared" si="23"/>
        <v>5</v>
      </c>
      <c r="BN20" s="41"/>
      <c r="BO20" s="79" t="s">
        <v>91</v>
      </c>
      <c r="BP20" s="80">
        <v>2.0</v>
      </c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>
        <v>4.0</v>
      </c>
      <c r="CB20" s="77">
        <f t="shared" si="24"/>
        <v>6</v>
      </c>
      <c r="CC20" s="77">
        <f t="shared" si="25"/>
        <v>6</v>
      </c>
      <c r="CD20" s="41"/>
    </row>
    <row r="21" ht="30.0" customHeight="1">
      <c r="B21" s="95"/>
      <c r="C21" s="73" t="s">
        <v>92</v>
      </c>
      <c r="D21" s="83">
        <f t="shared" ref="D21:Q21" si="26">IF(OR(ISERROR(D20/D19-1),D20=""),"",D20/D19-1)</f>
        <v>-0.1</v>
      </c>
      <c r="E21" s="83">
        <f t="shared" si="26"/>
        <v>-0.05</v>
      </c>
      <c r="F21" s="84">
        <f t="shared" si="26"/>
        <v>0.1</v>
      </c>
      <c r="G21" s="85">
        <f t="shared" si="26"/>
        <v>0.075</v>
      </c>
      <c r="H21" s="85" t="str">
        <f t="shared" si="26"/>
        <v/>
      </c>
      <c r="I21" s="85" t="str">
        <f t="shared" si="26"/>
        <v/>
      </c>
      <c r="J21" s="85" t="str">
        <f t="shared" si="26"/>
        <v/>
      </c>
      <c r="K21" s="85" t="str">
        <f t="shared" si="26"/>
        <v/>
      </c>
      <c r="L21" s="85" t="str">
        <f t="shared" si="26"/>
        <v/>
      </c>
      <c r="M21" s="85" t="str">
        <f t="shared" si="26"/>
        <v/>
      </c>
      <c r="N21" s="85" t="str">
        <f t="shared" si="26"/>
        <v/>
      </c>
      <c r="O21" s="85" t="str">
        <f t="shared" si="26"/>
        <v/>
      </c>
      <c r="P21" s="86">
        <f t="shared" si="26"/>
        <v>0.04</v>
      </c>
      <c r="Q21" s="86">
        <f t="shared" si="26"/>
        <v>0.04</v>
      </c>
      <c r="R21" s="41"/>
      <c r="S21" s="79" t="s">
        <v>92</v>
      </c>
      <c r="T21" s="85">
        <f t="shared" ref="T21:AG21" si="27">IF(OR(ISERROR(T20/T19-1),T20=""),"",T20/T19-1)</f>
        <v>-0.1818181818</v>
      </c>
      <c r="U21" s="85" t="str">
        <f t="shared" si="27"/>
        <v/>
      </c>
      <c r="V21" s="85" t="str">
        <f t="shared" si="27"/>
        <v/>
      </c>
      <c r="W21" s="85" t="str">
        <f t="shared" si="27"/>
        <v/>
      </c>
      <c r="X21" s="85" t="str">
        <f t="shared" si="27"/>
        <v/>
      </c>
      <c r="Y21" s="85" t="str">
        <f t="shared" si="27"/>
        <v/>
      </c>
      <c r="Z21" s="85" t="str">
        <f t="shared" si="27"/>
        <v/>
      </c>
      <c r="AA21" s="85" t="str">
        <f t="shared" si="27"/>
        <v/>
      </c>
      <c r="AB21" s="85" t="str">
        <f t="shared" si="27"/>
        <v/>
      </c>
      <c r="AC21" s="85" t="str">
        <f t="shared" si="27"/>
        <v/>
      </c>
      <c r="AD21" s="85" t="str">
        <f t="shared" si="27"/>
        <v/>
      </c>
      <c r="AE21" s="85">
        <f t="shared" si="27"/>
        <v>0</v>
      </c>
      <c r="AF21" s="86">
        <f t="shared" si="27"/>
        <v>-0.1754385965</v>
      </c>
      <c r="AG21" s="86">
        <f t="shared" si="27"/>
        <v>-0.1754385965</v>
      </c>
      <c r="AH21" s="62"/>
      <c r="AI21" s="79" t="s">
        <v>92</v>
      </c>
      <c r="AJ21" s="85">
        <f t="shared" ref="AJ21:AW21" si="28">IF(OR(ISERROR(AJ20/AJ19-1),AJ20=""),"",AJ20/AJ19-1)</f>
        <v>10.14285714</v>
      </c>
      <c r="AK21" s="85" t="str">
        <f t="shared" si="28"/>
        <v/>
      </c>
      <c r="AL21" s="85" t="str">
        <f t="shared" si="28"/>
        <v/>
      </c>
      <c r="AM21" s="85" t="str">
        <f t="shared" si="28"/>
        <v/>
      </c>
      <c r="AN21" s="85" t="str">
        <f t="shared" si="28"/>
        <v/>
      </c>
      <c r="AO21" s="85" t="str">
        <f t="shared" si="28"/>
        <v/>
      </c>
      <c r="AP21" s="85" t="str">
        <f t="shared" si="28"/>
        <v/>
      </c>
      <c r="AQ21" s="85" t="str">
        <f t="shared" si="28"/>
        <v/>
      </c>
      <c r="AR21" s="85" t="str">
        <f t="shared" si="28"/>
        <v/>
      </c>
      <c r="AS21" s="85" t="str">
        <f t="shared" si="28"/>
        <v/>
      </c>
      <c r="AT21" s="85" t="str">
        <f t="shared" si="28"/>
        <v/>
      </c>
      <c r="AU21" s="85">
        <f t="shared" si="28"/>
        <v>0.25</v>
      </c>
      <c r="AV21" s="86">
        <f t="shared" si="28"/>
        <v>6.545454545</v>
      </c>
      <c r="AW21" s="86">
        <f t="shared" si="28"/>
        <v>6.545454545</v>
      </c>
      <c r="AX21" s="41"/>
      <c r="AY21" s="79" t="s">
        <v>92</v>
      </c>
      <c r="AZ21" s="85">
        <f t="shared" ref="AZ21:BM21" si="29">IF(OR(ISERROR(AZ20/AZ19-1),AZ20=""),"",AZ20/AZ19-1)</f>
        <v>0</v>
      </c>
      <c r="BA21" s="85" t="str">
        <f t="shared" si="29"/>
        <v/>
      </c>
      <c r="BB21" s="85" t="str">
        <f t="shared" si="29"/>
        <v/>
      </c>
      <c r="BC21" s="85" t="str">
        <f t="shared" si="29"/>
        <v/>
      </c>
      <c r="BD21" s="85" t="str">
        <f t="shared" si="29"/>
        <v/>
      </c>
      <c r="BE21" s="85" t="str">
        <f t="shared" si="29"/>
        <v/>
      </c>
      <c r="BF21" s="85" t="str">
        <f t="shared" si="29"/>
        <v/>
      </c>
      <c r="BG21" s="85" t="str">
        <f t="shared" si="29"/>
        <v/>
      </c>
      <c r="BH21" s="85" t="str">
        <f t="shared" si="29"/>
        <v/>
      </c>
      <c r="BI21" s="85" t="str">
        <f t="shared" si="29"/>
        <v/>
      </c>
      <c r="BJ21" s="85" t="str">
        <f t="shared" si="29"/>
        <v/>
      </c>
      <c r="BK21" s="85">
        <f t="shared" si="29"/>
        <v>0</v>
      </c>
      <c r="BL21" s="86">
        <f t="shared" si="29"/>
        <v>0</v>
      </c>
      <c r="BM21" s="86">
        <f t="shared" si="29"/>
        <v>0</v>
      </c>
      <c r="BN21" s="41"/>
      <c r="BO21" s="79" t="s">
        <v>92</v>
      </c>
      <c r="BP21" s="85">
        <f t="shared" ref="BP21:CC21" si="30">IF(OR(ISERROR(BP20/BP19-1),BP20=""),"",BP20/BP19-1)</f>
        <v>0</v>
      </c>
      <c r="BQ21" s="85" t="str">
        <f t="shared" si="30"/>
        <v/>
      </c>
      <c r="BR21" s="85" t="str">
        <f t="shared" si="30"/>
        <v/>
      </c>
      <c r="BS21" s="85" t="str">
        <f t="shared" si="30"/>
        <v/>
      </c>
      <c r="BT21" s="85" t="str">
        <f t="shared" si="30"/>
        <v/>
      </c>
      <c r="BU21" s="85" t="str">
        <f t="shared" si="30"/>
        <v/>
      </c>
      <c r="BV21" s="85" t="str">
        <f t="shared" si="30"/>
        <v/>
      </c>
      <c r="BW21" s="85" t="str">
        <f t="shared" si="30"/>
        <v/>
      </c>
      <c r="BX21" s="85" t="str">
        <f t="shared" si="30"/>
        <v/>
      </c>
      <c r="BY21" s="85" t="str">
        <f t="shared" si="30"/>
        <v/>
      </c>
      <c r="BZ21" s="85" t="str">
        <f t="shared" si="30"/>
        <v/>
      </c>
      <c r="CA21" s="85">
        <f t="shared" si="30"/>
        <v>0</v>
      </c>
      <c r="CB21" s="86">
        <f t="shared" si="30"/>
        <v>0</v>
      </c>
      <c r="CC21" s="86">
        <f t="shared" si="30"/>
        <v>0</v>
      </c>
      <c r="CD21" s="41"/>
    </row>
    <row r="22" ht="9.7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</row>
    <row r="23" ht="37.5" customHeight="1">
      <c r="B23" s="64" t="s">
        <v>73</v>
      </c>
      <c r="C23" s="87" t="s">
        <v>95</v>
      </c>
      <c r="D23" s="66" t="s">
        <v>75</v>
      </c>
      <c r="E23" s="67" t="s">
        <v>76</v>
      </c>
      <c r="F23" s="67" t="s">
        <v>77</v>
      </c>
      <c r="G23" s="67" t="s">
        <v>78</v>
      </c>
      <c r="H23" s="67" t="s">
        <v>79</v>
      </c>
      <c r="I23" s="67" t="s">
        <v>80</v>
      </c>
      <c r="J23" s="67" t="s">
        <v>81</v>
      </c>
      <c r="K23" s="67" t="s">
        <v>82</v>
      </c>
      <c r="L23" s="67" t="s">
        <v>83</v>
      </c>
      <c r="M23" s="67" t="s">
        <v>84</v>
      </c>
      <c r="N23" s="67" t="s">
        <v>85</v>
      </c>
      <c r="O23" s="67" t="s">
        <v>86</v>
      </c>
      <c r="P23" s="68" t="s">
        <v>87</v>
      </c>
      <c r="Q23" s="68" t="s">
        <v>88</v>
      </c>
      <c r="R23" s="41"/>
      <c r="S23" s="70"/>
      <c r="T23" s="66" t="s">
        <v>75</v>
      </c>
      <c r="U23" s="67" t="s">
        <v>76</v>
      </c>
      <c r="V23" s="67" t="s">
        <v>77</v>
      </c>
      <c r="W23" s="67" t="s">
        <v>78</v>
      </c>
      <c r="X23" s="67" t="s">
        <v>79</v>
      </c>
      <c r="Y23" s="67" t="s">
        <v>80</v>
      </c>
      <c r="Z23" s="67" t="s">
        <v>81</v>
      </c>
      <c r="AA23" s="67" t="s">
        <v>82</v>
      </c>
      <c r="AB23" s="67" t="s">
        <v>83</v>
      </c>
      <c r="AC23" s="67" t="s">
        <v>84</v>
      </c>
      <c r="AD23" s="67" t="s">
        <v>85</v>
      </c>
      <c r="AE23" s="67" t="s">
        <v>86</v>
      </c>
      <c r="AF23" s="68" t="s">
        <v>87</v>
      </c>
      <c r="AG23" s="68" t="s">
        <v>88</v>
      </c>
      <c r="AH23" s="62"/>
      <c r="AI23" s="70"/>
      <c r="AJ23" s="66" t="s">
        <v>75</v>
      </c>
      <c r="AK23" s="67" t="s">
        <v>76</v>
      </c>
      <c r="AL23" s="67" t="s">
        <v>77</v>
      </c>
      <c r="AM23" s="67" t="s">
        <v>78</v>
      </c>
      <c r="AN23" s="67" t="s">
        <v>79</v>
      </c>
      <c r="AO23" s="67" t="s">
        <v>80</v>
      </c>
      <c r="AP23" s="67" t="s">
        <v>81</v>
      </c>
      <c r="AQ23" s="67" t="s">
        <v>82</v>
      </c>
      <c r="AR23" s="67" t="s">
        <v>83</v>
      </c>
      <c r="AS23" s="67" t="s">
        <v>84</v>
      </c>
      <c r="AT23" s="67" t="s">
        <v>85</v>
      </c>
      <c r="AU23" s="67" t="s">
        <v>86</v>
      </c>
      <c r="AV23" s="68" t="s">
        <v>87</v>
      </c>
      <c r="AW23" s="68" t="s">
        <v>88</v>
      </c>
      <c r="AX23" s="41"/>
      <c r="AY23" s="70"/>
      <c r="AZ23" s="66" t="s">
        <v>75</v>
      </c>
      <c r="BA23" s="67" t="s">
        <v>76</v>
      </c>
      <c r="BB23" s="67" t="s">
        <v>77</v>
      </c>
      <c r="BC23" s="67" t="s">
        <v>78</v>
      </c>
      <c r="BD23" s="67" t="s">
        <v>79</v>
      </c>
      <c r="BE23" s="67" t="s">
        <v>80</v>
      </c>
      <c r="BF23" s="67" t="s">
        <v>81</v>
      </c>
      <c r="BG23" s="67" t="s">
        <v>82</v>
      </c>
      <c r="BH23" s="67" t="s">
        <v>83</v>
      </c>
      <c r="BI23" s="67" t="s">
        <v>84</v>
      </c>
      <c r="BJ23" s="67" t="s">
        <v>85</v>
      </c>
      <c r="BK23" s="67" t="s">
        <v>86</v>
      </c>
      <c r="BL23" s="68" t="s">
        <v>87</v>
      </c>
      <c r="BM23" s="68" t="s">
        <v>88</v>
      </c>
      <c r="BN23" s="41"/>
      <c r="BO23" s="70"/>
      <c r="BP23" s="66" t="s">
        <v>75</v>
      </c>
      <c r="BQ23" s="67" t="s">
        <v>76</v>
      </c>
      <c r="BR23" s="67" t="s">
        <v>77</v>
      </c>
      <c r="BS23" s="67" t="s">
        <v>78</v>
      </c>
      <c r="BT23" s="67" t="s">
        <v>79</v>
      </c>
      <c r="BU23" s="67" t="s">
        <v>80</v>
      </c>
      <c r="BV23" s="67" t="s">
        <v>81</v>
      </c>
      <c r="BW23" s="67" t="s">
        <v>82</v>
      </c>
      <c r="BX23" s="67" t="s">
        <v>83</v>
      </c>
      <c r="BY23" s="67" t="s">
        <v>84</v>
      </c>
      <c r="BZ23" s="67" t="s">
        <v>85</v>
      </c>
      <c r="CA23" s="67" t="s">
        <v>86</v>
      </c>
      <c r="CB23" s="68" t="s">
        <v>87</v>
      </c>
      <c r="CC23" s="68" t="s">
        <v>88</v>
      </c>
      <c r="CD23" s="63"/>
      <c r="CE23" s="63"/>
      <c r="CF23" s="63"/>
      <c r="CG23" s="63"/>
      <c r="CH23" s="63"/>
      <c r="CI23" s="63"/>
      <c r="CJ23" s="63"/>
    </row>
    <row r="24" ht="30.0" customHeight="1">
      <c r="B24" s="92"/>
      <c r="C24" s="73" t="s">
        <v>90</v>
      </c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77">
        <f t="shared" ref="P24:P25" si="31">SUMIF(D43:O43,"=1",D24:O24)</f>
        <v>0</v>
      </c>
      <c r="Q24" s="77">
        <f t="shared" ref="Q24:Q25" si="32">SUM(D24:O24)</f>
        <v>0</v>
      </c>
      <c r="R24" s="41">
        <v>17.0</v>
      </c>
      <c r="S24" s="79" t="s">
        <v>90</v>
      </c>
      <c r="T24" s="80">
        <v>10.0</v>
      </c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>
        <v>2.0</v>
      </c>
      <c r="AF24" s="77">
        <f t="shared" ref="AF24:AF25" si="33">SUMIF(T43:AE43,"=1",T24:AE24)</f>
        <v>12</v>
      </c>
      <c r="AG24" s="77">
        <f t="shared" ref="AG24:AG25" si="34">SUM(T24:AE24)</f>
        <v>12</v>
      </c>
      <c r="AH24" s="62"/>
      <c r="AI24" s="79" t="s">
        <v>90</v>
      </c>
      <c r="AJ24" s="80">
        <v>90.0</v>
      </c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77">
        <f t="shared" ref="AV24:AV25" si="35">SUMIF(AJ43:AU43,"=1",AJ24:AU24)</f>
        <v>90</v>
      </c>
      <c r="AW24" s="77">
        <f t="shared" ref="AW24:AW25" si="36">SUM(AJ24:AU24)</f>
        <v>90</v>
      </c>
      <c r="AX24" s="41"/>
      <c r="AY24" s="79" t="s">
        <v>90</v>
      </c>
      <c r="AZ24" s="80">
        <v>7.0</v>
      </c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>
        <v>9.0</v>
      </c>
      <c r="BL24" s="77">
        <f t="shared" ref="BL24:BL25" si="37">SUMIF(AZ43:BK43,"=1",AZ24:BK24)</f>
        <v>16</v>
      </c>
      <c r="BM24" s="77">
        <f t="shared" ref="BM24:BM25" si="38">SUM(AZ24:BK24)</f>
        <v>16</v>
      </c>
      <c r="BN24" s="41"/>
      <c r="BO24" s="79" t="s">
        <v>90</v>
      </c>
      <c r="BP24" s="80">
        <v>4.0</v>
      </c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>
        <v>9.0</v>
      </c>
      <c r="CB24" s="77">
        <f t="shared" ref="CB24:CB25" si="39">SUMIF(BP43:CA43,"=1",BP24:CA24)</f>
        <v>13</v>
      </c>
      <c r="CC24" s="77">
        <f t="shared" ref="CC24:CC25" si="40">SUM(BP24:CA24)</f>
        <v>13</v>
      </c>
      <c r="CD24" s="41"/>
      <c r="CE24" s="96"/>
      <c r="CF24" s="96"/>
      <c r="CG24" s="96"/>
      <c r="CH24" s="96"/>
      <c r="CI24" s="96"/>
      <c r="CJ24" s="96"/>
    </row>
    <row r="25" ht="30.0" customHeight="1">
      <c r="B25" s="93"/>
      <c r="C25" s="73" t="s">
        <v>91</v>
      </c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77">
        <f t="shared" si="31"/>
        <v>0</v>
      </c>
      <c r="Q25" s="77">
        <f t="shared" si="32"/>
        <v>0</v>
      </c>
      <c r="R25" s="41">
        <v>18.0</v>
      </c>
      <c r="S25" s="79" t="s">
        <v>91</v>
      </c>
      <c r="T25" s="80">
        <v>90.0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>
        <v>3.0</v>
      </c>
      <c r="AF25" s="77">
        <f t="shared" si="33"/>
        <v>93</v>
      </c>
      <c r="AG25" s="77">
        <f t="shared" si="34"/>
        <v>93</v>
      </c>
      <c r="AH25" s="62"/>
      <c r="AI25" s="79" t="s">
        <v>91</v>
      </c>
      <c r="AJ25" s="80">
        <v>10.0</v>
      </c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77">
        <f t="shared" si="35"/>
        <v>10</v>
      </c>
      <c r="AW25" s="77">
        <f t="shared" si="36"/>
        <v>10</v>
      </c>
      <c r="AX25" s="41"/>
      <c r="AY25" s="79" t="s">
        <v>91</v>
      </c>
      <c r="AZ25" s="80">
        <v>8.0</v>
      </c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>
        <v>10.0</v>
      </c>
      <c r="BL25" s="77">
        <f t="shared" si="37"/>
        <v>18</v>
      </c>
      <c r="BM25" s="77">
        <f t="shared" si="38"/>
        <v>18</v>
      </c>
      <c r="BN25" s="41"/>
      <c r="BO25" s="79" t="s">
        <v>91</v>
      </c>
      <c r="BP25" s="80">
        <v>9.0</v>
      </c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>
        <v>10.0</v>
      </c>
      <c r="CB25" s="77">
        <f t="shared" si="39"/>
        <v>19</v>
      </c>
      <c r="CC25" s="77">
        <f t="shared" si="40"/>
        <v>19</v>
      </c>
      <c r="CD25" s="41"/>
      <c r="CE25" s="96"/>
      <c r="CF25" s="96"/>
      <c r="CG25" s="96"/>
      <c r="CH25" s="96"/>
      <c r="CI25" s="96"/>
      <c r="CJ25" s="96"/>
    </row>
    <row r="26" ht="30.0" customHeight="1">
      <c r="B26" s="95"/>
      <c r="C26" s="73" t="s">
        <v>92</v>
      </c>
      <c r="D26" s="83" t="str">
        <f t="shared" ref="D26:Q26" si="41">IF(OR(ISERROR(D25/D24-1),D25=""),"",D25/D24-1)</f>
        <v/>
      </c>
      <c r="E26" s="83" t="str">
        <f t="shared" si="41"/>
        <v/>
      </c>
      <c r="F26" s="84" t="str">
        <f t="shared" si="41"/>
        <v/>
      </c>
      <c r="G26" s="85" t="str">
        <f t="shared" si="41"/>
        <v/>
      </c>
      <c r="H26" s="85" t="str">
        <f t="shared" si="41"/>
        <v/>
      </c>
      <c r="I26" s="85" t="str">
        <f t="shared" si="41"/>
        <v/>
      </c>
      <c r="J26" s="85" t="str">
        <f t="shared" si="41"/>
        <v/>
      </c>
      <c r="K26" s="85" t="str">
        <f t="shared" si="41"/>
        <v/>
      </c>
      <c r="L26" s="85" t="str">
        <f t="shared" si="41"/>
        <v/>
      </c>
      <c r="M26" s="85" t="str">
        <f t="shared" si="41"/>
        <v/>
      </c>
      <c r="N26" s="85" t="str">
        <f t="shared" si="41"/>
        <v/>
      </c>
      <c r="O26" s="85" t="str">
        <f t="shared" si="41"/>
        <v/>
      </c>
      <c r="P26" s="86" t="str">
        <f t="shared" si="41"/>
        <v/>
      </c>
      <c r="Q26" s="86" t="str">
        <f t="shared" si="41"/>
        <v/>
      </c>
      <c r="R26" s="41"/>
      <c r="S26" s="79" t="s">
        <v>92</v>
      </c>
      <c r="T26" s="85">
        <f t="shared" ref="T26:AG26" si="42">IF(OR(ISERROR(T25/T24-1),T25=""),"",T25/T24-1)</f>
        <v>8</v>
      </c>
      <c r="U26" s="85" t="str">
        <f t="shared" si="42"/>
        <v/>
      </c>
      <c r="V26" s="85" t="str">
        <f t="shared" si="42"/>
        <v/>
      </c>
      <c r="W26" s="85" t="str">
        <f t="shared" si="42"/>
        <v/>
      </c>
      <c r="X26" s="85" t="str">
        <f t="shared" si="42"/>
        <v/>
      </c>
      <c r="Y26" s="85" t="str">
        <f t="shared" si="42"/>
        <v/>
      </c>
      <c r="Z26" s="85" t="str">
        <f t="shared" si="42"/>
        <v/>
      </c>
      <c r="AA26" s="85" t="str">
        <f t="shared" si="42"/>
        <v/>
      </c>
      <c r="AB26" s="85" t="str">
        <f t="shared" si="42"/>
        <v/>
      </c>
      <c r="AC26" s="85" t="str">
        <f t="shared" si="42"/>
        <v/>
      </c>
      <c r="AD26" s="85" t="str">
        <f t="shared" si="42"/>
        <v/>
      </c>
      <c r="AE26" s="85">
        <f t="shared" si="42"/>
        <v>0.5</v>
      </c>
      <c r="AF26" s="86">
        <f t="shared" si="42"/>
        <v>6.75</v>
      </c>
      <c r="AG26" s="86">
        <f t="shared" si="42"/>
        <v>6.75</v>
      </c>
      <c r="AH26" s="62"/>
      <c r="AI26" s="79" t="s">
        <v>92</v>
      </c>
      <c r="AJ26" s="85">
        <f t="shared" ref="AJ26:AW26" si="43">IF(OR(ISERROR(AJ25/AJ24-1),AJ25=""),"",AJ25/AJ24-1)</f>
        <v>-0.8888888889</v>
      </c>
      <c r="AK26" s="85" t="str">
        <f t="shared" si="43"/>
        <v/>
      </c>
      <c r="AL26" s="85" t="str">
        <f t="shared" si="43"/>
        <v/>
      </c>
      <c r="AM26" s="85" t="str">
        <f t="shared" si="43"/>
        <v/>
      </c>
      <c r="AN26" s="85" t="str">
        <f t="shared" si="43"/>
        <v/>
      </c>
      <c r="AO26" s="85" t="str">
        <f t="shared" si="43"/>
        <v/>
      </c>
      <c r="AP26" s="85" t="str">
        <f t="shared" si="43"/>
        <v/>
      </c>
      <c r="AQ26" s="85" t="str">
        <f t="shared" si="43"/>
        <v/>
      </c>
      <c r="AR26" s="85" t="str">
        <f t="shared" si="43"/>
        <v/>
      </c>
      <c r="AS26" s="85" t="str">
        <f t="shared" si="43"/>
        <v/>
      </c>
      <c r="AT26" s="85" t="str">
        <f t="shared" si="43"/>
        <v/>
      </c>
      <c r="AU26" s="85" t="str">
        <f t="shared" si="43"/>
        <v/>
      </c>
      <c r="AV26" s="86">
        <f t="shared" si="43"/>
        <v>-0.8888888889</v>
      </c>
      <c r="AW26" s="86">
        <f t="shared" si="43"/>
        <v>-0.8888888889</v>
      </c>
      <c r="AX26" s="41"/>
      <c r="AY26" s="79" t="s">
        <v>92</v>
      </c>
      <c r="AZ26" s="85">
        <f t="shared" ref="AZ26:BM26" si="44">IF(OR(ISERROR(AZ25/AZ24-1),AZ25=""),"",AZ25/AZ24-1)</f>
        <v>0.1428571429</v>
      </c>
      <c r="BA26" s="85" t="str">
        <f t="shared" si="44"/>
        <v/>
      </c>
      <c r="BB26" s="85" t="str">
        <f t="shared" si="44"/>
        <v/>
      </c>
      <c r="BC26" s="85" t="str">
        <f t="shared" si="44"/>
        <v/>
      </c>
      <c r="BD26" s="85" t="str">
        <f t="shared" si="44"/>
        <v/>
      </c>
      <c r="BE26" s="85" t="str">
        <f t="shared" si="44"/>
        <v/>
      </c>
      <c r="BF26" s="85" t="str">
        <f t="shared" si="44"/>
        <v/>
      </c>
      <c r="BG26" s="85" t="str">
        <f t="shared" si="44"/>
        <v/>
      </c>
      <c r="BH26" s="85" t="str">
        <f t="shared" si="44"/>
        <v/>
      </c>
      <c r="BI26" s="85" t="str">
        <f t="shared" si="44"/>
        <v/>
      </c>
      <c r="BJ26" s="85" t="str">
        <f t="shared" si="44"/>
        <v/>
      </c>
      <c r="BK26" s="85">
        <f t="shared" si="44"/>
        <v>0.1111111111</v>
      </c>
      <c r="BL26" s="86">
        <f t="shared" si="44"/>
        <v>0.125</v>
      </c>
      <c r="BM26" s="86">
        <f t="shared" si="44"/>
        <v>0.125</v>
      </c>
      <c r="BN26" s="41"/>
      <c r="BO26" s="79" t="s">
        <v>92</v>
      </c>
      <c r="BP26" s="85">
        <f t="shared" ref="BP26:CC26" si="45">IF(OR(ISERROR(BP25/BP24-1),BP25=""),"",BP25/BP24-1)</f>
        <v>1.25</v>
      </c>
      <c r="BQ26" s="85" t="str">
        <f t="shared" si="45"/>
        <v/>
      </c>
      <c r="BR26" s="85" t="str">
        <f t="shared" si="45"/>
        <v/>
      </c>
      <c r="BS26" s="85" t="str">
        <f t="shared" si="45"/>
        <v/>
      </c>
      <c r="BT26" s="85" t="str">
        <f t="shared" si="45"/>
        <v/>
      </c>
      <c r="BU26" s="85" t="str">
        <f t="shared" si="45"/>
        <v/>
      </c>
      <c r="BV26" s="85" t="str">
        <f t="shared" si="45"/>
        <v/>
      </c>
      <c r="BW26" s="85" t="str">
        <f t="shared" si="45"/>
        <v/>
      </c>
      <c r="BX26" s="85" t="str">
        <f t="shared" si="45"/>
        <v/>
      </c>
      <c r="BY26" s="85" t="str">
        <f t="shared" si="45"/>
        <v/>
      </c>
      <c r="BZ26" s="85" t="str">
        <f t="shared" si="45"/>
        <v/>
      </c>
      <c r="CA26" s="85">
        <f t="shared" si="45"/>
        <v>0.1111111111</v>
      </c>
      <c r="CB26" s="86">
        <f t="shared" si="45"/>
        <v>0.4615384615</v>
      </c>
      <c r="CC26" s="86">
        <f t="shared" si="45"/>
        <v>0.4615384615</v>
      </c>
      <c r="CD26" s="41"/>
    </row>
    <row r="27" ht="9.7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</row>
    <row r="28" ht="37.5" customHeight="1">
      <c r="B28" s="64" t="s">
        <v>73</v>
      </c>
      <c r="C28" s="87" t="s">
        <v>95</v>
      </c>
      <c r="D28" s="66" t="s">
        <v>75</v>
      </c>
      <c r="E28" s="67" t="s">
        <v>76</v>
      </c>
      <c r="F28" s="67" t="s">
        <v>77</v>
      </c>
      <c r="G28" s="67" t="s">
        <v>78</v>
      </c>
      <c r="H28" s="67" t="s">
        <v>79</v>
      </c>
      <c r="I28" s="67" t="s">
        <v>80</v>
      </c>
      <c r="J28" s="67" t="s">
        <v>81</v>
      </c>
      <c r="K28" s="67" t="s">
        <v>82</v>
      </c>
      <c r="L28" s="67" t="s">
        <v>83</v>
      </c>
      <c r="M28" s="67" t="s">
        <v>84</v>
      </c>
      <c r="N28" s="67" t="s">
        <v>85</v>
      </c>
      <c r="O28" s="67" t="s">
        <v>86</v>
      </c>
      <c r="P28" s="68" t="s">
        <v>87</v>
      </c>
      <c r="Q28" s="68" t="s">
        <v>88</v>
      </c>
      <c r="R28" s="41"/>
      <c r="S28" s="70"/>
      <c r="T28" s="66" t="s">
        <v>75</v>
      </c>
      <c r="U28" s="67" t="s">
        <v>76</v>
      </c>
      <c r="V28" s="67" t="s">
        <v>77</v>
      </c>
      <c r="W28" s="67" t="s">
        <v>78</v>
      </c>
      <c r="X28" s="67" t="s">
        <v>79</v>
      </c>
      <c r="Y28" s="67" t="s">
        <v>80</v>
      </c>
      <c r="Z28" s="67" t="s">
        <v>81</v>
      </c>
      <c r="AA28" s="67" t="s">
        <v>82</v>
      </c>
      <c r="AB28" s="67" t="s">
        <v>83</v>
      </c>
      <c r="AC28" s="67" t="s">
        <v>84</v>
      </c>
      <c r="AD28" s="67" t="s">
        <v>85</v>
      </c>
      <c r="AE28" s="67" t="s">
        <v>86</v>
      </c>
      <c r="AF28" s="68" t="s">
        <v>87</v>
      </c>
      <c r="AG28" s="68" t="s">
        <v>88</v>
      </c>
      <c r="AH28" s="62"/>
      <c r="AI28" s="70"/>
      <c r="AJ28" s="66" t="s">
        <v>75</v>
      </c>
      <c r="AK28" s="67" t="s">
        <v>76</v>
      </c>
      <c r="AL28" s="67" t="s">
        <v>77</v>
      </c>
      <c r="AM28" s="67" t="s">
        <v>78</v>
      </c>
      <c r="AN28" s="67" t="s">
        <v>79</v>
      </c>
      <c r="AO28" s="67" t="s">
        <v>80</v>
      </c>
      <c r="AP28" s="67" t="s">
        <v>81</v>
      </c>
      <c r="AQ28" s="67" t="s">
        <v>82</v>
      </c>
      <c r="AR28" s="67" t="s">
        <v>83</v>
      </c>
      <c r="AS28" s="67" t="s">
        <v>84</v>
      </c>
      <c r="AT28" s="67" t="s">
        <v>85</v>
      </c>
      <c r="AU28" s="67" t="s">
        <v>86</v>
      </c>
      <c r="AV28" s="68" t="s">
        <v>87</v>
      </c>
      <c r="AW28" s="68" t="s">
        <v>88</v>
      </c>
      <c r="AX28" s="41"/>
      <c r="AY28" s="70"/>
      <c r="AZ28" s="66" t="s">
        <v>75</v>
      </c>
      <c r="BA28" s="67" t="s">
        <v>76</v>
      </c>
      <c r="BB28" s="67" t="s">
        <v>77</v>
      </c>
      <c r="BC28" s="67" t="s">
        <v>78</v>
      </c>
      <c r="BD28" s="67" t="s">
        <v>79</v>
      </c>
      <c r="BE28" s="67" t="s">
        <v>80</v>
      </c>
      <c r="BF28" s="67" t="s">
        <v>81</v>
      </c>
      <c r="BG28" s="67" t="s">
        <v>82</v>
      </c>
      <c r="BH28" s="67" t="s">
        <v>83</v>
      </c>
      <c r="BI28" s="67" t="s">
        <v>84</v>
      </c>
      <c r="BJ28" s="67" t="s">
        <v>85</v>
      </c>
      <c r="BK28" s="67" t="s">
        <v>86</v>
      </c>
      <c r="BL28" s="68" t="s">
        <v>87</v>
      </c>
      <c r="BM28" s="68" t="s">
        <v>88</v>
      </c>
      <c r="BN28" s="41"/>
      <c r="BO28" s="70"/>
      <c r="BP28" s="66" t="s">
        <v>75</v>
      </c>
      <c r="BQ28" s="67" t="s">
        <v>76</v>
      </c>
      <c r="BR28" s="67" t="s">
        <v>77</v>
      </c>
      <c r="BS28" s="67" t="s">
        <v>78</v>
      </c>
      <c r="BT28" s="67" t="s">
        <v>79</v>
      </c>
      <c r="BU28" s="67" t="s">
        <v>80</v>
      </c>
      <c r="BV28" s="67" t="s">
        <v>81</v>
      </c>
      <c r="BW28" s="67" t="s">
        <v>82</v>
      </c>
      <c r="BX28" s="67" t="s">
        <v>83</v>
      </c>
      <c r="BY28" s="67" t="s">
        <v>84</v>
      </c>
      <c r="BZ28" s="67" t="s">
        <v>85</v>
      </c>
      <c r="CA28" s="67" t="s">
        <v>86</v>
      </c>
      <c r="CB28" s="68" t="s">
        <v>87</v>
      </c>
      <c r="CC28" s="68" t="s">
        <v>88</v>
      </c>
      <c r="CD28" s="63"/>
      <c r="CE28" s="63"/>
      <c r="CF28" s="63"/>
      <c r="CG28" s="63"/>
      <c r="CH28" s="63"/>
      <c r="CI28" s="63"/>
      <c r="CJ28" s="63"/>
    </row>
    <row r="29" ht="30.0" customHeight="1">
      <c r="B29" s="92"/>
      <c r="C29" s="73" t="s">
        <v>90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77">
        <f t="shared" ref="P29:P30" si="46">SUMIF(D45:O45,"=1",D29:O29)</f>
        <v>0</v>
      </c>
      <c r="Q29" s="77">
        <f t="shared" ref="Q29:Q30" si="47">SUM(D29:O29)</f>
        <v>0</v>
      </c>
      <c r="R29" s="41">
        <v>17.0</v>
      </c>
      <c r="S29" s="79" t="s">
        <v>90</v>
      </c>
      <c r="T29" s="80">
        <v>10.0</v>
      </c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>
        <v>2.0</v>
      </c>
      <c r="AF29" s="77">
        <f t="shared" ref="AF29:AF30" si="48">SUMIF(T45:AE45,"=1",T29:AE29)</f>
        <v>12</v>
      </c>
      <c r="AG29" s="77">
        <f t="shared" ref="AG29:AG30" si="49">SUM(T29:AE29)</f>
        <v>12</v>
      </c>
      <c r="AH29" s="62"/>
      <c r="AI29" s="79" t="s">
        <v>90</v>
      </c>
      <c r="AJ29" s="80">
        <v>90.0</v>
      </c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77">
        <f t="shared" ref="AV29:AV30" si="50">SUMIF(AJ45:AU45,"=1",AJ29:AU29)</f>
        <v>90</v>
      </c>
      <c r="AW29" s="77">
        <f t="shared" ref="AW29:AW30" si="51">SUM(AJ29:AU29)</f>
        <v>90</v>
      </c>
      <c r="AX29" s="41"/>
      <c r="AY29" s="79" t="s">
        <v>90</v>
      </c>
      <c r="AZ29" s="80">
        <v>7.0</v>
      </c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>
        <v>9.0</v>
      </c>
      <c r="BL29" s="77">
        <f t="shared" ref="BL29:BL30" si="52">SUMIF(AZ45:BK45,"=1",AZ29:BK29)</f>
        <v>16</v>
      </c>
      <c r="BM29" s="77">
        <f t="shared" ref="BM29:BM30" si="53">SUM(AZ29:BK29)</f>
        <v>16</v>
      </c>
      <c r="BN29" s="41"/>
      <c r="BO29" s="79" t="s">
        <v>90</v>
      </c>
      <c r="BP29" s="80">
        <v>4.0</v>
      </c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>
        <v>9.0</v>
      </c>
      <c r="CB29" s="77">
        <f t="shared" ref="CB29:CB30" si="54">SUMIF(BP45:CA45,"=1",BP29:CA29)</f>
        <v>13</v>
      </c>
      <c r="CC29" s="77">
        <f t="shared" ref="CC29:CC30" si="55">SUM(BP29:CA29)</f>
        <v>13</v>
      </c>
      <c r="CD29" s="41"/>
      <c r="CE29" s="96"/>
      <c r="CF29" s="96"/>
      <c r="CG29" s="96"/>
      <c r="CH29" s="96"/>
      <c r="CI29" s="96"/>
      <c r="CJ29" s="96"/>
    </row>
    <row r="30" ht="30.0" customHeight="1">
      <c r="B30" s="93"/>
      <c r="C30" s="73" t="s">
        <v>91</v>
      </c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77">
        <f t="shared" si="46"/>
        <v>0</v>
      </c>
      <c r="Q30" s="77">
        <f t="shared" si="47"/>
        <v>0</v>
      </c>
      <c r="R30" s="41">
        <v>18.0</v>
      </c>
      <c r="S30" s="79" t="s">
        <v>91</v>
      </c>
      <c r="T30" s="80">
        <v>90.0</v>
      </c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>
        <v>3.0</v>
      </c>
      <c r="AF30" s="77">
        <f t="shared" si="48"/>
        <v>93</v>
      </c>
      <c r="AG30" s="77">
        <f t="shared" si="49"/>
        <v>93</v>
      </c>
      <c r="AH30" s="62"/>
      <c r="AI30" s="79" t="s">
        <v>91</v>
      </c>
      <c r="AJ30" s="80">
        <v>10.0</v>
      </c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77">
        <f t="shared" si="50"/>
        <v>10</v>
      </c>
      <c r="AW30" s="77">
        <f t="shared" si="51"/>
        <v>10</v>
      </c>
      <c r="AX30" s="41"/>
      <c r="AY30" s="79" t="s">
        <v>91</v>
      </c>
      <c r="AZ30" s="80">
        <v>8.0</v>
      </c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>
        <v>10.0</v>
      </c>
      <c r="BL30" s="77">
        <f t="shared" si="52"/>
        <v>18</v>
      </c>
      <c r="BM30" s="77">
        <f t="shared" si="53"/>
        <v>18</v>
      </c>
      <c r="BN30" s="41"/>
      <c r="BO30" s="79" t="s">
        <v>91</v>
      </c>
      <c r="BP30" s="80">
        <v>9.0</v>
      </c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>
        <v>10.0</v>
      </c>
      <c r="CB30" s="77">
        <f t="shared" si="54"/>
        <v>19</v>
      </c>
      <c r="CC30" s="77">
        <f t="shared" si="55"/>
        <v>19</v>
      </c>
      <c r="CD30" s="41"/>
      <c r="CE30" s="96"/>
      <c r="CF30" s="96"/>
      <c r="CG30" s="96"/>
      <c r="CH30" s="96"/>
      <c r="CI30" s="96"/>
      <c r="CJ30" s="96"/>
    </row>
    <row r="31" ht="30.0" customHeight="1">
      <c r="B31" s="95"/>
      <c r="C31" s="73" t="s">
        <v>92</v>
      </c>
      <c r="D31" s="83" t="str">
        <f t="shared" ref="D31:Q31" si="56">IF(OR(ISERROR(D30/D29-1),D30=""),"",D30/D29-1)</f>
        <v/>
      </c>
      <c r="E31" s="83" t="str">
        <f t="shared" si="56"/>
        <v/>
      </c>
      <c r="F31" s="84" t="str">
        <f t="shared" si="56"/>
        <v/>
      </c>
      <c r="G31" s="85" t="str">
        <f t="shared" si="56"/>
        <v/>
      </c>
      <c r="H31" s="85" t="str">
        <f t="shared" si="56"/>
        <v/>
      </c>
      <c r="I31" s="85" t="str">
        <f t="shared" si="56"/>
        <v/>
      </c>
      <c r="J31" s="85" t="str">
        <f t="shared" si="56"/>
        <v/>
      </c>
      <c r="K31" s="85" t="str">
        <f t="shared" si="56"/>
        <v/>
      </c>
      <c r="L31" s="85" t="str">
        <f t="shared" si="56"/>
        <v/>
      </c>
      <c r="M31" s="85" t="str">
        <f t="shared" si="56"/>
        <v/>
      </c>
      <c r="N31" s="85" t="str">
        <f t="shared" si="56"/>
        <v/>
      </c>
      <c r="O31" s="85" t="str">
        <f t="shared" si="56"/>
        <v/>
      </c>
      <c r="P31" s="86" t="str">
        <f t="shared" si="56"/>
        <v/>
      </c>
      <c r="Q31" s="86" t="str">
        <f t="shared" si="56"/>
        <v/>
      </c>
      <c r="R31" s="41"/>
      <c r="S31" s="79" t="s">
        <v>92</v>
      </c>
      <c r="T31" s="85">
        <f t="shared" ref="T31:AG31" si="57">IF(OR(ISERROR(T30/T29-1),T30=""),"",T30/T29-1)</f>
        <v>8</v>
      </c>
      <c r="U31" s="85" t="str">
        <f t="shared" si="57"/>
        <v/>
      </c>
      <c r="V31" s="85" t="str">
        <f t="shared" si="57"/>
        <v/>
      </c>
      <c r="W31" s="85" t="str">
        <f t="shared" si="57"/>
        <v/>
      </c>
      <c r="X31" s="85" t="str">
        <f t="shared" si="57"/>
        <v/>
      </c>
      <c r="Y31" s="85" t="str">
        <f t="shared" si="57"/>
        <v/>
      </c>
      <c r="Z31" s="85" t="str">
        <f t="shared" si="57"/>
        <v/>
      </c>
      <c r="AA31" s="85" t="str">
        <f t="shared" si="57"/>
        <v/>
      </c>
      <c r="AB31" s="85" t="str">
        <f t="shared" si="57"/>
        <v/>
      </c>
      <c r="AC31" s="85" t="str">
        <f t="shared" si="57"/>
        <v/>
      </c>
      <c r="AD31" s="85" t="str">
        <f t="shared" si="57"/>
        <v/>
      </c>
      <c r="AE31" s="85">
        <f t="shared" si="57"/>
        <v>0.5</v>
      </c>
      <c r="AF31" s="86">
        <f t="shared" si="57"/>
        <v>6.75</v>
      </c>
      <c r="AG31" s="86">
        <f t="shared" si="57"/>
        <v>6.75</v>
      </c>
      <c r="AH31" s="62"/>
      <c r="AI31" s="79" t="s">
        <v>92</v>
      </c>
      <c r="AJ31" s="85">
        <f t="shared" ref="AJ31:AW31" si="58">IF(OR(ISERROR(AJ30/AJ29-1),AJ30=""),"",AJ30/AJ29-1)</f>
        <v>-0.8888888889</v>
      </c>
      <c r="AK31" s="85" t="str">
        <f t="shared" si="58"/>
        <v/>
      </c>
      <c r="AL31" s="85" t="str">
        <f t="shared" si="58"/>
        <v/>
      </c>
      <c r="AM31" s="85" t="str">
        <f t="shared" si="58"/>
        <v/>
      </c>
      <c r="AN31" s="85" t="str">
        <f t="shared" si="58"/>
        <v/>
      </c>
      <c r="AO31" s="85" t="str">
        <f t="shared" si="58"/>
        <v/>
      </c>
      <c r="AP31" s="85" t="str">
        <f t="shared" si="58"/>
        <v/>
      </c>
      <c r="AQ31" s="85" t="str">
        <f t="shared" si="58"/>
        <v/>
      </c>
      <c r="AR31" s="85" t="str">
        <f t="shared" si="58"/>
        <v/>
      </c>
      <c r="AS31" s="85" t="str">
        <f t="shared" si="58"/>
        <v/>
      </c>
      <c r="AT31" s="85" t="str">
        <f t="shared" si="58"/>
        <v/>
      </c>
      <c r="AU31" s="85" t="str">
        <f t="shared" si="58"/>
        <v/>
      </c>
      <c r="AV31" s="86">
        <f t="shared" si="58"/>
        <v>-0.8888888889</v>
      </c>
      <c r="AW31" s="86">
        <f t="shared" si="58"/>
        <v>-0.8888888889</v>
      </c>
      <c r="AX31" s="41"/>
      <c r="AY31" s="79" t="s">
        <v>92</v>
      </c>
      <c r="AZ31" s="85">
        <f t="shared" ref="AZ31:BM31" si="59">IF(OR(ISERROR(AZ30/AZ29-1),AZ30=""),"",AZ30/AZ29-1)</f>
        <v>0.1428571429</v>
      </c>
      <c r="BA31" s="85" t="str">
        <f t="shared" si="59"/>
        <v/>
      </c>
      <c r="BB31" s="85" t="str">
        <f t="shared" si="59"/>
        <v/>
      </c>
      <c r="BC31" s="85" t="str">
        <f t="shared" si="59"/>
        <v/>
      </c>
      <c r="BD31" s="85" t="str">
        <f t="shared" si="59"/>
        <v/>
      </c>
      <c r="BE31" s="85" t="str">
        <f t="shared" si="59"/>
        <v/>
      </c>
      <c r="BF31" s="85" t="str">
        <f t="shared" si="59"/>
        <v/>
      </c>
      <c r="BG31" s="85" t="str">
        <f t="shared" si="59"/>
        <v/>
      </c>
      <c r="BH31" s="85" t="str">
        <f t="shared" si="59"/>
        <v/>
      </c>
      <c r="BI31" s="85" t="str">
        <f t="shared" si="59"/>
        <v/>
      </c>
      <c r="BJ31" s="85" t="str">
        <f t="shared" si="59"/>
        <v/>
      </c>
      <c r="BK31" s="85">
        <f t="shared" si="59"/>
        <v>0.1111111111</v>
      </c>
      <c r="BL31" s="86">
        <f t="shared" si="59"/>
        <v>0.125</v>
      </c>
      <c r="BM31" s="86">
        <f t="shared" si="59"/>
        <v>0.125</v>
      </c>
      <c r="BN31" s="41"/>
      <c r="BO31" s="79" t="s">
        <v>92</v>
      </c>
      <c r="BP31" s="85">
        <f t="shared" ref="BP31:CC31" si="60">IF(OR(ISERROR(BP30/BP29-1),BP30=""),"",BP30/BP29-1)</f>
        <v>1.25</v>
      </c>
      <c r="BQ31" s="85" t="str">
        <f t="shared" si="60"/>
        <v/>
      </c>
      <c r="BR31" s="85" t="str">
        <f t="shared" si="60"/>
        <v/>
      </c>
      <c r="BS31" s="85" t="str">
        <f t="shared" si="60"/>
        <v/>
      </c>
      <c r="BT31" s="85" t="str">
        <f t="shared" si="60"/>
        <v/>
      </c>
      <c r="BU31" s="85" t="str">
        <f t="shared" si="60"/>
        <v/>
      </c>
      <c r="BV31" s="85" t="str">
        <f t="shared" si="60"/>
        <v/>
      </c>
      <c r="BW31" s="85" t="str">
        <f t="shared" si="60"/>
        <v/>
      </c>
      <c r="BX31" s="85" t="str">
        <f t="shared" si="60"/>
        <v/>
      </c>
      <c r="BY31" s="85" t="str">
        <f t="shared" si="60"/>
        <v/>
      </c>
      <c r="BZ31" s="85" t="str">
        <f t="shared" si="60"/>
        <v/>
      </c>
      <c r="CA31" s="85">
        <f t="shared" si="60"/>
        <v>0.1111111111</v>
      </c>
      <c r="CB31" s="86">
        <f t="shared" si="60"/>
        <v>0.4615384615</v>
      </c>
      <c r="CC31" s="86">
        <f t="shared" si="60"/>
        <v>0.4615384615</v>
      </c>
      <c r="CD31" s="41"/>
    </row>
    <row r="32" ht="9.7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</row>
    <row r="33" ht="37.5" customHeight="1">
      <c r="B33" s="64" t="s">
        <v>73</v>
      </c>
      <c r="C33" s="87" t="s">
        <v>95</v>
      </c>
      <c r="D33" s="66" t="s">
        <v>75</v>
      </c>
      <c r="E33" s="67" t="s">
        <v>76</v>
      </c>
      <c r="F33" s="67" t="s">
        <v>77</v>
      </c>
      <c r="G33" s="67" t="s">
        <v>78</v>
      </c>
      <c r="H33" s="67" t="s">
        <v>79</v>
      </c>
      <c r="I33" s="67" t="s">
        <v>80</v>
      </c>
      <c r="J33" s="67" t="s">
        <v>81</v>
      </c>
      <c r="K33" s="67" t="s">
        <v>82</v>
      </c>
      <c r="L33" s="67" t="s">
        <v>83</v>
      </c>
      <c r="M33" s="67" t="s">
        <v>84</v>
      </c>
      <c r="N33" s="67" t="s">
        <v>85</v>
      </c>
      <c r="O33" s="67" t="s">
        <v>86</v>
      </c>
      <c r="P33" s="68" t="s">
        <v>87</v>
      </c>
      <c r="Q33" s="68" t="s">
        <v>88</v>
      </c>
      <c r="R33" s="41"/>
      <c r="S33" s="70"/>
      <c r="T33" s="66" t="s">
        <v>75</v>
      </c>
      <c r="U33" s="67" t="s">
        <v>76</v>
      </c>
      <c r="V33" s="67" t="s">
        <v>77</v>
      </c>
      <c r="W33" s="67" t="s">
        <v>78</v>
      </c>
      <c r="X33" s="67" t="s">
        <v>79</v>
      </c>
      <c r="Y33" s="67" t="s">
        <v>80</v>
      </c>
      <c r="Z33" s="67" t="s">
        <v>81</v>
      </c>
      <c r="AA33" s="67" t="s">
        <v>82</v>
      </c>
      <c r="AB33" s="67" t="s">
        <v>83</v>
      </c>
      <c r="AC33" s="67" t="s">
        <v>84</v>
      </c>
      <c r="AD33" s="67" t="s">
        <v>85</v>
      </c>
      <c r="AE33" s="67" t="s">
        <v>86</v>
      </c>
      <c r="AF33" s="68" t="s">
        <v>87</v>
      </c>
      <c r="AG33" s="68" t="s">
        <v>88</v>
      </c>
      <c r="AH33" s="62"/>
      <c r="AI33" s="70"/>
      <c r="AJ33" s="66" t="s">
        <v>75</v>
      </c>
      <c r="AK33" s="67" t="s">
        <v>76</v>
      </c>
      <c r="AL33" s="67" t="s">
        <v>77</v>
      </c>
      <c r="AM33" s="67" t="s">
        <v>78</v>
      </c>
      <c r="AN33" s="67" t="s">
        <v>79</v>
      </c>
      <c r="AO33" s="67" t="s">
        <v>80</v>
      </c>
      <c r="AP33" s="67" t="s">
        <v>81</v>
      </c>
      <c r="AQ33" s="67" t="s">
        <v>82</v>
      </c>
      <c r="AR33" s="67" t="s">
        <v>83</v>
      </c>
      <c r="AS33" s="67" t="s">
        <v>84</v>
      </c>
      <c r="AT33" s="67" t="s">
        <v>85</v>
      </c>
      <c r="AU33" s="67" t="s">
        <v>86</v>
      </c>
      <c r="AV33" s="68" t="s">
        <v>87</v>
      </c>
      <c r="AW33" s="68" t="s">
        <v>88</v>
      </c>
      <c r="AX33" s="41"/>
      <c r="AY33" s="70"/>
      <c r="AZ33" s="66" t="s">
        <v>75</v>
      </c>
      <c r="BA33" s="67" t="s">
        <v>76</v>
      </c>
      <c r="BB33" s="67" t="s">
        <v>77</v>
      </c>
      <c r="BC33" s="67" t="s">
        <v>78</v>
      </c>
      <c r="BD33" s="67" t="s">
        <v>79</v>
      </c>
      <c r="BE33" s="67" t="s">
        <v>80</v>
      </c>
      <c r="BF33" s="67" t="s">
        <v>81</v>
      </c>
      <c r="BG33" s="67" t="s">
        <v>82</v>
      </c>
      <c r="BH33" s="67" t="s">
        <v>83</v>
      </c>
      <c r="BI33" s="67" t="s">
        <v>84</v>
      </c>
      <c r="BJ33" s="67" t="s">
        <v>85</v>
      </c>
      <c r="BK33" s="67" t="s">
        <v>86</v>
      </c>
      <c r="BL33" s="68" t="s">
        <v>87</v>
      </c>
      <c r="BM33" s="68" t="s">
        <v>88</v>
      </c>
      <c r="BN33" s="41"/>
      <c r="BO33" s="70"/>
      <c r="BP33" s="66" t="s">
        <v>75</v>
      </c>
      <c r="BQ33" s="67" t="s">
        <v>76</v>
      </c>
      <c r="BR33" s="67" t="s">
        <v>77</v>
      </c>
      <c r="BS33" s="67" t="s">
        <v>78</v>
      </c>
      <c r="BT33" s="67" t="s">
        <v>79</v>
      </c>
      <c r="BU33" s="67" t="s">
        <v>80</v>
      </c>
      <c r="BV33" s="67" t="s">
        <v>81</v>
      </c>
      <c r="BW33" s="67" t="s">
        <v>82</v>
      </c>
      <c r="BX33" s="67" t="s">
        <v>83</v>
      </c>
      <c r="BY33" s="67" t="s">
        <v>84</v>
      </c>
      <c r="BZ33" s="67" t="s">
        <v>85</v>
      </c>
      <c r="CA33" s="67" t="s">
        <v>86</v>
      </c>
      <c r="CB33" s="68" t="s">
        <v>87</v>
      </c>
      <c r="CC33" s="68" t="s">
        <v>88</v>
      </c>
      <c r="CD33" s="63"/>
      <c r="CE33" s="63"/>
      <c r="CF33" s="63"/>
      <c r="CG33" s="63"/>
      <c r="CH33" s="63"/>
      <c r="CI33" s="63"/>
      <c r="CJ33" s="63"/>
    </row>
    <row r="34" ht="30.0" customHeight="1">
      <c r="B34" s="92"/>
      <c r="C34" s="73" t="s">
        <v>90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77">
        <f t="shared" ref="P34:P35" si="61">SUMIF(D47:O47,"=1",D34:O34)</f>
        <v>0</v>
      </c>
      <c r="Q34" s="77">
        <f t="shared" ref="Q34:Q35" si="62">SUM(D34:O34)</f>
        <v>0</v>
      </c>
      <c r="R34" s="41">
        <v>17.0</v>
      </c>
      <c r="S34" s="79" t="s">
        <v>90</v>
      </c>
      <c r="T34" s="80">
        <v>10.0</v>
      </c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>
        <v>2.0</v>
      </c>
      <c r="AF34" s="77">
        <f t="shared" ref="AF34:AF35" si="63">SUMIF(T47:AE47,"=1",T34:AE34)</f>
        <v>12</v>
      </c>
      <c r="AG34" s="77">
        <f t="shared" ref="AG34:AG35" si="64">SUM(T34:AE34)</f>
        <v>12</v>
      </c>
      <c r="AH34" s="62"/>
      <c r="AI34" s="79" t="s">
        <v>90</v>
      </c>
      <c r="AJ34" s="80">
        <v>90.0</v>
      </c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77">
        <f t="shared" ref="AV34:AV35" si="65">SUMIF(AJ47:AU47,"=1",AJ34:AU34)</f>
        <v>90</v>
      </c>
      <c r="AW34" s="77">
        <f t="shared" ref="AW34:AW35" si="66">SUM(AJ34:AU34)</f>
        <v>90</v>
      </c>
      <c r="AX34" s="41"/>
      <c r="AY34" s="79" t="s">
        <v>90</v>
      </c>
      <c r="AZ34" s="80">
        <v>7.0</v>
      </c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>
        <v>9.0</v>
      </c>
      <c r="BL34" s="77">
        <f t="shared" ref="BL34:BL35" si="67">SUMIF(AZ47:BK47,"=1",AZ34:BK34)</f>
        <v>16</v>
      </c>
      <c r="BM34" s="77">
        <f t="shared" ref="BM34:BM35" si="68">SUM(AZ34:BK34)</f>
        <v>16</v>
      </c>
      <c r="BN34" s="41"/>
      <c r="BO34" s="79" t="s">
        <v>90</v>
      </c>
      <c r="BP34" s="80">
        <v>4.0</v>
      </c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>
        <v>9.0</v>
      </c>
      <c r="CB34" s="77">
        <f t="shared" ref="CB34:CB35" si="69">SUMIF(BP47:CA47,"=1",BP34:CA34)</f>
        <v>13</v>
      </c>
      <c r="CC34" s="77">
        <f t="shared" ref="CC34:CC35" si="70">SUM(BP34:CA34)</f>
        <v>13</v>
      </c>
      <c r="CD34" s="41"/>
      <c r="CE34" s="96"/>
      <c r="CF34" s="96"/>
      <c r="CG34" s="96"/>
      <c r="CH34" s="96"/>
      <c r="CI34" s="96"/>
      <c r="CJ34" s="96"/>
    </row>
    <row r="35" ht="30.0" customHeight="1">
      <c r="B35" s="93"/>
      <c r="C35" s="73" t="s">
        <v>91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77">
        <f t="shared" si="61"/>
        <v>0</v>
      </c>
      <c r="Q35" s="77">
        <f t="shared" si="62"/>
        <v>0</v>
      </c>
      <c r="R35" s="41">
        <v>18.0</v>
      </c>
      <c r="S35" s="79" t="s">
        <v>91</v>
      </c>
      <c r="T35" s="80">
        <v>90.0</v>
      </c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>
        <v>3.0</v>
      </c>
      <c r="AF35" s="77">
        <f t="shared" si="63"/>
        <v>93</v>
      </c>
      <c r="AG35" s="77">
        <f t="shared" si="64"/>
        <v>93</v>
      </c>
      <c r="AH35" s="62"/>
      <c r="AI35" s="79" t="s">
        <v>91</v>
      </c>
      <c r="AJ35" s="80">
        <v>10.0</v>
      </c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77">
        <f t="shared" si="65"/>
        <v>10</v>
      </c>
      <c r="AW35" s="77">
        <f t="shared" si="66"/>
        <v>10</v>
      </c>
      <c r="AX35" s="41"/>
      <c r="AY35" s="79" t="s">
        <v>91</v>
      </c>
      <c r="AZ35" s="80">
        <v>8.0</v>
      </c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>
        <v>10.0</v>
      </c>
      <c r="BL35" s="77">
        <f t="shared" si="67"/>
        <v>18</v>
      </c>
      <c r="BM35" s="77">
        <f t="shared" si="68"/>
        <v>18</v>
      </c>
      <c r="BN35" s="41"/>
      <c r="BO35" s="79" t="s">
        <v>91</v>
      </c>
      <c r="BP35" s="80">
        <v>9.0</v>
      </c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>
        <v>10.0</v>
      </c>
      <c r="CB35" s="77">
        <f t="shared" si="69"/>
        <v>19</v>
      </c>
      <c r="CC35" s="77">
        <f t="shared" si="70"/>
        <v>19</v>
      </c>
      <c r="CD35" s="41"/>
      <c r="CE35" s="96"/>
      <c r="CF35" s="96"/>
      <c r="CG35" s="96"/>
      <c r="CH35" s="96"/>
      <c r="CI35" s="96"/>
      <c r="CJ35" s="96"/>
    </row>
    <row r="36" ht="30.0" customHeight="1">
      <c r="B36" s="95"/>
      <c r="C36" s="73" t="s">
        <v>92</v>
      </c>
      <c r="D36" s="83" t="str">
        <f t="shared" ref="D36:Q36" si="71">IF(OR(ISERROR(D35/D34-1),D35=""),"",D35/D34-1)</f>
        <v/>
      </c>
      <c r="E36" s="83" t="str">
        <f t="shared" si="71"/>
        <v/>
      </c>
      <c r="F36" s="84" t="str">
        <f t="shared" si="71"/>
        <v/>
      </c>
      <c r="G36" s="85" t="str">
        <f t="shared" si="71"/>
        <v/>
      </c>
      <c r="H36" s="85" t="str">
        <f t="shared" si="71"/>
        <v/>
      </c>
      <c r="I36" s="85" t="str">
        <f t="shared" si="71"/>
        <v/>
      </c>
      <c r="J36" s="85" t="str">
        <f t="shared" si="71"/>
        <v/>
      </c>
      <c r="K36" s="85" t="str">
        <f t="shared" si="71"/>
        <v/>
      </c>
      <c r="L36" s="85" t="str">
        <f t="shared" si="71"/>
        <v/>
      </c>
      <c r="M36" s="85" t="str">
        <f t="shared" si="71"/>
        <v/>
      </c>
      <c r="N36" s="85" t="str">
        <f t="shared" si="71"/>
        <v/>
      </c>
      <c r="O36" s="85" t="str">
        <f t="shared" si="71"/>
        <v/>
      </c>
      <c r="P36" s="86" t="str">
        <f t="shared" si="71"/>
        <v/>
      </c>
      <c r="Q36" s="86" t="str">
        <f t="shared" si="71"/>
        <v/>
      </c>
      <c r="R36" s="41"/>
      <c r="S36" s="79" t="s">
        <v>92</v>
      </c>
      <c r="T36" s="85">
        <f t="shared" ref="T36:AG36" si="72">IF(OR(ISERROR(T35/T34-1),T35=""),"",T35/T34-1)</f>
        <v>8</v>
      </c>
      <c r="U36" s="85" t="str">
        <f t="shared" si="72"/>
        <v/>
      </c>
      <c r="V36" s="85" t="str">
        <f t="shared" si="72"/>
        <v/>
      </c>
      <c r="W36" s="85" t="str">
        <f t="shared" si="72"/>
        <v/>
      </c>
      <c r="X36" s="85" t="str">
        <f t="shared" si="72"/>
        <v/>
      </c>
      <c r="Y36" s="85" t="str">
        <f t="shared" si="72"/>
        <v/>
      </c>
      <c r="Z36" s="85" t="str">
        <f t="shared" si="72"/>
        <v/>
      </c>
      <c r="AA36" s="85" t="str">
        <f t="shared" si="72"/>
        <v/>
      </c>
      <c r="AB36" s="85" t="str">
        <f t="shared" si="72"/>
        <v/>
      </c>
      <c r="AC36" s="85" t="str">
        <f t="shared" si="72"/>
        <v/>
      </c>
      <c r="AD36" s="85" t="str">
        <f t="shared" si="72"/>
        <v/>
      </c>
      <c r="AE36" s="85">
        <f t="shared" si="72"/>
        <v>0.5</v>
      </c>
      <c r="AF36" s="86">
        <f t="shared" si="72"/>
        <v>6.75</v>
      </c>
      <c r="AG36" s="86">
        <f t="shared" si="72"/>
        <v>6.75</v>
      </c>
      <c r="AH36" s="62"/>
      <c r="AI36" s="79" t="s">
        <v>92</v>
      </c>
      <c r="AJ36" s="85">
        <f t="shared" ref="AJ36:AW36" si="73">IF(OR(ISERROR(AJ35/AJ34-1),AJ35=""),"",AJ35/AJ34-1)</f>
        <v>-0.8888888889</v>
      </c>
      <c r="AK36" s="85" t="str">
        <f t="shared" si="73"/>
        <v/>
      </c>
      <c r="AL36" s="85" t="str">
        <f t="shared" si="73"/>
        <v/>
      </c>
      <c r="AM36" s="85" t="str">
        <f t="shared" si="73"/>
        <v/>
      </c>
      <c r="AN36" s="85" t="str">
        <f t="shared" si="73"/>
        <v/>
      </c>
      <c r="AO36" s="85" t="str">
        <f t="shared" si="73"/>
        <v/>
      </c>
      <c r="AP36" s="85" t="str">
        <f t="shared" si="73"/>
        <v/>
      </c>
      <c r="AQ36" s="85" t="str">
        <f t="shared" si="73"/>
        <v/>
      </c>
      <c r="AR36" s="85" t="str">
        <f t="shared" si="73"/>
        <v/>
      </c>
      <c r="AS36" s="85" t="str">
        <f t="shared" si="73"/>
        <v/>
      </c>
      <c r="AT36" s="85" t="str">
        <f t="shared" si="73"/>
        <v/>
      </c>
      <c r="AU36" s="85" t="str">
        <f t="shared" si="73"/>
        <v/>
      </c>
      <c r="AV36" s="86">
        <f t="shared" si="73"/>
        <v>-0.8888888889</v>
      </c>
      <c r="AW36" s="86">
        <f t="shared" si="73"/>
        <v>-0.8888888889</v>
      </c>
      <c r="AX36" s="41"/>
      <c r="AY36" s="79" t="s">
        <v>92</v>
      </c>
      <c r="AZ36" s="85">
        <f t="shared" ref="AZ36:BM36" si="74">IF(OR(ISERROR(AZ35/AZ34-1),AZ35=""),"",AZ35/AZ34-1)</f>
        <v>0.1428571429</v>
      </c>
      <c r="BA36" s="85" t="str">
        <f t="shared" si="74"/>
        <v/>
      </c>
      <c r="BB36" s="85" t="str">
        <f t="shared" si="74"/>
        <v/>
      </c>
      <c r="BC36" s="85" t="str">
        <f t="shared" si="74"/>
        <v/>
      </c>
      <c r="BD36" s="85" t="str">
        <f t="shared" si="74"/>
        <v/>
      </c>
      <c r="BE36" s="85" t="str">
        <f t="shared" si="74"/>
        <v/>
      </c>
      <c r="BF36" s="85" t="str">
        <f t="shared" si="74"/>
        <v/>
      </c>
      <c r="BG36" s="85" t="str">
        <f t="shared" si="74"/>
        <v/>
      </c>
      <c r="BH36" s="85" t="str">
        <f t="shared" si="74"/>
        <v/>
      </c>
      <c r="BI36" s="85" t="str">
        <f t="shared" si="74"/>
        <v/>
      </c>
      <c r="BJ36" s="85" t="str">
        <f t="shared" si="74"/>
        <v/>
      </c>
      <c r="BK36" s="85">
        <f t="shared" si="74"/>
        <v>0.1111111111</v>
      </c>
      <c r="BL36" s="86">
        <f t="shared" si="74"/>
        <v>0.125</v>
      </c>
      <c r="BM36" s="86">
        <f t="shared" si="74"/>
        <v>0.125</v>
      </c>
      <c r="BN36" s="41"/>
      <c r="BO36" s="79" t="s">
        <v>92</v>
      </c>
      <c r="BP36" s="85">
        <f t="shared" ref="BP36:CC36" si="75">IF(OR(ISERROR(BP35/BP34-1),BP35=""),"",BP35/BP34-1)</f>
        <v>1.25</v>
      </c>
      <c r="BQ36" s="85" t="str">
        <f t="shared" si="75"/>
        <v/>
      </c>
      <c r="BR36" s="85" t="str">
        <f t="shared" si="75"/>
        <v/>
      </c>
      <c r="BS36" s="85" t="str">
        <f t="shared" si="75"/>
        <v/>
      </c>
      <c r="BT36" s="85" t="str">
        <f t="shared" si="75"/>
        <v/>
      </c>
      <c r="BU36" s="85" t="str">
        <f t="shared" si="75"/>
        <v/>
      </c>
      <c r="BV36" s="85" t="str">
        <f t="shared" si="75"/>
        <v/>
      </c>
      <c r="BW36" s="85" t="str">
        <f t="shared" si="75"/>
        <v/>
      </c>
      <c r="BX36" s="85" t="str">
        <f t="shared" si="75"/>
        <v/>
      </c>
      <c r="BY36" s="85" t="str">
        <f t="shared" si="75"/>
        <v/>
      </c>
      <c r="BZ36" s="85" t="str">
        <f t="shared" si="75"/>
        <v/>
      </c>
      <c r="CA36" s="85">
        <f t="shared" si="75"/>
        <v>0.1111111111</v>
      </c>
      <c r="CB36" s="86">
        <f t="shared" si="75"/>
        <v>0.4615384615</v>
      </c>
      <c r="CC36" s="86">
        <f t="shared" si="75"/>
        <v>0.4615384615</v>
      </c>
      <c r="CD36" s="41"/>
    </row>
    <row r="37" ht="30.0" customHeight="1">
      <c r="A37" s="90"/>
      <c r="B37" s="90"/>
      <c r="C37" s="90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41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41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41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41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41"/>
      <c r="CC37" s="90"/>
      <c r="CD37" s="90"/>
      <c r="CE37" s="90"/>
      <c r="CF37" s="90"/>
      <c r="CG37" s="90"/>
      <c r="CH37" s="90"/>
      <c r="CI37" s="90"/>
      <c r="CJ37" s="90"/>
    </row>
    <row r="38" ht="30.0" customHeight="1">
      <c r="A38" s="90"/>
      <c r="B38" s="41"/>
      <c r="C38" s="41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</row>
    <row r="39" ht="30.0" customHeight="1">
      <c r="A39" s="90"/>
      <c r="B39" s="41"/>
      <c r="C39" s="41"/>
      <c r="D39" s="91">
        <f t="shared" ref="D39:O39" si="76">IF(D14="","",1)</f>
        <v>1</v>
      </c>
      <c r="E39" s="91">
        <f t="shared" si="76"/>
        <v>1</v>
      </c>
      <c r="F39" s="91">
        <f t="shared" si="76"/>
        <v>1</v>
      </c>
      <c r="G39" s="91">
        <f t="shared" si="76"/>
        <v>1</v>
      </c>
      <c r="H39" s="91">
        <f t="shared" si="76"/>
        <v>1</v>
      </c>
      <c r="I39" s="91">
        <f t="shared" si="76"/>
        <v>1</v>
      </c>
      <c r="J39" s="91">
        <f t="shared" si="76"/>
        <v>1</v>
      </c>
      <c r="K39" s="91">
        <f t="shared" si="76"/>
        <v>1</v>
      </c>
      <c r="L39" s="91" t="str">
        <f t="shared" si="76"/>
        <v/>
      </c>
      <c r="M39" s="91" t="str">
        <f t="shared" si="76"/>
        <v/>
      </c>
      <c r="N39" s="91" t="str">
        <f t="shared" si="76"/>
        <v/>
      </c>
      <c r="O39" s="91" t="str">
        <f t="shared" si="76"/>
        <v/>
      </c>
      <c r="P39" s="41"/>
      <c r="Q39" s="41"/>
      <c r="R39" s="41"/>
      <c r="S39" s="41"/>
      <c r="T39" s="91">
        <f t="shared" ref="T39:AE39" si="77">IF(T14="","",1)</f>
        <v>1</v>
      </c>
      <c r="U39" s="91">
        <f t="shared" si="77"/>
        <v>1</v>
      </c>
      <c r="V39" s="91">
        <f t="shared" si="77"/>
        <v>1</v>
      </c>
      <c r="W39" s="91" t="str">
        <f t="shared" si="77"/>
        <v/>
      </c>
      <c r="X39" s="91" t="str">
        <f t="shared" si="77"/>
        <v/>
      </c>
      <c r="Y39" s="91" t="str">
        <f t="shared" si="77"/>
        <v/>
      </c>
      <c r="Z39" s="91" t="str">
        <f t="shared" si="77"/>
        <v/>
      </c>
      <c r="AA39" s="91" t="str">
        <f t="shared" si="77"/>
        <v/>
      </c>
      <c r="AB39" s="91" t="str">
        <f t="shared" si="77"/>
        <v/>
      </c>
      <c r="AC39" s="91" t="str">
        <f t="shared" si="77"/>
        <v/>
      </c>
      <c r="AD39" s="91" t="str">
        <f t="shared" si="77"/>
        <v/>
      </c>
      <c r="AE39" s="91">
        <f t="shared" si="77"/>
        <v>1</v>
      </c>
      <c r="AF39" s="41"/>
      <c r="AG39" s="41"/>
      <c r="AH39" s="41"/>
      <c r="AI39" s="41"/>
      <c r="AJ39" s="91">
        <f t="shared" ref="AJ39:AU39" si="78">IF(AJ14="","",1)</f>
        <v>1</v>
      </c>
      <c r="AK39" s="91">
        <f t="shared" si="78"/>
        <v>1</v>
      </c>
      <c r="AL39" s="91" t="str">
        <f t="shared" si="78"/>
        <v/>
      </c>
      <c r="AM39" s="91" t="str">
        <f t="shared" si="78"/>
        <v/>
      </c>
      <c r="AN39" s="91" t="str">
        <f t="shared" si="78"/>
        <v/>
      </c>
      <c r="AO39" s="91" t="str">
        <f t="shared" si="78"/>
        <v/>
      </c>
      <c r="AP39" s="91" t="str">
        <f t="shared" si="78"/>
        <v/>
      </c>
      <c r="AQ39" s="91" t="str">
        <f t="shared" si="78"/>
        <v/>
      </c>
      <c r="AR39" s="91" t="str">
        <f t="shared" si="78"/>
        <v/>
      </c>
      <c r="AS39" s="91" t="str">
        <f t="shared" si="78"/>
        <v/>
      </c>
      <c r="AT39" s="91" t="str">
        <f t="shared" si="78"/>
        <v/>
      </c>
      <c r="AU39" s="91">
        <f t="shared" si="78"/>
        <v>1</v>
      </c>
      <c r="AV39" s="41"/>
      <c r="AW39" s="41"/>
      <c r="AX39" s="41"/>
      <c r="AY39" s="41"/>
      <c r="AZ39" s="91">
        <f t="shared" ref="AZ39:BK39" si="79">IF(AZ14="","",1)</f>
        <v>1</v>
      </c>
      <c r="BA39" s="91" t="str">
        <f t="shared" si="79"/>
        <v/>
      </c>
      <c r="BB39" s="91" t="str">
        <f t="shared" si="79"/>
        <v/>
      </c>
      <c r="BC39" s="91" t="str">
        <f t="shared" si="79"/>
        <v/>
      </c>
      <c r="BD39" s="91" t="str">
        <f t="shared" si="79"/>
        <v/>
      </c>
      <c r="BE39" s="91" t="str">
        <f t="shared" si="79"/>
        <v/>
      </c>
      <c r="BF39" s="91" t="str">
        <f t="shared" si="79"/>
        <v/>
      </c>
      <c r="BG39" s="91" t="str">
        <f t="shared" si="79"/>
        <v/>
      </c>
      <c r="BH39" s="91" t="str">
        <f t="shared" si="79"/>
        <v/>
      </c>
      <c r="BI39" s="91" t="str">
        <f t="shared" si="79"/>
        <v/>
      </c>
      <c r="BJ39" s="91" t="str">
        <f t="shared" si="79"/>
        <v/>
      </c>
      <c r="BK39" s="91">
        <f t="shared" si="79"/>
        <v>1</v>
      </c>
      <c r="BL39" s="41"/>
      <c r="BM39" s="41"/>
      <c r="BN39" s="41"/>
      <c r="BO39" s="41"/>
      <c r="BP39" s="91">
        <f t="shared" ref="BP39:CA39" si="80">IF(BP14="","",1)</f>
        <v>1</v>
      </c>
      <c r="BQ39" s="91" t="str">
        <f t="shared" si="80"/>
        <v/>
      </c>
      <c r="BR39" s="91" t="str">
        <f t="shared" si="80"/>
        <v/>
      </c>
      <c r="BS39" s="91" t="str">
        <f t="shared" si="80"/>
        <v/>
      </c>
      <c r="BT39" s="91" t="str">
        <f t="shared" si="80"/>
        <v/>
      </c>
      <c r="BU39" s="91" t="str">
        <f t="shared" si="80"/>
        <v/>
      </c>
      <c r="BV39" s="91" t="str">
        <f t="shared" si="80"/>
        <v/>
      </c>
      <c r="BW39" s="91" t="str">
        <f t="shared" si="80"/>
        <v/>
      </c>
      <c r="BX39" s="91" t="str">
        <f t="shared" si="80"/>
        <v/>
      </c>
      <c r="BY39" s="91" t="str">
        <f t="shared" si="80"/>
        <v/>
      </c>
      <c r="BZ39" s="91" t="str">
        <f t="shared" si="80"/>
        <v/>
      </c>
      <c r="CA39" s="91">
        <f t="shared" si="80"/>
        <v>1</v>
      </c>
      <c r="CB39" s="41"/>
      <c r="CC39" s="41"/>
      <c r="CD39" s="41"/>
      <c r="CE39" s="41"/>
      <c r="CF39" s="41"/>
      <c r="CG39" s="41"/>
      <c r="CH39" s="41"/>
      <c r="CI39" s="41"/>
      <c r="CJ39" s="41"/>
    </row>
    <row r="40" ht="30.0" customHeight="1">
      <c r="A40" s="90"/>
      <c r="B40" s="41"/>
      <c r="C40" s="41"/>
      <c r="D40" s="89">
        <f t="shared" ref="D40:O40" si="81">IF(D15="","",1)</f>
        <v>1</v>
      </c>
      <c r="E40" s="89">
        <f t="shared" si="81"/>
        <v>1</v>
      </c>
      <c r="F40" s="89">
        <f t="shared" si="81"/>
        <v>1</v>
      </c>
      <c r="G40" s="89">
        <f t="shared" si="81"/>
        <v>1</v>
      </c>
      <c r="H40" s="89">
        <f t="shared" si="81"/>
        <v>1</v>
      </c>
      <c r="I40" s="89">
        <f t="shared" si="81"/>
        <v>1</v>
      </c>
      <c r="J40" s="89">
        <f t="shared" si="81"/>
        <v>1</v>
      </c>
      <c r="K40" s="89">
        <f t="shared" si="81"/>
        <v>1</v>
      </c>
      <c r="L40" s="89" t="str">
        <f t="shared" si="81"/>
        <v/>
      </c>
      <c r="M40" s="89" t="str">
        <f t="shared" si="81"/>
        <v/>
      </c>
      <c r="N40" s="89" t="str">
        <f t="shared" si="81"/>
        <v/>
      </c>
      <c r="O40" s="89" t="str">
        <f t="shared" si="81"/>
        <v/>
      </c>
      <c r="P40" s="41"/>
      <c r="Q40" s="41"/>
      <c r="R40" s="41"/>
      <c r="S40" s="41"/>
      <c r="T40" s="89">
        <f t="shared" ref="T40:AE40" si="82">IF(T15="","",1)</f>
        <v>1</v>
      </c>
      <c r="U40" s="89">
        <f t="shared" si="82"/>
        <v>1</v>
      </c>
      <c r="V40" s="89">
        <f t="shared" si="82"/>
        <v>1</v>
      </c>
      <c r="W40" s="89" t="str">
        <f t="shared" si="82"/>
        <v/>
      </c>
      <c r="X40" s="89" t="str">
        <f t="shared" si="82"/>
        <v/>
      </c>
      <c r="Y40" s="89" t="str">
        <f t="shared" si="82"/>
        <v/>
      </c>
      <c r="Z40" s="89" t="str">
        <f t="shared" si="82"/>
        <v/>
      </c>
      <c r="AA40" s="89" t="str">
        <f t="shared" si="82"/>
        <v/>
      </c>
      <c r="AB40" s="89" t="str">
        <f t="shared" si="82"/>
        <v/>
      </c>
      <c r="AC40" s="89" t="str">
        <f t="shared" si="82"/>
        <v/>
      </c>
      <c r="AD40" s="89" t="str">
        <f t="shared" si="82"/>
        <v/>
      </c>
      <c r="AE40" s="89">
        <f t="shared" si="82"/>
        <v>1</v>
      </c>
      <c r="AF40" s="41"/>
      <c r="AG40" s="41"/>
      <c r="AH40" s="41"/>
      <c r="AI40" s="41"/>
      <c r="AJ40" s="89">
        <f t="shared" ref="AJ40:AU40" si="83">IF(AJ15="","",1)</f>
        <v>1</v>
      </c>
      <c r="AK40" s="89" t="str">
        <f t="shared" si="83"/>
        <v/>
      </c>
      <c r="AL40" s="89" t="str">
        <f t="shared" si="83"/>
        <v/>
      </c>
      <c r="AM40" s="89" t="str">
        <f t="shared" si="83"/>
        <v/>
      </c>
      <c r="AN40" s="89" t="str">
        <f t="shared" si="83"/>
        <v/>
      </c>
      <c r="AO40" s="89" t="str">
        <f t="shared" si="83"/>
        <v/>
      </c>
      <c r="AP40" s="89" t="str">
        <f t="shared" si="83"/>
        <v/>
      </c>
      <c r="AQ40" s="89" t="str">
        <f t="shared" si="83"/>
        <v/>
      </c>
      <c r="AR40" s="89" t="str">
        <f t="shared" si="83"/>
        <v/>
      </c>
      <c r="AS40" s="89" t="str">
        <f t="shared" si="83"/>
        <v/>
      </c>
      <c r="AT40" s="89" t="str">
        <f t="shared" si="83"/>
        <v/>
      </c>
      <c r="AU40" s="89">
        <f t="shared" si="83"/>
        <v>1</v>
      </c>
      <c r="AV40" s="41"/>
      <c r="AW40" s="41"/>
      <c r="AX40" s="41"/>
      <c r="AY40" s="41"/>
      <c r="AZ40" s="89">
        <f t="shared" ref="AZ40:BK40" si="84">IF(AZ15="","",1)</f>
        <v>1</v>
      </c>
      <c r="BA40" s="89" t="str">
        <f t="shared" si="84"/>
        <v/>
      </c>
      <c r="BB40" s="89" t="str">
        <f t="shared" si="84"/>
        <v/>
      </c>
      <c r="BC40" s="89" t="str">
        <f t="shared" si="84"/>
        <v/>
      </c>
      <c r="BD40" s="89" t="str">
        <f t="shared" si="84"/>
        <v/>
      </c>
      <c r="BE40" s="89" t="str">
        <f t="shared" si="84"/>
        <v/>
      </c>
      <c r="BF40" s="89" t="str">
        <f t="shared" si="84"/>
        <v/>
      </c>
      <c r="BG40" s="89" t="str">
        <f t="shared" si="84"/>
        <v/>
      </c>
      <c r="BH40" s="89" t="str">
        <f t="shared" si="84"/>
        <v/>
      </c>
      <c r="BI40" s="89" t="str">
        <f t="shared" si="84"/>
        <v/>
      </c>
      <c r="BJ40" s="89" t="str">
        <f t="shared" si="84"/>
        <v/>
      </c>
      <c r="BK40" s="89">
        <f t="shared" si="84"/>
        <v>1</v>
      </c>
      <c r="BL40" s="41"/>
      <c r="BM40" s="41"/>
      <c r="BN40" s="41"/>
      <c r="BO40" s="41"/>
      <c r="BP40" s="89">
        <f t="shared" ref="BP40:CA40" si="85">IF(BP15="","",1)</f>
        <v>1</v>
      </c>
      <c r="BQ40" s="89" t="str">
        <f t="shared" si="85"/>
        <v/>
      </c>
      <c r="BR40" s="89" t="str">
        <f t="shared" si="85"/>
        <v/>
      </c>
      <c r="BS40" s="89" t="str">
        <f t="shared" si="85"/>
        <v/>
      </c>
      <c r="BT40" s="89" t="str">
        <f t="shared" si="85"/>
        <v/>
      </c>
      <c r="BU40" s="89" t="str">
        <f t="shared" si="85"/>
        <v/>
      </c>
      <c r="BV40" s="89" t="str">
        <f t="shared" si="85"/>
        <v/>
      </c>
      <c r="BW40" s="89" t="str">
        <f t="shared" si="85"/>
        <v/>
      </c>
      <c r="BX40" s="89" t="str">
        <f t="shared" si="85"/>
        <v/>
      </c>
      <c r="BY40" s="89" t="str">
        <f t="shared" si="85"/>
        <v/>
      </c>
      <c r="BZ40" s="89" t="str">
        <f t="shared" si="85"/>
        <v/>
      </c>
      <c r="CA40" s="89">
        <f t="shared" si="85"/>
        <v>1</v>
      </c>
      <c r="CB40" s="41"/>
      <c r="CC40" s="41"/>
      <c r="CD40" s="41"/>
      <c r="CE40" s="41"/>
      <c r="CF40" s="41"/>
      <c r="CG40" s="41"/>
      <c r="CH40" s="41"/>
      <c r="CI40" s="41"/>
      <c r="CJ40" s="41"/>
    </row>
    <row r="41" ht="30.0" customHeight="1">
      <c r="A41" s="90"/>
      <c r="B41" s="41"/>
      <c r="C41" s="41"/>
      <c r="D41" s="89">
        <f t="shared" ref="D41:O41" si="86">IF(D19="","",1)</f>
        <v>1</v>
      </c>
      <c r="E41" s="89">
        <f t="shared" si="86"/>
        <v>1</v>
      </c>
      <c r="F41" s="89">
        <f t="shared" si="86"/>
        <v>1</v>
      </c>
      <c r="G41" s="89">
        <f t="shared" si="86"/>
        <v>1</v>
      </c>
      <c r="H41" s="89" t="str">
        <f t="shared" si="86"/>
        <v/>
      </c>
      <c r="I41" s="89" t="str">
        <f t="shared" si="86"/>
        <v/>
      </c>
      <c r="J41" s="89" t="str">
        <f t="shared" si="86"/>
        <v/>
      </c>
      <c r="K41" s="89" t="str">
        <f t="shared" si="86"/>
        <v/>
      </c>
      <c r="L41" s="89" t="str">
        <f t="shared" si="86"/>
        <v/>
      </c>
      <c r="M41" s="89" t="str">
        <f t="shared" si="86"/>
        <v/>
      </c>
      <c r="N41" s="89" t="str">
        <f t="shared" si="86"/>
        <v/>
      </c>
      <c r="O41" s="89" t="str">
        <f t="shared" si="86"/>
        <v/>
      </c>
      <c r="P41" s="41"/>
      <c r="Q41" s="41"/>
      <c r="R41" s="41"/>
      <c r="S41" s="41"/>
      <c r="T41" s="89">
        <f t="shared" ref="T41:AE41" si="87">IF(T19="","",1)</f>
        <v>1</v>
      </c>
      <c r="U41" s="89" t="str">
        <f t="shared" si="87"/>
        <v/>
      </c>
      <c r="V41" s="89" t="str">
        <f t="shared" si="87"/>
        <v/>
      </c>
      <c r="W41" s="89" t="str">
        <f t="shared" si="87"/>
        <v/>
      </c>
      <c r="X41" s="89" t="str">
        <f t="shared" si="87"/>
        <v/>
      </c>
      <c r="Y41" s="89" t="str">
        <f t="shared" si="87"/>
        <v/>
      </c>
      <c r="Z41" s="89" t="str">
        <f t="shared" si="87"/>
        <v/>
      </c>
      <c r="AA41" s="89" t="str">
        <f t="shared" si="87"/>
        <v/>
      </c>
      <c r="AB41" s="89" t="str">
        <f t="shared" si="87"/>
        <v/>
      </c>
      <c r="AC41" s="89" t="str">
        <f t="shared" si="87"/>
        <v/>
      </c>
      <c r="AD41" s="89" t="str">
        <f t="shared" si="87"/>
        <v/>
      </c>
      <c r="AE41" s="89">
        <f t="shared" si="87"/>
        <v>1</v>
      </c>
      <c r="AF41" s="41"/>
      <c r="AG41" s="41"/>
      <c r="AH41" s="41"/>
      <c r="AI41" s="41"/>
      <c r="AJ41" s="89">
        <f t="shared" ref="AJ41:AU41" si="88">IF(AJ19="","",1)</f>
        <v>1</v>
      </c>
      <c r="AK41" s="89" t="str">
        <f t="shared" si="88"/>
        <v/>
      </c>
      <c r="AL41" s="89" t="str">
        <f t="shared" si="88"/>
        <v/>
      </c>
      <c r="AM41" s="89" t="str">
        <f t="shared" si="88"/>
        <v/>
      </c>
      <c r="AN41" s="89" t="str">
        <f t="shared" si="88"/>
        <v/>
      </c>
      <c r="AO41" s="89" t="str">
        <f t="shared" si="88"/>
        <v/>
      </c>
      <c r="AP41" s="89" t="str">
        <f t="shared" si="88"/>
        <v/>
      </c>
      <c r="AQ41" s="89" t="str">
        <f t="shared" si="88"/>
        <v/>
      </c>
      <c r="AR41" s="89" t="str">
        <f t="shared" si="88"/>
        <v/>
      </c>
      <c r="AS41" s="89" t="str">
        <f t="shared" si="88"/>
        <v/>
      </c>
      <c r="AT41" s="89" t="str">
        <f t="shared" si="88"/>
        <v/>
      </c>
      <c r="AU41" s="89">
        <f t="shared" si="88"/>
        <v>1</v>
      </c>
      <c r="AV41" s="41"/>
      <c r="AW41" s="41"/>
      <c r="AX41" s="41"/>
      <c r="AY41" s="41"/>
      <c r="AZ41" s="89">
        <f t="shared" ref="AZ41:BK41" si="89">IF(AZ19="","",1)</f>
        <v>1</v>
      </c>
      <c r="BA41" s="89" t="str">
        <f t="shared" si="89"/>
        <v/>
      </c>
      <c r="BB41" s="89" t="str">
        <f t="shared" si="89"/>
        <v/>
      </c>
      <c r="BC41" s="89" t="str">
        <f t="shared" si="89"/>
        <v/>
      </c>
      <c r="BD41" s="89" t="str">
        <f t="shared" si="89"/>
        <v/>
      </c>
      <c r="BE41" s="89" t="str">
        <f t="shared" si="89"/>
        <v/>
      </c>
      <c r="BF41" s="89" t="str">
        <f t="shared" si="89"/>
        <v/>
      </c>
      <c r="BG41" s="89" t="str">
        <f t="shared" si="89"/>
        <v/>
      </c>
      <c r="BH41" s="89" t="str">
        <f t="shared" si="89"/>
        <v/>
      </c>
      <c r="BI41" s="89" t="str">
        <f t="shared" si="89"/>
        <v/>
      </c>
      <c r="BJ41" s="89" t="str">
        <f t="shared" si="89"/>
        <v/>
      </c>
      <c r="BK41" s="89">
        <f t="shared" si="89"/>
        <v>1</v>
      </c>
      <c r="BL41" s="41"/>
      <c r="BM41" s="41"/>
      <c r="BN41" s="41"/>
      <c r="BO41" s="41"/>
      <c r="BP41" s="89">
        <f t="shared" ref="BP41:CA41" si="90">IF(BP19="","",1)</f>
        <v>1</v>
      </c>
      <c r="BQ41" s="89" t="str">
        <f t="shared" si="90"/>
        <v/>
      </c>
      <c r="BR41" s="89" t="str">
        <f t="shared" si="90"/>
        <v/>
      </c>
      <c r="BS41" s="89" t="str">
        <f t="shared" si="90"/>
        <v/>
      </c>
      <c r="BT41" s="89" t="str">
        <f t="shared" si="90"/>
        <v/>
      </c>
      <c r="BU41" s="89" t="str">
        <f t="shared" si="90"/>
        <v/>
      </c>
      <c r="BV41" s="89" t="str">
        <f t="shared" si="90"/>
        <v/>
      </c>
      <c r="BW41" s="89" t="str">
        <f t="shared" si="90"/>
        <v/>
      </c>
      <c r="BX41" s="89" t="str">
        <f t="shared" si="90"/>
        <v/>
      </c>
      <c r="BY41" s="89" t="str">
        <f t="shared" si="90"/>
        <v/>
      </c>
      <c r="BZ41" s="89" t="str">
        <f t="shared" si="90"/>
        <v/>
      </c>
      <c r="CA41" s="89">
        <f t="shared" si="90"/>
        <v>1</v>
      </c>
      <c r="CB41" s="41"/>
      <c r="CC41" s="41"/>
      <c r="CD41" s="41"/>
      <c r="CE41" s="41"/>
      <c r="CF41" s="41"/>
      <c r="CG41" s="41"/>
      <c r="CH41" s="41"/>
      <c r="CI41" s="41"/>
      <c r="CJ41" s="41"/>
    </row>
    <row r="42" ht="30.0" customHeight="1">
      <c r="A42" s="90"/>
      <c r="B42" s="41"/>
      <c r="C42" s="41"/>
      <c r="D42" s="89">
        <f t="shared" ref="D42:O42" si="91">IF(D20="","",1)</f>
        <v>1</v>
      </c>
      <c r="E42" s="89">
        <f t="shared" si="91"/>
        <v>1</v>
      </c>
      <c r="F42" s="89">
        <f t="shared" si="91"/>
        <v>1</v>
      </c>
      <c r="G42" s="89">
        <f t="shared" si="91"/>
        <v>1</v>
      </c>
      <c r="H42" s="89" t="str">
        <f t="shared" si="91"/>
        <v/>
      </c>
      <c r="I42" s="89" t="str">
        <f t="shared" si="91"/>
        <v/>
      </c>
      <c r="J42" s="89" t="str">
        <f t="shared" si="91"/>
        <v/>
      </c>
      <c r="K42" s="89" t="str">
        <f t="shared" si="91"/>
        <v/>
      </c>
      <c r="L42" s="89" t="str">
        <f t="shared" si="91"/>
        <v/>
      </c>
      <c r="M42" s="89" t="str">
        <f t="shared" si="91"/>
        <v/>
      </c>
      <c r="N42" s="89" t="str">
        <f t="shared" si="91"/>
        <v/>
      </c>
      <c r="O42" s="89" t="str">
        <f t="shared" si="91"/>
        <v/>
      </c>
      <c r="P42" s="41"/>
      <c r="Q42" s="41"/>
      <c r="R42" s="41"/>
      <c r="S42" s="41"/>
      <c r="T42" s="89">
        <f t="shared" ref="T42:AE42" si="92">IF(T20="","",1)</f>
        <v>1</v>
      </c>
      <c r="U42" s="89" t="str">
        <f t="shared" si="92"/>
        <v/>
      </c>
      <c r="V42" s="89" t="str">
        <f t="shared" si="92"/>
        <v/>
      </c>
      <c r="W42" s="89" t="str">
        <f t="shared" si="92"/>
        <v/>
      </c>
      <c r="X42" s="89" t="str">
        <f t="shared" si="92"/>
        <v/>
      </c>
      <c r="Y42" s="89" t="str">
        <f t="shared" si="92"/>
        <v/>
      </c>
      <c r="Z42" s="89" t="str">
        <f t="shared" si="92"/>
        <v/>
      </c>
      <c r="AA42" s="89" t="str">
        <f t="shared" si="92"/>
        <v/>
      </c>
      <c r="AB42" s="89" t="str">
        <f t="shared" si="92"/>
        <v/>
      </c>
      <c r="AC42" s="89" t="str">
        <f t="shared" si="92"/>
        <v/>
      </c>
      <c r="AD42" s="89" t="str">
        <f t="shared" si="92"/>
        <v/>
      </c>
      <c r="AE42" s="89">
        <f t="shared" si="92"/>
        <v>1</v>
      </c>
      <c r="AF42" s="41"/>
      <c r="AG42" s="41"/>
      <c r="AH42" s="41"/>
      <c r="AI42" s="41"/>
      <c r="AJ42" s="89">
        <f t="shared" ref="AJ42:AU42" si="93">IF(AJ20="","",1)</f>
        <v>1</v>
      </c>
      <c r="AK42" s="89" t="str">
        <f t="shared" si="93"/>
        <v/>
      </c>
      <c r="AL42" s="89" t="str">
        <f t="shared" si="93"/>
        <v/>
      </c>
      <c r="AM42" s="89" t="str">
        <f t="shared" si="93"/>
        <v/>
      </c>
      <c r="AN42" s="89" t="str">
        <f t="shared" si="93"/>
        <v/>
      </c>
      <c r="AO42" s="89" t="str">
        <f t="shared" si="93"/>
        <v/>
      </c>
      <c r="AP42" s="89" t="str">
        <f t="shared" si="93"/>
        <v/>
      </c>
      <c r="AQ42" s="89" t="str">
        <f t="shared" si="93"/>
        <v/>
      </c>
      <c r="AR42" s="89" t="str">
        <f t="shared" si="93"/>
        <v/>
      </c>
      <c r="AS42" s="89" t="str">
        <f t="shared" si="93"/>
        <v/>
      </c>
      <c r="AT42" s="89" t="str">
        <f t="shared" si="93"/>
        <v/>
      </c>
      <c r="AU42" s="89">
        <f t="shared" si="93"/>
        <v>1</v>
      </c>
      <c r="AV42" s="41"/>
      <c r="AW42" s="41"/>
      <c r="AX42" s="41"/>
      <c r="AY42" s="41"/>
      <c r="AZ42" s="89">
        <f t="shared" ref="AZ42:BK42" si="94">IF(AZ20="","",1)</f>
        <v>1</v>
      </c>
      <c r="BA42" s="89" t="str">
        <f t="shared" si="94"/>
        <v/>
      </c>
      <c r="BB42" s="89" t="str">
        <f t="shared" si="94"/>
        <v/>
      </c>
      <c r="BC42" s="89" t="str">
        <f t="shared" si="94"/>
        <v/>
      </c>
      <c r="BD42" s="89" t="str">
        <f t="shared" si="94"/>
        <v/>
      </c>
      <c r="BE42" s="89" t="str">
        <f t="shared" si="94"/>
        <v/>
      </c>
      <c r="BF42" s="89" t="str">
        <f t="shared" si="94"/>
        <v/>
      </c>
      <c r="BG42" s="89" t="str">
        <f t="shared" si="94"/>
        <v/>
      </c>
      <c r="BH42" s="89" t="str">
        <f t="shared" si="94"/>
        <v/>
      </c>
      <c r="BI42" s="89" t="str">
        <f t="shared" si="94"/>
        <v/>
      </c>
      <c r="BJ42" s="89" t="str">
        <f t="shared" si="94"/>
        <v/>
      </c>
      <c r="BK42" s="89">
        <f t="shared" si="94"/>
        <v>1</v>
      </c>
      <c r="BL42" s="41"/>
      <c r="BM42" s="41"/>
      <c r="BN42" s="41"/>
      <c r="BO42" s="41"/>
      <c r="BP42" s="89">
        <f t="shared" ref="BP42:CA42" si="95">IF(BP20="","",1)</f>
        <v>1</v>
      </c>
      <c r="BQ42" s="89" t="str">
        <f t="shared" si="95"/>
        <v/>
      </c>
      <c r="BR42" s="89" t="str">
        <f t="shared" si="95"/>
        <v/>
      </c>
      <c r="BS42" s="89" t="str">
        <f t="shared" si="95"/>
        <v/>
      </c>
      <c r="BT42" s="89" t="str">
        <f t="shared" si="95"/>
        <v/>
      </c>
      <c r="BU42" s="89" t="str">
        <f t="shared" si="95"/>
        <v/>
      </c>
      <c r="BV42" s="89" t="str">
        <f t="shared" si="95"/>
        <v/>
      </c>
      <c r="BW42" s="89" t="str">
        <f t="shared" si="95"/>
        <v/>
      </c>
      <c r="BX42" s="89" t="str">
        <f t="shared" si="95"/>
        <v/>
      </c>
      <c r="BY42" s="89" t="str">
        <f t="shared" si="95"/>
        <v/>
      </c>
      <c r="BZ42" s="89" t="str">
        <f t="shared" si="95"/>
        <v/>
      </c>
      <c r="CA42" s="89">
        <f t="shared" si="95"/>
        <v>1</v>
      </c>
      <c r="CB42" s="41"/>
      <c r="CC42" s="41"/>
      <c r="CD42" s="41"/>
      <c r="CE42" s="41"/>
      <c r="CF42" s="41"/>
      <c r="CG42" s="41"/>
      <c r="CH42" s="41"/>
      <c r="CI42" s="41"/>
      <c r="CJ42" s="41"/>
    </row>
    <row r="43" ht="30.0" customHeight="1">
      <c r="A43" s="90"/>
      <c r="B43" s="41"/>
      <c r="C43" s="41"/>
      <c r="D43" s="91" t="str">
        <f t="shared" ref="D43:O43" si="96">IF(D24="","",1)</f>
        <v/>
      </c>
      <c r="E43" s="91" t="str">
        <f t="shared" si="96"/>
        <v/>
      </c>
      <c r="F43" s="91" t="str">
        <f t="shared" si="96"/>
        <v/>
      </c>
      <c r="G43" s="91" t="str">
        <f t="shared" si="96"/>
        <v/>
      </c>
      <c r="H43" s="91" t="str">
        <f t="shared" si="96"/>
        <v/>
      </c>
      <c r="I43" s="91" t="str">
        <f t="shared" si="96"/>
        <v/>
      </c>
      <c r="J43" s="91" t="str">
        <f t="shared" si="96"/>
        <v/>
      </c>
      <c r="K43" s="91" t="str">
        <f t="shared" si="96"/>
        <v/>
      </c>
      <c r="L43" s="91" t="str">
        <f t="shared" si="96"/>
        <v/>
      </c>
      <c r="M43" s="91" t="str">
        <f t="shared" si="96"/>
        <v/>
      </c>
      <c r="N43" s="91" t="str">
        <f t="shared" si="96"/>
        <v/>
      </c>
      <c r="O43" s="91" t="str">
        <f t="shared" si="96"/>
        <v/>
      </c>
      <c r="P43" s="41"/>
      <c r="Q43" s="41"/>
      <c r="R43" s="41"/>
      <c r="S43" s="41"/>
      <c r="T43" s="91">
        <f t="shared" ref="T43:AE43" si="97">IF(T24="","",1)</f>
        <v>1</v>
      </c>
      <c r="U43" s="91" t="str">
        <f t="shared" si="97"/>
        <v/>
      </c>
      <c r="V43" s="91" t="str">
        <f t="shared" si="97"/>
        <v/>
      </c>
      <c r="W43" s="91" t="str">
        <f t="shared" si="97"/>
        <v/>
      </c>
      <c r="X43" s="91" t="str">
        <f t="shared" si="97"/>
        <v/>
      </c>
      <c r="Y43" s="91" t="str">
        <f t="shared" si="97"/>
        <v/>
      </c>
      <c r="Z43" s="91" t="str">
        <f t="shared" si="97"/>
        <v/>
      </c>
      <c r="AA43" s="91" t="str">
        <f t="shared" si="97"/>
        <v/>
      </c>
      <c r="AB43" s="91" t="str">
        <f t="shared" si="97"/>
        <v/>
      </c>
      <c r="AC43" s="91" t="str">
        <f t="shared" si="97"/>
        <v/>
      </c>
      <c r="AD43" s="91" t="str">
        <f t="shared" si="97"/>
        <v/>
      </c>
      <c r="AE43" s="91">
        <f t="shared" si="97"/>
        <v>1</v>
      </c>
      <c r="AF43" s="41"/>
      <c r="AG43" s="41"/>
      <c r="AH43" s="41"/>
      <c r="AI43" s="41"/>
      <c r="AJ43" s="91">
        <f t="shared" ref="AJ43:AU43" si="98">IF(AJ24="","",1)</f>
        <v>1</v>
      </c>
      <c r="AK43" s="91" t="str">
        <f t="shared" si="98"/>
        <v/>
      </c>
      <c r="AL43" s="91" t="str">
        <f t="shared" si="98"/>
        <v/>
      </c>
      <c r="AM43" s="91" t="str">
        <f t="shared" si="98"/>
        <v/>
      </c>
      <c r="AN43" s="91" t="str">
        <f t="shared" si="98"/>
        <v/>
      </c>
      <c r="AO43" s="91" t="str">
        <f t="shared" si="98"/>
        <v/>
      </c>
      <c r="AP43" s="91" t="str">
        <f t="shared" si="98"/>
        <v/>
      </c>
      <c r="AQ43" s="91" t="str">
        <f t="shared" si="98"/>
        <v/>
      </c>
      <c r="AR43" s="91" t="str">
        <f t="shared" si="98"/>
        <v/>
      </c>
      <c r="AS43" s="91" t="str">
        <f t="shared" si="98"/>
        <v/>
      </c>
      <c r="AT43" s="91" t="str">
        <f t="shared" si="98"/>
        <v/>
      </c>
      <c r="AU43" s="91" t="str">
        <f t="shared" si="98"/>
        <v/>
      </c>
      <c r="AV43" s="41"/>
      <c r="AW43" s="41"/>
      <c r="AX43" s="41"/>
      <c r="AY43" s="41"/>
      <c r="AZ43" s="91">
        <f t="shared" ref="AZ43:BK43" si="99">IF(AZ24="","",1)</f>
        <v>1</v>
      </c>
      <c r="BA43" s="91" t="str">
        <f t="shared" si="99"/>
        <v/>
      </c>
      <c r="BB43" s="91" t="str">
        <f t="shared" si="99"/>
        <v/>
      </c>
      <c r="BC43" s="91" t="str">
        <f t="shared" si="99"/>
        <v/>
      </c>
      <c r="BD43" s="91" t="str">
        <f t="shared" si="99"/>
        <v/>
      </c>
      <c r="BE43" s="91" t="str">
        <f t="shared" si="99"/>
        <v/>
      </c>
      <c r="BF43" s="91" t="str">
        <f t="shared" si="99"/>
        <v/>
      </c>
      <c r="BG43" s="91" t="str">
        <f t="shared" si="99"/>
        <v/>
      </c>
      <c r="BH43" s="91" t="str">
        <f t="shared" si="99"/>
        <v/>
      </c>
      <c r="BI43" s="91" t="str">
        <f t="shared" si="99"/>
        <v/>
      </c>
      <c r="BJ43" s="91" t="str">
        <f t="shared" si="99"/>
        <v/>
      </c>
      <c r="BK43" s="91">
        <f t="shared" si="99"/>
        <v>1</v>
      </c>
      <c r="BL43" s="41"/>
      <c r="BM43" s="41"/>
      <c r="BN43" s="41"/>
      <c r="BO43" s="41"/>
      <c r="BP43" s="91">
        <f t="shared" ref="BP43:CA43" si="100">IF(BP24="","",1)</f>
        <v>1</v>
      </c>
      <c r="BQ43" s="91" t="str">
        <f t="shared" si="100"/>
        <v/>
      </c>
      <c r="BR43" s="91" t="str">
        <f t="shared" si="100"/>
        <v/>
      </c>
      <c r="BS43" s="91" t="str">
        <f t="shared" si="100"/>
        <v/>
      </c>
      <c r="BT43" s="91" t="str">
        <f t="shared" si="100"/>
        <v/>
      </c>
      <c r="BU43" s="91" t="str">
        <f t="shared" si="100"/>
        <v/>
      </c>
      <c r="BV43" s="91" t="str">
        <f t="shared" si="100"/>
        <v/>
      </c>
      <c r="BW43" s="91" t="str">
        <f t="shared" si="100"/>
        <v/>
      </c>
      <c r="BX43" s="91" t="str">
        <f t="shared" si="100"/>
        <v/>
      </c>
      <c r="BY43" s="91" t="str">
        <f t="shared" si="100"/>
        <v/>
      </c>
      <c r="BZ43" s="91" t="str">
        <f t="shared" si="100"/>
        <v/>
      </c>
      <c r="CA43" s="91">
        <f t="shared" si="100"/>
        <v>1</v>
      </c>
      <c r="CB43" s="41"/>
      <c r="CC43" s="41"/>
      <c r="CD43" s="41"/>
      <c r="CE43" s="41"/>
      <c r="CF43" s="41"/>
      <c r="CG43" s="41"/>
      <c r="CH43" s="41"/>
      <c r="CI43" s="41"/>
      <c r="CJ43" s="41"/>
    </row>
    <row r="44" ht="30.0" customHeight="1">
      <c r="A44" s="90"/>
      <c r="B44" s="41"/>
      <c r="C44" s="41"/>
      <c r="D44" s="89" t="str">
        <f t="shared" ref="D44:O44" si="101">IF(D25="","",1)</f>
        <v/>
      </c>
      <c r="E44" s="89" t="str">
        <f t="shared" si="101"/>
        <v/>
      </c>
      <c r="F44" s="89" t="str">
        <f t="shared" si="101"/>
        <v/>
      </c>
      <c r="G44" s="89" t="str">
        <f t="shared" si="101"/>
        <v/>
      </c>
      <c r="H44" s="89" t="str">
        <f t="shared" si="101"/>
        <v/>
      </c>
      <c r="I44" s="89" t="str">
        <f t="shared" si="101"/>
        <v/>
      </c>
      <c r="J44" s="89" t="str">
        <f t="shared" si="101"/>
        <v/>
      </c>
      <c r="K44" s="89" t="str">
        <f t="shared" si="101"/>
        <v/>
      </c>
      <c r="L44" s="89" t="str">
        <f t="shared" si="101"/>
        <v/>
      </c>
      <c r="M44" s="89" t="str">
        <f t="shared" si="101"/>
        <v/>
      </c>
      <c r="N44" s="89" t="str">
        <f t="shared" si="101"/>
        <v/>
      </c>
      <c r="O44" s="89" t="str">
        <f t="shared" si="101"/>
        <v/>
      </c>
      <c r="P44" s="41"/>
      <c r="Q44" s="41"/>
      <c r="R44" s="41"/>
      <c r="S44" s="41"/>
      <c r="T44" s="89">
        <f t="shared" ref="T44:AE44" si="102">IF(T25="","",1)</f>
        <v>1</v>
      </c>
      <c r="U44" s="89" t="str">
        <f t="shared" si="102"/>
        <v/>
      </c>
      <c r="V44" s="89" t="str">
        <f t="shared" si="102"/>
        <v/>
      </c>
      <c r="W44" s="89" t="str">
        <f t="shared" si="102"/>
        <v/>
      </c>
      <c r="X44" s="89" t="str">
        <f t="shared" si="102"/>
        <v/>
      </c>
      <c r="Y44" s="89" t="str">
        <f t="shared" si="102"/>
        <v/>
      </c>
      <c r="Z44" s="89" t="str">
        <f t="shared" si="102"/>
        <v/>
      </c>
      <c r="AA44" s="89" t="str">
        <f t="shared" si="102"/>
        <v/>
      </c>
      <c r="AB44" s="89" t="str">
        <f t="shared" si="102"/>
        <v/>
      </c>
      <c r="AC44" s="89" t="str">
        <f t="shared" si="102"/>
        <v/>
      </c>
      <c r="AD44" s="89" t="str">
        <f t="shared" si="102"/>
        <v/>
      </c>
      <c r="AE44" s="89">
        <f t="shared" si="102"/>
        <v>1</v>
      </c>
      <c r="AF44" s="41"/>
      <c r="AG44" s="41"/>
      <c r="AH44" s="41"/>
      <c r="AI44" s="41"/>
      <c r="AJ44" s="89">
        <f t="shared" ref="AJ44:AU44" si="103">IF(AJ25="","",1)</f>
        <v>1</v>
      </c>
      <c r="AK44" s="89" t="str">
        <f t="shared" si="103"/>
        <v/>
      </c>
      <c r="AL44" s="89" t="str">
        <f t="shared" si="103"/>
        <v/>
      </c>
      <c r="AM44" s="89" t="str">
        <f t="shared" si="103"/>
        <v/>
      </c>
      <c r="AN44" s="89" t="str">
        <f t="shared" si="103"/>
        <v/>
      </c>
      <c r="AO44" s="89" t="str">
        <f t="shared" si="103"/>
        <v/>
      </c>
      <c r="AP44" s="89" t="str">
        <f t="shared" si="103"/>
        <v/>
      </c>
      <c r="AQ44" s="89" t="str">
        <f t="shared" si="103"/>
        <v/>
      </c>
      <c r="AR44" s="89" t="str">
        <f t="shared" si="103"/>
        <v/>
      </c>
      <c r="AS44" s="89" t="str">
        <f t="shared" si="103"/>
        <v/>
      </c>
      <c r="AT44" s="89" t="str">
        <f t="shared" si="103"/>
        <v/>
      </c>
      <c r="AU44" s="89" t="str">
        <f t="shared" si="103"/>
        <v/>
      </c>
      <c r="AV44" s="41"/>
      <c r="AW44" s="41"/>
      <c r="AX44" s="41"/>
      <c r="AY44" s="41"/>
      <c r="AZ44" s="89">
        <f t="shared" ref="AZ44:BK44" si="104">IF(AZ25="","",1)</f>
        <v>1</v>
      </c>
      <c r="BA44" s="89" t="str">
        <f t="shared" si="104"/>
        <v/>
      </c>
      <c r="BB44" s="89" t="str">
        <f t="shared" si="104"/>
        <v/>
      </c>
      <c r="BC44" s="89" t="str">
        <f t="shared" si="104"/>
        <v/>
      </c>
      <c r="BD44" s="89" t="str">
        <f t="shared" si="104"/>
        <v/>
      </c>
      <c r="BE44" s="89" t="str">
        <f t="shared" si="104"/>
        <v/>
      </c>
      <c r="BF44" s="89" t="str">
        <f t="shared" si="104"/>
        <v/>
      </c>
      <c r="BG44" s="89" t="str">
        <f t="shared" si="104"/>
        <v/>
      </c>
      <c r="BH44" s="89" t="str">
        <f t="shared" si="104"/>
        <v/>
      </c>
      <c r="BI44" s="89" t="str">
        <f t="shared" si="104"/>
        <v/>
      </c>
      <c r="BJ44" s="89" t="str">
        <f t="shared" si="104"/>
        <v/>
      </c>
      <c r="BK44" s="89">
        <f t="shared" si="104"/>
        <v>1</v>
      </c>
      <c r="BL44" s="41"/>
      <c r="BM44" s="41"/>
      <c r="BN44" s="41"/>
      <c r="BO44" s="41"/>
      <c r="BP44" s="89">
        <f t="shared" ref="BP44:CA44" si="105">IF(BP25="","",1)</f>
        <v>1</v>
      </c>
      <c r="BQ44" s="89" t="str">
        <f t="shared" si="105"/>
        <v/>
      </c>
      <c r="BR44" s="89" t="str">
        <f t="shared" si="105"/>
        <v/>
      </c>
      <c r="BS44" s="89" t="str">
        <f t="shared" si="105"/>
        <v/>
      </c>
      <c r="BT44" s="89" t="str">
        <f t="shared" si="105"/>
        <v/>
      </c>
      <c r="BU44" s="89" t="str">
        <f t="shared" si="105"/>
        <v/>
      </c>
      <c r="BV44" s="89" t="str">
        <f t="shared" si="105"/>
        <v/>
      </c>
      <c r="BW44" s="89" t="str">
        <f t="shared" si="105"/>
        <v/>
      </c>
      <c r="BX44" s="89" t="str">
        <f t="shared" si="105"/>
        <v/>
      </c>
      <c r="BY44" s="89" t="str">
        <f t="shared" si="105"/>
        <v/>
      </c>
      <c r="BZ44" s="89" t="str">
        <f t="shared" si="105"/>
        <v/>
      </c>
      <c r="CA44" s="89">
        <f t="shared" si="105"/>
        <v>1</v>
      </c>
      <c r="CB44" s="41"/>
      <c r="CC44" s="41"/>
      <c r="CD44" s="41"/>
      <c r="CE44" s="41"/>
      <c r="CF44" s="41"/>
      <c r="CG44" s="41"/>
      <c r="CH44" s="41"/>
      <c r="CI44" s="41"/>
      <c r="CJ44" s="41"/>
    </row>
    <row r="45" ht="30.0" customHeight="1">
      <c r="A45" s="90"/>
      <c r="B45" s="41"/>
      <c r="C45" s="41"/>
      <c r="D45" s="89" t="str">
        <f t="shared" ref="D45:O45" si="106">IF(D29="","",1)</f>
        <v/>
      </c>
      <c r="E45" s="89" t="str">
        <f t="shared" si="106"/>
        <v/>
      </c>
      <c r="F45" s="89" t="str">
        <f t="shared" si="106"/>
        <v/>
      </c>
      <c r="G45" s="89" t="str">
        <f t="shared" si="106"/>
        <v/>
      </c>
      <c r="H45" s="89" t="str">
        <f t="shared" si="106"/>
        <v/>
      </c>
      <c r="I45" s="89" t="str">
        <f t="shared" si="106"/>
        <v/>
      </c>
      <c r="J45" s="89" t="str">
        <f t="shared" si="106"/>
        <v/>
      </c>
      <c r="K45" s="89" t="str">
        <f t="shared" si="106"/>
        <v/>
      </c>
      <c r="L45" s="89" t="str">
        <f t="shared" si="106"/>
        <v/>
      </c>
      <c r="M45" s="89" t="str">
        <f t="shared" si="106"/>
        <v/>
      </c>
      <c r="N45" s="89" t="str">
        <f t="shared" si="106"/>
        <v/>
      </c>
      <c r="O45" s="89" t="str">
        <f t="shared" si="106"/>
        <v/>
      </c>
      <c r="P45" s="41"/>
      <c r="Q45" s="41"/>
      <c r="R45" s="41"/>
      <c r="S45" s="41"/>
      <c r="T45" s="89">
        <f t="shared" ref="T45:AE45" si="107">IF(T29="","",1)</f>
        <v>1</v>
      </c>
      <c r="U45" s="89" t="str">
        <f t="shared" si="107"/>
        <v/>
      </c>
      <c r="V45" s="89" t="str">
        <f t="shared" si="107"/>
        <v/>
      </c>
      <c r="W45" s="89" t="str">
        <f t="shared" si="107"/>
        <v/>
      </c>
      <c r="X45" s="89" t="str">
        <f t="shared" si="107"/>
        <v/>
      </c>
      <c r="Y45" s="89" t="str">
        <f t="shared" si="107"/>
        <v/>
      </c>
      <c r="Z45" s="89" t="str">
        <f t="shared" si="107"/>
        <v/>
      </c>
      <c r="AA45" s="89" t="str">
        <f t="shared" si="107"/>
        <v/>
      </c>
      <c r="AB45" s="89" t="str">
        <f t="shared" si="107"/>
        <v/>
      </c>
      <c r="AC45" s="89" t="str">
        <f t="shared" si="107"/>
        <v/>
      </c>
      <c r="AD45" s="89" t="str">
        <f t="shared" si="107"/>
        <v/>
      </c>
      <c r="AE45" s="89">
        <f t="shared" si="107"/>
        <v>1</v>
      </c>
      <c r="AF45" s="41"/>
      <c r="AG45" s="41"/>
      <c r="AH45" s="41"/>
      <c r="AI45" s="41"/>
      <c r="AJ45" s="89">
        <f t="shared" ref="AJ45:AU45" si="108">IF(AJ29="","",1)</f>
        <v>1</v>
      </c>
      <c r="AK45" s="89" t="str">
        <f t="shared" si="108"/>
        <v/>
      </c>
      <c r="AL45" s="89" t="str">
        <f t="shared" si="108"/>
        <v/>
      </c>
      <c r="AM45" s="89" t="str">
        <f t="shared" si="108"/>
        <v/>
      </c>
      <c r="AN45" s="89" t="str">
        <f t="shared" si="108"/>
        <v/>
      </c>
      <c r="AO45" s="89" t="str">
        <f t="shared" si="108"/>
        <v/>
      </c>
      <c r="AP45" s="89" t="str">
        <f t="shared" si="108"/>
        <v/>
      </c>
      <c r="AQ45" s="89" t="str">
        <f t="shared" si="108"/>
        <v/>
      </c>
      <c r="AR45" s="89" t="str">
        <f t="shared" si="108"/>
        <v/>
      </c>
      <c r="AS45" s="89" t="str">
        <f t="shared" si="108"/>
        <v/>
      </c>
      <c r="AT45" s="89" t="str">
        <f t="shared" si="108"/>
        <v/>
      </c>
      <c r="AU45" s="89" t="str">
        <f t="shared" si="108"/>
        <v/>
      </c>
      <c r="AV45" s="41"/>
      <c r="AW45" s="41"/>
      <c r="AX45" s="41"/>
      <c r="AY45" s="41"/>
      <c r="AZ45" s="89">
        <f t="shared" ref="AZ45:BK45" si="109">IF(AZ29="","",1)</f>
        <v>1</v>
      </c>
      <c r="BA45" s="89" t="str">
        <f t="shared" si="109"/>
        <v/>
      </c>
      <c r="BB45" s="89" t="str">
        <f t="shared" si="109"/>
        <v/>
      </c>
      <c r="BC45" s="89" t="str">
        <f t="shared" si="109"/>
        <v/>
      </c>
      <c r="BD45" s="89" t="str">
        <f t="shared" si="109"/>
        <v/>
      </c>
      <c r="BE45" s="89" t="str">
        <f t="shared" si="109"/>
        <v/>
      </c>
      <c r="BF45" s="89" t="str">
        <f t="shared" si="109"/>
        <v/>
      </c>
      <c r="BG45" s="89" t="str">
        <f t="shared" si="109"/>
        <v/>
      </c>
      <c r="BH45" s="89" t="str">
        <f t="shared" si="109"/>
        <v/>
      </c>
      <c r="BI45" s="89" t="str">
        <f t="shared" si="109"/>
        <v/>
      </c>
      <c r="BJ45" s="89" t="str">
        <f t="shared" si="109"/>
        <v/>
      </c>
      <c r="BK45" s="89">
        <f t="shared" si="109"/>
        <v>1</v>
      </c>
      <c r="BL45" s="41"/>
      <c r="BM45" s="41"/>
      <c r="BN45" s="41"/>
      <c r="BO45" s="41"/>
      <c r="BP45" s="89">
        <f t="shared" ref="BP45:CA45" si="110">IF(BP29="","",1)</f>
        <v>1</v>
      </c>
      <c r="BQ45" s="89" t="str">
        <f t="shared" si="110"/>
        <v/>
      </c>
      <c r="BR45" s="89" t="str">
        <f t="shared" si="110"/>
        <v/>
      </c>
      <c r="BS45" s="89" t="str">
        <f t="shared" si="110"/>
        <v/>
      </c>
      <c r="BT45" s="89" t="str">
        <f t="shared" si="110"/>
        <v/>
      </c>
      <c r="BU45" s="89" t="str">
        <f t="shared" si="110"/>
        <v/>
      </c>
      <c r="BV45" s="89" t="str">
        <f t="shared" si="110"/>
        <v/>
      </c>
      <c r="BW45" s="89" t="str">
        <f t="shared" si="110"/>
        <v/>
      </c>
      <c r="BX45" s="89" t="str">
        <f t="shared" si="110"/>
        <v/>
      </c>
      <c r="BY45" s="89" t="str">
        <f t="shared" si="110"/>
        <v/>
      </c>
      <c r="BZ45" s="89" t="str">
        <f t="shared" si="110"/>
        <v/>
      </c>
      <c r="CA45" s="89">
        <f t="shared" si="110"/>
        <v>1</v>
      </c>
      <c r="CB45" s="41"/>
      <c r="CC45" s="41"/>
      <c r="CD45" s="41"/>
      <c r="CE45" s="41"/>
      <c r="CF45" s="41"/>
      <c r="CG45" s="41"/>
      <c r="CH45" s="41"/>
      <c r="CI45" s="41"/>
      <c r="CJ45" s="41"/>
    </row>
    <row r="46" ht="30.0" customHeight="1">
      <c r="A46" s="90"/>
      <c r="B46" s="41"/>
      <c r="C46" s="41"/>
      <c r="D46" s="89" t="str">
        <f t="shared" ref="D46:O46" si="111">IF(D30="","",1)</f>
        <v/>
      </c>
      <c r="E46" s="89" t="str">
        <f t="shared" si="111"/>
        <v/>
      </c>
      <c r="F46" s="89" t="str">
        <f t="shared" si="111"/>
        <v/>
      </c>
      <c r="G46" s="89" t="str">
        <f t="shared" si="111"/>
        <v/>
      </c>
      <c r="H46" s="89" t="str">
        <f t="shared" si="111"/>
        <v/>
      </c>
      <c r="I46" s="89" t="str">
        <f t="shared" si="111"/>
        <v/>
      </c>
      <c r="J46" s="89" t="str">
        <f t="shared" si="111"/>
        <v/>
      </c>
      <c r="K46" s="89" t="str">
        <f t="shared" si="111"/>
        <v/>
      </c>
      <c r="L46" s="89" t="str">
        <f t="shared" si="111"/>
        <v/>
      </c>
      <c r="M46" s="89" t="str">
        <f t="shared" si="111"/>
        <v/>
      </c>
      <c r="N46" s="89" t="str">
        <f t="shared" si="111"/>
        <v/>
      </c>
      <c r="O46" s="89" t="str">
        <f t="shared" si="111"/>
        <v/>
      </c>
      <c r="P46" s="41"/>
      <c r="Q46" s="41"/>
      <c r="R46" s="41"/>
      <c r="S46" s="41"/>
      <c r="T46" s="89">
        <f t="shared" ref="T46:AE46" si="112">IF(T30="","",1)</f>
        <v>1</v>
      </c>
      <c r="U46" s="89" t="str">
        <f t="shared" si="112"/>
        <v/>
      </c>
      <c r="V46" s="89" t="str">
        <f t="shared" si="112"/>
        <v/>
      </c>
      <c r="W46" s="89" t="str">
        <f t="shared" si="112"/>
        <v/>
      </c>
      <c r="X46" s="89" t="str">
        <f t="shared" si="112"/>
        <v/>
      </c>
      <c r="Y46" s="89" t="str">
        <f t="shared" si="112"/>
        <v/>
      </c>
      <c r="Z46" s="89" t="str">
        <f t="shared" si="112"/>
        <v/>
      </c>
      <c r="AA46" s="89" t="str">
        <f t="shared" si="112"/>
        <v/>
      </c>
      <c r="AB46" s="89" t="str">
        <f t="shared" si="112"/>
        <v/>
      </c>
      <c r="AC46" s="89" t="str">
        <f t="shared" si="112"/>
        <v/>
      </c>
      <c r="AD46" s="89" t="str">
        <f t="shared" si="112"/>
        <v/>
      </c>
      <c r="AE46" s="89">
        <f t="shared" si="112"/>
        <v>1</v>
      </c>
      <c r="AF46" s="41"/>
      <c r="AG46" s="41"/>
      <c r="AH46" s="41"/>
      <c r="AI46" s="41"/>
      <c r="AJ46" s="89">
        <f t="shared" ref="AJ46:AU46" si="113">IF(AJ30="","",1)</f>
        <v>1</v>
      </c>
      <c r="AK46" s="89" t="str">
        <f t="shared" si="113"/>
        <v/>
      </c>
      <c r="AL46" s="89" t="str">
        <f t="shared" si="113"/>
        <v/>
      </c>
      <c r="AM46" s="89" t="str">
        <f t="shared" si="113"/>
        <v/>
      </c>
      <c r="AN46" s="89" t="str">
        <f t="shared" si="113"/>
        <v/>
      </c>
      <c r="AO46" s="89" t="str">
        <f t="shared" si="113"/>
        <v/>
      </c>
      <c r="AP46" s="89" t="str">
        <f t="shared" si="113"/>
        <v/>
      </c>
      <c r="AQ46" s="89" t="str">
        <f t="shared" si="113"/>
        <v/>
      </c>
      <c r="AR46" s="89" t="str">
        <f t="shared" si="113"/>
        <v/>
      </c>
      <c r="AS46" s="89" t="str">
        <f t="shared" si="113"/>
        <v/>
      </c>
      <c r="AT46" s="89" t="str">
        <f t="shared" si="113"/>
        <v/>
      </c>
      <c r="AU46" s="89" t="str">
        <f t="shared" si="113"/>
        <v/>
      </c>
      <c r="AV46" s="41"/>
      <c r="AW46" s="41"/>
      <c r="AX46" s="41"/>
      <c r="AY46" s="41"/>
      <c r="AZ46" s="89">
        <f t="shared" ref="AZ46:BK46" si="114">IF(AZ30="","",1)</f>
        <v>1</v>
      </c>
      <c r="BA46" s="89" t="str">
        <f t="shared" si="114"/>
        <v/>
      </c>
      <c r="BB46" s="89" t="str">
        <f t="shared" si="114"/>
        <v/>
      </c>
      <c r="BC46" s="89" t="str">
        <f t="shared" si="114"/>
        <v/>
      </c>
      <c r="BD46" s="89" t="str">
        <f t="shared" si="114"/>
        <v/>
      </c>
      <c r="BE46" s="89" t="str">
        <f t="shared" si="114"/>
        <v/>
      </c>
      <c r="BF46" s="89" t="str">
        <f t="shared" si="114"/>
        <v/>
      </c>
      <c r="BG46" s="89" t="str">
        <f t="shared" si="114"/>
        <v/>
      </c>
      <c r="BH46" s="89" t="str">
        <f t="shared" si="114"/>
        <v/>
      </c>
      <c r="BI46" s="89" t="str">
        <f t="shared" si="114"/>
        <v/>
      </c>
      <c r="BJ46" s="89" t="str">
        <f t="shared" si="114"/>
        <v/>
      </c>
      <c r="BK46" s="89">
        <f t="shared" si="114"/>
        <v>1</v>
      </c>
      <c r="BL46" s="41"/>
      <c r="BM46" s="41"/>
      <c r="BN46" s="41"/>
      <c r="BO46" s="41"/>
      <c r="BP46" s="89">
        <f t="shared" ref="BP46:CA46" si="115">IF(BP30="","",1)</f>
        <v>1</v>
      </c>
      <c r="BQ46" s="89" t="str">
        <f t="shared" si="115"/>
        <v/>
      </c>
      <c r="BR46" s="89" t="str">
        <f t="shared" si="115"/>
        <v/>
      </c>
      <c r="BS46" s="89" t="str">
        <f t="shared" si="115"/>
        <v/>
      </c>
      <c r="BT46" s="89" t="str">
        <f t="shared" si="115"/>
        <v/>
      </c>
      <c r="BU46" s="89" t="str">
        <f t="shared" si="115"/>
        <v/>
      </c>
      <c r="BV46" s="89" t="str">
        <f t="shared" si="115"/>
        <v/>
      </c>
      <c r="BW46" s="89" t="str">
        <f t="shared" si="115"/>
        <v/>
      </c>
      <c r="BX46" s="89" t="str">
        <f t="shared" si="115"/>
        <v/>
      </c>
      <c r="BY46" s="89" t="str">
        <f t="shared" si="115"/>
        <v/>
      </c>
      <c r="BZ46" s="89" t="str">
        <f t="shared" si="115"/>
        <v/>
      </c>
      <c r="CA46" s="89">
        <f t="shared" si="115"/>
        <v>1</v>
      </c>
      <c r="CB46" s="41"/>
      <c r="CC46" s="41"/>
      <c r="CD46" s="41"/>
      <c r="CE46" s="41"/>
      <c r="CF46" s="41"/>
      <c r="CG46" s="41"/>
      <c r="CH46" s="41"/>
      <c r="CI46" s="41"/>
      <c r="CJ46" s="41"/>
    </row>
    <row r="47" ht="30.0" customHeight="1">
      <c r="A47" s="90"/>
      <c r="B47" s="41"/>
      <c r="C47" s="41"/>
      <c r="D47" s="89" t="str">
        <f t="shared" ref="D47:O47" si="116">IF(D34="","",1)</f>
        <v/>
      </c>
      <c r="E47" s="89" t="str">
        <f t="shared" si="116"/>
        <v/>
      </c>
      <c r="F47" s="89" t="str">
        <f t="shared" si="116"/>
        <v/>
      </c>
      <c r="G47" s="89" t="str">
        <f t="shared" si="116"/>
        <v/>
      </c>
      <c r="H47" s="89" t="str">
        <f t="shared" si="116"/>
        <v/>
      </c>
      <c r="I47" s="89" t="str">
        <f t="shared" si="116"/>
        <v/>
      </c>
      <c r="J47" s="89" t="str">
        <f t="shared" si="116"/>
        <v/>
      </c>
      <c r="K47" s="89" t="str">
        <f t="shared" si="116"/>
        <v/>
      </c>
      <c r="L47" s="89" t="str">
        <f t="shared" si="116"/>
        <v/>
      </c>
      <c r="M47" s="89" t="str">
        <f t="shared" si="116"/>
        <v/>
      </c>
      <c r="N47" s="89" t="str">
        <f t="shared" si="116"/>
        <v/>
      </c>
      <c r="O47" s="89" t="str">
        <f t="shared" si="116"/>
        <v/>
      </c>
      <c r="P47" s="41"/>
      <c r="Q47" s="41"/>
      <c r="R47" s="41"/>
      <c r="S47" s="41"/>
      <c r="T47" s="89">
        <f t="shared" ref="T47:AE47" si="117">IF(T34="","",1)</f>
        <v>1</v>
      </c>
      <c r="U47" s="89" t="str">
        <f t="shared" si="117"/>
        <v/>
      </c>
      <c r="V47" s="89" t="str">
        <f t="shared" si="117"/>
        <v/>
      </c>
      <c r="W47" s="89" t="str">
        <f t="shared" si="117"/>
        <v/>
      </c>
      <c r="X47" s="89" t="str">
        <f t="shared" si="117"/>
        <v/>
      </c>
      <c r="Y47" s="89" t="str">
        <f t="shared" si="117"/>
        <v/>
      </c>
      <c r="Z47" s="89" t="str">
        <f t="shared" si="117"/>
        <v/>
      </c>
      <c r="AA47" s="89" t="str">
        <f t="shared" si="117"/>
        <v/>
      </c>
      <c r="AB47" s="89" t="str">
        <f t="shared" si="117"/>
        <v/>
      </c>
      <c r="AC47" s="89" t="str">
        <f t="shared" si="117"/>
        <v/>
      </c>
      <c r="AD47" s="89" t="str">
        <f t="shared" si="117"/>
        <v/>
      </c>
      <c r="AE47" s="89">
        <f t="shared" si="117"/>
        <v>1</v>
      </c>
      <c r="AF47" s="41"/>
      <c r="AG47" s="41"/>
      <c r="AH47" s="41"/>
      <c r="AI47" s="41"/>
      <c r="AJ47" s="89">
        <f t="shared" ref="AJ47:AU47" si="118">IF(AJ34="","",1)</f>
        <v>1</v>
      </c>
      <c r="AK47" s="89" t="str">
        <f t="shared" si="118"/>
        <v/>
      </c>
      <c r="AL47" s="89" t="str">
        <f t="shared" si="118"/>
        <v/>
      </c>
      <c r="AM47" s="89" t="str">
        <f t="shared" si="118"/>
        <v/>
      </c>
      <c r="AN47" s="89" t="str">
        <f t="shared" si="118"/>
        <v/>
      </c>
      <c r="AO47" s="89" t="str">
        <f t="shared" si="118"/>
        <v/>
      </c>
      <c r="AP47" s="89" t="str">
        <f t="shared" si="118"/>
        <v/>
      </c>
      <c r="AQ47" s="89" t="str">
        <f t="shared" si="118"/>
        <v/>
      </c>
      <c r="AR47" s="89" t="str">
        <f t="shared" si="118"/>
        <v/>
      </c>
      <c r="AS47" s="89" t="str">
        <f t="shared" si="118"/>
        <v/>
      </c>
      <c r="AT47" s="89" t="str">
        <f t="shared" si="118"/>
        <v/>
      </c>
      <c r="AU47" s="89" t="str">
        <f t="shared" si="118"/>
        <v/>
      </c>
      <c r="AV47" s="41"/>
      <c r="AW47" s="41"/>
      <c r="AX47" s="41"/>
      <c r="AY47" s="41"/>
      <c r="AZ47" s="89">
        <f t="shared" ref="AZ47:BK47" si="119">IF(AZ34="","",1)</f>
        <v>1</v>
      </c>
      <c r="BA47" s="89" t="str">
        <f t="shared" si="119"/>
        <v/>
      </c>
      <c r="BB47" s="89" t="str">
        <f t="shared" si="119"/>
        <v/>
      </c>
      <c r="BC47" s="89" t="str">
        <f t="shared" si="119"/>
        <v/>
      </c>
      <c r="BD47" s="89" t="str">
        <f t="shared" si="119"/>
        <v/>
      </c>
      <c r="BE47" s="89" t="str">
        <f t="shared" si="119"/>
        <v/>
      </c>
      <c r="BF47" s="89" t="str">
        <f t="shared" si="119"/>
        <v/>
      </c>
      <c r="BG47" s="89" t="str">
        <f t="shared" si="119"/>
        <v/>
      </c>
      <c r="BH47" s="89" t="str">
        <f t="shared" si="119"/>
        <v/>
      </c>
      <c r="BI47" s="89" t="str">
        <f t="shared" si="119"/>
        <v/>
      </c>
      <c r="BJ47" s="89" t="str">
        <f t="shared" si="119"/>
        <v/>
      </c>
      <c r="BK47" s="89">
        <f t="shared" si="119"/>
        <v>1</v>
      </c>
      <c r="BL47" s="41"/>
      <c r="BM47" s="41"/>
      <c r="BN47" s="41"/>
      <c r="BO47" s="41"/>
      <c r="BP47" s="89">
        <f t="shared" ref="BP47:CA47" si="120">IF(BP34="","",1)</f>
        <v>1</v>
      </c>
      <c r="BQ47" s="89" t="str">
        <f t="shared" si="120"/>
        <v/>
      </c>
      <c r="BR47" s="89" t="str">
        <f t="shared" si="120"/>
        <v/>
      </c>
      <c r="BS47" s="89" t="str">
        <f t="shared" si="120"/>
        <v/>
      </c>
      <c r="BT47" s="89" t="str">
        <f t="shared" si="120"/>
        <v/>
      </c>
      <c r="BU47" s="89" t="str">
        <f t="shared" si="120"/>
        <v/>
      </c>
      <c r="BV47" s="89" t="str">
        <f t="shared" si="120"/>
        <v/>
      </c>
      <c r="BW47" s="89" t="str">
        <f t="shared" si="120"/>
        <v/>
      </c>
      <c r="BX47" s="89" t="str">
        <f t="shared" si="120"/>
        <v/>
      </c>
      <c r="BY47" s="89" t="str">
        <f t="shared" si="120"/>
        <v/>
      </c>
      <c r="BZ47" s="89" t="str">
        <f t="shared" si="120"/>
        <v/>
      </c>
      <c r="CA47" s="89">
        <f t="shared" si="120"/>
        <v>1</v>
      </c>
      <c r="CB47" s="41"/>
      <c r="CC47" s="41"/>
      <c r="CD47" s="41"/>
      <c r="CE47" s="41"/>
      <c r="CF47" s="41"/>
      <c r="CG47" s="41"/>
      <c r="CH47" s="41"/>
      <c r="CI47" s="41"/>
      <c r="CJ47" s="41"/>
    </row>
    <row r="48" ht="30.0" customHeight="1">
      <c r="A48" s="90"/>
      <c r="B48" s="41"/>
      <c r="C48" s="41"/>
      <c r="D48" s="89" t="str">
        <f t="shared" ref="D48:O48" si="121">IF(D35="","",1)</f>
        <v/>
      </c>
      <c r="E48" s="89" t="str">
        <f t="shared" si="121"/>
        <v/>
      </c>
      <c r="F48" s="89" t="str">
        <f t="shared" si="121"/>
        <v/>
      </c>
      <c r="G48" s="89" t="str">
        <f t="shared" si="121"/>
        <v/>
      </c>
      <c r="H48" s="89" t="str">
        <f t="shared" si="121"/>
        <v/>
      </c>
      <c r="I48" s="89" t="str">
        <f t="shared" si="121"/>
        <v/>
      </c>
      <c r="J48" s="89" t="str">
        <f t="shared" si="121"/>
        <v/>
      </c>
      <c r="K48" s="89" t="str">
        <f t="shared" si="121"/>
        <v/>
      </c>
      <c r="L48" s="89" t="str">
        <f t="shared" si="121"/>
        <v/>
      </c>
      <c r="M48" s="89" t="str">
        <f t="shared" si="121"/>
        <v/>
      </c>
      <c r="N48" s="89" t="str">
        <f t="shared" si="121"/>
        <v/>
      </c>
      <c r="O48" s="89" t="str">
        <f t="shared" si="121"/>
        <v/>
      </c>
      <c r="P48" s="41"/>
      <c r="Q48" s="41"/>
      <c r="R48" s="41"/>
      <c r="S48" s="41"/>
      <c r="T48" s="89">
        <f t="shared" ref="T48:AE48" si="122">IF(T35="","",1)</f>
        <v>1</v>
      </c>
      <c r="U48" s="89" t="str">
        <f t="shared" si="122"/>
        <v/>
      </c>
      <c r="V48" s="89" t="str">
        <f t="shared" si="122"/>
        <v/>
      </c>
      <c r="W48" s="89" t="str">
        <f t="shared" si="122"/>
        <v/>
      </c>
      <c r="X48" s="89" t="str">
        <f t="shared" si="122"/>
        <v/>
      </c>
      <c r="Y48" s="89" t="str">
        <f t="shared" si="122"/>
        <v/>
      </c>
      <c r="Z48" s="89" t="str">
        <f t="shared" si="122"/>
        <v/>
      </c>
      <c r="AA48" s="89" t="str">
        <f t="shared" si="122"/>
        <v/>
      </c>
      <c r="AB48" s="89" t="str">
        <f t="shared" si="122"/>
        <v/>
      </c>
      <c r="AC48" s="89" t="str">
        <f t="shared" si="122"/>
        <v/>
      </c>
      <c r="AD48" s="89" t="str">
        <f t="shared" si="122"/>
        <v/>
      </c>
      <c r="AE48" s="89">
        <f t="shared" si="122"/>
        <v>1</v>
      </c>
      <c r="AF48" s="41"/>
      <c r="AG48" s="41"/>
      <c r="AH48" s="41"/>
      <c r="AI48" s="41"/>
      <c r="AJ48" s="89">
        <f t="shared" ref="AJ48:AU48" si="123">IF(AJ35="","",1)</f>
        <v>1</v>
      </c>
      <c r="AK48" s="89" t="str">
        <f t="shared" si="123"/>
        <v/>
      </c>
      <c r="AL48" s="89" t="str">
        <f t="shared" si="123"/>
        <v/>
      </c>
      <c r="AM48" s="89" t="str">
        <f t="shared" si="123"/>
        <v/>
      </c>
      <c r="AN48" s="89" t="str">
        <f t="shared" si="123"/>
        <v/>
      </c>
      <c r="AO48" s="89" t="str">
        <f t="shared" si="123"/>
        <v/>
      </c>
      <c r="AP48" s="89" t="str">
        <f t="shared" si="123"/>
        <v/>
      </c>
      <c r="AQ48" s="89" t="str">
        <f t="shared" si="123"/>
        <v/>
      </c>
      <c r="AR48" s="89" t="str">
        <f t="shared" si="123"/>
        <v/>
      </c>
      <c r="AS48" s="89" t="str">
        <f t="shared" si="123"/>
        <v/>
      </c>
      <c r="AT48" s="89" t="str">
        <f t="shared" si="123"/>
        <v/>
      </c>
      <c r="AU48" s="89" t="str">
        <f t="shared" si="123"/>
        <v/>
      </c>
      <c r="AV48" s="41"/>
      <c r="AW48" s="41"/>
      <c r="AX48" s="41"/>
      <c r="AY48" s="41"/>
      <c r="AZ48" s="89">
        <f t="shared" ref="AZ48:BK48" si="124">IF(AZ35="","",1)</f>
        <v>1</v>
      </c>
      <c r="BA48" s="89" t="str">
        <f t="shared" si="124"/>
        <v/>
      </c>
      <c r="BB48" s="89" t="str">
        <f t="shared" si="124"/>
        <v/>
      </c>
      <c r="BC48" s="89" t="str">
        <f t="shared" si="124"/>
        <v/>
      </c>
      <c r="BD48" s="89" t="str">
        <f t="shared" si="124"/>
        <v/>
      </c>
      <c r="BE48" s="89" t="str">
        <f t="shared" si="124"/>
        <v/>
      </c>
      <c r="BF48" s="89" t="str">
        <f t="shared" si="124"/>
        <v/>
      </c>
      <c r="BG48" s="89" t="str">
        <f t="shared" si="124"/>
        <v/>
      </c>
      <c r="BH48" s="89" t="str">
        <f t="shared" si="124"/>
        <v/>
      </c>
      <c r="BI48" s="89" t="str">
        <f t="shared" si="124"/>
        <v/>
      </c>
      <c r="BJ48" s="89" t="str">
        <f t="shared" si="124"/>
        <v/>
      </c>
      <c r="BK48" s="89">
        <f t="shared" si="124"/>
        <v>1</v>
      </c>
      <c r="BL48" s="41"/>
      <c r="BM48" s="41"/>
      <c r="BN48" s="41"/>
      <c r="BO48" s="41"/>
      <c r="BP48" s="89">
        <f t="shared" ref="BP48:CA48" si="125">IF(BP35="","",1)</f>
        <v>1</v>
      </c>
      <c r="BQ48" s="89" t="str">
        <f t="shared" si="125"/>
        <v/>
      </c>
      <c r="BR48" s="89" t="str">
        <f t="shared" si="125"/>
        <v/>
      </c>
      <c r="BS48" s="89" t="str">
        <f t="shared" si="125"/>
        <v/>
      </c>
      <c r="BT48" s="89" t="str">
        <f t="shared" si="125"/>
        <v/>
      </c>
      <c r="BU48" s="89" t="str">
        <f t="shared" si="125"/>
        <v/>
      </c>
      <c r="BV48" s="89" t="str">
        <f t="shared" si="125"/>
        <v/>
      </c>
      <c r="BW48" s="89" t="str">
        <f t="shared" si="125"/>
        <v/>
      </c>
      <c r="BX48" s="89" t="str">
        <f t="shared" si="125"/>
        <v/>
      </c>
      <c r="BY48" s="89" t="str">
        <f t="shared" si="125"/>
        <v/>
      </c>
      <c r="BZ48" s="89" t="str">
        <f t="shared" si="125"/>
        <v/>
      </c>
      <c r="CA48" s="89">
        <f t="shared" si="125"/>
        <v>1</v>
      </c>
      <c r="CB48" s="41"/>
      <c r="CC48" s="41"/>
      <c r="CD48" s="41"/>
      <c r="CE48" s="41"/>
      <c r="CF48" s="41"/>
      <c r="CG48" s="41"/>
      <c r="CH48" s="41"/>
      <c r="CI48" s="41"/>
      <c r="CJ48" s="41"/>
    </row>
    <row r="49" ht="30.0" customHeight="1">
      <c r="A49" s="90"/>
      <c r="B49" s="41"/>
      <c r="C49" s="41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</row>
    <row r="50" ht="30.0" customHeight="1">
      <c r="A50" s="90"/>
      <c r="B50" s="41"/>
      <c r="C50" s="4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</row>
    <row r="51" ht="30.0" customHeight="1">
      <c r="A51" s="90"/>
      <c r="B51" s="41"/>
      <c r="C51" s="41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</row>
    <row r="52" ht="30.0" customHeight="1">
      <c r="A52" s="90"/>
      <c r="B52" s="41"/>
      <c r="C52" s="41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</row>
    <row r="53" ht="30.0" customHeight="1">
      <c r="A53" s="90"/>
      <c r="B53" s="41"/>
      <c r="C53" s="41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</row>
    <row r="54" ht="30.0" customHeight="1">
      <c r="A54" s="90"/>
      <c r="B54" s="41"/>
      <c r="C54" s="41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</row>
    <row r="55" ht="30.0" customHeight="1">
      <c r="A55" s="90"/>
      <c r="B55" s="41"/>
      <c r="C55" s="41"/>
      <c r="D55" s="89" t="str">
        <f t="shared" ref="D55:F55" si="126">IF(OR(D29="",D30=""),"Não","ok")</f>
        <v>Não</v>
      </c>
      <c r="E55" s="89" t="str">
        <f t="shared" si="126"/>
        <v>Não</v>
      </c>
      <c r="F55" s="89" t="str">
        <f t="shared" si="126"/>
        <v>Não</v>
      </c>
      <c r="G55" s="89" t="s">
        <v>97</v>
      </c>
      <c r="H55" s="89" t="s">
        <v>97</v>
      </c>
      <c r="I55" s="89" t="s">
        <v>97</v>
      </c>
      <c r="J55" s="89" t="s">
        <v>97</v>
      </c>
      <c r="K55" s="89" t="s">
        <v>98</v>
      </c>
      <c r="L55" s="89" t="s">
        <v>98</v>
      </c>
      <c r="M55" s="89" t="s">
        <v>98</v>
      </c>
      <c r="N55" s="89" t="s">
        <v>98</v>
      </c>
      <c r="O55" s="89" t="s">
        <v>98</v>
      </c>
      <c r="P55" s="41"/>
      <c r="Q55" s="41"/>
      <c r="R55" s="41"/>
      <c r="S55" s="41"/>
      <c r="T55" s="41" t="s">
        <v>98</v>
      </c>
      <c r="U55" s="41" t="s">
        <v>98</v>
      </c>
      <c r="V55" s="41" t="s">
        <v>98</v>
      </c>
      <c r="W55" s="41" t="s">
        <v>98</v>
      </c>
      <c r="X55" s="41" t="s">
        <v>98</v>
      </c>
      <c r="Y55" s="41" t="s">
        <v>98</v>
      </c>
      <c r="Z55" s="41" t="s">
        <v>98</v>
      </c>
      <c r="AA55" s="41" t="s">
        <v>98</v>
      </c>
      <c r="AB55" s="41" t="s">
        <v>98</v>
      </c>
      <c r="AC55" s="41" t="s">
        <v>98</v>
      </c>
      <c r="AD55" s="41" t="s">
        <v>98</v>
      </c>
      <c r="AE55" s="41" t="s">
        <v>98</v>
      </c>
      <c r="AF55" s="41"/>
      <c r="AG55" s="41"/>
      <c r="AH55" s="41"/>
      <c r="AI55" s="41"/>
      <c r="AJ55" s="41" t="s">
        <v>98</v>
      </c>
      <c r="AK55" s="41" t="s">
        <v>98</v>
      </c>
      <c r="AL55" s="41" t="s">
        <v>98</v>
      </c>
      <c r="AM55" s="41" t="s">
        <v>98</v>
      </c>
      <c r="AN55" s="41" t="s">
        <v>98</v>
      </c>
      <c r="AO55" s="41" t="s">
        <v>98</v>
      </c>
      <c r="AP55" s="41" t="s">
        <v>98</v>
      </c>
      <c r="AQ55" s="41" t="s">
        <v>98</v>
      </c>
      <c r="AR55" s="41" t="s">
        <v>98</v>
      </c>
      <c r="AS55" s="41" t="s">
        <v>98</v>
      </c>
      <c r="AT55" s="41" t="s">
        <v>98</v>
      </c>
      <c r="AU55" s="41" t="s">
        <v>98</v>
      </c>
      <c r="AV55" s="41"/>
      <c r="AW55" s="41"/>
      <c r="AX55" s="41"/>
      <c r="AY55" s="41"/>
      <c r="AZ55" s="41" t="s">
        <v>98</v>
      </c>
      <c r="BA55" s="41" t="s">
        <v>98</v>
      </c>
      <c r="BB55" s="41" t="s">
        <v>98</v>
      </c>
      <c r="BC55" s="41" t="s">
        <v>98</v>
      </c>
      <c r="BD55" s="41" t="s">
        <v>98</v>
      </c>
      <c r="BE55" s="41" t="s">
        <v>98</v>
      </c>
      <c r="BF55" s="41" t="s">
        <v>98</v>
      </c>
      <c r="BG55" s="41" t="s">
        <v>98</v>
      </c>
      <c r="BH55" s="41" t="s">
        <v>98</v>
      </c>
      <c r="BI55" s="41" t="s">
        <v>98</v>
      </c>
      <c r="BJ55" s="41" t="s">
        <v>98</v>
      </c>
      <c r="BK55" s="41" t="s">
        <v>98</v>
      </c>
      <c r="BL55" s="41"/>
      <c r="BM55" s="41"/>
      <c r="BN55" s="41"/>
      <c r="BO55" s="41"/>
      <c r="BP55" s="41" t="s">
        <v>98</v>
      </c>
      <c r="BQ55" s="41" t="s">
        <v>98</v>
      </c>
      <c r="BR55" s="41" t="s">
        <v>98</v>
      </c>
      <c r="BS55" s="41" t="s">
        <v>98</v>
      </c>
      <c r="BT55" s="41" t="s">
        <v>98</v>
      </c>
      <c r="BU55" s="41" t="s">
        <v>98</v>
      </c>
      <c r="BV55" s="41" t="s">
        <v>98</v>
      </c>
      <c r="BW55" s="41" t="s">
        <v>98</v>
      </c>
      <c r="BX55" s="41" t="s">
        <v>98</v>
      </c>
      <c r="BY55" s="41" t="s">
        <v>98</v>
      </c>
      <c r="BZ55" s="41" t="s">
        <v>98</v>
      </c>
      <c r="CA55" s="41" t="s">
        <v>98</v>
      </c>
      <c r="CB55" s="41"/>
      <c r="CC55" s="41"/>
      <c r="CD55" s="41"/>
      <c r="CE55" s="41"/>
      <c r="CF55" s="41"/>
      <c r="CG55" s="41"/>
      <c r="CH55" s="41"/>
      <c r="CI55" s="41"/>
      <c r="CJ55" s="41"/>
    </row>
    <row r="56" ht="30.0" customHeight="1">
      <c r="A56" s="90"/>
      <c r="B56" s="41"/>
      <c r="C56" s="41"/>
      <c r="D56" s="89" t="str">
        <f>IF(D55="ok",COLUMN(#REF!),"")</f>
        <v/>
      </c>
      <c r="E56" s="89" t="str">
        <f t="shared" ref="E56:F56" si="127">IF(E55="ok",COLUMN(A77),"")</f>
        <v/>
      </c>
      <c r="F56" s="89" t="str">
        <f t="shared" si="127"/>
        <v/>
      </c>
      <c r="G56" s="89">
        <v>4.0</v>
      </c>
      <c r="H56" s="89">
        <v>5.0</v>
      </c>
      <c r="I56" s="89">
        <v>6.0</v>
      </c>
      <c r="J56" s="89">
        <v>7.0</v>
      </c>
      <c r="K56" s="89"/>
      <c r="L56" s="89"/>
      <c r="M56" s="89"/>
      <c r="N56" s="89"/>
      <c r="O56" s="89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</row>
    <row r="57" ht="30.0" customHeight="1">
      <c r="A57" s="90"/>
      <c r="B57" s="41"/>
      <c r="C57" s="41"/>
      <c r="D57" s="89" t="str">
        <f t="shared" ref="D57:F57" si="128">IF(OR(D31="",D32=""),"Não","ok")</f>
        <v>Não</v>
      </c>
      <c r="E57" s="89" t="str">
        <f t="shared" si="128"/>
        <v>Não</v>
      </c>
      <c r="F57" s="89" t="str">
        <f t="shared" si="128"/>
        <v>Não</v>
      </c>
      <c r="G57" s="89" t="s">
        <v>97</v>
      </c>
      <c r="H57" s="89" t="s">
        <v>98</v>
      </c>
      <c r="I57" s="89" t="s">
        <v>98</v>
      </c>
      <c r="J57" s="89" t="s">
        <v>98</v>
      </c>
      <c r="K57" s="89" t="s">
        <v>98</v>
      </c>
      <c r="L57" s="89" t="s">
        <v>98</v>
      </c>
      <c r="M57" s="89" t="s">
        <v>98</v>
      </c>
      <c r="N57" s="89" t="s">
        <v>98</v>
      </c>
      <c r="O57" s="89" t="s">
        <v>98</v>
      </c>
      <c r="P57" s="41"/>
      <c r="Q57" s="41"/>
      <c r="R57" s="41"/>
      <c r="S57" s="41"/>
      <c r="T57" s="41" t="s">
        <v>98</v>
      </c>
      <c r="U57" s="41" t="s">
        <v>98</v>
      </c>
      <c r="V57" s="41" t="s">
        <v>98</v>
      </c>
      <c r="W57" s="41" t="s">
        <v>98</v>
      </c>
      <c r="X57" s="41" t="s">
        <v>98</v>
      </c>
      <c r="Y57" s="41" t="s">
        <v>98</v>
      </c>
      <c r="Z57" s="41" t="s">
        <v>98</v>
      </c>
      <c r="AA57" s="41" t="s">
        <v>98</v>
      </c>
      <c r="AB57" s="41" t="s">
        <v>98</v>
      </c>
      <c r="AC57" s="41" t="s">
        <v>98</v>
      </c>
      <c r="AD57" s="41" t="s">
        <v>98</v>
      </c>
      <c r="AE57" s="41" t="s">
        <v>98</v>
      </c>
      <c r="AF57" s="41"/>
      <c r="AG57" s="41"/>
      <c r="AH57" s="41"/>
      <c r="AI57" s="41"/>
      <c r="AJ57" s="41" t="s">
        <v>98</v>
      </c>
      <c r="AK57" s="41" t="s">
        <v>98</v>
      </c>
      <c r="AL57" s="41" t="s">
        <v>98</v>
      </c>
      <c r="AM57" s="41" t="s">
        <v>98</v>
      </c>
      <c r="AN57" s="41" t="s">
        <v>98</v>
      </c>
      <c r="AO57" s="41" t="s">
        <v>98</v>
      </c>
      <c r="AP57" s="41" t="s">
        <v>98</v>
      </c>
      <c r="AQ57" s="41" t="s">
        <v>98</v>
      </c>
      <c r="AR57" s="41" t="s">
        <v>98</v>
      </c>
      <c r="AS57" s="41" t="s">
        <v>98</v>
      </c>
      <c r="AT57" s="41" t="s">
        <v>98</v>
      </c>
      <c r="AU57" s="41" t="s">
        <v>98</v>
      </c>
      <c r="AV57" s="41" t="s">
        <v>98</v>
      </c>
      <c r="AW57" s="41" t="s">
        <v>98</v>
      </c>
      <c r="AX57" s="41" t="s">
        <v>98</v>
      </c>
      <c r="AY57" s="41" t="s">
        <v>98</v>
      </c>
      <c r="AZ57" s="41" t="s">
        <v>98</v>
      </c>
      <c r="BA57" s="41" t="s">
        <v>98</v>
      </c>
      <c r="BB57" s="41" t="s">
        <v>98</v>
      </c>
      <c r="BC57" s="41" t="s">
        <v>98</v>
      </c>
      <c r="BD57" s="41" t="s">
        <v>98</v>
      </c>
      <c r="BE57" s="41" t="s">
        <v>98</v>
      </c>
      <c r="BF57" s="41" t="s">
        <v>98</v>
      </c>
      <c r="BG57" s="41" t="s">
        <v>98</v>
      </c>
      <c r="BH57" s="41" t="s">
        <v>98</v>
      </c>
      <c r="BI57" s="41" t="s">
        <v>98</v>
      </c>
      <c r="BJ57" s="41" t="s">
        <v>98</v>
      </c>
      <c r="BK57" s="41" t="s">
        <v>98</v>
      </c>
      <c r="BL57" s="41"/>
      <c r="BM57" s="41"/>
      <c r="BN57" s="41"/>
      <c r="BO57" s="41"/>
      <c r="BP57" s="41" t="s">
        <v>98</v>
      </c>
      <c r="BQ57" s="41" t="s">
        <v>98</v>
      </c>
      <c r="BR57" s="41" t="s">
        <v>98</v>
      </c>
      <c r="BS57" s="41" t="s">
        <v>98</v>
      </c>
      <c r="BT57" s="41" t="s">
        <v>98</v>
      </c>
      <c r="BU57" s="41" t="s">
        <v>98</v>
      </c>
      <c r="BV57" s="41" t="s">
        <v>98</v>
      </c>
      <c r="BW57" s="41" t="s">
        <v>98</v>
      </c>
      <c r="BX57" s="41" t="s">
        <v>98</v>
      </c>
      <c r="BY57" s="41" t="s">
        <v>98</v>
      </c>
      <c r="BZ57" s="41" t="s">
        <v>98</v>
      </c>
      <c r="CA57" s="41" t="s">
        <v>98</v>
      </c>
      <c r="CB57" s="41"/>
      <c r="CC57" s="41"/>
      <c r="CD57" s="41"/>
      <c r="CE57" s="41"/>
      <c r="CF57" s="41"/>
      <c r="CG57" s="41"/>
      <c r="CH57" s="41"/>
      <c r="CI57" s="41"/>
      <c r="CJ57" s="41"/>
    </row>
    <row r="58" ht="30.0" customHeight="1">
      <c r="A58" s="90"/>
      <c r="B58" s="41"/>
      <c r="C58" s="41"/>
      <c r="D58" s="89" t="str">
        <f>IF(D57="ok",COLUMN(#REF!),"")</f>
        <v/>
      </c>
      <c r="E58" s="89" t="str">
        <f t="shared" ref="E58:F58" si="129">IF(E57="ok",COLUMN(A78),"")</f>
        <v/>
      </c>
      <c r="F58" s="89" t="str">
        <f t="shared" si="129"/>
        <v/>
      </c>
      <c r="G58" s="89">
        <v>4.0</v>
      </c>
      <c r="H58" s="89"/>
      <c r="I58" s="89"/>
      <c r="J58" s="89"/>
      <c r="K58" s="89"/>
      <c r="L58" s="89"/>
      <c r="M58" s="89"/>
      <c r="N58" s="89"/>
      <c r="O58" s="89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</row>
    <row r="59" ht="30.0" customHeight="1">
      <c r="A59" s="90"/>
      <c r="B59" s="41"/>
      <c r="C59" s="41"/>
      <c r="D59" s="89" t="str">
        <f t="shared" ref="D59:F59" si="130">IF(OR(D33="",D34=""),"Não","ok")</f>
        <v>Não</v>
      </c>
      <c r="E59" s="89" t="str">
        <f t="shared" si="130"/>
        <v>Não</v>
      </c>
      <c r="F59" s="89" t="str">
        <f t="shared" si="130"/>
        <v>Não</v>
      </c>
      <c r="G59" s="89" t="s">
        <v>97</v>
      </c>
      <c r="H59" s="89" t="s">
        <v>98</v>
      </c>
      <c r="I59" s="89" t="s">
        <v>98</v>
      </c>
      <c r="J59" s="89" t="s">
        <v>98</v>
      </c>
      <c r="K59" s="89" t="s">
        <v>98</v>
      </c>
      <c r="L59" s="89" t="s">
        <v>98</v>
      </c>
      <c r="M59" s="89" t="s">
        <v>98</v>
      </c>
      <c r="N59" s="89" t="s">
        <v>98</v>
      </c>
      <c r="O59" s="89" t="s">
        <v>98</v>
      </c>
      <c r="P59" s="41"/>
      <c r="Q59" s="41"/>
      <c r="R59" s="41"/>
      <c r="S59" s="41"/>
      <c r="T59" s="41" t="s">
        <v>98</v>
      </c>
      <c r="U59" s="41" t="s">
        <v>98</v>
      </c>
      <c r="V59" s="41" t="s">
        <v>98</v>
      </c>
      <c r="W59" s="41" t="s">
        <v>98</v>
      </c>
      <c r="X59" s="41" t="s">
        <v>98</v>
      </c>
      <c r="Y59" s="41" t="s">
        <v>98</v>
      </c>
      <c r="Z59" s="41" t="s">
        <v>98</v>
      </c>
      <c r="AA59" s="41" t="s">
        <v>98</v>
      </c>
      <c r="AB59" s="41" t="s">
        <v>98</v>
      </c>
      <c r="AC59" s="41" t="s">
        <v>98</v>
      </c>
      <c r="AD59" s="41" t="s">
        <v>98</v>
      </c>
      <c r="AE59" s="41" t="s">
        <v>98</v>
      </c>
      <c r="AF59" s="41"/>
      <c r="AG59" s="41"/>
      <c r="AH59" s="41"/>
      <c r="AI59" s="41"/>
      <c r="AJ59" s="41" t="s">
        <v>98</v>
      </c>
      <c r="AK59" s="41" t="s">
        <v>98</v>
      </c>
      <c r="AL59" s="41" t="s">
        <v>98</v>
      </c>
      <c r="AM59" s="41" t="s">
        <v>98</v>
      </c>
      <c r="AN59" s="41" t="s">
        <v>98</v>
      </c>
      <c r="AO59" s="41" t="s">
        <v>98</v>
      </c>
      <c r="AP59" s="41" t="s">
        <v>98</v>
      </c>
      <c r="AQ59" s="41" t="s">
        <v>98</v>
      </c>
      <c r="AR59" s="41" t="s">
        <v>98</v>
      </c>
      <c r="AS59" s="41" t="s">
        <v>98</v>
      </c>
      <c r="AT59" s="41" t="s">
        <v>98</v>
      </c>
      <c r="AU59" s="41" t="s">
        <v>98</v>
      </c>
      <c r="AV59" s="41" t="s">
        <v>98</v>
      </c>
      <c r="AW59" s="41" t="s">
        <v>98</v>
      </c>
      <c r="AX59" s="41" t="s">
        <v>98</v>
      </c>
      <c r="AY59" s="41" t="s">
        <v>98</v>
      </c>
      <c r="AZ59" s="41" t="s">
        <v>98</v>
      </c>
      <c r="BA59" s="41" t="s">
        <v>98</v>
      </c>
      <c r="BB59" s="41" t="s">
        <v>98</v>
      </c>
      <c r="BC59" s="41" t="s">
        <v>98</v>
      </c>
      <c r="BD59" s="41" t="s">
        <v>98</v>
      </c>
      <c r="BE59" s="41" t="s">
        <v>98</v>
      </c>
      <c r="BF59" s="41" t="s">
        <v>98</v>
      </c>
      <c r="BG59" s="41" t="s">
        <v>98</v>
      </c>
      <c r="BH59" s="41" t="s">
        <v>98</v>
      </c>
      <c r="BI59" s="41" t="s">
        <v>98</v>
      </c>
      <c r="BJ59" s="41" t="s">
        <v>98</v>
      </c>
      <c r="BK59" s="41" t="s">
        <v>98</v>
      </c>
      <c r="BL59" s="41"/>
      <c r="BM59" s="41"/>
      <c r="BN59" s="41"/>
      <c r="BO59" s="41"/>
      <c r="BP59" s="41" t="s">
        <v>98</v>
      </c>
      <c r="BQ59" s="41" t="s">
        <v>98</v>
      </c>
      <c r="BR59" s="41" t="s">
        <v>98</v>
      </c>
      <c r="BS59" s="41" t="s">
        <v>98</v>
      </c>
      <c r="BT59" s="41" t="s">
        <v>98</v>
      </c>
      <c r="BU59" s="41" t="s">
        <v>98</v>
      </c>
      <c r="BV59" s="41" t="s">
        <v>98</v>
      </c>
      <c r="BW59" s="41" t="s">
        <v>98</v>
      </c>
      <c r="BX59" s="41" t="s">
        <v>98</v>
      </c>
      <c r="BY59" s="41" t="s">
        <v>98</v>
      </c>
      <c r="BZ59" s="41" t="s">
        <v>98</v>
      </c>
      <c r="CA59" s="41" t="s">
        <v>98</v>
      </c>
      <c r="CB59" s="41"/>
      <c r="CC59" s="41"/>
      <c r="CD59" s="41"/>
      <c r="CE59" s="41"/>
      <c r="CF59" s="41"/>
      <c r="CG59" s="41"/>
      <c r="CH59" s="41"/>
      <c r="CI59" s="41"/>
      <c r="CJ59" s="41"/>
    </row>
    <row r="60" ht="30.0" customHeight="1">
      <c r="A60" s="90"/>
      <c r="B60" s="41"/>
      <c r="C60" s="41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</row>
    <row r="61" ht="30.0" customHeight="1">
      <c r="A61" s="90"/>
      <c r="B61" s="41"/>
      <c r="C61" s="41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</row>
    <row r="62" ht="30.0" customHeight="1">
      <c r="A62" s="90"/>
      <c r="B62" s="41"/>
      <c r="C62" s="41"/>
      <c r="D62" s="89" t="str">
        <f>IF(D59="ok",COLUMN(#REF!),"")</f>
        <v/>
      </c>
      <c r="E62" s="89" t="str">
        <f t="shared" ref="E62:F62" si="131">IF(E59="ok",COLUMN(A79),"")</f>
        <v/>
      </c>
      <c r="F62" s="89" t="str">
        <f t="shared" si="131"/>
        <v/>
      </c>
      <c r="G62" s="89">
        <v>4.0</v>
      </c>
      <c r="H62" s="89"/>
      <c r="I62" s="89"/>
      <c r="J62" s="89"/>
      <c r="K62" s="89"/>
      <c r="L62" s="89"/>
      <c r="M62" s="89"/>
      <c r="N62" s="89"/>
      <c r="O62" s="89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</row>
    <row r="63" ht="30.0" customHeight="1">
      <c r="A63" s="90"/>
      <c r="B63" s="41" t="str">
        <f>DA!J15&amp;": "&amp;DA!K15</f>
        <v>Aumentar: Quantidade de usuários ativos</v>
      </c>
      <c r="C63" s="41" t="str">
        <f>DA!H13</f>
        <v>Perspectiva Financeira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</row>
    <row r="64" ht="30.0" customHeight="1">
      <c r="A64" s="90"/>
      <c r="B64" s="41" t="str">
        <f>DA!J16&amp;": "&amp;DA!K16</f>
        <v>Aumentar: Taxa de retenção de assinantes</v>
      </c>
      <c r="C64" s="41" t="str">
        <f>DA!K13</f>
        <v>Perspectiva de Clientes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</row>
    <row r="65" ht="30.0" customHeight="1">
      <c r="A65" s="90"/>
      <c r="B65" s="41" t="str">
        <f>DA!J17&amp;": "&amp;DA!K17</f>
        <v>Aumentar: Índice de satisfação dos clientes</v>
      </c>
      <c r="C65" s="41" t="str">
        <f>DA!H24</f>
        <v>Perspectiva de Processos Internos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</row>
    <row r="66" ht="30.0" customHeight="1">
      <c r="A66" s="90"/>
      <c r="B66" s="41" t="str">
        <f>DA!J18&amp;": "&amp;DA!K18</f>
        <v>: </v>
      </c>
      <c r="C66" s="41" t="str">
        <f>DA!K24</f>
        <v>Perspectiva de Aprendizagem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</row>
    <row r="67" ht="30.0" customHeight="1">
      <c r="A67" s="90"/>
      <c r="B67" s="41" t="str">
        <f>DA!J19&amp;": "&amp;DA!K19</f>
        <v>: </v>
      </c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</row>
    <row r="68" ht="30.0" customHeight="1">
      <c r="A68" s="90"/>
      <c r="B68" s="41" t="str">
        <f>DA!J20&amp;": "&amp;DA!K20</f>
        <v>: 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</row>
    <row r="69" ht="30.0" customHeight="1">
      <c r="A69" s="90"/>
      <c r="B69" s="41" t="str">
        <f>DA!J21&amp;": "&amp;DA!K21</f>
        <v>: 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</row>
    <row r="70" ht="30.0" customHeight="1">
      <c r="A70" s="90"/>
      <c r="B70" s="41" t="str">
        <f>DA!J22&amp;": "&amp;DA!K22</f>
        <v>: 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</row>
    <row r="71" ht="30.0" customHeight="1">
      <c r="A71" s="90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</row>
    <row r="72" ht="30.0" customHeight="1">
      <c r="A72" s="90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</row>
    <row r="73" ht="30.0" customHeight="1">
      <c r="A73" s="90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</row>
    <row r="74" ht="30.0" customHeight="1">
      <c r="A74" s="90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</row>
    <row r="75" ht="30.0" customHeight="1">
      <c r="A75" s="90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</row>
    <row r="76" ht="30.0" customHeight="1">
      <c r="A76" s="90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</row>
    <row r="77" ht="30.0" customHeight="1">
      <c r="A77" s="90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</row>
    <row r="78" ht="30.0" customHeight="1">
      <c r="A78" s="9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</row>
    <row r="79" ht="30.0" customHeight="1">
      <c r="A79" s="90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</row>
    <row r="80" ht="30.0" customHeight="1">
      <c r="A80" s="90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</row>
    <row r="81" ht="30.0" customHeight="1">
      <c r="A81" s="90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</row>
    <row r="82" ht="30.0" customHeight="1">
      <c r="A82" s="90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</row>
    <row r="83" ht="30.0" customHeight="1">
      <c r="A83" s="90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</row>
    <row r="84" ht="30.0" customHeight="1">
      <c r="A84" s="90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</row>
    <row r="85" ht="30.0" customHeight="1">
      <c r="A85" s="90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</row>
    <row r="86" ht="30.0" customHeight="1">
      <c r="A86" s="90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</row>
    <row r="87" ht="30.0" customHeight="1">
      <c r="A87" s="90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</row>
    <row r="88" ht="30.0" customHeight="1">
      <c r="A88" s="90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</row>
    <row r="89" ht="30.0" customHeight="1">
      <c r="A89" s="90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</row>
    <row r="90" ht="30.0" customHeight="1">
      <c r="A90" s="90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</row>
    <row r="91" ht="30.0" customHeight="1">
      <c r="A91" s="90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</row>
    <row r="92" ht="30.0" customHeight="1">
      <c r="A92" s="90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</row>
    <row r="93" ht="30.0" customHeight="1">
      <c r="A93" s="90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</row>
    <row r="94" ht="30.0" customHeight="1">
      <c r="A94" s="90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</row>
    <row r="95" ht="30.0" customHeight="1">
      <c r="A95" s="90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</row>
    <row r="96" ht="30.0" customHeight="1">
      <c r="A96" s="90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</row>
    <row r="97" ht="30.0" customHeight="1">
      <c r="A97" s="90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</row>
    <row r="98" ht="30.0" customHeight="1">
      <c r="A98" s="90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</row>
    <row r="99" ht="30.0" customHeight="1">
      <c r="A99" s="90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</row>
    <row r="100" ht="30.0" customHeight="1">
      <c r="A100" s="90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</row>
    <row r="101" ht="30.0" customHeight="1">
      <c r="A101" s="90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</row>
    <row r="102" ht="30.0" customHeight="1">
      <c r="A102" s="90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</row>
    <row r="103" ht="30.0" customHeight="1">
      <c r="A103" s="90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</row>
    <row r="104" ht="30.0" customHeight="1">
      <c r="A104" s="90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</row>
    <row r="105" ht="30.0" customHeight="1">
      <c r="A105" s="90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</row>
    <row r="106" ht="30.0" customHeight="1">
      <c r="A106" s="90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</row>
    <row r="107" ht="30.0" customHeight="1">
      <c r="A107" s="90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</row>
    <row r="108" ht="30.0" customHeight="1">
      <c r="A108" s="90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</row>
    <row r="109" ht="30.0" customHeight="1">
      <c r="A109" s="90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</row>
    <row r="110" ht="30.0" customHeight="1">
      <c r="A110" s="90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</row>
    <row r="111" ht="30.0" customHeight="1">
      <c r="A111" s="90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</row>
    <row r="112" ht="30.0" customHeight="1">
      <c r="A112" s="90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</row>
    <row r="113" ht="30.0" customHeight="1">
      <c r="A113" s="90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</row>
    <row r="114" ht="30.0" customHeight="1">
      <c r="A114" s="90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</row>
    <row r="115" ht="30.0" customHeight="1">
      <c r="A115" s="90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</row>
    <row r="116" ht="30.0" customHeight="1">
      <c r="A116" s="90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</row>
    <row r="117" ht="30.0" customHeight="1">
      <c r="A117" s="90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</row>
    <row r="118" ht="30.0" customHeight="1">
      <c r="A118" s="9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</row>
    <row r="119" ht="30.0" customHeight="1">
      <c r="A119" s="90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</row>
    <row r="120" ht="30.0" customHeight="1">
      <c r="A120" s="90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</row>
    <row r="121" ht="30.0" customHeight="1">
      <c r="A121" s="90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</row>
    <row r="122" ht="30.0" customHeight="1">
      <c r="A122" s="90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</row>
    <row r="123" ht="30.0" customHeight="1">
      <c r="A123" s="9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</row>
    <row r="124" ht="30.0" customHeight="1">
      <c r="A124" s="90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</row>
    <row r="125" ht="30.0" customHeight="1">
      <c r="A125" s="90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</row>
    <row r="126" ht="30.0" customHeight="1">
      <c r="A126" s="90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</row>
    <row r="127" ht="30.0" customHeight="1">
      <c r="A127" s="90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</row>
    <row r="128" ht="30.0" customHeight="1">
      <c r="A128" s="90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</row>
    <row r="129" ht="30.0" customHeight="1">
      <c r="A129" s="90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</row>
    <row r="130" ht="30.0" customHeight="1">
      <c r="A130" s="90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</row>
    <row r="131" ht="12.75" customHeight="1">
      <c r="A131" s="90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</row>
    <row r="132" ht="12.75" hidden="1" customHeight="1">
      <c r="A132" s="41"/>
      <c r="B132" s="41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90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90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90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90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90"/>
      <c r="CC132" s="57"/>
      <c r="CD132" s="57"/>
      <c r="CE132" s="57"/>
      <c r="CF132" s="57"/>
      <c r="CG132" s="57"/>
      <c r="CH132" s="57"/>
      <c r="CI132" s="57"/>
      <c r="CJ132" s="57"/>
    </row>
    <row r="133" ht="12.75" hidden="1" customHeight="1">
      <c r="A133" s="41"/>
      <c r="B133" s="41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90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90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90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90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90"/>
      <c r="CC133" s="57"/>
      <c r="CD133" s="57"/>
      <c r="CE133" s="57"/>
      <c r="CF133" s="57"/>
      <c r="CG133" s="57"/>
      <c r="CH133" s="57"/>
      <c r="CI133" s="57"/>
      <c r="CJ133" s="57"/>
    </row>
    <row r="134" ht="12.75" hidden="1" customHeight="1">
      <c r="A134" s="41"/>
      <c r="B134" s="41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90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90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90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90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90"/>
      <c r="CC134" s="57"/>
      <c r="CD134" s="57"/>
      <c r="CE134" s="57"/>
      <c r="CF134" s="57"/>
      <c r="CG134" s="57"/>
      <c r="CH134" s="57"/>
      <c r="CI134" s="57"/>
      <c r="CJ134" s="57"/>
    </row>
    <row r="135" ht="12.75" hidden="1" customHeight="1">
      <c r="A135" s="41"/>
      <c r="B135" s="41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90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90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90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90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90"/>
      <c r="CC135" s="57"/>
      <c r="CD135" s="57"/>
      <c r="CE135" s="57"/>
      <c r="CF135" s="57"/>
      <c r="CG135" s="57"/>
      <c r="CH135" s="57"/>
      <c r="CI135" s="57"/>
      <c r="CJ135" s="57"/>
    </row>
    <row r="136" ht="12.75" hidden="1" customHeight="1">
      <c r="A136" s="41"/>
      <c r="B136" s="41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90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90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90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90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90"/>
      <c r="CC136" s="57"/>
      <c r="CD136" s="57"/>
      <c r="CE136" s="57"/>
      <c r="CF136" s="57"/>
      <c r="CG136" s="57"/>
      <c r="CH136" s="57"/>
      <c r="CI136" s="57"/>
      <c r="CJ136" s="57"/>
    </row>
    <row r="137" ht="12.75" hidden="1" customHeight="1">
      <c r="A137" s="41"/>
      <c r="B137" s="41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90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90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90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90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90"/>
      <c r="CC137" s="57"/>
      <c r="CD137" s="57"/>
      <c r="CE137" s="57"/>
      <c r="CF137" s="57"/>
      <c r="CG137" s="57"/>
      <c r="CH137" s="57"/>
      <c r="CI137" s="57"/>
      <c r="CJ137" s="57"/>
    </row>
    <row r="138" ht="12.75" hidden="1" customHeight="1">
      <c r="A138" s="41"/>
      <c r="B138" s="41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90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90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90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90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90"/>
      <c r="CC138" s="57"/>
      <c r="CD138" s="57"/>
      <c r="CE138" s="57"/>
      <c r="CF138" s="57"/>
      <c r="CG138" s="57"/>
      <c r="CH138" s="57"/>
      <c r="CI138" s="57"/>
      <c r="CJ138" s="57"/>
    </row>
    <row r="139" ht="12.75" hidden="1" customHeight="1">
      <c r="A139" s="41"/>
      <c r="B139" s="41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90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90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90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90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90"/>
      <c r="CC139" s="57"/>
      <c r="CD139" s="57"/>
      <c r="CE139" s="57"/>
      <c r="CF139" s="57"/>
      <c r="CG139" s="57"/>
      <c r="CH139" s="57"/>
      <c r="CI139" s="57"/>
      <c r="CJ139" s="57"/>
    </row>
    <row r="140" ht="12.75" hidden="1" customHeight="1">
      <c r="A140" s="41"/>
      <c r="B140" s="41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90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90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90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90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90"/>
      <c r="CC140" s="57"/>
      <c r="CD140" s="57"/>
      <c r="CE140" s="57"/>
      <c r="CF140" s="57"/>
      <c r="CG140" s="57"/>
      <c r="CH140" s="57"/>
      <c r="CI140" s="57"/>
      <c r="CJ140" s="57"/>
    </row>
    <row r="141" ht="12.75" customHeight="1">
      <c r="P141" s="57"/>
      <c r="R141" s="41"/>
      <c r="AF141" s="57"/>
      <c r="AH141" s="41"/>
      <c r="AV141" s="57"/>
      <c r="AX141" s="41"/>
      <c r="BL141" s="57"/>
      <c r="BN141" s="41"/>
      <c r="CB141" s="57"/>
      <c r="CD141" s="41"/>
    </row>
    <row r="142" ht="12.75" customHeight="1">
      <c r="P142" s="57"/>
      <c r="R142" s="41"/>
      <c r="AF142" s="57"/>
      <c r="AH142" s="41"/>
      <c r="AV142" s="57"/>
      <c r="AX142" s="41"/>
      <c r="BL142" s="57"/>
      <c r="BN142" s="41"/>
      <c r="CB142" s="57"/>
      <c r="CD142" s="41"/>
    </row>
    <row r="143" ht="12.75" customHeight="1">
      <c r="P143" s="57"/>
      <c r="R143" s="41"/>
      <c r="AF143" s="57"/>
      <c r="AH143" s="41"/>
      <c r="AV143" s="57"/>
      <c r="AX143" s="41"/>
      <c r="BL143" s="57"/>
      <c r="BN143" s="41"/>
      <c r="CB143" s="57"/>
      <c r="CD143" s="41"/>
    </row>
    <row r="144" ht="12.75" customHeight="1">
      <c r="P144" s="57"/>
      <c r="R144" s="41"/>
      <c r="AF144" s="57"/>
      <c r="AH144" s="41"/>
      <c r="AV144" s="57"/>
      <c r="AX144" s="41"/>
      <c r="BL144" s="57"/>
      <c r="BN144" s="41"/>
      <c r="CB144" s="57"/>
      <c r="CD144" s="41"/>
    </row>
    <row r="145" ht="12.75" customHeight="1">
      <c r="P145" s="57"/>
      <c r="R145" s="41"/>
      <c r="AF145" s="57"/>
      <c r="AH145" s="41"/>
      <c r="AV145" s="57"/>
      <c r="AX145" s="41"/>
      <c r="BL145" s="57"/>
      <c r="BN145" s="41"/>
      <c r="CB145" s="57"/>
      <c r="CD145" s="41"/>
    </row>
    <row r="146" ht="12.75" customHeight="1">
      <c r="P146" s="57"/>
      <c r="R146" s="41"/>
      <c r="AF146" s="57"/>
      <c r="AH146" s="41"/>
      <c r="AV146" s="57"/>
      <c r="AX146" s="41"/>
      <c r="BL146" s="57"/>
      <c r="BN146" s="41"/>
      <c r="CB146" s="57"/>
      <c r="CD146" s="41"/>
    </row>
    <row r="147" ht="12.75" customHeight="1">
      <c r="P147" s="57"/>
      <c r="R147" s="41"/>
      <c r="AF147" s="57"/>
      <c r="AH147" s="41"/>
      <c r="AV147" s="57"/>
      <c r="AX147" s="41"/>
      <c r="BL147" s="57"/>
      <c r="BN147" s="41"/>
      <c r="CB147" s="57"/>
      <c r="CD147" s="41"/>
    </row>
    <row r="148" ht="12.75" customHeight="1">
      <c r="P148" s="57"/>
      <c r="R148" s="41"/>
      <c r="AF148" s="57"/>
      <c r="AH148" s="41"/>
      <c r="AV148" s="57"/>
      <c r="AX148" s="41"/>
      <c r="BL148" s="57"/>
      <c r="BN148" s="41"/>
      <c r="CB148" s="57"/>
      <c r="CD148" s="41"/>
    </row>
    <row r="149" ht="12.75" customHeight="1">
      <c r="P149" s="57"/>
      <c r="R149" s="41"/>
      <c r="AF149" s="57"/>
      <c r="AH149" s="41"/>
      <c r="AV149" s="57"/>
      <c r="AX149" s="41"/>
      <c r="BL149" s="57"/>
      <c r="BN149" s="41"/>
      <c r="CB149" s="57"/>
      <c r="CD149" s="41"/>
    </row>
    <row r="150" ht="12.75" customHeight="1">
      <c r="P150" s="57"/>
      <c r="R150" s="41"/>
      <c r="AF150" s="57"/>
      <c r="AH150" s="41"/>
      <c r="AV150" s="57"/>
      <c r="AX150" s="41"/>
      <c r="BL150" s="57"/>
      <c r="BN150" s="41"/>
      <c r="CB150" s="57"/>
      <c r="CD150" s="41"/>
    </row>
    <row r="151" ht="12.75" customHeight="1">
      <c r="P151" s="57"/>
      <c r="R151" s="41"/>
      <c r="AF151" s="57"/>
      <c r="AH151" s="41"/>
      <c r="AV151" s="57"/>
      <c r="AX151" s="41"/>
      <c r="BL151" s="57"/>
      <c r="BN151" s="41"/>
      <c r="CB151" s="57"/>
      <c r="CD151" s="41"/>
    </row>
    <row r="152" ht="12.75" customHeight="1">
      <c r="P152" s="57"/>
      <c r="R152" s="41"/>
      <c r="AF152" s="57"/>
      <c r="AH152" s="41"/>
      <c r="AV152" s="57"/>
      <c r="AX152" s="41"/>
      <c r="BL152" s="57"/>
      <c r="BN152" s="41"/>
      <c r="CB152" s="57"/>
      <c r="CD152" s="41"/>
    </row>
    <row r="153" ht="12.75" customHeight="1">
      <c r="P153" s="57"/>
      <c r="R153" s="41"/>
      <c r="AF153" s="57"/>
      <c r="AH153" s="41"/>
      <c r="AV153" s="57"/>
      <c r="AX153" s="41"/>
      <c r="BL153" s="57"/>
      <c r="BN153" s="41"/>
      <c r="CB153" s="57"/>
      <c r="CD153" s="41"/>
    </row>
    <row r="154" ht="12.75" customHeight="1">
      <c r="P154" s="57"/>
      <c r="R154" s="41"/>
      <c r="AF154" s="57"/>
      <c r="AH154" s="41"/>
      <c r="AV154" s="57"/>
      <c r="AX154" s="41"/>
      <c r="BL154" s="57"/>
      <c r="BN154" s="41"/>
      <c r="CB154" s="57"/>
      <c r="CD154" s="41"/>
    </row>
    <row r="155" ht="12.75" customHeight="1">
      <c r="P155" s="57"/>
      <c r="R155" s="41"/>
      <c r="AF155" s="57"/>
      <c r="AH155" s="41"/>
      <c r="AV155" s="57"/>
      <c r="AX155" s="41"/>
      <c r="BL155" s="57"/>
      <c r="BN155" s="41"/>
      <c r="CB155" s="57"/>
      <c r="CD155" s="41"/>
    </row>
    <row r="156" ht="12.75" customHeight="1">
      <c r="P156" s="57"/>
      <c r="R156" s="41"/>
      <c r="AF156" s="57"/>
      <c r="AH156" s="41"/>
      <c r="AV156" s="57"/>
      <c r="AX156" s="41"/>
      <c r="BL156" s="57"/>
      <c r="BN156" s="41"/>
      <c r="CB156" s="57"/>
      <c r="CD156" s="41"/>
    </row>
    <row r="157" ht="12.75" customHeight="1">
      <c r="P157" s="57"/>
      <c r="R157" s="41"/>
      <c r="AF157" s="57"/>
      <c r="AH157" s="41"/>
      <c r="AV157" s="57"/>
      <c r="AX157" s="41"/>
      <c r="BL157" s="57"/>
      <c r="BN157" s="41"/>
      <c r="CB157" s="57"/>
      <c r="CD157" s="41"/>
    </row>
    <row r="158" ht="12.75" customHeight="1">
      <c r="P158" s="57"/>
      <c r="R158" s="41"/>
      <c r="AF158" s="57"/>
      <c r="AH158" s="41"/>
      <c r="AV158" s="57"/>
      <c r="AX158" s="41"/>
      <c r="BL158" s="57"/>
      <c r="BN158" s="41"/>
      <c r="CB158" s="57"/>
      <c r="CD158" s="41"/>
    </row>
    <row r="159" ht="12.75" customHeight="1">
      <c r="P159" s="57"/>
      <c r="R159" s="41"/>
      <c r="AF159" s="57"/>
      <c r="AH159" s="41"/>
      <c r="AV159" s="57"/>
      <c r="AX159" s="41"/>
      <c r="BL159" s="57"/>
      <c r="BN159" s="41"/>
      <c r="CB159" s="57"/>
      <c r="CD159" s="41"/>
    </row>
    <row r="160" ht="12.75" customHeight="1">
      <c r="P160" s="57"/>
      <c r="R160" s="41"/>
      <c r="AF160" s="57"/>
      <c r="AH160" s="41"/>
      <c r="AV160" s="57"/>
      <c r="AX160" s="41"/>
      <c r="BL160" s="57"/>
      <c r="BN160" s="41"/>
      <c r="CB160" s="57"/>
      <c r="CD160" s="41"/>
    </row>
    <row r="161" ht="12.75" customHeight="1">
      <c r="P161" s="57"/>
      <c r="R161" s="41"/>
      <c r="AF161" s="57"/>
      <c r="AH161" s="41"/>
      <c r="AV161" s="57"/>
      <c r="AX161" s="41"/>
      <c r="BL161" s="57"/>
      <c r="BN161" s="41"/>
      <c r="CB161" s="57"/>
      <c r="CD161" s="41"/>
    </row>
    <row r="162" ht="12.75" customHeight="1">
      <c r="P162" s="57"/>
      <c r="R162" s="41"/>
      <c r="AF162" s="57"/>
      <c r="AH162" s="41"/>
      <c r="AV162" s="57"/>
      <c r="AX162" s="41"/>
      <c r="BL162" s="57"/>
      <c r="BN162" s="41"/>
      <c r="CB162" s="57"/>
      <c r="CD162" s="41"/>
    </row>
    <row r="163" ht="12.75" customHeight="1">
      <c r="P163" s="57"/>
      <c r="R163" s="41"/>
      <c r="AF163" s="57"/>
      <c r="AH163" s="41"/>
      <c r="AV163" s="57"/>
      <c r="AX163" s="41"/>
      <c r="BL163" s="57"/>
      <c r="BN163" s="41"/>
      <c r="CB163" s="57"/>
      <c r="CD163" s="41"/>
    </row>
    <row r="164" ht="12.75" customHeight="1">
      <c r="P164" s="57"/>
      <c r="R164" s="41"/>
      <c r="AF164" s="57"/>
      <c r="AH164" s="41"/>
      <c r="AV164" s="57"/>
      <c r="AX164" s="41"/>
      <c r="BL164" s="57"/>
      <c r="BN164" s="41"/>
      <c r="CB164" s="57"/>
      <c r="CD164" s="41"/>
    </row>
    <row r="165" ht="12.75" customHeight="1">
      <c r="P165" s="57"/>
      <c r="R165" s="41"/>
      <c r="AF165" s="57"/>
      <c r="AH165" s="41"/>
      <c r="AV165" s="57"/>
      <c r="AX165" s="41"/>
      <c r="BL165" s="57"/>
      <c r="BN165" s="41"/>
      <c r="CB165" s="57"/>
      <c r="CD165" s="41"/>
    </row>
    <row r="166" ht="12.75" customHeight="1">
      <c r="P166" s="57"/>
      <c r="R166" s="41"/>
      <c r="AF166" s="57"/>
      <c r="AH166" s="41"/>
      <c r="AV166" s="57"/>
      <c r="AX166" s="41"/>
      <c r="BL166" s="57"/>
      <c r="BN166" s="41"/>
      <c r="CB166" s="57"/>
      <c r="CD166" s="41"/>
    </row>
    <row r="167" ht="12.75" customHeight="1">
      <c r="P167" s="57"/>
      <c r="R167" s="41"/>
      <c r="AF167" s="57"/>
      <c r="AH167" s="41"/>
      <c r="AV167" s="57"/>
      <c r="AX167" s="41"/>
      <c r="BL167" s="57"/>
      <c r="BN167" s="41"/>
      <c r="CB167" s="57"/>
      <c r="CD167" s="41"/>
    </row>
    <row r="168" ht="12.75" customHeight="1">
      <c r="P168" s="57"/>
      <c r="R168" s="41"/>
      <c r="AF168" s="57"/>
      <c r="AH168" s="41"/>
      <c r="AV168" s="57"/>
      <c r="AX168" s="41"/>
      <c r="BL168" s="57"/>
      <c r="BN168" s="41"/>
      <c r="CB168" s="57"/>
      <c r="CD168" s="41"/>
    </row>
    <row r="169" ht="12.75" customHeight="1">
      <c r="P169" s="57"/>
      <c r="R169" s="41"/>
      <c r="AF169" s="57"/>
      <c r="AH169" s="41"/>
      <c r="AV169" s="57"/>
      <c r="AX169" s="41"/>
      <c r="BL169" s="57"/>
      <c r="BN169" s="41"/>
      <c r="CB169" s="57"/>
      <c r="CD169" s="41"/>
    </row>
    <row r="170" ht="12.75" customHeight="1">
      <c r="P170" s="57"/>
      <c r="R170" s="41"/>
      <c r="AF170" s="57"/>
      <c r="AH170" s="41"/>
      <c r="AV170" s="57"/>
      <c r="AX170" s="41"/>
      <c r="BL170" s="57"/>
      <c r="BN170" s="41"/>
      <c r="CB170" s="57"/>
      <c r="CD170" s="41"/>
    </row>
    <row r="171" ht="12.75" customHeight="1">
      <c r="P171" s="57"/>
      <c r="R171" s="41"/>
      <c r="AF171" s="57"/>
      <c r="AH171" s="41"/>
      <c r="AV171" s="57"/>
      <c r="AX171" s="41"/>
      <c r="BL171" s="57"/>
      <c r="BN171" s="41"/>
      <c r="CB171" s="57"/>
      <c r="CD171" s="41"/>
    </row>
    <row r="172" ht="12.75" customHeight="1">
      <c r="P172" s="57"/>
      <c r="R172" s="41"/>
      <c r="AF172" s="57"/>
      <c r="AH172" s="41"/>
      <c r="AV172" s="57"/>
      <c r="AX172" s="41"/>
      <c r="BL172" s="57"/>
      <c r="BN172" s="41"/>
      <c r="CB172" s="57"/>
      <c r="CD172" s="41"/>
    </row>
    <row r="173" ht="12.75" customHeight="1">
      <c r="P173" s="57"/>
      <c r="R173" s="41"/>
      <c r="AF173" s="57"/>
      <c r="AH173" s="41"/>
      <c r="AV173" s="57"/>
      <c r="AX173" s="41"/>
      <c r="BL173" s="57"/>
      <c r="BN173" s="41"/>
      <c r="CB173" s="57"/>
      <c r="CD173" s="41"/>
    </row>
    <row r="174" ht="12.75" customHeight="1">
      <c r="P174" s="57"/>
      <c r="R174" s="41"/>
      <c r="AF174" s="57"/>
      <c r="AH174" s="41"/>
      <c r="AV174" s="57"/>
      <c r="AX174" s="41"/>
      <c r="BL174" s="57"/>
      <c r="BN174" s="41"/>
      <c r="CB174" s="57"/>
      <c r="CD174" s="41"/>
    </row>
    <row r="175" ht="12.75" customHeight="1">
      <c r="P175" s="57"/>
      <c r="R175" s="41"/>
      <c r="AF175" s="57"/>
      <c r="AH175" s="41"/>
      <c r="AV175" s="57"/>
      <c r="AX175" s="41"/>
      <c r="BL175" s="57"/>
      <c r="BN175" s="41"/>
      <c r="CB175" s="57"/>
      <c r="CD175" s="41"/>
    </row>
    <row r="176" ht="12.75" customHeight="1">
      <c r="P176" s="57"/>
      <c r="R176" s="41"/>
      <c r="AF176" s="57"/>
      <c r="AH176" s="41"/>
      <c r="AV176" s="57"/>
      <c r="AX176" s="41"/>
      <c r="BL176" s="57"/>
      <c r="BN176" s="41"/>
      <c r="CB176" s="57"/>
      <c r="CD176" s="41"/>
    </row>
    <row r="177" ht="12.75" customHeight="1">
      <c r="P177" s="57"/>
      <c r="R177" s="41"/>
      <c r="AF177" s="57"/>
      <c r="AH177" s="41"/>
      <c r="AV177" s="57"/>
      <c r="AX177" s="41"/>
      <c r="BL177" s="57"/>
      <c r="BN177" s="41"/>
      <c r="CB177" s="57"/>
      <c r="CD177" s="41"/>
    </row>
    <row r="178" ht="12.75" customHeight="1">
      <c r="P178" s="57"/>
      <c r="R178" s="41"/>
      <c r="AF178" s="57"/>
      <c r="AH178" s="41"/>
      <c r="AV178" s="57"/>
      <c r="AX178" s="41"/>
      <c r="BL178" s="57"/>
      <c r="BN178" s="41"/>
      <c r="CB178" s="57"/>
      <c r="CD178" s="41"/>
    </row>
    <row r="179" ht="12.75" customHeight="1">
      <c r="P179" s="57"/>
      <c r="R179" s="41"/>
      <c r="AF179" s="57"/>
      <c r="AH179" s="41"/>
      <c r="AV179" s="57"/>
      <c r="AX179" s="41"/>
      <c r="BL179" s="57"/>
      <c r="BN179" s="41"/>
      <c r="CB179" s="57"/>
      <c r="CD179" s="41"/>
    </row>
    <row r="180" ht="12.75" customHeight="1">
      <c r="P180" s="57"/>
      <c r="R180" s="41"/>
      <c r="AF180" s="57"/>
      <c r="AH180" s="41"/>
      <c r="AV180" s="57"/>
      <c r="AX180" s="41"/>
      <c r="BL180" s="57"/>
      <c r="BN180" s="41"/>
      <c r="CB180" s="57"/>
      <c r="CD180" s="41"/>
    </row>
    <row r="181" ht="12.75" customHeight="1">
      <c r="P181" s="57"/>
      <c r="R181" s="41"/>
      <c r="AF181" s="57"/>
      <c r="AH181" s="41"/>
      <c r="AV181" s="57"/>
      <c r="AX181" s="41"/>
      <c r="BL181" s="57"/>
      <c r="BN181" s="41"/>
      <c r="CB181" s="57"/>
      <c r="CD181" s="41"/>
    </row>
    <row r="182" ht="12.75" customHeight="1">
      <c r="P182" s="57"/>
      <c r="R182" s="41"/>
      <c r="AF182" s="57"/>
      <c r="AH182" s="41"/>
      <c r="AV182" s="57"/>
      <c r="AX182" s="41"/>
      <c r="BL182" s="57"/>
      <c r="BN182" s="41"/>
      <c r="CB182" s="57"/>
      <c r="CD182" s="41"/>
    </row>
    <row r="183" ht="12.75" customHeight="1">
      <c r="P183" s="57"/>
      <c r="R183" s="41"/>
      <c r="AF183" s="57"/>
      <c r="AH183" s="41"/>
      <c r="AV183" s="57"/>
      <c r="AX183" s="41"/>
      <c r="BL183" s="57"/>
      <c r="BN183" s="41"/>
      <c r="CB183" s="57"/>
      <c r="CD183" s="41"/>
    </row>
    <row r="184" ht="12.75" customHeight="1">
      <c r="P184" s="57"/>
      <c r="R184" s="41"/>
      <c r="AF184" s="57"/>
      <c r="AH184" s="41"/>
      <c r="AV184" s="57"/>
      <c r="AX184" s="41"/>
      <c r="BL184" s="57"/>
      <c r="BN184" s="41"/>
      <c r="CB184" s="57"/>
      <c r="CD184" s="41"/>
    </row>
    <row r="185" ht="12.75" customHeight="1">
      <c r="P185" s="57"/>
      <c r="R185" s="41"/>
      <c r="AF185" s="57"/>
      <c r="AH185" s="41"/>
      <c r="AV185" s="57"/>
      <c r="AX185" s="41"/>
      <c r="BL185" s="57"/>
      <c r="BN185" s="41"/>
      <c r="CB185" s="57"/>
      <c r="CD185" s="41"/>
    </row>
    <row r="186" ht="12.75" customHeight="1">
      <c r="P186" s="57"/>
      <c r="R186" s="41"/>
      <c r="AF186" s="57"/>
      <c r="AH186" s="41"/>
      <c r="AV186" s="57"/>
      <c r="AX186" s="41"/>
      <c r="BL186" s="57"/>
      <c r="BN186" s="41"/>
      <c r="CB186" s="57"/>
      <c r="CD186" s="41"/>
    </row>
    <row r="187" ht="12.75" customHeight="1">
      <c r="P187" s="57"/>
      <c r="R187" s="41"/>
      <c r="AF187" s="57"/>
      <c r="AH187" s="41"/>
      <c r="AV187" s="57"/>
      <c r="AX187" s="41"/>
      <c r="BL187" s="57"/>
      <c r="BN187" s="41"/>
      <c r="CB187" s="57"/>
      <c r="CD187" s="41"/>
    </row>
    <row r="188" ht="12.75" customHeight="1">
      <c r="P188" s="57"/>
      <c r="R188" s="41"/>
      <c r="AF188" s="57"/>
      <c r="AH188" s="41"/>
      <c r="AV188" s="57"/>
      <c r="AX188" s="41"/>
      <c r="BL188" s="57"/>
      <c r="BN188" s="41"/>
      <c r="CB188" s="57"/>
      <c r="CD188" s="41"/>
    </row>
    <row r="189" ht="12.75" customHeight="1">
      <c r="P189" s="57"/>
      <c r="R189" s="41"/>
      <c r="AF189" s="57"/>
      <c r="AH189" s="41"/>
      <c r="AV189" s="57"/>
      <c r="AX189" s="41"/>
      <c r="BL189" s="57"/>
      <c r="BN189" s="41"/>
      <c r="CB189" s="57"/>
      <c r="CD189" s="41"/>
    </row>
    <row r="190" ht="12.75" customHeight="1">
      <c r="P190" s="57"/>
      <c r="R190" s="41"/>
      <c r="AF190" s="57"/>
      <c r="AH190" s="41"/>
      <c r="AV190" s="57"/>
      <c r="AX190" s="41"/>
      <c r="BL190" s="57"/>
      <c r="BN190" s="41"/>
      <c r="CB190" s="57"/>
      <c r="CD190" s="41"/>
    </row>
    <row r="191" ht="12.75" customHeight="1">
      <c r="P191" s="57"/>
      <c r="R191" s="41"/>
      <c r="AF191" s="57"/>
      <c r="AH191" s="41"/>
      <c r="AV191" s="57"/>
      <c r="AX191" s="41"/>
      <c r="BL191" s="57"/>
      <c r="BN191" s="41"/>
      <c r="CB191" s="57"/>
      <c r="CD191" s="41"/>
    </row>
    <row r="192" ht="12.75" customHeight="1">
      <c r="P192" s="57"/>
      <c r="R192" s="41"/>
      <c r="AF192" s="57"/>
      <c r="AH192" s="41"/>
      <c r="AV192" s="57"/>
      <c r="AX192" s="41"/>
      <c r="BL192" s="57"/>
      <c r="BN192" s="41"/>
      <c r="CB192" s="57"/>
      <c r="CD192" s="41"/>
    </row>
    <row r="193" ht="12.75" customHeight="1">
      <c r="P193" s="57"/>
      <c r="R193" s="41"/>
      <c r="AF193" s="57"/>
      <c r="AH193" s="41"/>
      <c r="AV193" s="57"/>
      <c r="AX193" s="41"/>
      <c r="BL193" s="57"/>
      <c r="BN193" s="41"/>
      <c r="CB193" s="57"/>
      <c r="CD193" s="41"/>
    </row>
    <row r="194" ht="12.75" customHeight="1">
      <c r="P194" s="57"/>
      <c r="R194" s="41"/>
      <c r="AF194" s="57"/>
      <c r="AH194" s="41"/>
      <c r="AV194" s="57"/>
      <c r="AX194" s="41"/>
      <c r="BL194" s="57"/>
      <c r="BN194" s="41"/>
      <c r="CB194" s="57"/>
      <c r="CD194" s="41"/>
    </row>
    <row r="195" ht="12.75" customHeight="1">
      <c r="P195" s="57"/>
      <c r="R195" s="41"/>
      <c r="AF195" s="57"/>
      <c r="AH195" s="41"/>
      <c r="AV195" s="57"/>
      <c r="AX195" s="41"/>
      <c r="BL195" s="57"/>
      <c r="BN195" s="41"/>
      <c r="CB195" s="57"/>
      <c r="CD195" s="41"/>
    </row>
    <row r="196" ht="12.75" customHeight="1">
      <c r="P196" s="57"/>
      <c r="R196" s="41"/>
      <c r="AF196" s="57"/>
      <c r="AH196" s="41"/>
      <c r="AV196" s="57"/>
      <c r="AX196" s="41"/>
      <c r="BL196" s="57"/>
      <c r="BN196" s="41"/>
      <c r="CB196" s="57"/>
      <c r="CD196" s="41"/>
    </row>
    <row r="197" ht="12.75" customHeight="1">
      <c r="P197" s="57"/>
      <c r="R197" s="41"/>
      <c r="AF197" s="57"/>
      <c r="AH197" s="41"/>
      <c r="AV197" s="57"/>
      <c r="AX197" s="41"/>
      <c r="BL197" s="57"/>
      <c r="BN197" s="41"/>
      <c r="CB197" s="57"/>
      <c r="CD197" s="41"/>
    </row>
    <row r="198" ht="12.75" customHeight="1">
      <c r="P198" s="57"/>
      <c r="R198" s="41"/>
      <c r="AF198" s="57"/>
      <c r="AH198" s="41"/>
      <c r="AV198" s="57"/>
      <c r="AX198" s="41"/>
      <c r="BL198" s="57"/>
      <c r="BN198" s="41"/>
      <c r="CB198" s="57"/>
      <c r="CD198" s="41"/>
    </row>
    <row r="199" ht="12.75" customHeight="1">
      <c r="P199" s="57"/>
      <c r="R199" s="41"/>
      <c r="AF199" s="57"/>
      <c r="AH199" s="41"/>
      <c r="AV199" s="57"/>
      <c r="AX199" s="41"/>
      <c r="BL199" s="57"/>
      <c r="BN199" s="41"/>
      <c r="CB199" s="57"/>
      <c r="CD199" s="41"/>
    </row>
    <row r="200" ht="12.75" customHeight="1">
      <c r="P200" s="57"/>
      <c r="R200" s="41"/>
      <c r="AF200" s="57"/>
      <c r="AH200" s="41"/>
      <c r="AV200" s="57"/>
      <c r="AX200" s="41"/>
      <c r="BL200" s="57"/>
      <c r="BN200" s="41"/>
      <c r="CB200" s="57"/>
      <c r="CD200" s="41"/>
    </row>
    <row r="201" ht="12.75" customHeight="1">
      <c r="P201" s="57"/>
      <c r="R201" s="41"/>
      <c r="AF201" s="57"/>
      <c r="AH201" s="41"/>
      <c r="AV201" s="57"/>
      <c r="AX201" s="41"/>
      <c r="BL201" s="57"/>
      <c r="BN201" s="41"/>
      <c r="CB201" s="57"/>
      <c r="CD201" s="41"/>
    </row>
    <row r="202" ht="12.75" customHeight="1">
      <c r="P202" s="57"/>
      <c r="R202" s="41"/>
      <c r="AF202" s="57"/>
      <c r="AH202" s="41"/>
      <c r="AV202" s="57"/>
      <c r="AX202" s="41"/>
      <c r="BL202" s="57"/>
      <c r="BN202" s="41"/>
      <c r="CB202" s="57"/>
      <c r="CD202" s="41"/>
    </row>
    <row r="203" ht="12.75" customHeight="1">
      <c r="P203" s="57"/>
      <c r="R203" s="41"/>
      <c r="AF203" s="57"/>
      <c r="AH203" s="41"/>
      <c r="AV203" s="57"/>
      <c r="AX203" s="41"/>
      <c r="BL203" s="57"/>
      <c r="BN203" s="41"/>
      <c r="CB203" s="57"/>
      <c r="CD203" s="41"/>
    </row>
    <row r="204" ht="12.75" customHeight="1">
      <c r="P204" s="57"/>
      <c r="R204" s="41"/>
      <c r="AF204" s="57"/>
      <c r="AH204" s="41"/>
      <c r="AV204" s="57"/>
      <c r="AX204" s="41"/>
      <c r="BL204" s="57"/>
      <c r="BN204" s="41"/>
      <c r="CB204" s="57"/>
      <c r="CD204" s="41"/>
    </row>
    <row r="205" ht="12.75" customHeight="1">
      <c r="P205" s="57"/>
      <c r="R205" s="41"/>
      <c r="AF205" s="57"/>
      <c r="AH205" s="41"/>
      <c r="AV205" s="57"/>
      <c r="AX205" s="41"/>
      <c r="BL205" s="57"/>
      <c r="BN205" s="41"/>
      <c r="CB205" s="57"/>
      <c r="CD205" s="41"/>
    </row>
    <row r="206" ht="12.75" customHeight="1">
      <c r="P206" s="57"/>
      <c r="R206" s="41"/>
      <c r="AF206" s="57"/>
      <c r="AH206" s="41"/>
      <c r="AV206" s="57"/>
      <c r="AX206" s="41"/>
      <c r="BL206" s="57"/>
      <c r="BN206" s="41"/>
      <c r="CB206" s="57"/>
      <c r="CD206" s="41"/>
    </row>
    <row r="207" ht="12.75" customHeight="1">
      <c r="P207" s="57"/>
      <c r="R207" s="41"/>
      <c r="AF207" s="57"/>
      <c r="AH207" s="41"/>
      <c r="AV207" s="57"/>
      <c r="AX207" s="41"/>
      <c r="BL207" s="57"/>
      <c r="BN207" s="41"/>
      <c r="CB207" s="57"/>
      <c r="CD207" s="41"/>
    </row>
    <row r="208" ht="12.75" customHeight="1">
      <c r="P208" s="57"/>
      <c r="R208" s="41"/>
      <c r="AF208" s="57"/>
      <c r="AH208" s="41"/>
      <c r="AV208" s="57"/>
      <c r="AX208" s="41"/>
      <c r="BL208" s="57"/>
      <c r="BN208" s="41"/>
      <c r="CB208" s="57"/>
      <c r="CD208" s="41"/>
    </row>
    <row r="209" ht="12.75" customHeight="1">
      <c r="P209" s="57"/>
      <c r="R209" s="41"/>
      <c r="AF209" s="57"/>
      <c r="AH209" s="41"/>
      <c r="AV209" s="57"/>
      <c r="AX209" s="41"/>
      <c r="BL209" s="57"/>
      <c r="BN209" s="41"/>
      <c r="CB209" s="57"/>
      <c r="CD209" s="41"/>
    </row>
    <row r="210" ht="12.75" customHeight="1">
      <c r="P210" s="57"/>
      <c r="R210" s="41"/>
      <c r="AF210" s="57"/>
      <c r="AH210" s="41"/>
      <c r="AV210" s="57"/>
      <c r="AX210" s="41"/>
      <c r="BL210" s="57"/>
      <c r="BN210" s="41"/>
      <c r="CB210" s="57"/>
      <c r="CD210" s="41"/>
    </row>
    <row r="211" ht="12.75" customHeight="1">
      <c r="P211" s="57"/>
      <c r="R211" s="41"/>
      <c r="AF211" s="57"/>
      <c r="AH211" s="41"/>
      <c r="AV211" s="57"/>
      <c r="AX211" s="41"/>
      <c r="BL211" s="57"/>
      <c r="BN211" s="41"/>
      <c r="CB211" s="57"/>
      <c r="CD211" s="41"/>
    </row>
    <row r="212" ht="12.75" customHeight="1">
      <c r="P212" s="57"/>
      <c r="R212" s="41"/>
      <c r="AF212" s="57"/>
      <c r="AH212" s="41"/>
      <c r="AV212" s="57"/>
      <c r="AX212" s="41"/>
      <c r="BL212" s="57"/>
      <c r="BN212" s="41"/>
      <c r="CB212" s="57"/>
      <c r="CD212" s="41"/>
    </row>
    <row r="213" ht="12.75" customHeight="1">
      <c r="P213" s="57"/>
      <c r="R213" s="41"/>
      <c r="AF213" s="57"/>
      <c r="AH213" s="41"/>
      <c r="AV213" s="57"/>
      <c r="AX213" s="41"/>
      <c r="BL213" s="57"/>
      <c r="BN213" s="41"/>
      <c r="CB213" s="57"/>
      <c r="CD213" s="41"/>
    </row>
    <row r="214" ht="12.75" customHeight="1">
      <c r="P214" s="57"/>
      <c r="R214" s="41"/>
      <c r="AF214" s="57"/>
      <c r="AH214" s="41"/>
      <c r="AV214" s="57"/>
      <c r="AX214" s="41"/>
      <c r="BL214" s="57"/>
      <c r="BN214" s="41"/>
      <c r="CB214" s="57"/>
      <c r="CD214" s="41"/>
    </row>
    <row r="215" ht="12.75" customHeight="1">
      <c r="P215" s="57"/>
      <c r="R215" s="41"/>
      <c r="AF215" s="57"/>
      <c r="AH215" s="41"/>
      <c r="AV215" s="57"/>
      <c r="AX215" s="41"/>
      <c r="BL215" s="57"/>
      <c r="BN215" s="41"/>
      <c r="CB215" s="57"/>
      <c r="CD215" s="41"/>
    </row>
    <row r="216" ht="12.75" customHeight="1">
      <c r="P216" s="57"/>
      <c r="R216" s="41"/>
      <c r="AF216" s="57"/>
      <c r="AH216" s="41"/>
      <c r="AV216" s="57"/>
      <c r="AX216" s="41"/>
      <c r="BL216" s="57"/>
      <c r="BN216" s="41"/>
      <c r="CB216" s="57"/>
      <c r="CD216" s="41"/>
    </row>
    <row r="217" ht="12.75" customHeight="1">
      <c r="P217" s="57"/>
      <c r="R217" s="41"/>
      <c r="AF217" s="57"/>
      <c r="AH217" s="41"/>
      <c r="AV217" s="57"/>
      <c r="AX217" s="41"/>
      <c r="BL217" s="57"/>
      <c r="BN217" s="41"/>
      <c r="CB217" s="57"/>
      <c r="CD217" s="41"/>
    </row>
    <row r="218" ht="12.75" customHeight="1">
      <c r="P218" s="57"/>
      <c r="R218" s="41"/>
      <c r="AF218" s="57"/>
      <c r="AH218" s="41"/>
      <c r="AV218" s="57"/>
      <c r="AX218" s="41"/>
      <c r="BL218" s="57"/>
      <c r="BN218" s="41"/>
      <c r="CB218" s="57"/>
      <c r="CD218" s="41"/>
    </row>
    <row r="219" ht="12.75" customHeight="1">
      <c r="P219" s="57"/>
      <c r="R219" s="41"/>
      <c r="AF219" s="57"/>
      <c r="AH219" s="41"/>
      <c r="AV219" s="57"/>
      <c r="AX219" s="41"/>
      <c r="BL219" s="57"/>
      <c r="BN219" s="41"/>
      <c r="CB219" s="57"/>
      <c r="CD219" s="41"/>
    </row>
    <row r="220" ht="12.75" customHeight="1">
      <c r="P220" s="57"/>
      <c r="R220" s="41"/>
      <c r="AF220" s="57"/>
      <c r="AH220" s="41"/>
      <c r="AV220" s="57"/>
      <c r="AX220" s="41"/>
      <c r="BL220" s="57"/>
      <c r="BN220" s="41"/>
      <c r="CB220" s="57"/>
      <c r="CD220" s="41"/>
    </row>
    <row r="221" ht="12.75" customHeight="1">
      <c r="P221" s="57"/>
      <c r="R221" s="41"/>
      <c r="AF221" s="57"/>
      <c r="AH221" s="41"/>
      <c r="AV221" s="57"/>
      <c r="AX221" s="41"/>
      <c r="BL221" s="57"/>
      <c r="BN221" s="41"/>
      <c r="CB221" s="57"/>
      <c r="CD221" s="41"/>
    </row>
    <row r="222" ht="12.75" customHeight="1">
      <c r="P222" s="57"/>
      <c r="R222" s="41"/>
      <c r="AF222" s="57"/>
      <c r="AH222" s="41"/>
      <c r="AV222" s="57"/>
      <c r="AX222" s="41"/>
      <c r="BL222" s="57"/>
      <c r="BN222" s="41"/>
      <c r="CB222" s="57"/>
      <c r="CD222" s="41"/>
    </row>
    <row r="223" ht="12.75" customHeight="1">
      <c r="P223" s="57"/>
      <c r="R223" s="41"/>
      <c r="AF223" s="57"/>
      <c r="AH223" s="41"/>
      <c r="AV223" s="57"/>
      <c r="AX223" s="41"/>
      <c r="BL223" s="57"/>
      <c r="BN223" s="41"/>
      <c r="CB223" s="57"/>
      <c r="CD223" s="41"/>
    </row>
    <row r="224" ht="12.75" customHeight="1">
      <c r="P224" s="57"/>
      <c r="R224" s="41"/>
      <c r="AF224" s="57"/>
      <c r="AH224" s="41"/>
      <c r="AV224" s="57"/>
      <c r="AX224" s="41"/>
      <c r="BL224" s="57"/>
      <c r="BN224" s="41"/>
      <c r="CB224" s="57"/>
      <c r="CD224" s="41"/>
    </row>
    <row r="225" ht="12.75" customHeight="1">
      <c r="P225" s="57"/>
      <c r="R225" s="41"/>
      <c r="AF225" s="57"/>
      <c r="AH225" s="41"/>
      <c r="AV225" s="57"/>
      <c r="AX225" s="41"/>
      <c r="BL225" s="57"/>
      <c r="BN225" s="41"/>
      <c r="CB225" s="57"/>
      <c r="CD225" s="41"/>
    </row>
    <row r="226" ht="12.75" customHeight="1">
      <c r="P226" s="57"/>
      <c r="R226" s="41"/>
      <c r="AF226" s="57"/>
      <c r="AH226" s="41"/>
      <c r="AV226" s="57"/>
      <c r="AX226" s="41"/>
      <c r="BL226" s="57"/>
      <c r="BN226" s="41"/>
      <c r="CB226" s="57"/>
      <c r="CD226" s="41"/>
    </row>
    <row r="227" ht="12.75" customHeight="1">
      <c r="P227" s="57"/>
      <c r="R227" s="41"/>
      <c r="AF227" s="57"/>
      <c r="AH227" s="41"/>
      <c r="AV227" s="57"/>
      <c r="AX227" s="41"/>
      <c r="BL227" s="57"/>
      <c r="BN227" s="41"/>
      <c r="CB227" s="57"/>
      <c r="CD227" s="41"/>
    </row>
    <row r="228" ht="12.75" customHeight="1">
      <c r="P228" s="57"/>
      <c r="R228" s="41"/>
      <c r="AF228" s="57"/>
      <c r="AH228" s="41"/>
      <c r="AV228" s="57"/>
      <c r="AX228" s="41"/>
      <c r="BL228" s="57"/>
      <c r="BN228" s="41"/>
      <c r="CB228" s="57"/>
      <c r="CD228" s="41"/>
    </row>
    <row r="229" ht="12.75" customHeight="1">
      <c r="P229" s="57"/>
      <c r="R229" s="41"/>
      <c r="AF229" s="57"/>
      <c r="AH229" s="41"/>
      <c r="AV229" s="57"/>
      <c r="AX229" s="41"/>
      <c r="BL229" s="57"/>
      <c r="BN229" s="41"/>
      <c r="CB229" s="57"/>
      <c r="CD229" s="41"/>
    </row>
    <row r="230" ht="12.75" customHeight="1">
      <c r="P230" s="57"/>
      <c r="R230" s="41"/>
      <c r="AF230" s="57"/>
      <c r="AH230" s="41"/>
      <c r="AV230" s="57"/>
      <c r="AX230" s="41"/>
      <c r="BL230" s="57"/>
      <c r="BN230" s="41"/>
      <c r="CB230" s="57"/>
      <c r="CD230" s="41"/>
    </row>
    <row r="231" ht="12.75" customHeight="1">
      <c r="P231" s="57"/>
      <c r="R231" s="41"/>
      <c r="AF231" s="57"/>
      <c r="AH231" s="41"/>
      <c r="AV231" s="57"/>
      <c r="AX231" s="41"/>
      <c r="BL231" s="57"/>
      <c r="BN231" s="41"/>
      <c r="CB231" s="57"/>
      <c r="CD231" s="41"/>
    </row>
    <row r="232" ht="12.75" customHeight="1">
      <c r="P232" s="57"/>
      <c r="R232" s="41"/>
      <c r="AF232" s="57"/>
      <c r="AH232" s="41"/>
      <c r="AV232" s="57"/>
      <c r="AX232" s="41"/>
      <c r="BL232" s="57"/>
      <c r="BN232" s="41"/>
      <c r="CB232" s="57"/>
      <c r="CD232" s="41"/>
    </row>
    <row r="233" ht="12.75" customHeight="1">
      <c r="P233" s="57"/>
      <c r="R233" s="41"/>
      <c r="AF233" s="57"/>
      <c r="AH233" s="41"/>
      <c r="AV233" s="57"/>
      <c r="AX233" s="41"/>
      <c r="BL233" s="57"/>
      <c r="BN233" s="41"/>
      <c r="CB233" s="57"/>
      <c r="CD233" s="41"/>
    </row>
    <row r="234" ht="12.75" customHeight="1">
      <c r="P234" s="57"/>
      <c r="R234" s="41"/>
      <c r="AF234" s="57"/>
      <c r="AH234" s="41"/>
      <c r="AV234" s="57"/>
      <c r="AX234" s="41"/>
      <c r="BL234" s="57"/>
      <c r="BN234" s="41"/>
      <c r="CB234" s="57"/>
      <c r="CD234" s="41"/>
    </row>
    <row r="235" ht="12.75" customHeight="1">
      <c r="P235" s="57"/>
      <c r="R235" s="41"/>
      <c r="AF235" s="57"/>
      <c r="AH235" s="41"/>
      <c r="AV235" s="57"/>
      <c r="AX235" s="41"/>
      <c r="BL235" s="57"/>
      <c r="BN235" s="41"/>
      <c r="CB235" s="57"/>
      <c r="CD235" s="41"/>
    </row>
    <row r="236" ht="12.75" customHeight="1">
      <c r="P236" s="57"/>
      <c r="R236" s="41"/>
      <c r="AF236" s="57"/>
      <c r="AH236" s="41"/>
      <c r="AV236" s="57"/>
      <c r="AX236" s="41"/>
      <c r="BL236" s="57"/>
      <c r="BN236" s="41"/>
      <c r="CB236" s="57"/>
      <c r="CD236" s="41"/>
    </row>
    <row r="237" ht="12.75" customHeight="1">
      <c r="P237" s="57"/>
      <c r="R237" s="41"/>
      <c r="AF237" s="57"/>
      <c r="AH237" s="41"/>
      <c r="AV237" s="57"/>
      <c r="AX237" s="41"/>
      <c r="BL237" s="57"/>
      <c r="BN237" s="41"/>
      <c r="CB237" s="57"/>
      <c r="CD237" s="41"/>
    </row>
    <row r="238" ht="12.75" customHeight="1">
      <c r="P238" s="57"/>
      <c r="R238" s="41"/>
      <c r="AF238" s="57"/>
      <c r="AH238" s="41"/>
      <c r="AV238" s="57"/>
      <c r="AX238" s="41"/>
      <c r="BL238" s="57"/>
      <c r="BN238" s="41"/>
      <c r="CB238" s="57"/>
      <c r="CD238" s="41"/>
    </row>
    <row r="239" ht="12.75" customHeight="1">
      <c r="P239" s="57"/>
      <c r="R239" s="41"/>
      <c r="AF239" s="57"/>
      <c r="AH239" s="41"/>
      <c r="AV239" s="57"/>
      <c r="AX239" s="41"/>
      <c r="BL239" s="57"/>
      <c r="BN239" s="41"/>
      <c r="CB239" s="57"/>
      <c r="CD239" s="41"/>
    </row>
    <row r="240" ht="12.75" customHeight="1">
      <c r="P240" s="57"/>
      <c r="R240" s="41"/>
      <c r="AF240" s="57"/>
      <c r="AH240" s="41"/>
      <c r="AV240" s="57"/>
      <c r="AX240" s="41"/>
      <c r="BL240" s="57"/>
      <c r="BN240" s="41"/>
      <c r="CB240" s="57"/>
      <c r="CD240" s="41"/>
    </row>
    <row r="241" ht="12.75" customHeight="1">
      <c r="P241" s="57"/>
      <c r="R241" s="41"/>
      <c r="AF241" s="57"/>
      <c r="AH241" s="41"/>
      <c r="AV241" s="57"/>
      <c r="AX241" s="41"/>
      <c r="BL241" s="57"/>
      <c r="BN241" s="41"/>
      <c r="CB241" s="57"/>
      <c r="CD241" s="41"/>
    </row>
    <row r="242" ht="12.75" customHeight="1">
      <c r="P242" s="57"/>
      <c r="R242" s="41"/>
      <c r="AF242" s="57"/>
      <c r="AH242" s="41"/>
      <c r="AV242" s="57"/>
      <c r="AX242" s="41"/>
      <c r="BL242" s="57"/>
      <c r="BN242" s="41"/>
      <c r="CB242" s="57"/>
      <c r="CD242" s="41"/>
    </row>
    <row r="243" ht="12.75" customHeight="1">
      <c r="P243" s="57"/>
      <c r="R243" s="41"/>
      <c r="AF243" s="57"/>
      <c r="AH243" s="41"/>
      <c r="AV243" s="57"/>
      <c r="AX243" s="41"/>
      <c r="BL243" s="57"/>
      <c r="BN243" s="41"/>
      <c r="CB243" s="57"/>
      <c r="CD243" s="41"/>
    </row>
    <row r="244" ht="12.75" customHeight="1">
      <c r="P244" s="57"/>
      <c r="R244" s="41"/>
      <c r="AF244" s="57"/>
      <c r="AH244" s="41"/>
      <c r="AV244" s="57"/>
      <c r="AX244" s="41"/>
      <c r="BL244" s="57"/>
      <c r="BN244" s="41"/>
      <c r="CB244" s="57"/>
      <c r="CD244" s="41"/>
    </row>
    <row r="245" ht="12.75" customHeight="1">
      <c r="P245" s="57"/>
      <c r="R245" s="41"/>
      <c r="AF245" s="57"/>
      <c r="AH245" s="41"/>
      <c r="AV245" s="57"/>
      <c r="AX245" s="41"/>
      <c r="BL245" s="57"/>
      <c r="BN245" s="41"/>
      <c r="CB245" s="57"/>
      <c r="CD245" s="41"/>
    </row>
    <row r="246" ht="12.75" customHeight="1">
      <c r="P246" s="57"/>
      <c r="R246" s="41"/>
      <c r="AF246" s="57"/>
      <c r="AH246" s="41"/>
      <c r="AV246" s="57"/>
      <c r="AX246" s="41"/>
      <c r="BL246" s="57"/>
      <c r="BN246" s="41"/>
      <c r="CB246" s="57"/>
      <c r="CD246" s="41"/>
    </row>
    <row r="247" ht="12.75" customHeight="1">
      <c r="P247" s="57"/>
      <c r="R247" s="41"/>
      <c r="AF247" s="57"/>
      <c r="AH247" s="41"/>
      <c r="AV247" s="57"/>
      <c r="AX247" s="41"/>
      <c r="BL247" s="57"/>
      <c r="BN247" s="41"/>
      <c r="CB247" s="57"/>
      <c r="CD247" s="41"/>
    </row>
    <row r="248" ht="12.75" customHeight="1">
      <c r="P248" s="57"/>
      <c r="R248" s="41"/>
      <c r="AF248" s="57"/>
      <c r="AH248" s="41"/>
      <c r="AV248" s="57"/>
      <c r="AX248" s="41"/>
      <c r="BL248" s="57"/>
      <c r="BN248" s="41"/>
      <c r="CB248" s="57"/>
      <c r="CD248" s="41"/>
    </row>
    <row r="249" ht="12.75" customHeight="1">
      <c r="P249" s="57"/>
      <c r="R249" s="41"/>
      <c r="AF249" s="57"/>
      <c r="AH249" s="41"/>
      <c r="AV249" s="57"/>
      <c r="AX249" s="41"/>
      <c r="BL249" s="57"/>
      <c r="BN249" s="41"/>
      <c r="CB249" s="57"/>
      <c r="CD249" s="41"/>
    </row>
    <row r="250" ht="12.75" customHeight="1">
      <c r="P250" s="57"/>
      <c r="R250" s="41"/>
      <c r="AF250" s="57"/>
      <c r="AH250" s="41"/>
      <c r="AV250" s="57"/>
      <c r="AX250" s="41"/>
      <c r="BL250" s="57"/>
      <c r="BN250" s="41"/>
      <c r="CB250" s="57"/>
      <c r="CD250" s="41"/>
    </row>
    <row r="251" ht="12.75" customHeight="1">
      <c r="P251" s="57"/>
      <c r="R251" s="41"/>
      <c r="AF251" s="57"/>
      <c r="AH251" s="41"/>
      <c r="AV251" s="57"/>
      <c r="AX251" s="41"/>
      <c r="BL251" s="57"/>
      <c r="BN251" s="41"/>
      <c r="CB251" s="57"/>
      <c r="CD251" s="41"/>
    </row>
    <row r="252" ht="12.75" customHeight="1">
      <c r="P252" s="57"/>
      <c r="R252" s="41"/>
      <c r="AF252" s="57"/>
      <c r="AH252" s="41"/>
      <c r="AV252" s="57"/>
      <c r="AX252" s="41"/>
      <c r="BL252" s="57"/>
      <c r="BN252" s="41"/>
      <c r="CB252" s="57"/>
      <c r="CD252" s="41"/>
    </row>
    <row r="253" ht="12.75" customHeight="1">
      <c r="P253" s="57"/>
      <c r="R253" s="41"/>
      <c r="AF253" s="57"/>
      <c r="AH253" s="41"/>
      <c r="AV253" s="57"/>
      <c r="AX253" s="41"/>
      <c r="BL253" s="57"/>
      <c r="BN253" s="41"/>
      <c r="CB253" s="57"/>
      <c r="CD253" s="41"/>
    </row>
    <row r="254" ht="12.75" customHeight="1">
      <c r="P254" s="57"/>
      <c r="R254" s="41"/>
      <c r="AF254" s="57"/>
      <c r="AH254" s="41"/>
      <c r="AV254" s="57"/>
      <c r="AX254" s="41"/>
      <c r="BL254" s="57"/>
      <c r="BN254" s="41"/>
      <c r="CB254" s="57"/>
      <c r="CD254" s="41"/>
    </row>
    <row r="255" ht="12.75" customHeight="1">
      <c r="P255" s="57"/>
      <c r="R255" s="41"/>
      <c r="AF255" s="57"/>
      <c r="AH255" s="41"/>
      <c r="AV255" s="57"/>
      <c r="AX255" s="41"/>
      <c r="BL255" s="57"/>
      <c r="BN255" s="41"/>
      <c r="CB255" s="57"/>
      <c r="CD255" s="41"/>
    </row>
    <row r="256" ht="12.75" customHeight="1">
      <c r="P256" s="57"/>
      <c r="R256" s="41"/>
      <c r="AF256" s="57"/>
      <c r="AH256" s="41"/>
      <c r="AV256" s="57"/>
      <c r="AX256" s="41"/>
      <c r="BL256" s="57"/>
      <c r="BN256" s="41"/>
      <c r="CB256" s="57"/>
      <c r="CD256" s="41"/>
    </row>
    <row r="257" ht="12.75" customHeight="1">
      <c r="P257" s="57"/>
      <c r="R257" s="41"/>
      <c r="AF257" s="57"/>
      <c r="AH257" s="41"/>
      <c r="AV257" s="57"/>
      <c r="AX257" s="41"/>
      <c r="BL257" s="57"/>
      <c r="BN257" s="41"/>
      <c r="CB257" s="57"/>
      <c r="CD257" s="41"/>
    </row>
    <row r="258" ht="12.75" customHeight="1">
      <c r="P258" s="57"/>
      <c r="R258" s="41"/>
      <c r="AF258" s="57"/>
      <c r="AH258" s="41"/>
      <c r="AV258" s="57"/>
      <c r="AX258" s="41"/>
      <c r="BL258" s="57"/>
      <c r="BN258" s="41"/>
      <c r="CB258" s="57"/>
      <c r="CD258" s="41"/>
    </row>
    <row r="259" ht="12.75" customHeight="1">
      <c r="P259" s="57"/>
      <c r="R259" s="41"/>
      <c r="AF259" s="57"/>
      <c r="AH259" s="41"/>
      <c r="AV259" s="57"/>
      <c r="AX259" s="41"/>
      <c r="BL259" s="57"/>
      <c r="BN259" s="41"/>
      <c r="CB259" s="57"/>
      <c r="CD259" s="41"/>
    </row>
    <row r="260" ht="12.75" customHeight="1">
      <c r="P260" s="57"/>
      <c r="R260" s="41"/>
      <c r="AF260" s="57"/>
      <c r="AH260" s="41"/>
      <c r="AV260" s="57"/>
      <c r="AX260" s="41"/>
      <c r="BL260" s="57"/>
      <c r="BN260" s="41"/>
      <c r="CB260" s="57"/>
      <c r="CD260" s="41"/>
    </row>
    <row r="261" ht="12.75" customHeight="1">
      <c r="P261" s="57"/>
      <c r="R261" s="41"/>
      <c r="AF261" s="57"/>
      <c r="AH261" s="41"/>
      <c r="AV261" s="57"/>
      <c r="AX261" s="41"/>
      <c r="BL261" s="57"/>
      <c r="BN261" s="41"/>
      <c r="CB261" s="57"/>
      <c r="CD261" s="41"/>
    </row>
    <row r="262" ht="12.75" customHeight="1">
      <c r="P262" s="57"/>
      <c r="R262" s="41"/>
      <c r="AF262" s="57"/>
      <c r="AH262" s="41"/>
      <c r="AV262" s="57"/>
      <c r="AX262" s="41"/>
      <c r="BL262" s="57"/>
      <c r="BN262" s="41"/>
      <c r="CB262" s="57"/>
      <c r="CD262" s="41"/>
    </row>
    <row r="263" ht="12.75" customHeight="1">
      <c r="P263" s="57"/>
      <c r="R263" s="41"/>
      <c r="AF263" s="57"/>
      <c r="AH263" s="41"/>
      <c r="AV263" s="57"/>
      <c r="AX263" s="41"/>
      <c r="BL263" s="57"/>
      <c r="BN263" s="41"/>
      <c r="CB263" s="57"/>
      <c r="CD263" s="41"/>
    </row>
    <row r="264" ht="12.75" customHeight="1">
      <c r="P264" s="57"/>
      <c r="R264" s="41"/>
      <c r="AF264" s="57"/>
      <c r="AH264" s="41"/>
      <c r="AV264" s="57"/>
      <c r="AX264" s="41"/>
      <c r="BL264" s="57"/>
      <c r="BN264" s="41"/>
      <c r="CB264" s="57"/>
      <c r="CD264" s="41"/>
    </row>
    <row r="265" ht="12.75" customHeight="1">
      <c r="P265" s="57"/>
      <c r="R265" s="41"/>
      <c r="AF265" s="57"/>
      <c r="AH265" s="41"/>
      <c r="AV265" s="57"/>
      <c r="AX265" s="41"/>
      <c r="BL265" s="57"/>
      <c r="BN265" s="41"/>
      <c r="CB265" s="57"/>
      <c r="CD265" s="41"/>
    </row>
    <row r="266" ht="12.75" customHeight="1">
      <c r="P266" s="57"/>
      <c r="R266" s="41"/>
      <c r="AF266" s="57"/>
      <c r="AH266" s="41"/>
      <c r="AV266" s="57"/>
      <c r="AX266" s="41"/>
      <c r="BL266" s="57"/>
      <c r="BN266" s="41"/>
      <c r="CB266" s="57"/>
      <c r="CD266" s="41"/>
    </row>
    <row r="267" ht="12.75" customHeight="1">
      <c r="P267" s="57"/>
      <c r="R267" s="41"/>
      <c r="AF267" s="57"/>
      <c r="AH267" s="41"/>
      <c r="AV267" s="57"/>
      <c r="AX267" s="41"/>
      <c r="BL267" s="57"/>
      <c r="BN267" s="41"/>
      <c r="CB267" s="57"/>
      <c r="CD267" s="41"/>
    </row>
    <row r="268" ht="12.75" customHeight="1">
      <c r="P268" s="57"/>
      <c r="R268" s="41"/>
      <c r="AF268" s="57"/>
      <c r="AH268" s="41"/>
      <c r="AV268" s="57"/>
      <c r="AX268" s="41"/>
      <c r="BL268" s="57"/>
      <c r="BN268" s="41"/>
      <c r="CB268" s="57"/>
      <c r="CD268" s="41"/>
    </row>
    <row r="269" ht="12.75" customHeight="1">
      <c r="P269" s="57"/>
      <c r="R269" s="41"/>
      <c r="AF269" s="57"/>
      <c r="AH269" s="41"/>
      <c r="AV269" s="57"/>
      <c r="AX269" s="41"/>
      <c r="BL269" s="57"/>
      <c r="BN269" s="41"/>
      <c r="CB269" s="57"/>
      <c r="CD269" s="41"/>
    </row>
    <row r="270" ht="12.75" customHeight="1">
      <c r="P270" s="57"/>
      <c r="R270" s="41"/>
      <c r="AF270" s="57"/>
      <c r="AH270" s="41"/>
      <c r="AV270" s="57"/>
      <c r="AX270" s="41"/>
      <c r="BL270" s="57"/>
      <c r="BN270" s="41"/>
      <c r="CB270" s="57"/>
      <c r="CD270" s="41"/>
    </row>
    <row r="271" ht="12.75" customHeight="1">
      <c r="P271" s="57"/>
      <c r="R271" s="41"/>
      <c r="AF271" s="57"/>
      <c r="AH271" s="41"/>
      <c r="AV271" s="57"/>
      <c r="AX271" s="41"/>
      <c r="BL271" s="57"/>
      <c r="BN271" s="41"/>
      <c r="CB271" s="57"/>
      <c r="CD271" s="41"/>
    </row>
    <row r="272" ht="12.75" customHeight="1">
      <c r="P272" s="57"/>
      <c r="R272" s="41"/>
      <c r="AF272" s="57"/>
      <c r="AH272" s="41"/>
      <c r="AV272" s="57"/>
      <c r="AX272" s="41"/>
      <c r="BL272" s="57"/>
      <c r="BN272" s="41"/>
      <c r="CB272" s="57"/>
      <c r="CD272" s="41"/>
    </row>
    <row r="273" ht="12.75" customHeight="1">
      <c r="P273" s="57"/>
      <c r="R273" s="41"/>
      <c r="AF273" s="57"/>
      <c r="AH273" s="41"/>
      <c r="AV273" s="57"/>
      <c r="AX273" s="41"/>
      <c r="BL273" s="57"/>
      <c r="BN273" s="41"/>
      <c r="CB273" s="57"/>
      <c r="CD273" s="41"/>
    </row>
    <row r="274" ht="12.75" customHeight="1">
      <c r="P274" s="57"/>
      <c r="R274" s="41"/>
      <c r="AF274" s="57"/>
      <c r="AH274" s="41"/>
      <c r="AV274" s="57"/>
      <c r="AX274" s="41"/>
      <c r="BL274" s="57"/>
      <c r="BN274" s="41"/>
      <c r="CB274" s="57"/>
      <c r="CD274" s="41"/>
    </row>
    <row r="275" ht="12.75" customHeight="1">
      <c r="P275" s="57"/>
      <c r="R275" s="41"/>
      <c r="AF275" s="57"/>
      <c r="AH275" s="41"/>
      <c r="AV275" s="57"/>
      <c r="AX275" s="41"/>
      <c r="BL275" s="57"/>
      <c r="BN275" s="41"/>
      <c r="CB275" s="57"/>
      <c r="CD275" s="41"/>
    </row>
    <row r="276" ht="12.75" customHeight="1">
      <c r="P276" s="57"/>
      <c r="R276" s="41"/>
      <c r="AF276" s="57"/>
      <c r="AH276" s="41"/>
      <c r="AV276" s="57"/>
      <c r="AX276" s="41"/>
      <c r="BL276" s="57"/>
      <c r="BN276" s="41"/>
      <c r="CB276" s="57"/>
      <c r="CD276" s="41"/>
    </row>
    <row r="277" ht="12.75" customHeight="1">
      <c r="P277" s="57"/>
      <c r="R277" s="41"/>
      <c r="AF277" s="57"/>
      <c r="AH277" s="41"/>
      <c r="AV277" s="57"/>
      <c r="AX277" s="41"/>
      <c r="BL277" s="57"/>
      <c r="BN277" s="41"/>
      <c r="CB277" s="57"/>
      <c r="CD277" s="41"/>
    </row>
    <row r="278" ht="12.75" customHeight="1">
      <c r="P278" s="57"/>
      <c r="R278" s="41"/>
      <c r="AF278" s="57"/>
      <c r="AH278" s="41"/>
      <c r="AV278" s="57"/>
      <c r="AX278" s="41"/>
      <c r="BL278" s="57"/>
      <c r="BN278" s="41"/>
      <c r="CB278" s="57"/>
      <c r="CD278" s="41"/>
    </row>
    <row r="279" ht="12.75" customHeight="1">
      <c r="P279" s="57"/>
      <c r="R279" s="41"/>
      <c r="AF279" s="57"/>
      <c r="AH279" s="41"/>
      <c r="AV279" s="57"/>
      <c r="AX279" s="41"/>
      <c r="BL279" s="57"/>
      <c r="BN279" s="41"/>
      <c r="CB279" s="57"/>
      <c r="CD279" s="41"/>
    </row>
    <row r="280" ht="12.75" customHeight="1">
      <c r="P280" s="57"/>
      <c r="R280" s="41"/>
      <c r="AF280" s="57"/>
      <c r="AH280" s="41"/>
      <c r="AV280" s="57"/>
      <c r="AX280" s="41"/>
      <c r="BL280" s="57"/>
      <c r="BN280" s="41"/>
      <c r="CB280" s="57"/>
      <c r="CD280" s="41"/>
    </row>
    <row r="281" ht="12.75" customHeight="1">
      <c r="P281" s="57"/>
      <c r="R281" s="41"/>
      <c r="AF281" s="57"/>
      <c r="AH281" s="41"/>
      <c r="AV281" s="57"/>
      <c r="AX281" s="41"/>
      <c r="BL281" s="57"/>
      <c r="BN281" s="41"/>
      <c r="CB281" s="57"/>
      <c r="CD281" s="41"/>
    </row>
    <row r="282" ht="12.75" customHeight="1">
      <c r="P282" s="57"/>
      <c r="R282" s="41"/>
      <c r="AF282" s="57"/>
      <c r="AH282" s="41"/>
      <c r="AV282" s="57"/>
      <c r="AX282" s="41"/>
      <c r="BL282" s="57"/>
      <c r="BN282" s="41"/>
      <c r="CB282" s="57"/>
      <c r="CD282" s="41"/>
    </row>
    <row r="283" ht="12.75" customHeight="1">
      <c r="P283" s="57"/>
      <c r="R283" s="41"/>
      <c r="AF283" s="57"/>
      <c r="AH283" s="41"/>
      <c r="AV283" s="57"/>
      <c r="AX283" s="41"/>
      <c r="BL283" s="57"/>
      <c r="BN283" s="41"/>
      <c r="CB283" s="57"/>
      <c r="CD283" s="41"/>
    </row>
    <row r="284" ht="12.75" customHeight="1">
      <c r="P284" s="57"/>
      <c r="R284" s="41"/>
      <c r="AF284" s="57"/>
      <c r="AH284" s="41"/>
      <c r="AV284" s="57"/>
      <c r="AX284" s="41"/>
      <c r="BL284" s="57"/>
      <c r="BN284" s="41"/>
      <c r="CB284" s="57"/>
      <c r="CD284" s="41"/>
    </row>
    <row r="285" ht="12.75" customHeight="1">
      <c r="P285" s="57"/>
      <c r="R285" s="41"/>
      <c r="AF285" s="57"/>
      <c r="AH285" s="41"/>
      <c r="AV285" s="57"/>
      <c r="AX285" s="41"/>
      <c r="BL285" s="57"/>
      <c r="BN285" s="41"/>
      <c r="CB285" s="57"/>
      <c r="CD285" s="41"/>
    </row>
    <row r="286" ht="12.75" customHeight="1">
      <c r="P286" s="57"/>
      <c r="R286" s="41"/>
      <c r="AF286" s="57"/>
      <c r="AH286" s="41"/>
      <c r="AV286" s="57"/>
      <c r="AX286" s="41"/>
      <c r="BL286" s="57"/>
      <c r="BN286" s="41"/>
      <c r="CB286" s="57"/>
      <c r="CD286" s="41"/>
    </row>
    <row r="287" ht="12.75" customHeight="1">
      <c r="P287" s="57"/>
      <c r="R287" s="41"/>
      <c r="AF287" s="57"/>
      <c r="AH287" s="41"/>
      <c r="AV287" s="57"/>
      <c r="AX287" s="41"/>
      <c r="BL287" s="57"/>
      <c r="BN287" s="41"/>
      <c r="CB287" s="57"/>
      <c r="CD287" s="41"/>
    </row>
    <row r="288" ht="12.75" customHeight="1">
      <c r="P288" s="57"/>
      <c r="R288" s="41"/>
      <c r="AF288" s="57"/>
      <c r="AH288" s="41"/>
      <c r="AV288" s="57"/>
      <c r="AX288" s="41"/>
      <c r="BL288" s="57"/>
      <c r="BN288" s="41"/>
      <c r="CB288" s="57"/>
      <c r="CD288" s="41"/>
    </row>
    <row r="289" ht="12.75" customHeight="1">
      <c r="P289" s="57"/>
      <c r="R289" s="41"/>
      <c r="AF289" s="57"/>
      <c r="AH289" s="41"/>
      <c r="AV289" s="57"/>
      <c r="AX289" s="41"/>
      <c r="BL289" s="57"/>
      <c r="BN289" s="41"/>
      <c r="CB289" s="57"/>
      <c r="CD289" s="41"/>
    </row>
    <row r="290" ht="12.75" customHeight="1">
      <c r="P290" s="57"/>
      <c r="R290" s="41"/>
      <c r="AF290" s="57"/>
      <c r="AH290" s="41"/>
      <c r="AV290" s="57"/>
      <c r="AX290" s="41"/>
      <c r="BL290" s="57"/>
      <c r="BN290" s="41"/>
      <c r="CB290" s="57"/>
      <c r="CD290" s="41"/>
    </row>
    <row r="291" ht="12.75" customHeight="1">
      <c r="P291" s="57"/>
      <c r="R291" s="41"/>
      <c r="AF291" s="57"/>
      <c r="AH291" s="41"/>
      <c r="AV291" s="57"/>
      <c r="AX291" s="41"/>
      <c r="BL291" s="57"/>
      <c r="BN291" s="41"/>
      <c r="CB291" s="57"/>
      <c r="CD291" s="41"/>
    </row>
    <row r="292" ht="12.75" customHeight="1">
      <c r="P292" s="57"/>
      <c r="R292" s="41"/>
      <c r="AF292" s="57"/>
      <c r="AH292" s="41"/>
      <c r="AV292" s="57"/>
      <c r="AX292" s="41"/>
      <c r="BL292" s="57"/>
      <c r="BN292" s="41"/>
      <c r="CB292" s="57"/>
      <c r="CD292" s="41"/>
    </row>
    <row r="293" ht="12.75" customHeight="1">
      <c r="P293" s="57"/>
      <c r="R293" s="41"/>
      <c r="AF293" s="57"/>
      <c r="AH293" s="41"/>
      <c r="AV293" s="57"/>
      <c r="AX293" s="41"/>
      <c r="BL293" s="57"/>
      <c r="BN293" s="41"/>
      <c r="CB293" s="57"/>
      <c r="CD293" s="41"/>
    </row>
    <row r="294" ht="12.75" customHeight="1">
      <c r="P294" s="57"/>
      <c r="R294" s="41"/>
      <c r="AF294" s="57"/>
      <c r="AH294" s="41"/>
      <c r="AV294" s="57"/>
      <c r="AX294" s="41"/>
      <c r="BL294" s="57"/>
      <c r="BN294" s="41"/>
      <c r="CB294" s="57"/>
      <c r="CD294" s="41"/>
    </row>
    <row r="295" ht="12.75" customHeight="1">
      <c r="P295" s="57"/>
      <c r="R295" s="41"/>
      <c r="AF295" s="57"/>
      <c r="AH295" s="41"/>
      <c r="AV295" s="57"/>
      <c r="AX295" s="41"/>
      <c r="BL295" s="57"/>
      <c r="BN295" s="41"/>
      <c r="CB295" s="57"/>
      <c r="CD295" s="41"/>
    </row>
    <row r="296" ht="12.75" customHeight="1">
      <c r="P296" s="57"/>
      <c r="R296" s="41"/>
      <c r="AF296" s="57"/>
      <c r="AH296" s="41"/>
      <c r="AV296" s="57"/>
      <c r="AX296" s="41"/>
      <c r="BL296" s="57"/>
      <c r="BN296" s="41"/>
      <c r="CB296" s="57"/>
      <c r="CD296" s="41"/>
    </row>
    <row r="297" ht="12.75" customHeight="1">
      <c r="P297" s="57"/>
      <c r="R297" s="41"/>
      <c r="AF297" s="57"/>
      <c r="AH297" s="41"/>
      <c r="AV297" s="57"/>
      <c r="AX297" s="41"/>
      <c r="BL297" s="57"/>
      <c r="BN297" s="41"/>
      <c r="CB297" s="57"/>
      <c r="CD297" s="41"/>
    </row>
    <row r="298" ht="12.75" customHeight="1">
      <c r="P298" s="57"/>
      <c r="R298" s="41"/>
      <c r="AF298" s="57"/>
      <c r="AH298" s="41"/>
      <c r="AV298" s="57"/>
      <c r="AX298" s="41"/>
      <c r="BL298" s="57"/>
      <c r="BN298" s="41"/>
      <c r="CB298" s="57"/>
      <c r="CD298" s="41"/>
    </row>
    <row r="299" ht="12.75" customHeight="1">
      <c r="P299" s="57"/>
      <c r="R299" s="41"/>
      <c r="AF299" s="57"/>
      <c r="AH299" s="41"/>
      <c r="AV299" s="57"/>
      <c r="AX299" s="41"/>
      <c r="BL299" s="57"/>
      <c r="BN299" s="41"/>
      <c r="CB299" s="57"/>
      <c r="CD299" s="41"/>
    </row>
    <row r="300" ht="12.75" customHeight="1">
      <c r="P300" s="57"/>
      <c r="R300" s="41"/>
      <c r="AF300" s="57"/>
      <c r="AH300" s="41"/>
      <c r="AV300" s="57"/>
      <c r="AX300" s="41"/>
      <c r="BL300" s="57"/>
      <c r="BN300" s="41"/>
      <c r="CB300" s="57"/>
      <c r="CD300" s="41"/>
    </row>
    <row r="301" ht="12.75" customHeight="1">
      <c r="P301" s="57"/>
      <c r="R301" s="41"/>
      <c r="AF301" s="57"/>
      <c r="AH301" s="41"/>
      <c r="AV301" s="57"/>
      <c r="AX301" s="41"/>
      <c r="BL301" s="57"/>
      <c r="BN301" s="41"/>
      <c r="CB301" s="57"/>
      <c r="CD301" s="41"/>
    </row>
    <row r="302" ht="12.75" customHeight="1">
      <c r="P302" s="57"/>
      <c r="R302" s="41"/>
      <c r="AF302" s="57"/>
      <c r="AH302" s="41"/>
      <c r="AV302" s="57"/>
      <c r="AX302" s="41"/>
      <c r="BL302" s="57"/>
      <c r="BN302" s="41"/>
      <c r="CB302" s="57"/>
      <c r="CD302" s="41"/>
    </row>
    <row r="303" ht="12.75" customHeight="1">
      <c r="P303" s="57"/>
      <c r="R303" s="41"/>
      <c r="AF303" s="57"/>
      <c r="AH303" s="41"/>
      <c r="AV303" s="57"/>
      <c r="AX303" s="41"/>
      <c r="BL303" s="57"/>
      <c r="BN303" s="41"/>
      <c r="CB303" s="57"/>
      <c r="CD303" s="41"/>
    </row>
    <row r="304" ht="12.75" customHeight="1">
      <c r="P304" s="57"/>
      <c r="R304" s="41"/>
      <c r="AF304" s="57"/>
      <c r="AH304" s="41"/>
      <c r="AV304" s="57"/>
      <c r="AX304" s="41"/>
      <c r="BL304" s="57"/>
      <c r="BN304" s="41"/>
      <c r="CB304" s="57"/>
      <c r="CD304" s="41"/>
    </row>
    <row r="305" ht="12.75" customHeight="1">
      <c r="P305" s="57"/>
      <c r="R305" s="41"/>
      <c r="AF305" s="57"/>
      <c r="AH305" s="41"/>
      <c r="AV305" s="57"/>
      <c r="AX305" s="41"/>
      <c r="BL305" s="57"/>
      <c r="BN305" s="41"/>
      <c r="CB305" s="57"/>
      <c r="CD305" s="41"/>
    </row>
    <row r="306" ht="12.75" customHeight="1">
      <c r="P306" s="57"/>
      <c r="R306" s="41"/>
      <c r="AF306" s="57"/>
      <c r="AH306" s="41"/>
      <c r="AV306" s="57"/>
      <c r="AX306" s="41"/>
      <c r="BL306" s="57"/>
      <c r="BN306" s="41"/>
      <c r="CB306" s="57"/>
      <c r="CD306" s="41"/>
    </row>
    <row r="307" ht="12.75" customHeight="1">
      <c r="P307" s="57"/>
      <c r="R307" s="41"/>
      <c r="AF307" s="57"/>
      <c r="AH307" s="41"/>
      <c r="AV307" s="57"/>
      <c r="AX307" s="41"/>
      <c r="BL307" s="57"/>
      <c r="BN307" s="41"/>
      <c r="CB307" s="57"/>
      <c r="CD307" s="41"/>
    </row>
    <row r="308" ht="12.75" customHeight="1">
      <c r="P308" s="57"/>
      <c r="R308" s="41"/>
      <c r="AF308" s="57"/>
      <c r="AH308" s="41"/>
      <c r="AV308" s="57"/>
      <c r="AX308" s="41"/>
      <c r="BL308" s="57"/>
      <c r="BN308" s="41"/>
      <c r="CB308" s="57"/>
      <c r="CD308" s="41"/>
    </row>
    <row r="309" ht="12.75" customHeight="1">
      <c r="P309" s="57"/>
      <c r="R309" s="41"/>
      <c r="AF309" s="57"/>
      <c r="AH309" s="41"/>
      <c r="AV309" s="57"/>
      <c r="AX309" s="41"/>
      <c r="BL309" s="57"/>
      <c r="BN309" s="41"/>
      <c r="CB309" s="57"/>
      <c r="CD309" s="41"/>
    </row>
    <row r="310" ht="12.75" customHeight="1">
      <c r="P310" s="57"/>
      <c r="R310" s="41"/>
      <c r="AF310" s="57"/>
      <c r="AH310" s="41"/>
      <c r="AV310" s="57"/>
      <c r="AX310" s="41"/>
      <c r="BL310" s="57"/>
      <c r="BN310" s="41"/>
      <c r="CB310" s="57"/>
      <c r="CD310" s="41"/>
    </row>
    <row r="311" ht="12.75" customHeight="1">
      <c r="P311" s="57"/>
      <c r="R311" s="41"/>
      <c r="AF311" s="57"/>
      <c r="AH311" s="41"/>
      <c r="AV311" s="57"/>
      <c r="AX311" s="41"/>
      <c r="BL311" s="57"/>
      <c r="BN311" s="41"/>
      <c r="CB311" s="57"/>
      <c r="CD311" s="41"/>
    </row>
    <row r="312" ht="12.75" customHeight="1">
      <c r="P312" s="57"/>
      <c r="R312" s="41"/>
      <c r="AF312" s="57"/>
      <c r="AH312" s="41"/>
      <c r="AV312" s="57"/>
      <c r="AX312" s="41"/>
      <c r="BL312" s="57"/>
      <c r="BN312" s="41"/>
      <c r="CB312" s="57"/>
      <c r="CD312" s="41"/>
    </row>
    <row r="313" ht="12.75" customHeight="1">
      <c r="P313" s="57"/>
      <c r="R313" s="41"/>
      <c r="AF313" s="57"/>
      <c r="AH313" s="41"/>
      <c r="AV313" s="57"/>
      <c r="AX313" s="41"/>
      <c r="BL313" s="57"/>
      <c r="BN313" s="41"/>
      <c r="CB313" s="57"/>
      <c r="CD313" s="41"/>
    </row>
    <row r="314" ht="12.75" customHeight="1">
      <c r="P314" s="57"/>
      <c r="R314" s="41"/>
      <c r="AF314" s="57"/>
      <c r="AH314" s="41"/>
      <c r="AV314" s="57"/>
      <c r="AX314" s="41"/>
      <c r="BL314" s="57"/>
      <c r="BN314" s="41"/>
      <c r="CB314" s="57"/>
      <c r="CD314" s="41"/>
    </row>
    <row r="315" ht="12.75" customHeight="1">
      <c r="P315" s="57"/>
      <c r="R315" s="41"/>
      <c r="AF315" s="57"/>
      <c r="AH315" s="41"/>
      <c r="AV315" s="57"/>
      <c r="AX315" s="41"/>
      <c r="BL315" s="57"/>
      <c r="BN315" s="41"/>
      <c r="CB315" s="57"/>
      <c r="CD315" s="41"/>
    </row>
    <row r="316" ht="12.75" customHeight="1">
      <c r="P316" s="57"/>
      <c r="R316" s="41"/>
      <c r="AF316" s="57"/>
      <c r="AH316" s="41"/>
      <c r="AV316" s="57"/>
      <c r="AX316" s="41"/>
      <c r="BL316" s="57"/>
      <c r="BN316" s="41"/>
      <c r="CB316" s="57"/>
      <c r="CD316" s="41"/>
    </row>
    <row r="317" ht="12.75" customHeight="1">
      <c r="P317" s="57"/>
      <c r="R317" s="41"/>
      <c r="AF317" s="57"/>
      <c r="AH317" s="41"/>
      <c r="AV317" s="57"/>
      <c r="AX317" s="41"/>
      <c r="BL317" s="57"/>
      <c r="BN317" s="41"/>
      <c r="CB317" s="57"/>
      <c r="CD317" s="41"/>
    </row>
    <row r="318" ht="12.75" customHeight="1">
      <c r="P318" s="57"/>
      <c r="R318" s="41"/>
      <c r="AF318" s="57"/>
      <c r="AH318" s="41"/>
      <c r="AV318" s="57"/>
      <c r="AX318" s="41"/>
      <c r="BL318" s="57"/>
      <c r="BN318" s="41"/>
      <c r="CB318" s="57"/>
      <c r="CD318" s="41"/>
    </row>
    <row r="319" ht="12.75" customHeight="1">
      <c r="P319" s="57"/>
      <c r="R319" s="41"/>
      <c r="AF319" s="57"/>
      <c r="AH319" s="41"/>
      <c r="AV319" s="57"/>
      <c r="AX319" s="41"/>
      <c r="BL319" s="57"/>
      <c r="BN319" s="41"/>
      <c r="CB319" s="57"/>
      <c r="CD319" s="41"/>
    </row>
    <row r="320" ht="12.75" customHeight="1">
      <c r="P320" s="57"/>
      <c r="R320" s="41"/>
      <c r="AF320" s="57"/>
      <c r="AH320" s="41"/>
      <c r="AV320" s="57"/>
      <c r="AX320" s="41"/>
      <c r="BL320" s="57"/>
      <c r="BN320" s="41"/>
      <c r="CB320" s="57"/>
      <c r="CD320" s="41"/>
    </row>
    <row r="321" ht="12.75" customHeight="1">
      <c r="P321" s="57"/>
      <c r="R321" s="41"/>
      <c r="AF321" s="57"/>
      <c r="AH321" s="41"/>
      <c r="AV321" s="57"/>
      <c r="AX321" s="41"/>
      <c r="BL321" s="57"/>
      <c r="BN321" s="41"/>
      <c r="CB321" s="57"/>
      <c r="CD321" s="41"/>
    </row>
    <row r="322" ht="12.75" customHeight="1">
      <c r="P322" s="57"/>
      <c r="R322" s="41"/>
      <c r="AF322" s="57"/>
      <c r="AH322" s="41"/>
      <c r="AV322" s="57"/>
      <c r="AX322" s="41"/>
      <c r="BL322" s="57"/>
      <c r="BN322" s="41"/>
      <c r="CB322" s="57"/>
      <c r="CD322" s="41"/>
    </row>
    <row r="323" ht="12.75" customHeight="1">
      <c r="P323" s="57"/>
      <c r="R323" s="41"/>
      <c r="AF323" s="57"/>
      <c r="AH323" s="41"/>
      <c r="AV323" s="57"/>
      <c r="AX323" s="41"/>
      <c r="BL323" s="57"/>
      <c r="BN323" s="41"/>
      <c r="CB323" s="57"/>
      <c r="CD323" s="41"/>
    </row>
    <row r="324" ht="12.75" customHeight="1">
      <c r="P324" s="57"/>
      <c r="R324" s="41"/>
      <c r="AF324" s="57"/>
      <c r="AH324" s="41"/>
      <c r="AV324" s="57"/>
      <c r="AX324" s="41"/>
      <c r="BL324" s="57"/>
      <c r="BN324" s="41"/>
      <c r="CB324" s="57"/>
      <c r="CD324" s="41"/>
    </row>
    <row r="325" ht="12.75" customHeight="1">
      <c r="P325" s="57"/>
      <c r="R325" s="41"/>
      <c r="AF325" s="57"/>
      <c r="AH325" s="41"/>
      <c r="AV325" s="57"/>
      <c r="AX325" s="41"/>
      <c r="BL325" s="57"/>
      <c r="BN325" s="41"/>
      <c r="CB325" s="57"/>
      <c r="CD325" s="41"/>
    </row>
    <row r="326" ht="12.75" customHeight="1">
      <c r="P326" s="57"/>
      <c r="R326" s="41"/>
      <c r="AF326" s="57"/>
      <c r="AH326" s="41"/>
      <c r="AV326" s="57"/>
      <c r="AX326" s="41"/>
      <c r="BL326" s="57"/>
      <c r="BN326" s="41"/>
      <c r="CB326" s="57"/>
      <c r="CD326" s="41"/>
    </row>
    <row r="327" ht="12.75" customHeight="1">
      <c r="P327" s="57"/>
      <c r="R327" s="41"/>
      <c r="AF327" s="57"/>
      <c r="AH327" s="41"/>
      <c r="AV327" s="57"/>
      <c r="AX327" s="41"/>
      <c r="BL327" s="57"/>
      <c r="BN327" s="41"/>
      <c r="CB327" s="57"/>
      <c r="CD327" s="41"/>
    </row>
    <row r="328" ht="12.75" customHeight="1">
      <c r="P328" s="57"/>
      <c r="R328" s="41"/>
      <c r="AF328" s="57"/>
      <c r="AH328" s="41"/>
      <c r="AV328" s="57"/>
      <c r="AX328" s="41"/>
      <c r="BL328" s="57"/>
      <c r="BN328" s="41"/>
      <c r="CB328" s="57"/>
      <c r="CD328" s="41"/>
    </row>
    <row r="329" ht="12.75" customHeight="1">
      <c r="P329" s="57"/>
      <c r="R329" s="41"/>
      <c r="AF329" s="57"/>
      <c r="AH329" s="41"/>
      <c r="AV329" s="57"/>
      <c r="AX329" s="41"/>
      <c r="BL329" s="57"/>
      <c r="BN329" s="41"/>
      <c r="CB329" s="57"/>
      <c r="CD329" s="41"/>
    </row>
    <row r="330" ht="12.75" customHeight="1">
      <c r="P330" s="57"/>
      <c r="R330" s="41"/>
      <c r="AF330" s="57"/>
      <c r="AH330" s="41"/>
      <c r="AV330" s="57"/>
      <c r="AX330" s="41"/>
      <c r="BL330" s="57"/>
      <c r="BN330" s="41"/>
      <c r="CB330" s="57"/>
      <c r="CD330" s="41"/>
    </row>
    <row r="331" ht="12.75" customHeight="1">
      <c r="P331" s="57"/>
      <c r="R331" s="41"/>
      <c r="AF331" s="57"/>
      <c r="AH331" s="41"/>
      <c r="AV331" s="57"/>
      <c r="AX331" s="41"/>
      <c r="BL331" s="57"/>
      <c r="BN331" s="41"/>
      <c r="CB331" s="57"/>
      <c r="CD331" s="41"/>
    </row>
    <row r="332" ht="12.75" customHeight="1">
      <c r="P332" s="57"/>
      <c r="R332" s="41"/>
      <c r="AF332" s="57"/>
      <c r="AH332" s="41"/>
      <c r="AV332" s="57"/>
      <c r="AX332" s="41"/>
      <c r="BL332" s="57"/>
      <c r="BN332" s="41"/>
      <c r="CB332" s="57"/>
      <c r="CD332" s="41"/>
    </row>
    <row r="333" ht="12.75" customHeight="1">
      <c r="P333" s="57"/>
      <c r="R333" s="41"/>
      <c r="AF333" s="57"/>
      <c r="AH333" s="41"/>
      <c r="AV333" s="57"/>
      <c r="AX333" s="41"/>
      <c r="BL333" s="57"/>
      <c r="BN333" s="41"/>
      <c r="CB333" s="57"/>
      <c r="CD333" s="41"/>
    </row>
    <row r="334" ht="12.75" customHeight="1">
      <c r="P334" s="57"/>
      <c r="R334" s="41"/>
      <c r="AF334" s="57"/>
      <c r="AH334" s="41"/>
      <c r="AV334" s="57"/>
      <c r="AX334" s="41"/>
      <c r="BL334" s="57"/>
      <c r="BN334" s="41"/>
      <c r="CB334" s="57"/>
      <c r="CD334" s="41"/>
    </row>
    <row r="335" ht="12.75" customHeight="1">
      <c r="P335" s="57"/>
      <c r="R335" s="41"/>
      <c r="AF335" s="57"/>
      <c r="AH335" s="41"/>
      <c r="AV335" s="57"/>
      <c r="AX335" s="41"/>
      <c r="BL335" s="57"/>
      <c r="BN335" s="41"/>
      <c r="CB335" s="57"/>
      <c r="CD335" s="41"/>
    </row>
    <row r="336" ht="12.75" customHeight="1">
      <c r="P336" s="57"/>
      <c r="R336" s="41"/>
      <c r="AF336" s="57"/>
      <c r="AH336" s="41"/>
      <c r="AV336" s="57"/>
      <c r="AX336" s="41"/>
      <c r="BL336" s="57"/>
      <c r="BN336" s="41"/>
      <c r="CB336" s="57"/>
      <c r="CD336" s="41"/>
    </row>
    <row r="337" ht="12.75" customHeight="1">
      <c r="P337" s="57"/>
      <c r="R337" s="41"/>
      <c r="AF337" s="57"/>
      <c r="AH337" s="41"/>
      <c r="AV337" s="57"/>
      <c r="AX337" s="41"/>
      <c r="BL337" s="57"/>
      <c r="BN337" s="41"/>
      <c r="CB337" s="57"/>
      <c r="CD337" s="41"/>
    </row>
    <row r="338" ht="12.75" customHeight="1">
      <c r="P338" s="57"/>
      <c r="R338" s="41"/>
      <c r="AF338" s="57"/>
      <c r="AH338" s="41"/>
      <c r="AV338" s="57"/>
      <c r="AX338" s="41"/>
      <c r="BL338" s="57"/>
      <c r="BN338" s="41"/>
      <c r="CB338" s="57"/>
      <c r="CD338" s="41"/>
    </row>
    <row r="339" ht="12.75" customHeight="1">
      <c r="P339" s="57"/>
      <c r="R339" s="41"/>
      <c r="AF339" s="57"/>
      <c r="AH339" s="41"/>
      <c r="AV339" s="57"/>
      <c r="AX339" s="41"/>
      <c r="BL339" s="57"/>
      <c r="BN339" s="41"/>
      <c r="CB339" s="57"/>
      <c r="CD339" s="41"/>
    </row>
    <row r="340" ht="12.75" customHeight="1">
      <c r="P340" s="57"/>
      <c r="R340" s="41"/>
      <c r="AF340" s="57"/>
      <c r="AH340" s="41"/>
      <c r="AV340" s="57"/>
      <c r="AX340" s="41"/>
      <c r="BL340" s="57"/>
      <c r="BN340" s="41"/>
      <c r="CB340" s="57"/>
      <c r="CD340" s="41"/>
    </row>
    <row r="341" ht="12.75" customHeight="1">
      <c r="P341" s="57"/>
      <c r="R341" s="41"/>
      <c r="AF341" s="57"/>
      <c r="AH341" s="41"/>
      <c r="AV341" s="57"/>
      <c r="AX341" s="41"/>
      <c r="BL341" s="57"/>
      <c r="BN341" s="41"/>
      <c r="CB341" s="57"/>
      <c r="CD341" s="41"/>
    </row>
    <row r="342" ht="12.75" customHeight="1">
      <c r="P342" s="57"/>
      <c r="R342" s="41"/>
      <c r="AF342" s="57"/>
      <c r="AH342" s="41"/>
      <c r="AV342" s="57"/>
      <c r="AX342" s="41"/>
      <c r="BL342" s="57"/>
      <c r="BN342" s="41"/>
      <c r="CB342" s="57"/>
      <c r="CD342" s="41"/>
    </row>
    <row r="343" ht="12.75" customHeight="1">
      <c r="P343" s="57"/>
      <c r="R343" s="41"/>
      <c r="AF343" s="57"/>
      <c r="AH343" s="41"/>
      <c r="AV343" s="57"/>
      <c r="AX343" s="41"/>
      <c r="BL343" s="57"/>
      <c r="BN343" s="41"/>
      <c r="CB343" s="57"/>
      <c r="CD343" s="41"/>
    </row>
    <row r="344" ht="12.75" customHeight="1">
      <c r="P344" s="57"/>
      <c r="R344" s="41"/>
      <c r="AF344" s="57"/>
      <c r="AH344" s="41"/>
      <c r="AV344" s="57"/>
      <c r="AX344" s="41"/>
      <c r="BL344" s="57"/>
      <c r="BN344" s="41"/>
      <c r="CB344" s="57"/>
      <c r="CD344" s="41"/>
    </row>
    <row r="345" ht="12.75" customHeight="1">
      <c r="P345" s="57"/>
      <c r="R345" s="41"/>
      <c r="AF345" s="57"/>
      <c r="AH345" s="41"/>
      <c r="AV345" s="57"/>
      <c r="AX345" s="41"/>
      <c r="BL345" s="57"/>
      <c r="BN345" s="41"/>
      <c r="CB345" s="57"/>
      <c r="CD345" s="41"/>
    </row>
    <row r="346" ht="12.75" customHeight="1">
      <c r="P346" s="57"/>
      <c r="R346" s="41"/>
      <c r="AF346" s="57"/>
      <c r="AH346" s="41"/>
      <c r="AV346" s="57"/>
      <c r="AX346" s="41"/>
      <c r="BL346" s="57"/>
      <c r="BN346" s="41"/>
      <c r="CB346" s="57"/>
      <c r="CD346" s="41"/>
    </row>
    <row r="347" ht="12.75" customHeight="1">
      <c r="P347" s="57"/>
      <c r="R347" s="41"/>
      <c r="AF347" s="57"/>
      <c r="AH347" s="41"/>
      <c r="AV347" s="57"/>
      <c r="AX347" s="41"/>
      <c r="BL347" s="57"/>
      <c r="BN347" s="41"/>
      <c r="CB347" s="57"/>
      <c r="CD347" s="41"/>
    </row>
    <row r="348" ht="12.75" customHeight="1">
      <c r="P348" s="57"/>
      <c r="R348" s="41"/>
      <c r="AF348" s="57"/>
      <c r="AH348" s="41"/>
      <c r="AV348" s="57"/>
      <c r="AX348" s="41"/>
      <c r="BL348" s="57"/>
      <c r="BN348" s="41"/>
      <c r="CB348" s="57"/>
      <c r="CD348" s="41"/>
    </row>
    <row r="349" ht="12.75" customHeight="1">
      <c r="P349" s="57"/>
      <c r="R349" s="41"/>
      <c r="AF349" s="57"/>
      <c r="AH349" s="41"/>
      <c r="AV349" s="57"/>
      <c r="AX349" s="41"/>
      <c r="BL349" s="57"/>
      <c r="BN349" s="41"/>
      <c r="CB349" s="57"/>
      <c r="CD349" s="41"/>
    </row>
    <row r="350" ht="12.75" customHeight="1">
      <c r="P350" s="57"/>
      <c r="R350" s="41"/>
      <c r="AF350" s="57"/>
      <c r="AH350" s="41"/>
      <c r="AV350" s="57"/>
      <c r="AX350" s="41"/>
      <c r="BL350" s="57"/>
      <c r="BN350" s="41"/>
      <c r="CB350" s="57"/>
      <c r="CD350" s="41"/>
    </row>
    <row r="351" ht="12.75" customHeight="1">
      <c r="P351" s="57"/>
      <c r="R351" s="41"/>
      <c r="AF351" s="57"/>
      <c r="AH351" s="41"/>
      <c r="AV351" s="57"/>
      <c r="AX351" s="41"/>
      <c r="BL351" s="57"/>
      <c r="BN351" s="41"/>
      <c r="CB351" s="57"/>
      <c r="CD351" s="41"/>
    </row>
    <row r="352" ht="12.75" customHeight="1">
      <c r="P352" s="57"/>
      <c r="R352" s="41"/>
      <c r="AF352" s="57"/>
      <c r="AH352" s="41"/>
      <c r="AV352" s="57"/>
      <c r="AX352" s="41"/>
      <c r="BL352" s="57"/>
      <c r="BN352" s="41"/>
      <c r="CB352" s="57"/>
      <c r="CD352" s="41"/>
    </row>
    <row r="353" ht="12.75" customHeight="1">
      <c r="P353" s="57"/>
      <c r="R353" s="41"/>
      <c r="AF353" s="57"/>
      <c r="AH353" s="41"/>
      <c r="AV353" s="57"/>
      <c r="AX353" s="41"/>
      <c r="BL353" s="57"/>
      <c r="BN353" s="41"/>
      <c r="CB353" s="57"/>
      <c r="CD353" s="41"/>
    </row>
    <row r="354" ht="12.75" customHeight="1">
      <c r="P354" s="57"/>
      <c r="R354" s="41"/>
      <c r="AF354" s="57"/>
      <c r="AH354" s="41"/>
      <c r="AV354" s="57"/>
      <c r="AX354" s="41"/>
      <c r="BL354" s="57"/>
      <c r="BN354" s="41"/>
      <c r="CB354" s="57"/>
      <c r="CD354" s="41"/>
    </row>
    <row r="355" ht="12.75" customHeight="1">
      <c r="P355" s="57"/>
      <c r="R355" s="41"/>
      <c r="AF355" s="57"/>
      <c r="AH355" s="41"/>
      <c r="AV355" s="57"/>
      <c r="AX355" s="41"/>
      <c r="BL355" s="57"/>
      <c r="BN355" s="41"/>
      <c r="CB355" s="57"/>
      <c r="CD355" s="41"/>
    </row>
    <row r="356" ht="12.75" customHeight="1">
      <c r="P356" s="57"/>
      <c r="R356" s="41"/>
      <c r="AF356" s="57"/>
      <c r="AH356" s="41"/>
      <c r="AV356" s="57"/>
      <c r="AX356" s="41"/>
      <c r="BL356" s="57"/>
      <c r="BN356" s="41"/>
      <c r="CB356" s="57"/>
      <c r="CD356" s="41"/>
    </row>
    <row r="357" ht="12.75" customHeight="1">
      <c r="P357" s="57"/>
      <c r="R357" s="41"/>
      <c r="AF357" s="57"/>
      <c r="AH357" s="41"/>
      <c r="AV357" s="57"/>
      <c r="AX357" s="41"/>
      <c r="BL357" s="57"/>
      <c r="BN357" s="41"/>
      <c r="CB357" s="57"/>
      <c r="CD357" s="41"/>
    </row>
    <row r="358" ht="12.75" customHeight="1">
      <c r="P358" s="57"/>
      <c r="R358" s="41"/>
      <c r="AF358" s="57"/>
      <c r="AH358" s="41"/>
      <c r="AV358" s="57"/>
      <c r="AX358" s="41"/>
      <c r="BL358" s="57"/>
      <c r="BN358" s="41"/>
      <c r="CB358" s="57"/>
      <c r="CD358" s="41"/>
    </row>
    <row r="359" ht="12.75" customHeight="1">
      <c r="P359" s="57"/>
      <c r="R359" s="41"/>
      <c r="AF359" s="57"/>
      <c r="AH359" s="41"/>
      <c r="AV359" s="57"/>
      <c r="AX359" s="41"/>
      <c r="BL359" s="57"/>
      <c r="BN359" s="41"/>
      <c r="CB359" s="57"/>
      <c r="CD359" s="41"/>
    </row>
    <row r="360" ht="12.75" customHeight="1">
      <c r="P360" s="57"/>
      <c r="R360" s="41"/>
      <c r="AF360" s="57"/>
      <c r="AH360" s="41"/>
      <c r="AV360" s="57"/>
      <c r="AX360" s="41"/>
      <c r="BL360" s="57"/>
      <c r="BN360" s="41"/>
      <c r="CB360" s="57"/>
      <c r="CD360" s="41"/>
    </row>
    <row r="361" ht="12.75" customHeight="1">
      <c r="P361" s="57"/>
      <c r="R361" s="41"/>
      <c r="AF361" s="57"/>
      <c r="AH361" s="41"/>
      <c r="AV361" s="57"/>
      <c r="AX361" s="41"/>
      <c r="BL361" s="57"/>
      <c r="BN361" s="41"/>
      <c r="CB361" s="57"/>
      <c r="CD361" s="41"/>
    </row>
    <row r="362" ht="12.75" customHeight="1">
      <c r="P362" s="57"/>
      <c r="R362" s="41"/>
      <c r="AF362" s="57"/>
      <c r="AH362" s="41"/>
      <c r="AV362" s="57"/>
      <c r="AX362" s="41"/>
      <c r="BL362" s="57"/>
      <c r="BN362" s="41"/>
      <c r="CB362" s="57"/>
      <c r="CD362" s="41"/>
    </row>
    <row r="363" ht="12.75" customHeight="1">
      <c r="P363" s="57"/>
      <c r="R363" s="41"/>
      <c r="AF363" s="57"/>
      <c r="AH363" s="41"/>
      <c r="AV363" s="57"/>
      <c r="AX363" s="41"/>
      <c r="BL363" s="57"/>
      <c r="BN363" s="41"/>
      <c r="CB363" s="57"/>
      <c r="CD363" s="41"/>
    </row>
    <row r="364" ht="12.75" customHeight="1">
      <c r="P364" s="57"/>
      <c r="R364" s="41"/>
      <c r="AF364" s="57"/>
      <c r="AH364" s="41"/>
      <c r="AV364" s="57"/>
      <c r="AX364" s="41"/>
      <c r="BL364" s="57"/>
      <c r="BN364" s="41"/>
      <c r="CB364" s="57"/>
      <c r="CD364" s="41"/>
    </row>
    <row r="365" ht="12.75" customHeight="1">
      <c r="P365" s="57"/>
      <c r="R365" s="41"/>
      <c r="AF365" s="57"/>
      <c r="AH365" s="41"/>
      <c r="AV365" s="57"/>
      <c r="AX365" s="41"/>
      <c r="BL365" s="57"/>
      <c r="BN365" s="41"/>
      <c r="CB365" s="57"/>
      <c r="CD365" s="41"/>
    </row>
    <row r="366" ht="12.75" customHeight="1">
      <c r="P366" s="57"/>
      <c r="R366" s="41"/>
      <c r="AF366" s="57"/>
      <c r="AH366" s="41"/>
      <c r="AV366" s="57"/>
      <c r="AX366" s="41"/>
      <c r="BL366" s="57"/>
      <c r="BN366" s="41"/>
      <c r="CB366" s="57"/>
      <c r="CD366" s="41"/>
    </row>
    <row r="367" ht="12.75" customHeight="1">
      <c r="P367" s="57"/>
      <c r="R367" s="41"/>
      <c r="AF367" s="57"/>
      <c r="AH367" s="41"/>
      <c r="AV367" s="57"/>
      <c r="AX367" s="41"/>
      <c r="BL367" s="57"/>
      <c r="BN367" s="41"/>
      <c r="CB367" s="57"/>
      <c r="CD367" s="41"/>
    </row>
    <row r="368" ht="12.75" customHeight="1">
      <c r="P368" s="57"/>
      <c r="R368" s="41"/>
      <c r="AF368" s="57"/>
      <c r="AH368" s="41"/>
      <c r="AV368" s="57"/>
      <c r="AX368" s="41"/>
      <c r="BL368" s="57"/>
      <c r="BN368" s="41"/>
      <c r="CB368" s="57"/>
      <c r="CD368" s="41"/>
    </row>
    <row r="369" ht="12.75" customHeight="1">
      <c r="P369" s="57"/>
      <c r="R369" s="41"/>
      <c r="AF369" s="57"/>
      <c r="AH369" s="41"/>
      <c r="AV369" s="57"/>
      <c r="AX369" s="41"/>
      <c r="BL369" s="57"/>
      <c r="BN369" s="41"/>
      <c r="CB369" s="57"/>
      <c r="CD369" s="41"/>
    </row>
    <row r="370" ht="12.75" customHeight="1">
      <c r="P370" s="57"/>
      <c r="R370" s="41"/>
      <c r="AF370" s="57"/>
      <c r="AH370" s="41"/>
      <c r="AV370" s="57"/>
      <c r="AX370" s="41"/>
      <c r="BL370" s="57"/>
      <c r="BN370" s="41"/>
      <c r="CB370" s="57"/>
      <c r="CD370" s="41"/>
    </row>
    <row r="371" ht="12.75" customHeight="1">
      <c r="P371" s="57"/>
      <c r="R371" s="41"/>
      <c r="AF371" s="57"/>
      <c r="AH371" s="41"/>
      <c r="AV371" s="57"/>
      <c r="AX371" s="41"/>
      <c r="BL371" s="57"/>
      <c r="BN371" s="41"/>
      <c r="CB371" s="57"/>
      <c r="CD371" s="41"/>
    </row>
    <row r="372" ht="12.75" customHeight="1">
      <c r="P372" s="57"/>
      <c r="R372" s="41"/>
      <c r="AF372" s="57"/>
      <c r="AH372" s="41"/>
      <c r="AV372" s="57"/>
      <c r="AX372" s="41"/>
      <c r="BL372" s="57"/>
      <c r="BN372" s="41"/>
      <c r="CB372" s="57"/>
      <c r="CD372" s="41"/>
    </row>
    <row r="373" ht="12.75" customHeight="1">
      <c r="P373" s="57"/>
      <c r="R373" s="41"/>
      <c r="AF373" s="57"/>
      <c r="AH373" s="41"/>
      <c r="AV373" s="57"/>
      <c r="AX373" s="41"/>
      <c r="BL373" s="57"/>
      <c r="BN373" s="41"/>
      <c r="CB373" s="57"/>
      <c r="CD373" s="41"/>
    </row>
    <row r="374" ht="12.75" customHeight="1">
      <c r="P374" s="57"/>
      <c r="R374" s="41"/>
      <c r="AF374" s="57"/>
      <c r="AH374" s="41"/>
      <c r="AV374" s="57"/>
      <c r="AX374" s="41"/>
      <c r="BL374" s="57"/>
      <c r="BN374" s="41"/>
      <c r="CB374" s="57"/>
      <c r="CD374" s="41"/>
    </row>
    <row r="375" ht="12.75" customHeight="1">
      <c r="P375" s="57"/>
      <c r="R375" s="41"/>
      <c r="AF375" s="57"/>
      <c r="AH375" s="41"/>
      <c r="AV375" s="57"/>
      <c r="AX375" s="41"/>
      <c r="BL375" s="57"/>
      <c r="BN375" s="41"/>
      <c r="CB375" s="57"/>
      <c r="CD375" s="41"/>
    </row>
    <row r="376" ht="12.75" customHeight="1">
      <c r="P376" s="57"/>
      <c r="R376" s="41"/>
      <c r="AF376" s="57"/>
      <c r="AH376" s="41"/>
      <c r="AV376" s="57"/>
      <c r="AX376" s="41"/>
      <c r="BL376" s="57"/>
      <c r="BN376" s="41"/>
      <c r="CB376" s="57"/>
      <c r="CD376" s="41"/>
    </row>
    <row r="377" ht="12.75" customHeight="1">
      <c r="P377" s="57"/>
      <c r="R377" s="41"/>
      <c r="AF377" s="57"/>
      <c r="AH377" s="41"/>
      <c r="AV377" s="57"/>
      <c r="AX377" s="41"/>
      <c r="BL377" s="57"/>
      <c r="BN377" s="41"/>
      <c r="CB377" s="57"/>
      <c r="CD377" s="41"/>
    </row>
    <row r="378" ht="12.75" customHeight="1">
      <c r="P378" s="57"/>
      <c r="R378" s="41"/>
      <c r="AF378" s="57"/>
      <c r="AH378" s="41"/>
      <c r="AV378" s="57"/>
      <c r="AX378" s="41"/>
      <c r="BL378" s="57"/>
      <c r="BN378" s="41"/>
      <c r="CB378" s="57"/>
      <c r="CD378" s="41"/>
    </row>
    <row r="379" ht="12.75" customHeight="1">
      <c r="P379" s="57"/>
      <c r="R379" s="41"/>
      <c r="AF379" s="57"/>
      <c r="AH379" s="41"/>
      <c r="AV379" s="57"/>
      <c r="AX379" s="41"/>
      <c r="BL379" s="57"/>
      <c r="BN379" s="41"/>
      <c r="CB379" s="57"/>
      <c r="CD379" s="41"/>
    </row>
    <row r="380" ht="12.75" customHeight="1">
      <c r="P380" s="57"/>
      <c r="R380" s="41"/>
      <c r="AF380" s="57"/>
      <c r="AH380" s="41"/>
      <c r="AV380" s="57"/>
      <c r="AX380" s="41"/>
      <c r="BL380" s="57"/>
      <c r="BN380" s="41"/>
      <c r="CB380" s="57"/>
      <c r="CD380" s="41"/>
    </row>
    <row r="381" ht="12.75" customHeight="1">
      <c r="P381" s="57"/>
      <c r="R381" s="41"/>
      <c r="AF381" s="57"/>
      <c r="AH381" s="41"/>
      <c r="AV381" s="57"/>
      <c r="AX381" s="41"/>
      <c r="BL381" s="57"/>
      <c r="BN381" s="41"/>
      <c r="CB381" s="57"/>
      <c r="CD381" s="41"/>
    </row>
    <row r="382" ht="12.75" customHeight="1">
      <c r="P382" s="57"/>
      <c r="R382" s="41"/>
      <c r="AF382" s="57"/>
      <c r="AH382" s="41"/>
      <c r="AV382" s="57"/>
      <c r="AX382" s="41"/>
      <c r="BL382" s="57"/>
      <c r="BN382" s="41"/>
      <c r="CB382" s="57"/>
      <c r="CD382" s="41"/>
    </row>
    <row r="383" ht="12.75" customHeight="1">
      <c r="P383" s="57"/>
      <c r="R383" s="41"/>
      <c r="AF383" s="57"/>
      <c r="AH383" s="41"/>
      <c r="AV383" s="57"/>
      <c r="AX383" s="41"/>
      <c r="BL383" s="57"/>
      <c r="BN383" s="41"/>
      <c r="CB383" s="57"/>
      <c r="CD383" s="41"/>
    </row>
    <row r="384" ht="12.75" customHeight="1">
      <c r="P384" s="57"/>
      <c r="R384" s="41"/>
      <c r="AF384" s="57"/>
      <c r="AH384" s="41"/>
      <c r="AV384" s="57"/>
      <c r="AX384" s="41"/>
      <c r="BL384" s="57"/>
      <c r="BN384" s="41"/>
      <c r="CB384" s="57"/>
      <c r="CD384" s="41"/>
    </row>
    <row r="385" ht="12.75" customHeight="1">
      <c r="P385" s="57"/>
      <c r="R385" s="41"/>
      <c r="AF385" s="57"/>
      <c r="AH385" s="41"/>
      <c r="AV385" s="57"/>
      <c r="AX385" s="41"/>
      <c r="BL385" s="57"/>
      <c r="BN385" s="41"/>
      <c r="CB385" s="57"/>
      <c r="CD385" s="41"/>
    </row>
    <row r="386" ht="12.75" customHeight="1">
      <c r="P386" s="57"/>
      <c r="R386" s="41"/>
      <c r="AF386" s="57"/>
      <c r="AH386" s="41"/>
      <c r="AV386" s="57"/>
      <c r="AX386" s="41"/>
      <c r="BL386" s="57"/>
      <c r="BN386" s="41"/>
      <c r="CB386" s="57"/>
      <c r="CD386" s="41"/>
    </row>
    <row r="387" ht="12.75" customHeight="1">
      <c r="P387" s="57"/>
      <c r="R387" s="41"/>
      <c r="AF387" s="57"/>
      <c r="AH387" s="41"/>
      <c r="AV387" s="57"/>
      <c r="AX387" s="41"/>
      <c r="BL387" s="57"/>
      <c r="BN387" s="41"/>
      <c r="CB387" s="57"/>
      <c r="CD387" s="41"/>
    </row>
    <row r="388" ht="12.75" customHeight="1">
      <c r="P388" s="57"/>
      <c r="R388" s="41"/>
      <c r="AF388" s="57"/>
      <c r="AH388" s="41"/>
      <c r="AV388" s="57"/>
      <c r="AX388" s="41"/>
      <c r="BL388" s="57"/>
      <c r="BN388" s="41"/>
      <c r="CB388" s="57"/>
      <c r="CD388" s="41"/>
    </row>
    <row r="389" ht="12.75" customHeight="1">
      <c r="P389" s="57"/>
      <c r="R389" s="41"/>
      <c r="AF389" s="57"/>
      <c r="AH389" s="41"/>
      <c r="AV389" s="57"/>
      <c r="AX389" s="41"/>
      <c r="BL389" s="57"/>
      <c r="BN389" s="41"/>
      <c r="CB389" s="57"/>
      <c r="CD389" s="41"/>
    </row>
    <row r="390" ht="12.75" customHeight="1">
      <c r="P390" s="57"/>
      <c r="R390" s="41"/>
      <c r="AF390" s="57"/>
      <c r="AH390" s="41"/>
      <c r="AV390" s="57"/>
      <c r="AX390" s="41"/>
      <c r="BL390" s="57"/>
      <c r="BN390" s="41"/>
      <c r="CB390" s="57"/>
      <c r="CD390" s="41"/>
    </row>
    <row r="391" ht="12.75" customHeight="1">
      <c r="P391" s="57"/>
      <c r="R391" s="41"/>
      <c r="AF391" s="57"/>
      <c r="AH391" s="41"/>
      <c r="AV391" s="57"/>
      <c r="AX391" s="41"/>
      <c r="BL391" s="57"/>
      <c r="BN391" s="41"/>
      <c r="CB391" s="57"/>
      <c r="CD391" s="41"/>
    </row>
    <row r="392" ht="12.75" customHeight="1">
      <c r="P392" s="57"/>
      <c r="R392" s="41"/>
      <c r="AF392" s="57"/>
      <c r="AH392" s="41"/>
      <c r="AV392" s="57"/>
      <c r="AX392" s="41"/>
      <c r="BL392" s="57"/>
      <c r="BN392" s="41"/>
      <c r="CB392" s="57"/>
      <c r="CD392" s="41"/>
    </row>
    <row r="393" ht="12.75" customHeight="1">
      <c r="P393" s="57"/>
      <c r="R393" s="41"/>
      <c r="AF393" s="57"/>
      <c r="AH393" s="41"/>
      <c r="AV393" s="57"/>
      <c r="AX393" s="41"/>
      <c r="BL393" s="57"/>
      <c r="BN393" s="41"/>
      <c r="CB393" s="57"/>
      <c r="CD393" s="41"/>
    </row>
    <row r="394" ht="12.75" customHeight="1">
      <c r="P394" s="57"/>
      <c r="R394" s="41"/>
      <c r="AF394" s="57"/>
      <c r="AH394" s="41"/>
      <c r="AV394" s="57"/>
      <c r="AX394" s="41"/>
      <c r="BL394" s="57"/>
      <c r="BN394" s="41"/>
      <c r="CB394" s="57"/>
      <c r="CD394" s="41"/>
    </row>
    <row r="395" ht="12.75" customHeight="1">
      <c r="P395" s="57"/>
      <c r="R395" s="41"/>
      <c r="AF395" s="57"/>
      <c r="AH395" s="41"/>
      <c r="AV395" s="57"/>
      <c r="AX395" s="41"/>
      <c r="BL395" s="57"/>
      <c r="BN395" s="41"/>
      <c r="CB395" s="57"/>
      <c r="CD395" s="41"/>
    </row>
    <row r="396" ht="12.75" customHeight="1">
      <c r="P396" s="57"/>
      <c r="R396" s="41"/>
      <c r="AF396" s="57"/>
      <c r="AH396" s="41"/>
      <c r="AV396" s="57"/>
      <c r="AX396" s="41"/>
      <c r="BL396" s="57"/>
      <c r="BN396" s="41"/>
      <c r="CB396" s="57"/>
      <c r="CD396" s="41"/>
    </row>
    <row r="397" ht="12.75" customHeight="1">
      <c r="P397" s="57"/>
      <c r="R397" s="41"/>
      <c r="AF397" s="57"/>
      <c r="AH397" s="41"/>
      <c r="AV397" s="57"/>
      <c r="AX397" s="41"/>
      <c r="BL397" s="57"/>
      <c r="BN397" s="41"/>
      <c r="CB397" s="57"/>
      <c r="CD397" s="41"/>
    </row>
    <row r="398" ht="12.75" customHeight="1">
      <c r="P398" s="57"/>
      <c r="R398" s="41"/>
      <c r="AF398" s="57"/>
      <c r="AH398" s="41"/>
      <c r="AV398" s="57"/>
      <c r="AX398" s="41"/>
      <c r="BL398" s="57"/>
      <c r="BN398" s="41"/>
      <c r="CB398" s="57"/>
      <c r="CD398" s="41"/>
    </row>
    <row r="399" ht="12.75" customHeight="1">
      <c r="P399" s="57"/>
      <c r="R399" s="41"/>
      <c r="AF399" s="57"/>
      <c r="AH399" s="41"/>
      <c r="AV399" s="57"/>
      <c r="AX399" s="41"/>
      <c r="BL399" s="57"/>
      <c r="BN399" s="41"/>
      <c r="CB399" s="57"/>
      <c r="CD399" s="41"/>
    </row>
    <row r="400" ht="12.75" customHeight="1">
      <c r="P400" s="57"/>
      <c r="R400" s="41"/>
      <c r="AF400" s="57"/>
      <c r="AH400" s="41"/>
      <c r="AV400" s="57"/>
      <c r="AX400" s="41"/>
      <c r="BL400" s="57"/>
      <c r="BN400" s="41"/>
      <c r="CB400" s="57"/>
      <c r="CD400" s="41"/>
    </row>
    <row r="401" ht="12.75" customHeight="1">
      <c r="P401" s="57"/>
      <c r="R401" s="41"/>
      <c r="AF401" s="57"/>
      <c r="AH401" s="41"/>
      <c r="AV401" s="57"/>
      <c r="AX401" s="41"/>
      <c r="BL401" s="57"/>
      <c r="BN401" s="41"/>
      <c r="CB401" s="57"/>
      <c r="CD401" s="41"/>
    </row>
    <row r="402" ht="12.75" customHeight="1">
      <c r="P402" s="57"/>
      <c r="R402" s="41"/>
      <c r="AF402" s="57"/>
      <c r="AH402" s="41"/>
      <c r="AV402" s="57"/>
      <c r="AX402" s="41"/>
      <c r="BL402" s="57"/>
      <c r="BN402" s="41"/>
      <c r="CB402" s="57"/>
      <c r="CD402" s="41"/>
    </row>
    <row r="403" ht="12.75" customHeight="1">
      <c r="P403" s="57"/>
      <c r="R403" s="41"/>
      <c r="AF403" s="57"/>
      <c r="AH403" s="41"/>
      <c r="AV403" s="57"/>
      <c r="AX403" s="41"/>
      <c r="BL403" s="57"/>
      <c r="BN403" s="41"/>
      <c r="CB403" s="57"/>
      <c r="CD403" s="41"/>
    </row>
    <row r="404" ht="12.75" customHeight="1">
      <c r="P404" s="57"/>
      <c r="R404" s="41"/>
      <c r="AF404" s="57"/>
      <c r="AH404" s="41"/>
      <c r="AV404" s="57"/>
      <c r="AX404" s="41"/>
      <c r="BL404" s="57"/>
      <c r="BN404" s="41"/>
      <c r="CB404" s="57"/>
      <c r="CD404" s="41"/>
    </row>
    <row r="405" ht="12.75" customHeight="1">
      <c r="P405" s="57"/>
      <c r="R405" s="41"/>
      <c r="AF405" s="57"/>
      <c r="AH405" s="41"/>
      <c r="AV405" s="57"/>
      <c r="AX405" s="41"/>
      <c r="BL405" s="57"/>
      <c r="BN405" s="41"/>
      <c r="CB405" s="57"/>
      <c r="CD405" s="41"/>
    </row>
    <row r="406" ht="12.75" customHeight="1">
      <c r="P406" s="57"/>
      <c r="R406" s="41"/>
      <c r="AF406" s="57"/>
      <c r="AH406" s="41"/>
      <c r="AV406" s="57"/>
      <c r="AX406" s="41"/>
      <c r="BL406" s="57"/>
      <c r="BN406" s="41"/>
      <c r="CB406" s="57"/>
      <c r="CD406" s="41"/>
    </row>
    <row r="407" ht="12.75" customHeight="1">
      <c r="P407" s="57"/>
      <c r="R407" s="41"/>
      <c r="AF407" s="57"/>
      <c r="AH407" s="41"/>
      <c r="AV407" s="57"/>
      <c r="AX407" s="41"/>
      <c r="BL407" s="57"/>
      <c r="BN407" s="41"/>
      <c r="CB407" s="57"/>
      <c r="CD407" s="41"/>
    </row>
    <row r="408" ht="12.75" customHeight="1">
      <c r="P408" s="57"/>
      <c r="R408" s="41"/>
      <c r="AF408" s="57"/>
      <c r="AH408" s="41"/>
      <c r="AV408" s="57"/>
      <c r="AX408" s="41"/>
      <c r="BL408" s="57"/>
      <c r="BN408" s="41"/>
      <c r="CB408" s="57"/>
      <c r="CD408" s="41"/>
    </row>
    <row r="409" ht="12.75" customHeight="1">
      <c r="P409" s="57"/>
      <c r="R409" s="41"/>
      <c r="AF409" s="57"/>
      <c r="AH409" s="41"/>
      <c r="AV409" s="57"/>
      <c r="AX409" s="41"/>
      <c r="BL409" s="57"/>
      <c r="BN409" s="41"/>
      <c r="CB409" s="57"/>
      <c r="CD409" s="41"/>
    </row>
    <row r="410" ht="12.75" customHeight="1">
      <c r="P410" s="57"/>
      <c r="R410" s="41"/>
      <c r="AF410" s="57"/>
      <c r="AH410" s="41"/>
      <c r="AV410" s="57"/>
      <c r="AX410" s="41"/>
      <c r="BL410" s="57"/>
      <c r="BN410" s="41"/>
      <c r="CB410" s="57"/>
      <c r="CD410" s="41"/>
    </row>
    <row r="411" ht="12.75" customHeight="1">
      <c r="P411" s="57"/>
      <c r="R411" s="41"/>
      <c r="AF411" s="57"/>
      <c r="AH411" s="41"/>
      <c r="AV411" s="57"/>
      <c r="AX411" s="41"/>
      <c r="BL411" s="57"/>
      <c r="BN411" s="41"/>
      <c r="CB411" s="57"/>
      <c r="CD411" s="41"/>
    </row>
    <row r="412" ht="12.75" customHeight="1">
      <c r="P412" s="57"/>
      <c r="R412" s="41"/>
      <c r="AF412" s="57"/>
      <c r="AH412" s="41"/>
      <c r="AV412" s="57"/>
      <c r="AX412" s="41"/>
      <c r="BL412" s="57"/>
      <c r="BN412" s="41"/>
      <c r="CB412" s="57"/>
      <c r="CD412" s="41"/>
    </row>
    <row r="413" ht="12.75" customHeight="1">
      <c r="P413" s="57"/>
      <c r="R413" s="41"/>
      <c r="AF413" s="57"/>
      <c r="AH413" s="41"/>
      <c r="AV413" s="57"/>
      <c r="AX413" s="41"/>
      <c r="BL413" s="57"/>
      <c r="BN413" s="41"/>
      <c r="CB413" s="57"/>
      <c r="CD413" s="41"/>
    </row>
    <row r="414" ht="12.75" customHeight="1">
      <c r="P414" s="57"/>
      <c r="R414" s="41"/>
      <c r="AF414" s="57"/>
      <c r="AH414" s="41"/>
      <c r="AV414" s="57"/>
      <c r="AX414" s="41"/>
      <c r="BL414" s="57"/>
      <c r="BN414" s="41"/>
      <c r="CB414" s="57"/>
      <c r="CD414" s="41"/>
    </row>
    <row r="415" ht="12.75" customHeight="1">
      <c r="P415" s="57"/>
      <c r="R415" s="41"/>
      <c r="AF415" s="57"/>
      <c r="AH415" s="41"/>
      <c r="AV415" s="57"/>
      <c r="AX415" s="41"/>
      <c r="BL415" s="57"/>
      <c r="BN415" s="41"/>
      <c r="CB415" s="57"/>
      <c r="CD415" s="41"/>
    </row>
    <row r="416" ht="12.75" customHeight="1">
      <c r="P416" s="57"/>
      <c r="R416" s="41"/>
      <c r="AF416" s="57"/>
      <c r="AH416" s="41"/>
      <c r="AV416" s="57"/>
      <c r="AX416" s="41"/>
      <c r="BL416" s="57"/>
      <c r="BN416" s="41"/>
      <c r="CB416" s="57"/>
      <c r="CD416" s="41"/>
    </row>
    <row r="417" ht="12.75" customHeight="1">
      <c r="P417" s="57"/>
      <c r="R417" s="41"/>
      <c r="AF417" s="57"/>
      <c r="AH417" s="41"/>
      <c r="AV417" s="57"/>
      <c r="AX417" s="41"/>
      <c r="BL417" s="57"/>
      <c r="BN417" s="41"/>
      <c r="CB417" s="57"/>
      <c r="CD417" s="41"/>
    </row>
    <row r="418" ht="12.75" customHeight="1">
      <c r="P418" s="57"/>
      <c r="R418" s="41"/>
      <c r="AF418" s="57"/>
      <c r="AH418" s="41"/>
      <c r="AV418" s="57"/>
      <c r="AX418" s="41"/>
      <c r="BL418" s="57"/>
      <c r="BN418" s="41"/>
      <c r="CB418" s="57"/>
      <c r="CD418" s="41"/>
    </row>
    <row r="419" ht="12.75" customHeight="1">
      <c r="P419" s="57"/>
      <c r="R419" s="41"/>
      <c r="AF419" s="57"/>
      <c r="AH419" s="41"/>
      <c r="AV419" s="57"/>
      <c r="AX419" s="41"/>
      <c r="BL419" s="57"/>
      <c r="BN419" s="41"/>
      <c r="CB419" s="57"/>
      <c r="CD419" s="41"/>
    </row>
    <row r="420" ht="12.75" customHeight="1">
      <c r="P420" s="57"/>
      <c r="R420" s="41"/>
      <c r="AF420" s="57"/>
      <c r="AH420" s="41"/>
      <c r="AV420" s="57"/>
      <c r="AX420" s="41"/>
      <c r="BL420" s="57"/>
      <c r="BN420" s="41"/>
      <c r="CB420" s="57"/>
      <c r="CD420" s="41"/>
    </row>
    <row r="421" ht="12.75" customHeight="1">
      <c r="P421" s="57"/>
      <c r="R421" s="41"/>
      <c r="AF421" s="57"/>
      <c r="AH421" s="41"/>
      <c r="AV421" s="57"/>
      <c r="AX421" s="41"/>
      <c r="BL421" s="57"/>
      <c r="BN421" s="41"/>
      <c r="CB421" s="57"/>
      <c r="CD421" s="41"/>
    </row>
    <row r="422" ht="12.75" customHeight="1">
      <c r="P422" s="57"/>
      <c r="R422" s="41"/>
      <c r="AF422" s="57"/>
      <c r="AH422" s="41"/>
      <c r="AV422" s="57"/>
      <c r="AX422" s="41"/>
      <c r="BL422" s="57"/>
      <c r="BN422" s="41"/>
      <c r="CB422" s="57"/>
      <c r="CD422" s="41"/>
    </row>
    <row r="423" ht="12.75" customHeight="1">
      <c r="P423" s="57"/>
      <c r="R423" s="41"/>
      <c r="AF423" s="57"/>
      <c r="AH423" s="41"/>
      <c r="AV423" s="57"/>
      <c r="AX423" s="41"/>
      <c r="BL423" s="57"/>
      <c r="BN423" s="41"/>
      <c r="CB423" s="57"/>
      <c r="CD423" s="41"/>
    </row>
    <row r="424" ht="12.75" customHeight="1">
      <c r="P424" s="57"/>
      <c r="R424" s="41"/>
      <c r="AF424" s="57"/>
      <c r="AH424" s="41"/>
      <c r="AV424" s="57"/>
      <c r="AX424" s="41"/>
      <c r="BL424" s="57"/>
      <c r="BN424" s="41"/>
      <c r="CB424" s="57"/>
      <c r="CD424" s="41"/>
    </row>
    <row r="425" ht="12.75" customHeight="1">
      <c r="P425" s="57"/>
      <c r="R425" s="41"/>
      <c r="AF425" s="57"/>
      <c r="AH425" s="41"/>
      <c r="AV425" s="57"/>
      <c r="AX425" s="41"/>
      <c r="BL425" s="57"/>
      <c r="BN425" s="41"/>
      <c r="CB425" s="57"/>
      <c r="CD425" s="41"/>
    </row>
    <row r="426" ht="12.75" customHeight="1">
      <c r="P426" s="57"/>
      <c r="R426" s="41"/>
      <c r="AF426" s="57"/>
      <c r="AH426" s="41"/>
      <c r="AV426" s="57"/>
      <c r="AX426" s="41"/>
      <c r="BL426" s="57"/>
      <c r="BN426" s="41"/>
      <c r="CB426" s="57"/>
      <c r="CD426" s="41"/>
    </row>
    <row r="427" ht="12.75" customHeight="1">
      <c r="P427" s="57"/>
      <c r="R427" s="41"/>
      <c r="AF427" s="57"/>
      <c r="AH427" s="41"/>
      <c r="AV427" s="57"/>
      <c r="AX427" s="41"/>
      <c r="BL427" s="57"/>
      <c r="BN427" s="41"/>
      <c r="CB427" s="57"/>
      <c r="CD427" s="41"/>
    </row>
    <row r="428" ht="12.75" customHeight="1">
      <c r="P428" s="57"/>
      <c r="R428" s="41"/>
      <c r="AF428" s="57"/>
      <c r="AH428" s="41"/>
      <c r="AV428" s="57"/>
      <c r="AX428" s="41"/>
      <c r="BL428" s="57"/>
      <c r="BN428" s="41"/>
      <c r="CB428" s="57"/>
      <c r="CD428" s="41"/>
    </row>
    <row r="429" ht="12.75" customHeight="1">
      <c r="P429" s="57"/>
      <c r="R429" s="41"/>
      <c r="AF429" s="57"/>
      <c r="AH429" s="41"/>
      <c r="AV429" s="57"/>
      <c r="AX429" s="41"/>
      <c r="BL429" s="57"/>
      <c r="BN429" s="41"/>
      <c r="CB429" s="57"/>
      <c r="CD429" s="41"/>
    </row>
    <row r="430" ht="12.75" customHeight="1">
      <c r="P430" s="57"/>
      <c r="R430" s="41"/>
      <c r="AF430" s="57"/>
      <c r="AH430" s="41"/>
      <c r="AV430" s="57"/>
      <c r="AX430" s="41"/>
      <c r="BL430" s="57"/>
      <c r="BN430" s="41"/>
      <c r="CB430" s="57"/>
      <c r="CD430" s="41"/>
    </row>
    <row r="431" ht="12.75" customHeight="1">
      <c r="P431" s="57"/>
      <c r="R431" s="41"/>
      <c r="AF431" s="57"/>
      <c r="AH431" s="41"/>
      <c r="AV431" s="57"/>
      <c r="AX431" s="41"/>
      <c r="BL431" s="57"/>
      <c r="BN431" s="41"/>
      <c r="CB431" s="57"/>
      <c r="CD431" s="41"/>
    </row>
    <row r="432" ht="12.75" customHeight="1">
      <c r="P432" s="57"/>
      <c r="R432" s="41"/>
      <c r="AF432" s="57"/>
      <c r="AH432" s="41"/>
      <c r="AV432" s="57"/>
      <c r="AX432" s="41"/>
      <c r="BL432" s="57"/>
      <c r="BN432" s="41"/>
      <c r="CB432" s="57"/>
      <c r="CD432" s="41"/>
    </row>
    <row r="433" ht="12.75" customHeight="1">
      <c r="P433" s="57"/>
      <c r="R433" s="41"/>
      <c r="AF433" s="57"/>
      <c r="AH433" s="41"/>
      <c r="AV433" s="57"/>
      <c r="AX433" s="41"/>
      <c r="BL433" s="57"/>
      <c r="BN433" s="41"/>
      <c r="CB433" s="57"/>
      <c r="CD433" s="41"/>
    </row>
    <row r="434" ht="12.75" customHeight="1">
      <c r="P434" s="57"/>
      <c r="R434" s="41"/>
      <c r="AF434" s="57"/>
      <c r="AH434" s="41"/>
      <c r="AV434" s="57"/>
      <c r="AX434" s="41"/>
      <c r="BL434" s="57"/>
      <c r="BN434" s="41"/>
      <c r="CB434" s="57"/>
      <c r="CD434" s="41"/>
    </row>
    <row r="435" ht="12.75" customHeight="1">
      <c r="P435" s="57"/>
      <c r="R435" s="41"/>
      <c r="AF435" s="57"/>
      <c r="AH435" s="41"/>
      <c r="AV435" s="57"/>
      <c r="AX435" s="41"/>
      <c r="BL435" s="57"/>
      <c r="BN435" s="41"/>
      <c r="CB435" s="57"/>
      <c r="CD435" s="41"/>
    </row>
    <row r="436" ht="12.75" customHeight="1">
      <c r="P436" s="57"/>
      <c r="R436" s="41"/>
      <c r="AF436" s="57"/>
      <c r="AH436" s="41"/>
      <c r="AV436" s="57"/>
      <c r="AX436" s="41"/>
      <c r="BL436" s="57"/>
      <c r="BN436" s="41"/>
      <c r="CB436" s="57"/>
      <c r="CD436" s="41"/>
    </row>
    <row r="437" ht="12.75" customHeight="1">
      <c r="P437" s="57"/>
      <c r="R437" s="41"/>
      <c r="AF437" s="57"/>
      <c r="AH437" s="41"/>
      <c r="AV437" s="57"/>
      <c r="AX437" s="41"/>
      <c r="BL437" s="57"/>
      <c r="BN437" s="41"/>
      <c r="CB437" s="57"/>
      <c r="CD437" s="41"/>
    </row>
    <row r="438" ht="12.75" customHeight="1">
      <c r="P438" s="57"/>
      <c r="R438" s="41"/>
      <c r="AF438" s="57"/>
      <c r="AH438" s="41"/>
      <c r="AV438" s="57"/>
      <c r="AX438" s="41"/>
      <c r="BL438" s="57"/>
      <c r="BN438" s="41"/>
      <c r="CB438" s="57"/>
      <c r="CD438" s="41"/>
    </row>
    <row r="439" ht="12.75" customHeight="1">
      <c r="P439" s="57"/>
      <c r="R439" s="41"/>
      <c r="AF439" s="57"/>
      <c r="AH439" s="41"/>
      <c r="AV439" s="57"/>
      <c r="AX439" s="41"/>
      <c r="BL439" s="57"/>
      <c r="BN439" s="41"/>
      <c r="CB439" s="57"/>
      <c r="CD439" s="41"/>
    </row>
    <row r="440" ht="12.75" customHeight="1">
      <c r="P440" s="57"/>
      <c r="R440" s="41"/>
      <c r="AF440" s="57"/>
      <c r="AH440" s="41"/>
      <c r="AV440" s="57"/>
      <c r="AX440" s="41"/>
      <c r="BL440" s="57"/>
      <c r="BN440" s="41"/>
      <c r="CB440" s="57"/>
      <c r="CD440" s="41"/>
    </row>
    <row r="441" ht="12.75" customHeight="1">
      <c r="P441" s="57"/>
      <c r="R441" s="41"/>
      <c r="AF441" s="57"/>
      <c r="AH441" s="41"/>
      <c r="AV441" s="57"/>
      <c r="AX441" s="41"/>
      <c r="BL441" s="57"/>
      <c r="BN441" s="41"/>
      <c r="CB441" s="57"/>
      <c r="CD441" s="41"/>
    </row>
    <row r="442" ht="12.75" customHeight="1">
      <c r="P442" s="57"/>
      <c r="R442" s="41"/>
      <c r="AF442" s="57"/>
      <c r="AH442" s="41"/>
      <c r="AV442" s="57"/>
      <c r="AX442" s="41"/>
      <c r="BL442" s="57"/>
      <c r="BN442" s="41"/>
      <c r="CB442" s="57"/>
      <c r="CD442" s="41"/>
    </row>
    <row r="443" ht="12.75" customHeight="1">
      <c r="P443" s="57"/>
      <c r="R443" s="41"/>
      <c r="AF443" s="57"/>
      <c r="AH443" s="41"/>
      <c r="AV443" s="57"/>
      <c r="AX443" s="41"/>
      <c r="BL443" s="57"/>
      <c r="BN443" s="41"/>
      <c r="CB443" s="57"/>
      <c r="CD443" s="41"/>
    </row>
    <row r="444" ht="12.75" customHeight="1">
      <c r="P444" s="57"/>
      <c r="R444" s="41"/>
      <c r="AF444" s="57"/>
      <c r="AH444" s="41"/>
      <c r="AV444" s="57"/>
      <c r="AX444" s="41"/>
      <c r="BL444" s="57"/>
      <c r="BN444" s="41"/>
      <c r="CB444" s="57"/>
      <c r="CD444" s="41"/>
    </row>
    <row r="445" ht="12.75" customHeight="1">
      <c r="P445" s="57"/>
      <c r="R445" s="41"/>
      <c r="AF445" s="57"/>
      <c r="AH445" s="41"/>
      <c r="AV445" s="57"/>
      <c r="AX445" s="41"/>
      <c r="BL445" s="57"/>
      <c r="BN445" s="41"/>
      <c r="CB445" s="57"/>
      <c r="CD445" s="41"/>
    </row>
    <row r="446" ht="12.75" customHeight="1">
      <c r="P446" s="57"/>
      <c r="R446" s="41"/>
      <c r="AF446" s="57"/>
      <c r="AH446" s="41"/>
      <c r="AV446" s="57"/>
      <c r="AX446" s="41"/>
      <c r="BL446" s="57"/>
      <c r="BN446" s="41"/>
      <c r="CB446" s="57"/>
      <c r="CD446" s="41"/>
    </row>
    <row r="447" ht="12.75" customHeight="1">
      <c r="P447" s="57"/>
      <c r="R447" s="41"/>
      <c r="AF447" s="57"/>
      <c r="AH447" s="41"/>
      <c r="AV447" s="57"/>
      <c r="AX447" s="41"/>
      <c r="BL447" s="57"/>
      <c r="BN447" s="41"/>
      <c r="CB447" s="57"/>
      <c r="CD447" s="41"/>
    </row>
    <row r="448" ht="12.75" customHeight="1">
      <c r="P448" s="57"/>
      <c r="R448" s="41"/>
      <c r="AF448" s="57"/>
      <c r="AH448" s="41"/>
      <c r="AV448" s="57"/>
      <c r="AX448" s="41"/>
      <c r="BL448" s="57"/>
      <c r="BN448" s="41"/>
      <c r="CB448" s="57"/>
      <c r="CD448" s="41"/>
    </row>
    <row r="449" ht="12.75" customHeight="1">
      <c r="P449" s="57"/>
      <c r="R449" s="41"/>
      <c r="AF449" s="57"/>
      <c r="AH449" s="41"/>
      <c r="AV449" s="57"/>
      <c r="AX449" s="41"/>
      <c r="BL449" s="57"/>
      <c r="BN449" s="41"/>
      <c r="CB449" s="57"/>
      <c r="CD449" s="41"/>
    </row>
    <row r="450" ht="12.75" customHeight="1">
      <c r="P450" s="57"/>
      <c r="R450" s="41"/>
      <c r="AF450" s="57"/>
      <c r="AH450" s="41"/>
      <c r="AV450" s="57"/>
      <c r="AX450" s="41"/>
      <c r="BL450" s="57"/>
      <c r="BN450" s="41"/>
      <c r="CB450" s="57"/>
      <c r="CD450" s="41"/>
    </row>
    <row r="451" ht="12.75" customHeight="1">
      <c r="P451" s="57"/>
      <c r="R451" s="41"/>
      <c r="AF451" s="57"/>
      <c r="AH451" s="41"/>
      <c r="AV451" s="57"/>
      <c r="AX451" s="41"/>
      <c r="BL451" s="57"/>
      <c r="BN451" s="41"/>
      <c r="CB451" s="57"/>
      <c r="CD451" s="41"/>
    </row>
    <row r="452" ht="12.75" customHeight="1">
      <c r="P452" s="57"/>
      <c r="R452" s="41"/>
      <c r="AF452" s="57"/>
      <c r="AH452" s="41"/>
      <c r="AV452" s="57"/>
      <c r="AX452" s="41"/>
      <c r="BL452" s="57"/>
      <c r="BN452" s="41"/>
      <c r="CB452" s="57"/>
      <c r="CD452" s="41"/>
    </row>
    <row r="453" ht="12.75" customHeight="1">
      <c r="P453" s="57"/>
      <c r="R453" s="41"/>
      <c r="AF453" s="57"/>
      <c r="AH453" s="41"/>
      <c r="AV453" s="57"/>
      <c r="AX453" s="41"/>
      <c r="BL453" s="57"/>
      <c r="BN453" s="41"/>
      <c r="CB453" s="57"/>
      <c r="CD453" s="41"/>
    </row>
    <row r="454" ht="12.75" customHeight="1">
      <c r="P454" s="57"/>
      <c r="R454" s="41"/>
      <c r="AF454" s="57"/>
      <c r="AH454" s="41"/>
      <c r="AV454" s="57"/>
      <c r="AX454" s="41"/>
      <c r="BL454" s="57"/>
      <c r="BN454" s="41"/>
      <c r="CB454" s="57"/>
      <c r="CD454" s="41"/>
    </row>
    <row r="455" ht="12.75" customHeight="1">
      <c r="P455" s="57"/>
      <c r="R455" s="41"/>
      <c r="AF455" s="57"/>
      <c r="AH455" s="41"/>
      <c r="AV455" s="57"/>
      <c r="AX455" s="41"/>
      <c r="BL455" s="57"/>
      <c r="BN455" s="41"/>
      <c r="CB455" s="57"/>
      <c r="CD455" s="41"/>
    </row>
    <row r="456" ht="12.75" customHeight="1">
      <c r="P456" s="57"/>
      <c r="R456" s="41"/>
      <c r="AF456" s="57"/>
      <c r="AH456" s="41"/>
      <c r="AV456" s="57"/>
      <c r="AX456" s="41"/>
      <c r="BL456" s="57"/>
      <c r="BN456" s="41"/>
      <c r="CB456" s="57"/>
      <c r="CD456" s="41"/>
    </row>
    <row r="457" ht="12.75" customHeight="1">
      <c r="P457" s="57"/>
      <c r="R457" s="41"/>
      <c r="AF457" s="57"/>
      <c r="AH457" s="41"/>
      <c r="AV457" s="57"/>
      <c r="AX457" s="41"/>
      <c r="BL457" s="57"/>
      <c r="BN457" s="41"/>
      <c r="CB457" s="57"/>
      <c r="CD457" s="41"/>
    </row>
    <row r="458" ht="12.75" customHeight="1">
      <c r="P458" s="57"/>
      <c r="R458" s="41"/>
      <c r="AF458" s="57"/>
      <c r="AH458" s="41"/>
      <c r="AV458" s="57"/>
      <c r="AX458" s="41"/>
      <c r="BL458" s="57"/>
      <c r="BN458" s="41"/>
      <c r="CB458" s="57"/>
      <c r="CD458" s="41"/>
    </row>
    <row r="459" ht="12.75" customHeight="1">
      <c r="P459" s="57"/>
      <c r="R459" s="41"/>
      <c r="AF459" s="57"/>
      <c r="AH459" s="41"/>
      <c r="AV459" s="57"/>
      <c r="AX459" s="41"/>
      <c r="BL459" s="57"/>
      <c r="BN459" s="41"/>
      <c r="CB459" s="57"/>
      <c r="CD459" s="41"/>
    </row>
    <row r="460" ht="12.75" customHeight="1">
      <c r="P460" s="57"/>
      <c r="R460" s="41"/>
      <c r="AF460" s="57"/>
      <c r="AH460" s="41"/>
      <c r="AV460" s="57"/>
      <c r="AX460" s="41"/>
      <c r="BL460" s="57"/>
      <c r="BN460" s="41"/>
      <c r="CB460" s="57"/>
      <c r="CD460" s="41"/>
    </row>
    <row r="461" ht="12.75" customHeight="1">
      <c r="P461" s="57"/>
      <c r="R461" s="41"/>
      <c r="AF461" s="57"/>
      <c r="AH461" s="41"/>
      <c r="AV461" s="57"/>
      <c r="AX461" s="41"/>
      <c r="BL461" s="57"/>
      <c r="BN461" s="41"/>
      <c r="CB461" s="57"/>
      <c r="CD461" s="41"/>
    </row>
    <row r="462" ht="12.75" customHeight="1">
      <c r="P462" s="57"/>
      <c r="R462" s="41"/>
      <c r="AF462" s="57"/>
      <c r="AH462" s="41"/>
      <c r="AV462" s="57"/>
      <c r="AX462" s="41"/>
      <c r="BL462" s="57"/>
      <c r="BN462" s="41"/>
      <c r="CB462" s="57"/>
      <c r="CD462" s="41"/>
    </row>
    <row r="463" ht="12.75" customHeight="1">
      <c r="P463" s="57"/>
      <c r="R463" s="41"/>
      <c r="AF463" s="57"/>
      <c r="AH463" s="41"/>
      <c r="AV463" s="57"/>
      <c r="AX463" s="41"/>
      <c r="BL463" s="57"/>
      <c r="BN463" s="41"/>
      <c r="CB463" s="57"/>
      <c r="CD463" s="41"/>
    </row>
    <row r="464" ht="12.75" customHeight="1">
      <c r="P464" s="57"/>
      <c r="R464" s="41"/>
      <c r="AF464" s="57"/>
      <c r="AH464" s="41"/>
      <c r="AV464" s="57"/>
      <c r="AX464" s="41"/>
      <c r="BL464" s="57"/>
      <c r="BN464" s="41"/>
      <c r="CB464" s="57"/>
      <c r="CD464" s="41"/>
    </row>
    <row r="465" ht="12.75" customHeight="1">
      <c r="P465" s="57"/>
      <c r="R465" s="41"/>
      <c r="AF465" s="57"/>
      <c r="AH465" s="41"/>
      <c r="AV465" s="57"/>
      <c r="AX465" s="41"/>
      <c r="BL465" s="57"/>
      <c r="BN465" s="41"/>
      <c r="CB465" s="57"/>
      <c r="CD465" s="41"/>
    </row>
    <row r="466" ht="12.75" customHeight="1">
      <c r="P466" s="57"/>
      <c r="R466" s="41"/>
      <c r="AF466" s="57"/>
      <c r="AH466" s="41"/>
      <c r="AV466" s="57"/>
      <c r="AX466" s="41"/>
      <c r="BL466" s="57"/>
      <c r="BN466" s="41"/>
      <c r="CB466" s="57"/>
      <c r="CD466" s="41"/>
    </row>
    <row r="467" ht="12.75" customHeight="1">
      <c r="P467" s="57"/>
      <c r="R467" s="41"/>
      <c r="AF467" s="57"/>
      <c r="AH467" s="41"/>
      <c r="AV467" s="57"/>
      <c r="AX467" s="41"/>
      <c r="BL467" s="57"/>
      <c r="BN467" s="41"/>
      <c r="CB467" s="57"/>
      <c r="CD467" s="41"/>
    </row>
    <row r="468" ht="12.75" customHeight="1">
      <c r="P468" s="57"/>
      <c r="R468" s="41"/>
      <c r="AF468" s="57"/>
      <c r="AH468" s="41"/>
      <c r="AV468" s="57"/>
      <c r="AX468" s="41"/>
      <c r="BL468" s="57"/>
      <c r="BN468" s="41"/>
      <c r="CB468" s="57"/>
      <c r="CD468" s="41"/>
    </row>
    <row r="469" ht="12.75" customHeight="1">
      <c r="P469" s="57"/>
      <c r="R469" s="41"/>
      <c r="AF469" s="57"/>
      <c r="AH469" s="41"/>
      <c r="AV469" s="57"/>
      <c r="AX469" s="41"/>
      <c r="BL469" s="57"/>
      <c r="BN469" s="41"/>
      <c r="CB469" s="57"/>
      <c r="CD469" s="41"/>
    </row>
    <row r="470" ht="12.75" customHeight="1">
      <c r="P470" s="57"/>
      <c r="R470" s="41"/>
      <c r="AF470" s="57"/>
      <c r="AH470" s="41"/>
      <c r="AV470" s="57"/>
      <c r="AX470" s="41"/>
      <c r="BL470" s="57"/>
      <c r="BN470" s="41"/>
      <c r="CB470" s="57"/>
      <c r="CD470" s="41"/>
    </row>
    <row r="471" ht="12.75" customHeight="1">
      <c r="P471" s="57"/>
      <c r="R471" s="41"/>
      <c r="AF471" s="57"/>
      <c r="AH471" s="41"/>
      <c r="AV471" s="57"/>
      <c r="AX471" s="41"/>
      <c r="BL471" s="57"/>
      <c r="BN471" s="41"/>
      <c r="CB471" s="57"/>
      <c r="CD471" s="41"/>
    </row>
    <row r="472" ht="12.75" customHeight="1">
      <c r="P472" s="57"/>
      <c r="R472" s="41"/>
      <c r="AF472" s="57"/>
      <c r="AH472" s="41"/>
      <c r="AV472" s="57"/>
      <c r="AX472" s="41"/>
      <c r="BL472" s="57"/>
      <c r="BN472" s="41"/>
      <c r="CB472" s="57"/>
      <c r="CD472" s="41"/>
    </row>
    <row r="473" ht="12.75" customHeight="1">
      <c r="P473" s="57"/>
      <c r="R473" s="41"/>
      <c r="AF473" s="57"/>
      <c r="AH473" s="41"/>
      <c r="AV473" s="57"/>
      <c r="AX473" s="41"/>
      <c r="BL473" s="57"/>
      <c r="BN473" s="41"/>
      <c r="CB473" s="57"/>
      <c r="CD473" s="41"/>
    </row>
    <row r="474" ht="12.75" customHeight="1">
      <c r="P474" s="57"/>
      <c r="R474" s="41"/>
      <c r="AF474" s="57"/>
      <c r="AH474" s="41"/>
      <c r="AV474" s="57"/>
      <c r="AX474" s="41"/>
      <c r="BL474" s="57"/>
      <c r="BN474" s="41"/>
      <c r="CB474" s="57"/>
      <c r="CD474" s="41"/>
    </row>
    <row r="475" ht="12.75" customHeight="1">
      <c r="P475" s="57"/>
      <c r="R475" s="41"/>
      <c r="AF475" s="57"/>
      <c r="AH475" s="41"/>
      <c r="AV475" s="57"/>
      <c r="AX475" s="41"/>
      <c r="BL475" s="57"/>
      <c r="BN475" s="41"/>
      <c r="CB475" s="57"/>
      <c r="CD475" s="41"/>
    </row>
    <row r="476" ht="12.75" customHeight="1">
      <c r="P476" s="57"/>
      <c r="R476" s="41"/>
      <c r="AF476" s="57"/>
      <c r="AH476" s="41"/>
      <c r="AV476" s="57"/>
      <c r="AX476" s="41"/>
      <c r="BL476" s="57"/>
      <c r="BN476" s="41"/>
      <c r="CB476" s="57"/>
      <c r="CD476" s="41"/>
    </row>
    <row r="477" ht="12.75" customHeight="1">
      <c r="P477" s="57"/>
      <c r="R477" s="41"/>
      <c r="AF477" s="57"/>
      <c r="AH477" s="41"/>
      <c r="AV477" s="57"/>
      <c r="AX477" s="41"/>
      <c r="BL477" s="57"/>
      <c r="BN477" s="41"/>
      <c r="CB477" s="57"/>
      <c r="CD477" s="41"/>
    </row>
    <row r="478" ht="12.75" customHeight="1">
      <c r="P478" s="57"/>
      <c r="R478" s="41"/>
      <c r="AF478" s="57"/>
      <c r="AH478" s="41"/>
      <c r="AV478" s="57"/>
      <c r="AX478" s="41"/>
      <c r="BL478" s="57"/>
      <c r="BN478" s="41"/>
      <c r="CB478" s="57"/>
      <c r="CD478" s="41"/>
    </row>
    <row r="479" ht="12.75" customHeight="1">
      <c r="P479" s="57"/>
      <c r="R479" s="41"/>
      <c r="AF479" s="57"/>
      <c r="AH479" s="41"/>
      <c r="AV479" s="57"/>
      <c r="AX479" s="41"/>
      <c r="BL479" s="57"/>
      <c r="BN479" s="41"/>
      <c r="CB479" s="57"/>
      <c r="CD479" s="41"/>
    </row>
    <row r="480" ht="12.75" customHeight="1">
      <c r="P480" s="57"/>
      <c r="R480" s="41"/>
      <c r="AF480" s="57"/>
      <c r="AH480" s="41"/>
      <c r="AV480" s="57"/>
      <c r="AX480" s="41"/>
      <c r="BL480" s="57"/>
      <c r="BN480" s="41"/>
      <c r="CB480" s="57"/>
      <c r="CD480" s="41"/>
    </row>
    <row r="481" ht="12.75" customHeight="1">
      <c r="P481" s="57"/>
      <c r="R481" s="41"/>
      <c r="AF481" s="57"/>
      <c r="AH481" s="41"/>
      <c r="AV481" s="57"/>
      <c r="AX481" s="41"/>
      <c r="BL481" s="57"/>
      <c r="BN481" s="41"/>
      <c r="CB481" s="57"/>
      <c r="CD481" s="41"/>
    </row>
    <row r="482" ht="12.75" customHeight="1">
      <c r="P482" s="57"/>
      <c r="R482" s="41"/>
      <c r="AF482" s="57"/>
      <c r="AH482" s="41"/>
      <c r="AV482" s="57"/>
      <c r="AX482" s="41"/>
      <c r="BL482" s="57"/>
      <c r="BN482" s="41"/>
      <c r="CB482" s="57"/>
      <c r="CD482" s="41"/>
    </row>
    <row r="483" ht="12.75" customHeight="1">
      <c r="P483" s="57"/>
      <c r="R483" s="41"/>
      <c r="AF483" s="57"/>
      <c r="AH483" s="41"/>
      <c r="AV483" s="57"/>
      <c r="AX483" s="41"/>
      <c r="BL483" s="57"/>
      <c r="BN483" s="41"/>
      <c r="CB483" s="57"/>
      <c r="CD483" s="41"/>
    </row>
    <row r="484" ht="12.75" customHeight="1">
      <c r="P484" s="57"/>
      <c r="R484" s="41"/>
      <c r="AF484" s="57"/>
      <c r="AH484" s="41"/>
      <c r="AV484" s="57"/>
      <c r="AX484" s="41"/>
      <c r="BL484" s="57"/>
      <c r="BN484" s="41"/>
      <c r="CB484" s="57"/>
      <c r="CD484" s="41"/>
    </row>
    <row r="485" ht="12.75" customHeight="1">
      <c r="P485" s="57"/>
      <c r="R485" s="41"/>
      <c r="AF485" s="57"/>
      <c r="AH485" s="41"/>
      <c r="AV485" s="57"/>
      <c r="AX485" s="41"/>
      <c r="BL485" s="57"/>
      <c r="BN485" s="41"/>
      <c r="CB485" s="57"/>
      <c r="CD485" s="41"/>
    </row>
    <row r="486" ht="12.75" customHeight="1">
      <c r="P486" s="57"/>
      <c r="R486" s="41"/>
      <c r="AF486" s="57"/>
      <c r="AH486" s="41"/>
      <c r="AV486" s="57"/>
      <c r="AX486" s="41"/>
      <c r="BL486" s="57"/>
      <c r="BN486" s="41"/>
      <c r="CB486" s="57"/>
      <c r="CD486" s="41"/>
    </row>
    <row r="487" ht="12.75" customHeight="1">
      <c r="P487" s="57"/>
      <c r="R487" s="41"/>
      <c r="AF487" s="57"/>
      <c r="AH487" s="41"/>
      <c r="AV487" s="57"/>
      <c r="AX487" s="41"/>
      <c r="BL487" s="57"/>
      <c r="BN487" s="41"/>
      <c r="CB487" s="57"/>
      <c r="CD487" s="41"/>
    </row>
    <row r="488" ht="12.75" customHeight="1">
      <c r="P488" s="57"/>
      <c r="R488" s="41"/>
      <c r="AF488" s="57"/>
      <c r="AH488" s="41"/>
      <c r="AV488" s="57"/>
      <c r="AX488" s="41"/>
      <c r="BL488" s="57"/>
      <c r="BN488" s="41"/>
      <c r="CB488" s="57"/>
      <c r="CD488" s="41"/>
    </row>
    <row r="489" ht="12.75" customHeight="1">
      <c r="P489" s="57"/>
      <c r="R489" s="41"/>
      <c r="AF489" s="57"/>
      <c r="AH489" s="41"/>
      <c r="AV489" s="57"/>
      <c r="AX489" s="41"/>
      <c r="BL489" s="57"/>
      <c r="BN489" s="41"/>
      <c r="CB489" s="57"/>
      <c r="CD489" s="41"/>
    </row>
    <row r="490" ht="12.75" customHeight="1">
      <c r="P490" s="57"/>
      <c r="R490" s="41"/>
      <c r="AF490" s="57"/>
      <c r="AH490" s="41"/>
      <c r="AV490" s="57"/>
      <c r="AX490" s="41"/>
      <c r="BL490" s="57"/>
      <c r="BN490" s="41"/>
      <c r="CB490" s="57"/>
      <c r="CD490" s="41"/>
    </row>
    <row r="491" ht="12.75" customHeight="1">
      <c r="P491" s="57"/>
      <c r="R491" s="41"/>
      <c r="AF491" s="57"/>
      <c r="AH491" s="41"/>
      <c r="AV491" s="57"/>
      <c r="AX491" s="41"/>
      <c r="BL491" s="57"/>
      <c r="BN491" s="41"/>
      <c r="CB491" s="57"/>
      <c r="CD491" s="41"/>
    </row>
    <row r="492" ht="12.75" customHeight="1">
      <c r="P492" s="57"/>
      <c r="R492" s="41"/>
      <c r="AF492" s="57"/>
      <c r="AH492" s="41"/>
      <c r="AV492" s="57"/>
      <c r="AX492" s="41"/>
      <c r="BL492" s="57"/>
      <c r="BN492" s="41"/>
      <c r="CB492" s="57"/>
      <c r="CD492" s="41"/>
    </row>
    <row r="493" ht="12.75" customHeight="1">
      <c r="P493" s="57"/>
      <c r="R493" s="41"/>
      <c r="AF493" s="57"/>
      <c r="AH493" s="41"/>
      <c r="AV493" s="57"/>
      <c r="AX493" s="41"/>
      <c r="BL493" s="57"/>
      <c r="BN493" s="41"/>
      <c r="CB493" s="57"/>
      <c r="CD493" s="41"/>
    </row>
    <row r="494" ht="12.75" customHeight="1">
      <c r="P494" s="57"/>
      <c r="R494" s="41"/>
      <c r="AF494" s="57"/>
      <c r="AH494" s="41"/>
      <c r="AV494" s="57"/>
      <c r="AX494" s="41"/>
      <c r="BL494" s="57"/>
      <c r="BN494" s="41"/>
      <c r="CB494" s="57"/>
      <c r="CD494" s="41"/>
    </row>
    <row r="495" ht="12.75" customHeight="1">
      <c r="P495" s="57"/>
      <c r="R495" s="41"/>
      <c r="AF495" s="57"/>
      <c r="AH495" s="41"/>
      <c r="AV495" s="57"/>
      <c r="AX495" s="41"/>
      <c r="BL495" s="57"/>
      <c r="BN495" s="41"/>
      <c r="CB495" s="57"/>
      <c r="CD495" s="41"/>
    </row>
    <row r="496" ht="12.75" customHeight="1">
      <c r="P496" s="57"/>
      <c r="R496" s="41"/>
      <c r="AF496" s="57"/>
      <c r="AH496" s="41"/>
      <c r="AV496" s="57"/>
      <c r="AX496" s="41"/>
      <c r="BL496" s="57"/>
      <c r="BN496" s="41"/>
      <c r="CB496" s="57"/>
      <c r="CD496" s="41"/>
    </row>
    <row r="497" ht="12.75" customHeight="1">
      <c r="P497" s="57"/>
      <c r="R497" s="41"/>
      <c r="AF497" s="57"/>
      <c r="AH497" s="41"/>
      <c r="AV497" s="57"/>
      <c r="AX497" s="41"/>
      <c r="BL497" s="57"/>
      <c r="BN497" s="41"/>
      <c r="CB497" s="57"/>
      <c r="CD497" s="41"/>
    </row>
    <row r="498" ht="12.75" customHeight="1">
      <c r="P498" s="57"/>
      <c r="R498" s="41"/>
      <c r="AF498" s="57"/>
      <c r="AH498" s="41"/>
      <c r="AV498" s="57"/>
      <c r="AX498" s="41"/>
      <c r="BL498" s="57"/>
      <c r="BN498" s="41"/>
      <c r="CB498" s="57"/>
      <c r="CD498" s="41"/>
    </row>
    <row r="499" ht="12.75" customHeight="1">
      <c r="P499" s="57"/>
      <c r="R499" s="41"/>
      <c r="AF499" s="57"/>
      <c r="AH499" s="41"/>
      <c r="AV499" s="57"/>
      <c r="AX499" s="41"/>
      <c r="BL499" s="57"/>
      <c r="BN499" s="41"/>
      <c r="CB499" s="57"/>
      <c r="CD499" s="41"/>
    </row>
    <row r="500" ht="12.75" customHeight="1">
      <c r="P500" s="57"/>
      <c r="R500" s="41"/>
      <c r="AF500" s="57"/>
      <c r="AH500" s="41"/>
      <c r="AV500" s="57"/>
      <c r="AX500" s="41"/>
      <c r="BL500" s="57"/>
      <c r="BN500" s="41"/>
      <c r="CB500" s="57"/>
      <c r="CD500" s="41"/>
    </row>
    <row r="501" ht="12.75" customHeight="1">
      <c r="P501" s="57"/>
      <c r="R501" s="41"/>
      <c r="AF501" s="57"/>
      <c r="AH501" s="41"/>
      <c r="AV501" s="57"/>
      <c r="AX501" s="41"/>
      <c r="BL501" s="57"/>
      <c r="BN501" s="41"/>
      <c r="CB501" s="57"/>
      <c r="CD501" s="41"/>
    </row>
    <row r="502" ht="12.75" customHeight="1">
      <c r="P502" s="57"/>
      <c r="R502" s="41"/>
      <c r="AF502" s="57"/>
      <c r="AH502" s="41"/>
      <c r="AV502" s="57"/>
      <c r="AX502" s="41"/>
      <c r="BL502" s="57"/>
      <c r="BN502" s="41"/>
      <c r="CB502" s="57"/>
      <c r="CD502" s="41"/>
    </row>
    <row r="503" ht="12.75" customHeight="1">
      <c r="P503" s="57"/>
      <c r="R503" s="41"/>
      <c r="AF503" s="57"/>
      <c r="AH503" s="41"/>
      <c r="AV503" s="57"/>
      <c r="AX503" s="41"/>
      <c r="BL503" s="57"/>
      <c r="BN503" s="41"/>
      <c r="CB503" s="57"/>
      <c r="CD503" s="41"/>
    </row>
    <row r="504" ht="12.75" customHeight="1">
      <c r="P504" s="57"/>
      <c r="R504" s="41"/>
      <c r="AF504" s="57"/>
      <c r="AH504" s="41"/>
      <c r="AV504" s="57"/>
      <c r="AX504" s="41"/>
      <c r="BL504" s="57"/>
      <c r="BN504" s="41"/>
      <c r="CB504" s="57"/>
      <c r="CD504" s="41"/>
    </row>
    <row r="505" ht="12.75" customHeight="1">
      <c r="P505" s="57"/>
      <c r="R505" s="41"/>
      <c r="AF505" s="57"/>
      <c r="AH505" s="41"/>
      <c r="AV505" s="57"/>
      <c r="AX505" s="41"/>
      <c r="BL505" s="57"/>
      <c r="BN505" s="41"/>
      <c r="CB505" s="57"/>
      <c r="CD505" s="41"/>
    </row>
    <row r="506" ht="12.75" customHeight="1">
      <c r="P506" s="57"/>
      <c r="R506" s="41"/>
      <c r="AF506" s="57"/>
      <c r="AH506" s="41"/>
      <c r="AV506" s="57"/>
      <c r="AX506" s="41"/>
      <c r="BL506" s="57"/>
      <c r="BN506" s="41"/>
      <c r="CB506" s="57"/>
      <c r="CD506" s="41"/>
    </row>
    <row r="507" ht="12.75" customHeight="1">
      <c r="P507" s="57"/>
      <c r="R507" s="41"/>
      <c r="AF507" s="57"/>
      <c r="AH507" s="41"/>
      <c r="AV507" s="57"/>
      <c r="AX507" s="41"/>
      <c r="BL507" s="57"/>
      <c r="BN507" s="41"/>
      <c r="CB507" s="57"/>
      <c r="CD507" s="41"/>
    </row>
    <row r="508" ht="12.75" customHeight="1">
      <c r="P508" s="57"/>
      <c r="R508" s="41"/>
      <c r="AF508" s="57"/>
      <c r="AH508" s="41"/>
      <c r="AV508" s="57"/>
      <c r="AX508" s="41"/>
      <c r="BL508" s="57"/>
      <c r="BN508" s="41"/>
      <c r="CB508" s="57"/>
      <c r="CD508" s="41"/>
    </row>
    <row r="509" ht="12.75" customHeight="1">
      <c r="P509" s="57"/>
      <c r="R509" s="41"/>
      <c r="AF509" s="57"/>
      <c r="AH509" s="41"/>
      <c r="AV509" s="57"/>
      <c r="AX509" s="41"/>
      <c r="BL509" s="57"/>
      <c r="BN509" s="41"/>
      <c r="CB509" s="57"/>
      <c r="CD509" s="41"/>
    </row>
    <row r="510" ht="12.75" customHeight="1">
      <c r="P510" s="57"/>
      <c r="R510" s="41"/>
      <c r="AF510" s="57"/>
      <c r="AH510" s="41"/>
      <c r="AV510" s="57"/>
      <c r="AX510" s="41"/>
      <c r="BL510" s="57"/>
      <c r="BN510" s="41"/>
      <c r="CB510" s="57"/>
      <c r="CD510" s="41"/>
    </row>
    <row r="511" ht="12.75" customHeight="1">
      <c r="P511" s="57"/>
      <c r="R511" s="41"/>
      <c r="AF511" s="57"/>
      <c r="AH511" s="41"/>
      <c r="AV511" s="57"/>
      <c r="AX511" s="41"/>
      <c r="BL511" s="57"/>
      <c r="BN511" s="41"/>
      <c r="CB511" s="57"/>
      <c r="CD511" s="41"/>
    </row>
    <row r="512" ht="12.75" customHeight="1">
      <c r="P512" s="57"/>
      <c r="R512" s="41"/>
      <c r="AF512" s="57"/>
      <c r="AH512" s="41"/>
      <c r="AV512" s="57"/>
      <c r="AX512" s="41"/>
      <c r="BL512" s="57"/>
      <c r="BN512" s="41"/>
      <c r="CB512" s="57"/>
      <c r="CD512" s="41"/>
    </row>
    <row r="513" ht="12.75" customHeight="1">
      <c r="P513" s="57"/>
      <c r="R513" s="41"/>
      <c r="AF513" s="57"/>
      <c r="AH513" s="41"/>
      <c r="AV513" s="57"/>
      <c r="AX513" s="41"/>
      <c r="BL513" s="57"/>
      <c r="BN513" s="41"/>
      <c r="CB513" s="57"/>
      <c r="CD513" s="41"/>
    </row>
    <row r="514" ht="12.75" customHeight="1">
      <c r="P514" s="57"/>
      <c r="R514" s="41"/>
      <c r="AF514" s="57"/>
      <c r="AH514" s="41"/>
      <c r="AV514" s="57"/>
      <c r="AX514" s="41"/>
      <c r="BL514" s="57"/>
      <c r="BN514" s="41"/>
      <c r="CB514" s="57"/>
      <c r="CD514" s="41"/>
    </row>
    <row r="515" ht="12.75" customHeight="1">
      <c r="P515" s="57"/>
      <c r="R515" s="41"/>
      <c r="AF515" s="57"/>
      <c r="AH515" s="41"/>
      <c r="AV515" s="57"/>
      <c r="AX515" s="41"/>
      <c r="BL515" s="57"/>
      <c r="BN515" s="41"/>
      <c r="CB515" s="57"/>
      <c r="CD515" s="41"/>
    </row>
    <row r="516" ht="12.75" customHeight="1">
      <c r="P516" s="57"/>
      <c r="R516" s="41"/>
      <c r="AF516" s="57"/>
      <c r="AH516" s="41"/>
      <c r="AV516" s="57"/>
      <c r="AX516" s="41"/>
      <c r="BL516" s="57"/>
      <c r="BN516" s="41"/>
      <c r="CB516" s="57"/>
      <c r="CD516" s="41"/>
    </row>
    <row r="517" ht="12.75" customHeight="1">
      <c r="P517" s="57"/>
      <c r="R517" s="41"/>
      <c r="AF517" s="57"/>
      <c r="AH517" s="41"/>
      <c r="AV517" s="57"/>
      <c r="AX517" s="41"/>
      <c r="BL517" s="57"/>
      <c r="BN517" s="41"/>
      <c r="CB517" s="57"/>
      <c r="CD517" s="41"/>
    </row>
    <row r="518" ht="12.75" customHeight="1">
      <c r="P518" s="57"/>
      <c r="R518" s="41"/>
      <c r="AF518" s="57"/>
      <c r="AH518" s="41"/>
      <c r="AV518" s="57"/>
      <c r="AX518" s="41"/>
      <c r="BL518" s="57"/>
      <c r="BN518" s="41"/>
      <c r="CB518" s="57"/>
      <c r="CD518" s="41"/>
    </row>
    <row r="519" ht="12.75" customHeight="1">
      <c r="P519" s="57"/>
      <c r="R519" s="41"/>
      <c r="AF519" s="57"/>
      <c r="AH519" s="41"/>
      <c r="AV519" s="57"/>
      <c r="AX519" s="41"/>
      <c r="BL519" s="57"/>
      <c r="BN519" s="41"/>
      <c r="CB519" s="57"/>
      <c r="CD519" s="41"/>
    </row>
    <row r="520" ht="12.75" customHeight="1">
      <c r="P520" s="57"/>
      <c r="R520" s="41"/>
      <c r="AF520" s="57"/>
      <c r="AH520" s="41"/>
      <c r="AV520" s="57"/>
      <c r="AX520" s="41"/>
      <c r="BL520" s="57"/>
      <c r="BN520" s="41"/>
      <c r="CB520" s="57"/>
      <c r="CD520" s="41"/>
    </row>
    <row r="521" ht="12.75" customHeight="1">
      <c r="P521" s="57"/>
      <c r="R521" s="41"/>
      <c r="AF521" s="57"/>
      <c r="AH521" s="41"/>
      <c r="AV521" s="57"/>
      <c r="AX521" s="41"/>
      <c r="BL521" s="57"/>
      <c r="BN521" s="41"/>
      <c r="CB521" s="57"/>
      <c r="CD521" s="41"/>
    </row>
    <row r="522" ht="12.75" customHeight="1">
      <c r="P522" s="57"/>
      <c r="R522" s="41"/>
      <c r="AF522" s="57"/>
      <c r="AH522" s="41"/>
      <c r="AV522" s="57"/>
      <c r="AX522" s="41"/>
      <c r="BL522" s="57"/>
      <c r="BN522" s="41"/>
      <c r="CB522" s="57"/>
      <c r="CD522" s="41"/>
    </row>
    <row r="523" ht="12.75" customHeight="1">
      <c r="P523" s="57"/>
      <c r="R523" s="41"/>
      <c r="AF523" s="57"/>
      <c r="AH523" s="41"/>
      <c r="AV523" s="57"/>
      <c r="AX523" s="41"/>
      <c r="BL523" s="57"/>
      <c r="BN523" s="41"/>
      <c r="CB523" s="57"/>
      <c r="CD523" s="41"/>
    </row>
    <row r="524" ht="12.75" customHeight="1">
      <c r="P524" s="57"/>
      <c r="R524" s="41"/>
      <c r="AF524" s="57"/>
      <c r="AH524" s="41"/>
      <c r="AV524" s="57"/>
      <c r="AX524" s="41"/>
      <c r="BL524" s="57"/>
      <c r="BN524" s="41"/>
      <c r="CB524" s="57"/>
      <c r="CD524" s="41"/>
    </row>
    <row r="525" ht="12.75" customHeight="1">
      <c r="P525" s="57"/>
      <c r="R525" s="41"/>
      <c r="AF525" s="57"/>
      <c r="AH525" s="41"/>
      <c r="AV525" s="57"/>
      <c r="AX525" s="41"/>
      <c r="BL525" s="57"/>
      <c r="BN525" s="41"/>
      <c r="CB525" s="57"/>
      <c r="CD525" s="41"/>
    </row>
    <row r="526" ht="12.75" customHeight="1">
      <c r="P526" s="57"/>
      <c r="R526" s="41"/>
      <c r="AF526" s="57"/>
      <c r="AH526" s="41"/>
      <c r="AV526" s="57"/>
      <c r="AX526" s="41"/>
      <c r="BL526" s="57"/>
      <c r="BN526" s="41"/>
      <c r="CB526" s="57"/>
      <c r="CD526" s="41"/>
    </row>
    <row r="527" ht="12.75" customHeight="1">
      <c r="P527" s="57"/>
      <c r="R527" s="41"/>
      <c r="AF527" s="57"/>
      <c r="AH527" s="41"/>
      <c r="AV527" s="57"/>
      <c r="AX527" s="41"/>
      <c r="BL527" s="57"/>
      <c r="BN527" s="41"/>
      <c r="CB527" s="57"/>
      <c r="CD527" s="41"/>
    </row>
    <row r="528" ht="12.75" customHeight="1">
      <c r="P528" s="57"/>
      <c r="R528" s="41"/>
      <c r="AF528" s="57"/>
      <c r="AH528" s="41"/>
      <c r="AV528" s="57"/>
      <c r="AX528" s="41"/>
      <c r="BL528" s="57"/>
      <c r="BN528" s="41"/>
      <c r="CB528" s="57"/>
      <c r="CD528" s="41"/>
    </row>
    <row r="529" ht="12.75" customHeight="1">
      <c r="P529" s="57"/>
      <c r="R529" s="41"/>
      <c r="AF529" s="57"/>
      <c r="AH529" s="41"/>
      <c r="AV529" s="57"/>
      <c r="AX529" s="41"/>
      <c r="BL529" s="57"/>
      <c r="BN529" s="41"/>
      <c r="CB529" s="57"/>
      <c r="CD529" s="41"/>
    </row>
    <row r="530" ht="12.75" customHeight="1">
      <c r="P530" s="57"/>
      <c r="R530" s="41"/>
      <c r="AF530" s="57"/>
      <c r="AH530" s="41"/>
      <c r="AV530" s="57"/>
      <c r="AX530" s="41"/>
      <c r="BL530" s="57"/>
      <c r="BN530" s="41"/>
      <c r="CB530" s="57"/>
      <c r="CD530" s="41"/>
    </row>
    <row r="531" ht="12.75" customHeight="1">
      <c r="P531" s="57"/>
      <c r="R531" s="41"/>
      <c r="AF531" s="57"/>
      <c r="AH531" s="41"/>
      <c r="AV531" s="57"/>
      <c r="AX531" s="41"/>
      <c r="BL531" s="57"/>
      <c r="BN531" s="41"/>
      <c r="CB531" s="57"/>
      <c r="CD531" s="41"/>
    </row>
    <row r="532" ht="12.75" customHeight="1">
      <c r="P532" s="57"/>
      <c r="R532" s="41"/>
      <c r="AF532" s="57"/>
      <c r="AH532" s="41"/>
      <c r="AV532" s="57"/>
      <c r="AX532" s="41"/>
      <c r="BL532" s="57"/>
      <c r="BN532" s="41"/>
      <c r="CB532" s="57"/>
      <c r="CD532" s="41"/>
    </row>
    <row r="533" ht="12.75" customHeight="1">
      <c r="P533" s="57"/>
      <c r="R533" s="41"/>
      <c r="AF533" s="57"/>
      <c r="AH533" s="41"/>
      <c r="AV533" s="57"/>
      <c r="AX533" s="41"/>
      <c r="BL533" s="57"/>
      <c r="BN533" s="41"/>
      <c r="CB533" s="57"/>
      <c r="CD533" s="41"/>
    </row>
    <row r="534" ht="12.75" customHeight="1">
      <c r="P534" s="57"/>
      <c r="R534" s="41"/>
      <c r="AF534" s="57"/>
      <c r="AH534" s="41"/>
      <c r="AV534" s="57"/>
      <c r="AX534" s="41"/>
      <c r="BL534" s="57"/>
      <c r="BN534" s="41"/>
      <c r="CB534" s="57"/>
      <c r="CD534" s="41"/>
    </row>
    <row r="535" ht="12.75" customHeight="1">
      <c r="P535" s="57"/>
      <c r="R535" s="41"/>
      <c r="AF535" s="57"/>
      <c r="AH535" s="41"/>
      <c r="AV535" s="57"/>
      <c r="AX535" s="41"/>
      <c r="BL535" s="57"/>
      <c r="BN535" s="41"/>
      <c r="CB535" s="57"/>
      <c r="CD535" s="41"/>
    </row>
    <row r="536" ht="12.75" customHeight="1">
      <c r="P536" s="57"/>
      <c r="R536" s="41"/>
      <c r="AF536" s="57"/>
      <c r="AH536" s="41"/>
      <c r="AV536" s="57"/>
      <c r="AX536" s="41"/>
      <c r="BL536" s="57"/>
      <c r="BN536" s="41"/>
      <c r="CB536" s="57"/>
      <c r="CD536" s="41"/>
    </row>
    <row r="537" ht="12.75" customHeight="1">
      <c r="P537" s="57"/>
      <c r="R537" s="41"/>
      <c r="AF537" s="57"/>
      <c r="AH537" s="41"/>
      <c r="AV537" s="57"/>
      <c r="AX537" s="41"/>
      <c r="BL537" s="57"/>
      <c r="BN537" s="41"/>
      <c r="CB537" s="57"/>
      <c r="CD537" s="41"/>
    </row>
    <row r="538" ht="12.75" customHeight="1">
      <c r="P538" s="57"/>
      <c r="R538" s="41"/>
      <c r="AF538" s="57"/>
      <c r="AH538" s="41"/>
      <c r="AV538" s="57"/>
      <c r="AX538" s="41"/>
      <c r="BL538" s="57"/>
      <c r="BN538" s="41"/>
      <c r="CB538" s="57"/>
      <c r="CD538" s="41"/>
    </row>
    <row r="539" ht="12.75" customHeight="1">
      <c r="P539" s="57"/>
      <c r="R539" s="41"/>
      <c r="AF539" s="57"/>
      <c r="AH539" s="41"/>
      <c r="AV539" s="57"/>
      <c r="AX539" s="41"/>
      <c r="BL539" s="57"/>
      <c r="BN539" s="41"/>
      <c r="CB539" s="57"/>
      <c r="CD539" s="41"/>
    </row>
    <row r="540" ht="12.75" customHeight="1">
      <c r="P540" s="57"/>
      <c r="R540" s="41"/>
      <c r="AF540" s="57"/>
      <c r="AH540" s="41"/>
      <c r="AV540" s="57"/>
      <c r="AX540" s="41"/>
      <c r="BL540" s="57"/>
      <c r="BN540" s="41"/>
      <c r="CB540" s="57"/>
      <c r="CD540" s="41"/>
    </row>
    <row r="541" ht="12.75" customHeight="1">
      <c r="P541" s="57"/>
      <c r="R541" s="41"/>
      <c r="AF541" s="57"/>
      <c r="AH541" s="41"/>
      <c r="AV541" s="57"/>
      <c r="AX541" s="41"/>
      <c r="BL541" s="57"/>
      <c r="BN541" s="41"/>
      <c r="CB541" s="57"/>
      <c r="CD541" s="41"/>
    </row>
    <row r="542" ht="12.75" customHeight="1">
      <c r="P542" s="57"/>
      <c r="R542" s="41"/>
      <c r="AF542" s="57"/>
      <c r="AH542" s="41"/>
      <c r="AV542" s="57"/>
      <c r="AX542" s="41"/>
      <c r="BL542" s="57"/>
      <c r="BN542" s="41"/>
      <c r="CB542" s="57"/>
      <c r="CD542" s="41"/>
    </row>
    <row r="543" ht="12.75" customHeight="1">
      <c r="P543" s="57"/>
      <c r="R543" s="41"/>
      <c r="AF543" s="57"/>
      <c r="AH543" s="41"/>
      <c r="AV543" s="57"/>
      <c r="AX543" s="41"/>
      <c r="BL543" s="57"/>
      <c r="BN543" s="41"/>
      <c r="CB543" s="57"/>
      <c r="CD543" s="41"/>
    </row>
    <row r="544" ht="12.75" customHeight="1">
      <c r="P544" s="57"/>
      <c r="R544" s="41"/>
      <c r="AF544" s="57"/>
      <c r="AH544" s="41"/>
      <c r="AV544" s="57"/>
      <c r="AX544" s="41"/>
      <c r="BL544" s="57"/>
      <c r="BN544" s="41"/>
      <c r="CB544" s="57"/>
      <c r="CD544" s="41"/>
    </row>
    <row r="545" ht="12.75" customHeight="1">
      <c r="P545" s="57"/>
      <c r="R545" s="41"/>
      <c r="AF545" s="57"/>
      <c r="AH545" s="41"/>
      <c r="AV545" s="57"/>
      <c r="AX545" s="41"/>
      <c r="BL545" s="57"/>
      <c r="BN545" s="41"/>
      <c r="CB545" s="57"/>
      <c r="CD545" s="41"/>
    </row>
    <row r="546" ht="12.75" customHeight="1">
      <c r="P546" s="57"/>
      <c r="R546" s="41"/>
      <c r="AF546" s="57"/>
      <c r="AH546" s="41"/>
      <c r="AV546" s="57"/>
      <c r="AX546" s="41"/>
      <c r="BL546" s="57"/>
      <c r="BN546" s="41"/>
      <c r="CB546" s="57"/>
      <c r="CD546" s="41"/>
    </row>
    <row r="547" ht="12.75" customHeight="1">
      <c r="P547" s="57"/>
      <c r="R547" s="41"/>
      <c r="AF547" s="57"/>
      <c r="AH547" s="41"/>
      <c r="AV547" s="57"/>
      <c r="AX547" s="41"/>
      <c r="BL547" s="57"/>
      <c r="BN547" s="41"/>
      <c r="CB547" s="57"/>
      <c r="CD547" s="41"/>
    </row>
    <row r="548" ht="12.75" customHeight="1">
      <c r="P548" s="57"/>
      <c r="R548" s="41"/>
      <c r="AF548" s="57"/>
      <c r="AH548" s="41"/>
      <c r="AV548" s="57"/>
      <c r="AX548" s="41"/>
      <c r="BL548" s="57"/>
      <c r="BN548" s="41"/>
      <c r="CB548" s="57"/>
      <c r="CD548" s="41"/>
    </row>
    <row r="549" ht="12.75" customHeight="1">
      <c r="P549" s="57"/>
      <c r="R549" s="41"/>
      <c r="AF549" s="57"/>
      <c r="AH549" s="41"/>
      <c r="AV549" s="57"/>
      <c r="AX549" s="41"/>
      <c r="BL549" s="57"/>
      <c r="BN549" s="41"/>
      <c r="CB549" s="57"/>
      <c r="CD549" s="41"/>
    </row>
    <row r="550" ht="12.75" customHeight="1">
      <c r="P550" s="57"/>
      <c r="R550" s="41"/>
      <c r="AF550" s="57"/>
      <c r="AH550" s="41"/>
      <c r="AV550" s="57"/>
      <c r="AX550" s="41"/>
      <c r="BL550" s="57"/>
      <c r="BN550" s="41"/>
      <c r="CB550" s="57"/>
      <c r="CD550" s="41"/>
    </row>
    <row r="551" ht="12.75" customHeight="1">
      <c r="P551" s="57"/>
      <c r="R551" s="41"/>
      <c r="AF551" s="57"/>
      <c r="AH551" s="41"/>
      <c r="AV551" s="57"/>
      <c r="AX551" s="41"/>
      <c r="BL551" s="57"/>
      <c r="BN551" s="41"/>
      <c r="CB551" s="57"/>
      <c r="CD551" s="41"/>
    </row>
    <row r="552" ht="12.75" customHeight="1">
      <c r="P552" s="57"/>
      <c r="R552" s="41"/>
      <c r="AF552" s="57"/>
      <c r="AH552" s="41"/>
      <c r="AV552" s="57"/>
      <c r="AX552" s="41"/>
      <c r="BL552" s="57"/>
      <c r="BN552" s="41"/>
      <c r="CB552" s="57"/>
      <c r="CD552" s="41"/>
    </row>
    <row r="553" ht="12.75" customHeight="1">
      <c r="P553" s="57"/>
      <c r="R553" s="41"/>
      <c r="AF553" s="57"/>
      <c r="AH553" s="41"/>
      <c r="AV553" s="57"/>
      <c r="AX553" s="41"/>
      <c r="BL553" s="57"/>
      <c r="BN553" s="41"/>
      <c r="CB553" s="57"/>
      <c r="CD553" s="41"/>
    </row>
    <row r="554" ht="12.75" customHeight="1">
      <c r="P554" s="57"/>
      <c r="R554" s="41"/>
      <c r="AF554" s="57"/>
      <c r="AH554" s="41"/>
      <c r="AV554" s="57"/>
      <c r="AX554" s="41"/>
      <c r="BL554" s="57"/>
      <c r="BN554" s="41"/>
      <c r="CB554" s="57"/>
      <c r="CD554" s="41"/>
    </row>
    <row r="555" ht="12.75" customHeight="1">
      <c r="P555" s="57"/>
      <c r="R555" s="41"/>
      <c r="AF555" s="57"/>
      <c r="AH555" s="41"/>
      <c r="AV555" s="57"/>
      <c r="AX555" s="41"/>
      <c r="BL555" s="57"/>
      <c r="BN555" s="41"/>
      <c r="CB555" s="57"/>
      <c r="CD555" s="41"/>
    </row>
    <row r="556" ht="12.75" customHeight="1">
      <c r="P556" s="57"/>
      <c r="R556" s="41"/>
      <c r="AF556" s="57"/>
      <c r="AH556" s="41"/>
      <c r="AV556" s="57"/>
      <c r="AX556" s="41"/>
      <c r="BL556" s="57"/>
      <c r="BN556" s="41"/>
      <c r="CB556" s="57"/>
      <c r="CD556" s="41"/>
    </row>
    <row r="557" ht="12.75" customHeight="1">
      <c r="P557" s="57"/>
      <c r="R557" s="41"/>
      <c r="AF557" s="57"/>
      <c r="AH557" s="41"/>
      <c r="AV557" s="57"/>
      <c r="AX557" s="41"/>
      <c r="BL557" s="57"/>
      <c r="BN557" s="41"/>
      <c r="CB557" s="57"/>
      <c r="CD557" s="41"/>
    </row>
    <row r="558" ht="12.75" customHeight="1">
      <c r="P558" s="57"/>
      <c r="R558" s="41"/>
      <c r="AF558" s="57"/>
      <c r="AH558" s="41"/>
      <c r="AV558" s="57"/>
      <c r="AX558" s="41"/>
      <c r="BL558" s="57"/>
      <c r="BN558" s="41"/>
      <c r="CB558" s="57"/>
      <c r="CD558" s="41"/>
    </row>
    <row r="559" ht="12.75" customHeight="1">
      <c r="P559" s="57"/>
      <c r="R559" s="41"/>
      <c r="AF559" s="57"/>
      <c r="AH559" s="41"/>
      <c r="AV559" s="57"/>
      <c r="AX559" s="41"/>
      <c r="BL559" s="57"/>
      <c r="BN559" s="41"/>
      <c r="CB559" s="57"/>
      <c r="CD559" s="41"/>
    </row>
    <row r="560" ht="12.75" customHeight="1">
      <c r="P560" s="57"/>
      <c r="R560" s="41"/>
      <c r="AF560" s="57"/>
      <c r="AH560" s="41"/>
      <c r="AV560" s="57"/>
      <c r="AX560" s="41"/>
      <c r="BL560" s="57"/>
      <c r="BN560" s="41"/>
      <c r="CB560" s="57"/>
      <c r="CD560" s="41"/>
    </row>
    <row r="561" ht="12.75" customHeight="1">
      <c r="P561" s="57"/>
      <c r="R561" s="41"/>
      <c r="AF561" s="57"/>
      <c r="AH561" s="41"/>
      <c r="AV561" s="57"/>
      <c r="AX561" s="41"/>
      <c r="BL561" s="57"/>
      <c r="BN561" s="41"/>
      <c r="CB561" s="57"/>
      <c r="CD561" s="41"/>
    </row>
    <row r="562" ht="12.75" customHeight="1">
      <c r="P562" s="57"/>
      <c r="R562" s="41"/>
      <c r="AF562" s="57"/>
      <c r="AH562" s="41"/>
      <c r="AV562" s="57"/>
      <c r="AX562" s="41"/>
      <c r="BL562" s="57"/>
      <c r="BN562" s="41"/>
      <c r="CB562" s="57"/>
      <c r="CD562" s="41"/>
    </row>
    <row r="563" ht="12.75" customHeight="1">
      <c r="P563" s="57"/>
      <c r="R563" s="41"/>
      <c r="AF563" s="57"/>
      <c r="AH563" s="41"/>
      <c r="AV563" s="57"/>
      <c r="AX563" s="41"/>
      <c r="BL563" s="57"/>
      <c r="BN563" s="41"/>
      <c r="CB563" s="57"/>
      <c r="CD563" s="41"/>
    </row>
    <row r="564" ht="12.75" customHeight="1">
      <c r="P564" s="57"/>
      <c r="R564" s="41"/>
      <c r="AF564" s="57"/>
      <c r="AH564" s="41"/>
      <c r="AV564" s="57"/>
      <c r="AX564" s="41"/>
      <c r="BL564" s="57"/>
      <c r="BN564" s="41"/>
      <c r="CB564" s="57"/>
      <c r="CD564" s="41"/>
    </row>
    <row r="565" ht="12.75" customHeight="1">
      <c r="P565" s="57"/>
      <c r="R565" s="41"/>
      <c r="AF565" s="57"/>
      <c r="AH565" s="41"/>
      <c r="AV565" s="57"/>
      <c r="AX565" s="41"/>
      <c r="BL565" s="57"/>
      <c r="BN565" s="41"/>
      <c r="CB565" s="57"/>
      <c r="CD565" s="41"/>
    </row>
    <row r="566" ht="12.75" customHeight="1">
      <c r="P566" s="57"/>
      <c r="R566" s="41"/>
      <c r="AF566" s="57"/>
      <c r="AH566" s="41"/>
      <c r="AV566" s="57"/>
      <c r="AX566" s="41"/>
      <c r="BL566" s="57"/>
      <c r="BN566" s="41"/>
      <c r="CB566" s="57"/>
      <c r="CD566" s="41"/>
    </row>
    <row r="567" ht="12.75" customHeight="1">
      <c r="P567" s="57"/>
      <c r="R567" s="41"/>
      <c r="AF567" s="57"/>
      <c r="AH567" s="41"/>
      <c r="AV567" s="57"/>
      <c r="AX567" s="41"/>
      <c r="BL567" s="57"/>
      <c r="BN567" s="41"/>
      <c r="CB567" s="57"/>
      <c r="CD567" s="41"/>
    </row>
    <row r="568" ht="12.75" customHeight="1">
      <c r="P568" s="57"/>
      <c r="R568" s="41"/>
      <c r="AF568" s="57"/>
      <c r="AH568" s="41"/>
      <c r="AV568" s="57"/>
      <c r="AX568" s="41"/>
      <c r="BL568" s="57"/>
      <c r="BN568" s="41"/>
      <c r="CB568" s="57"/>
      <c r="CD568" s="41"/>
    </row>
    <row r="569" ht="12.75" customHeight="1">
      <c r="P569" s="57"/>
      <c r="R569" s="41"/>
      <c r="AF569" s="57"/>
      <c r="AH569" s="41"/>
      <c r="AV569" s="57"/>
      <c r="AX569" s="41"/>
      <c r="BL569" s="57"/>
      <c r="BN569" s="41"/>
      <c r="CB569" s="57"/>
      <c r="CD569" s="41"/>
    </row>
    <row r="570" ht="12.75" customHeight="1">
      <c r="P570" s="57"/>
      <c r="R570" s="41"/>
      <c r="AF570" s="57"/>
      <c r="AH570" s="41"/>
      <c r="AV570" s="57"/>
      <c r="AX570" s="41"/>
      <c r="BL570" s="57"/>
      <c r="BN570" s="41"/>
      <c r="CB570" s="57"/>
      <c r="CD570" s="41"/>
    </row>
    <row r="571" ht="12.75" customHeight="1">
      <c r="P571" s="57"/>
      <c r="R571" s="41"/>
      <c r="AF571" s="57"/>
      <c r="AH571" s="41"/>
      <c r="AV571" s="57"/>
      <c r="AX571" s="41"/>
      <c r="BL571" s="57"/>
      <c r="BN571" s="41"/>
      <c r="CB571" s="57"/>
      <c r="CD571" s="41"/>
    </row>
    <row r="572" ht="12.75" customHeight="1">
      <c r="P572" s="57"/>
      <c r="R572" s="41"/>
      <c r="AF572" s="57"/>
      <c r="AH572" s="41"/>
      <c r="AV572" s="57"/>
      <c r="AX572" s="41"/>
      <c r="BL572" s="57"/>
      <c r="BN572" s="41"/>
      <c r="CB572" s="57"/>
      <c r="CD572" s="41"/>
    </row>
    <row r="573" ht="12.75" customHeight="1">
      <c r="P573" s="57"/>
      <c r="R573" s="41"/>
      <c r="AF573" s="57"/>
      <c r="AH573" s="41"/>
      <c r="AV573" s="57"/>
      <c r="AX573" s="41"/>
      <c r="BL573" s="57"/>
      <c r="BN573" s="41"/>
      <c r="CB573" s="57"/>
      <c r="CD573" s="41"/>
    </row>
    <row r="574" ht="12.75" customHeight="1">
      <c r="P574" s="57"/>
      <c r="R574" s="41"/>
      <c r="AF574" s="57"/>
      <c r="AH574" s="41"/>
      <c r="AV574" s="57"/>
      <c r="AX574" s="41"/>
      <c r="BL574" s="57"/>
      <c r="BN574" s="41"/>
      <c r="CB574" s="57"/>
      <c r="CD574" s="41"/>
    </row>
    <row r="575" ht="12.75" customHeight="1">
      <c r="P575" s="57"/>
      <c r="R575" s="41"/>
      <c r="AF575" s="57"/>
      <c r="AH575" s="41"/>
      <c r="AV575" s="57"/>
      <c r="AX575" s="41"/>
      <c r="BL575" s="57"/>
      <c r="BN575" s="41"/>
      <c r="CB575" s="57"/>
      <c r="CD575" s="41"/>
    </row>
    <row r="576" ht="12.75" customHeight="1">
      <c r="P576" s="57"/>
      <c r="R576" s="41"/>
      <c r="AF576" s="57"/>
      <c r="AH576" s="41"/>
      <c r="AV576" s="57"/>
      <c r="AX576" s="41"/>
      <c r="BL576" s="57"/>
      <c r="BN576" s="41"/>
      <c r="CB576" s="57"/>
      <c r="CD576" s="41"/>
    </row>
    <row r="577" ht="12.75" customHeight="1">
      <c r="P577" s="57"/>
      <c r="R577" s="41"/>
      <c r="AF577" s="57"/>
      <c r="AH577" s="41"/>
      <c r="AV577" s="57"/>
      <c r="AX577" s="41"/>
      <c r="BL577" s="57"/>
      <c r="BN577" s="41"/>
      <c r="CB577" s="57"/>
      <c r="CD577" s="41"/>
    </row>
    <row r="578" ht="12.75" customHeight="1">
      <c r="P578" s="57"/>
      <c r="R578" s="41"/>
      <c r="AF578" s="57"/>
      <c r="AH578" s="41"/>
      <c r="AV578" s="57"/>
      <c r="AX578" s="41"/>
      <c r="BL578" s="57"/>
      <c r="BN578" s="41"/>
      <c r="CB578" s="57"/>
      <c r="CD578" s="41"/>
    </row>
    <row r="579" ht="12.75" customHeight="1">
      <c r="P579" s="57"/>
      <c r="R579" s="41"/>
      <c r="AF579" s="57"/>
      <c r="AH579" s="41"/>
      <c r="AV579" s="57"/>
      <c r="AX579" s="41"/>
      <c r="BL579" s="57"/>
      <c r="BN579" s="41"/>
      <c r="CB579" s="57"/>
      <c r="CD579" s="41"/>
    </row>
    <row r="580" ht="12.75" customHeight="1">
      <c r="P580" s="57"/>
      <c r="R580" s="41"/>
      <c r="AF580" s="57"/>
      <c r="AH580" s="41"/>
      <c r="AV580" s="57"/>
      <c r="AX580" s="41"/>
      <c r="BL580" s="57"/>
      <c r="BN580" s="41"/>
      <c r="CB580" s="57"/>
      <c r="CD580" s="41"/>
    </row>
    <row r="581" ht="12.75" customHeight="1">
      <c r="P581" s="57"/>
      <c r="R581" s="41"/>
      <c r="AF581" s="57"/>
      <c r="AH581" s="41"/>
      <c r="AV581" s="57"/>
      <c r="AX581" s="41"/>
      <c r="BL581" s="57"/>
      <c r="BN581" s="41"/>
      <c r="CB581" s="57"/>
      <c r="CD581" s="41"/>
    </row>
    <row r="582" ht="12.75" customHeight="1">
      <c r="P582" s="57"/>
      <c r="R582" s="41"/>
      <c r="AF582" s="57"/>
      <c r="AH582" s="41"/>
      <c r="AV582" s="57"/>
      <c r="AX582" s="41"/>
      <c r="BL582" s="57"/>
      <c r="BN582" s="41"/>
      <c r="CB582" s="57"/>
      <c r="CD582" s="41"/>
    </row>
    <row r="583" ht="12.75" customHeight="1">
      <c r="P583" s="57"/>
      <c r="R583" s="41"/>
      <c r="AF583" s="57"/>
      <c r="AH583" s="41"/>
      <c r="AV583" s="57"/>
      <c r="AX583" s="41"/>
      <c r="BL583" s="57"/>
      <c r="BN583" s="41"/>
      <c r="CB583" s="57"/>
      <c r="CD583" s="41"/>
    </row>
    <row r="584" ht="12.75" customHeight="1">
      <c r="P584" s="57"/>
      <c r="R584" s="41"/>
      <c r="AF584" s="57"/>
      <c r="AH584" s="41"/>
      <c r="AV584" s="57"/>
      <c r="AX584" s="41"/>
      <c r="BL584" s="57"/>
      <c r="BN584" s="41"/>
      <c r="CB584" s="57"/>
      <c r="CD584" s="41"/>
    </row>
    <row r="585" ht="12.75" customHeight="1">
      <c r="P585" s="57"/>
      <c r="R585" s="41"/>
      <c r="AF585" s="57"/>
      <c r="AH585" s="41"/>
      <c r="AV585" s="57"/>
      <c r="AX585" s="41"/>
      <c r="BL585" s="57"/>
      <c r="BN585" s="41"/>
      <c r="CB585" s="57"/>
      <c r="CD585" s="41"/>
    </row>
    <row r="586" ht="12.75" customHeight="1">
      <c r="P586" s="57"/>
      <c r="R586" s="41"/>
      <c r="AF586" s="57"/>
      <c r="AH586" s="41"/>
      <c r="AV586" s="57"/>
      <c r="AX586" s="41"/>
      <c r="BL586" s="57"/>
      <c r="BN586" s="41"/>
      <c r="CB586" s="57"/>
      <c r="CD586" s="41"/>
    </row>
    <row r="587" ht="12.75" customHeight="1">
      <c r="P587" s="57"/>
      <c r="R587" s="41"/>
      <c r="AF587" s="57"/>
      <c r="AH587" s="41"/>
      <c r="AV587" s="57"/>
      <c r="AX587" s="41"/>
      <c r="BL587" s="57"/>
      <c r="BN587" s="41"/>
      <c r="CB587" s="57"/>
      <c r="CD587" s="41"/>
    </row>
    <row r="588" ht="12.75" customHeight="1">
      <c r="P588" s="57"/>
      <c r="R588" s="41"/>
      <c r="AF588" s="57"/>
      <c r="AH588" s="41"/>
      <c r="AV588" s="57"/>
      <c r="AX588" s="41"/>
      <c r="BL588" s="57"/>
      <c r="BN588" s="41"/>
      <c r="CB588" s="57"/>
      <c r="CD588" s="41"/>
    </row>
    <row r="589" ht="12.75" customHeight="1">
      <c r="P589" s="57"/>
      <c r="R589" s="41"/>
      <c r="AF589" s="57"/>
      <c r="AH589" s="41"/>
      <c r="AV589" s="57"/>
      <c r="AX589" s="41"/>
      <c r="BL589" s="57"/>
      <c r="BN589" s="41"/>
      <c r="CB589" s="57"/>
      <c r="CD589" s="41"/>
    </row>
    <row r="590" ht="12.75" customHeight="1">
      <c r="P590" s="57"/>
      <c r="R590" s="41"/>
      <c r="AF590" s="57"/>
      <c r="AH590" s="41"/>
      <c r="AV590" s="57"/>
      <c r="AX590" s="41"/>
      <c r="BL590" s="57"/>
      <c r="BN590" s="41"/>
      <c r="CB590" s="57"/>
      <c r="CD590" s="41"/>
    </row>
    <row r="591" ht="12.75" customHeight="1">
      <c r="P591" s="57"/>
      <c r="R591" s="41"/>
      <c r="AF591" s="57"/>
      <c r="AH591" s="41"/>
      <c r="AV591" s="57"/>
      <c r="AX591" s="41"/>
      <c r="BL591" s="57"/>
      <c r="BN591" s="41"/>
      <c r="CB591" s="57"/>
      <c r="CD591" s="41"/>
    </row>
    <row r="592" ht="12.75" customHeight="1">
      <c r="P592" s="57"/>
      <c r="R592" s="41"/>
      <c r="AF592" s="57"/>
      <c r="AH592" s="41"/>
      <c r="AV592" s="57"/>
      <c r="AX592" s="41"/>
      <c r="BL592" s="57"/>
      <c r="BN592" s="41"/>
      <c r="CB592" s="57"/>
      <c r="CD592" s="41"/>
    </row>
    <row r="593" ht="12.75" customHeight="1">
      <c r="P593" s="57"/>
      <c r="R593" s="41"/>
      <c r="AF593" s="57"/>
      <c r="AH593" s="41"/>
      <c r="AV593" s="57"/>
      <c r="AX593" s="41"/>
      <c r="BL593" s="57"/>
      <c r="BN593" s="41"/>
      <c r="CB593" s="57"/>
      <c r="CD593" s="41"/>
    </row>
    <row r="594" ht="12.75" customHeight="1">
      <c r="P594" s="57"/>
      <c r="R594" s="41"/>
      <c r="AF594" s="57"/>
      <c r="AH594" s="41"/>
      <c r="AV594" s="57"/>
      <c r="AX594" s="41"/>
      <c r="BL594" s="57"/>
      <c r="BN594" s="41"/>
      <c r="CB594" s="57"/>
      <c r="CD594" s="41"/>
    </row>
    <row r="595" ht="12.75" customHeight="1">
      <c r="P595" s="57"/>
      <c r="R595" s="41"/>
      <c r="AF595" s="57"/>
      <c r="AH595" s="41"/>
      <c r="AV595" s="57"/>
      <c r="AX595" s="41"/>
      <c r="BL595" s="57"/>
      <c r="BN595" s="41"/>
      <c r="CB595" s="57"/>
      <c r="CD595" s="41"/>
    </row>
    <row r="596" ht="12.75" customHeight="1">
      <c r="P596" s="57"/>
      <c r="R596" s="41"/>
      <c r="AF596" s="57"/>
      <c r="AH596" s="41"/>
      <c r="AV596" s="57"/>
      <c r="AX596" s="41"/>
      <c r="BL596" s="57"/>
      <c r="BN596" s="41"/>
      <c r="CB596" s="57"/>
      <c r="CD596" s="41"/>
    </row>
    <row r="597" ht="12.75" customHeight="1">
      <c r="P597" s="57"/>
      <c r="R597" s="41"/>
      <c r="AF597" s="57"/>
      <c r="AH597" s="41"/>
      <c r="AV597" s="57"/>
      <c r="AX597" s="41"/>
      <c r="BL597" s="57"/>
      <c r="BN597" s="41"/>
      <c r="CB597" s="57"/>
      <c r="CD597" s="41"/>
    </row>
    <row r="598" ht="12.75" customHeight="1">
      <c r="P598" s="57"/>
      <c r="R598" s="41"/>
      <c r="AF598" s="57"/>
      <c r="AH598" s="41"/>
      <c r="AV598" s="57"/>
      <c r="AX598" s="41"/>
      <c r="BL598" s="57"/>
      <c r="BN598" s="41"/>
      <c r="CB598" s="57"/>
      <c r="CD598" s="41"/>
    </row>
    <row r="599" ht="12.75" customHeight="1">
      <c r="P599" s="57"/>
      <c r="R599" s="41"/>
      <c r="AF599" s="57"/>
      <c r="AH599" s="41"/>
      <c r="AV599" s="57"/>
      <c r="AX599" s="41"/>
      <c r="BL599" s="57"/>
      <c r="BN599" s="41"/>
      <c r="CB599" s="57"/>
      <c r="CD599" s="41"/>
    </row>
    <row r="600" ht="12.75" customHeight="1">
      <c r="P600" s="57"/>
      <c r="R600" s="41"/>
      <c r="AF600" s="57"/>
      <c r="AH600" s="41"/>
      <c r="AV600" s="57"/>
      <c r="AX600" s="41"/>
      <c r="BL600" s="57"/>
      <c r="BN600" s="41"/>
      <c r="CB600" s="57"/>
      <c r="CD600" s="41"/>
    </row>
    <row r="601" ht="12.75" customHeight="1">
      <c r="P601" s="57"/>
      <c r="R601" s="41"/>
      <c r="AF601" s="57"/>
      <c r="AH601" s="41"/>
      <c r="AV601" s="57"/>
      <c r="AX601" s="41"/>
      <c r="BL601" s="57"/>
      <c r="BN601" s="41"/>
      <c r="CB601" s="57"/>
      <c r="CD601" s="41"/>
    </row>
    <row r="602" ht="12.75" customHeight="1">
      <c r="P602" s="57"/>
      <c r="R602" s="41"/>
      <c r="AF602" s="57"/>
      <c r="AH602" s="41"/>
      <c r="AV602" s="57"/>
      <c r="AX602" s="41"/>
      <c r="BL602" s="57"/>
      <c r="BN602" s="41"/>
      <c r="CB602" s="57"/>
      <c r="CD602" s="41"/>
    </row>
    <row r="603" ht="12.75" customHeight="1">
      <c r="P603" s="57"/>
      <c r="R603" s="41"/>
      <c r="AF603" s="57"/>
      <c r="AH603" s="41"/>
      <c r="AV603" s="57"/>
      <c r="AX603" s="41"/>
      <c r="BL603" s="57"/>
      <c r="BN603" s="41"/>
      <c r="CB603" s="57"/>
      <c r="CD603" s="41"/>
    </row>
    <row r="604" ht="12.75" customHeight="1">
      <c r="P604" s="57"/>
      <c r="R604" s="41"/>
      <c r="AF604" s="57"/>
      <c r="AH604" s="41"/>
      <c r="AV604" s="57"/>
      <c r="AX604" s="41"/>
      <c r="BL604" s="57"/>
      <c r="BN604" s="41"/>
      <c r="CB604" s="57"/>
      <c r="CD604" s="41"/>
    </row>
    <row r="605" ht="12.75" customHeight="1">
      <c r="P605" s="57"/>
      <c r="R605" s="41"/>
      <c r="AF605" s="57"/>
      <c r="AH605" s="41"/>
      <c r="AV605" s="57"/>
      <c r="AX605" s="41"/>
      <c r="BL605" s="57"/>
      <c r="BN605" s="41"/>
      <c r="CB605" s="57"/>
      <c r="CD605" s="41"/>
    </row>
    <row r="606" ht="12.75" customHeight="1">
      <c r="P606" s="57"/>
      <c r="R606" s="41"/>
      <c r="AF606" s="57"/>
      <c r="AH606" s="41"/>
      <c r="AV606" s="57"/>
      <c r="AX606" s="41"/>
      <c r="BL606" s="57"/>
      <c r="BN606" s="41"/>
      <c r="CB606" s="57"/>
      <c r="CD606" s="41"/>
    </row>
    <row r="607" ht="12.75" customHeight="1">
      <c r="P607" s="57"/>
      <c r="R607" s="41"/>
      <c r="AF607" s="57"/>
      <c r="AH607" s="41"/>
      <c r="AV607" s="57"/>
      <c r="AX607" s="41"/>
      <c r="BL607" s="57"/>
      <c r="BN607" s="41"/>
      <c r="CB607" s="57"/>
      <c r="CD607" s="41"/>
    </row>
    <row r="608" ht="12.75" customHeight="1">
      <c r="P608" s="57"/>
      <c r="R608" s="41"/>
      <c r="AF608" s="57"/>
      <c r="AH608" s="41"/>
      <c r="AV608" s="57"/>
      <c r="AX608" s="41"/>
      <c r="BL608" s="57"/>
      <c r="BN608" s="41"/>
      <c r="CB608" s="57"/>
      <c r="CD608" s="41"/>
    </row>
    <row r="609" ht="12.75" customHeight="1">
      <c r="P609" s="57"/>
      <c r="R609" s="41"/>
      <c r="AF609" s="57"/>
      <c r="AH609" s="41"/>
      <c r="AV609" s="57"/>
      <c r="AX609" s="41"/>
      <c r="BL609" s="57"/>
      <c r="BN609" s="41"/>
      <c r="CB609" s="57"/>
      <c r="CD609" s="41"/>
    </row>
    <row r="610" ht="12.75" customHeight="1">
      <c r="P610" s="57"/>
      <c r="R610" s="41"/>
      <c r="AF610" s="57"/>
      <c r="AH610" s="41"/>
      <c r="AV610" s="57"/>
      <c r="AX610" s="41"/>
      <c r="BL610" s="57"/>
      <c r="BN610" s="41"/>
      <c r="CB610" s="57"/>
      <c r="CD610" s="41"/>
    </row>
    <row r="611" ht="12.75" customHeight="1">
      <c r="P611" s="57"/>
      <c r="R611" s="41"/>
      <c r="AF611" s="57"/>
      <c r="AH611" s="41"/>
      <c r="AV611" s="57"/>
      <c r="AX611" s="41"/>
      <c r="BL611" s="57"/>
      <c r="BN611" s="41"/>
      <c r="CB611" s="57"/>
      <c r="CD611" s="41"/>
    </row>
    <row r="612" ht="12.75" customHeight="1">
      <c r="P612" s="57"/>
      <c r="R612" s="41"/>
      <c r="AF612" s="57"/>
      <c r="AH612" s="41"/>
      <c r="AV612" s="57"/>
      <c r="AX612" s="41"/>
      <c r="BL612" s="57"/>
      <c r="BN612" s="41"/>
      <c r="CB612" s="57"/>
      <c r="CD612" s="41"/>
    </row>
    <row r="613" ht="12.75" customHeight="1">
      <c r="P613" s="57"/>
      <c r="R613" s="41"/>
      <c r="AF613" s="57"/>
      <c r="AH613" s="41"/>
      <c r="AV613" s="57"/>
      <c r="AX613" s="41"/>
      <c r="BL613" s="57"/>
      <c r="BN613" s="41"/>
      <c r="CB613" s="57"/>
      <c r="CD613" s="41"/>
    </row>
    <row r="614" ht="12.75" customHeight="1">
      <c r="P614" s="57"/>
      <c r="R614" s="41"/>
      <c r="AF614" s="57"/>
      <c r="AH614" s="41"/>
      <c r="AV614" s="57"/>
      <c r="AX614" s="41"/>
      <c r="BL614" s="57"/>
      <c r="BN614" s="41"/>
      <c r="CB614" s="57"/>
      <c r="CD614" s="41"/>
    </row>
    <row r="615" ht="12.75" customHeight="1">
      <c r="P615" s="57"/>
      <c r="R615" s="41"/>
      <c r="AF615" s="57"/>
      <c r="AH615" s="41"/>
      <c r="AV615" s="57"/>
      <c r="AX615" s="41"/>
      <c r="BL615" s="57"/>
      <c r="BN615" s="41"/>
      <c r="CB615" s="57"/>
      <c r="CD615" s="41"/>
    </row>
    <row r="616" ht="12.75" customHeight="1">
      <c r="P616" s="57"/>
      <c r="R616" s="41"/>
      <c r="AF616" s="57"/>
      <c r="AH616" s="41"/>
      <c r="AV616" s="57"/>
      <c r="AX616" s="41"/>
      <c r="BL616" s="57"/>
      <c r="BN616" s="41"/>
      <c r="CB616" s="57"/>
      <c r="CD616" s="41"/>
    </row>
    <row r="617" ht="12.75" customHeight="1">
      <c r="P617" s="57"/>
      <c r="R617" s="41"/>
      <c r="AF617" s="57"/>
      <c r="AH617" s="41"/>
      <c r="AV617" s="57"/>
      <c r="AX617" s="41"/>
      <c r="BL617" s="57"/>
      <c r="BN617" s="41"/>
      <c r="CB617" s="57"/>
      <c r="CD617" s="41"/>
    </row>
    <row r="618" ht="12.75" customHeight="1">
      <c r="P618" s="57"/>
      <c r="R618" s="41"/>
      <c r="AF618" s="57"/>
      <c r="AH618" s="41"/>
      <c r="AV618" s="57"/>
      <c r="AX618" s="41"/>
      <c r="BL618" s="57"/>
      <c r="BN618" s="41"/>
      <c r="CB618" s="57"/>
      <c r="CD618" s="41"/>
    </row>
    <row r="619" ht="12.75" customHeight="1">
      <c r="P619" s="57"/>
      <c r="R619" s="41"/>
      <c r="AF619" s="57"/>
      <c r="AH619" s="41"/>
      <c r="AV619" s="57"/>
      <c r="AX619" s="41"/>
      <c r="BL619" s="57"/>
      <c r="BN619" s="41"/>
      <c r="CB619" s="57"/>
      <c r="CD619" s="41"/>
    </row>
    <row r="620" ht="12.75" customHeight="1">
      <c r="P620" s="57"/>
      <c r="R620" s="41"/>
      <c r="AF620" s="57"/>
      <c r="AH620" s="41"/>
      <c r="AV620" s="57"/>
      <c r="AX620" s="41"/>
      <c r="BL620" s="57"/>
      <c r="BN620" s="41"/>
      <c r="CB620" s="57"/>
      <c r="CD620" s="41"/>
    </row>
    <row r="621" ht="12.75" customHeight="1">
      <c r="P621" s="57"/>
      <c r="R621" s="41"/>
      <c r="AF621" s="57"/>
      <c r="AH621" s="41"/>
      <c r="AV621" s="57"/>
      <c r="AX621" s="41"/>
      <c r="BL621" s="57"/>
      <c r="BN621" s="41"/>
      <c r="CB621" s="57"/>
      <c r="CD621" s="41"/>
    </row>
    <row r="622" ht="12.75" customHeight="1">
      <c r="P622" s="57"/>
      <c r="R622" s="41"/>
      <c r="AF622" s="57"/>
      <c r="AH622" s="41"/>
      <c r="AV622" s="57"/>
      <c r="AX622" s="41"/>
      <c r="BL622" s="57"/>
      <c r="BN622" s="41"/>
      <c r="CB622" s="57"/>
      <c r="CD622" s="41"/>
    </row>
    <row r="623" ht="12.75" customHeight="1">
      <c r="P623" s="57"/>
      <c r="R623" s="41"/>
      <c r="AF623" s="57"/>
      <c r="AH623" s="41"/>
      <c r="AV623" s="57"/>
      <c r="AX623" s="41"/>
      <c r="BL623" s="57"/>
      <c r="BN623" s="41"/>
      <c r="CB623" s="57"/>
      <c r="CD623" s="41"/>
    </row>
    <row r="624" ht="12.75" customHeight="1">
      <c r="P624" s="57"/>
      <c r="R624" s="41"/>
      <c r="AF624" s="57"/>
      <c r="AH624" s="41"/>
      <c r="AV624" s="57"/>
      <c r="AX624" s="41"/>
      <c r="BL624" s="57"/>
      <c r="BN624" s="41"/>
      <c r="CB624" s="57"/>
      <c r="CD624" s="41"/>
    </row>
    <row r="625" ht="12.75" customHeight="1">
      <c r="P625" s="57"/>
      <c r="R625" s="41"/>
      <c r="AF625" s="57"/>
      <c r="AH625" s="41"/>
      <c r="AV625" s="57"/>
      <c r="AX625" s="41"/>
      <c r="BL625" s="57"/>
      <c r="BN625" s="41"/>
      <c r="CB625" s="57"/>
      <c r="CD625" s="41"/>
    </row>
    <row r="626" ht="12.75" customHeight="1">
      <c r="P626" s="57"/>
      <c r="R626" s="41"/>
      <c r="AF626" s="57"/>
      <c r="AH626" s="41"/>
      <c r="AV626" s="57"/>
      <c r="AX626" s="41"/>
      <c r="BL626" s="57"/>
      <c r="BN626" s="41"/>
      <c r="CB626" s="57"/>
      <c r="CD626" s="41"/>
    </row>
    <row r="627" ht="12.75" customHeight="1">
      <c r="P627" s="57"/>
      <c r="R627" s="41"/>
      <c r="AF627" s="57"/>
      <c r="AH627" s="41"/>
      <c r="AV627" s="57"/>
      <c r="AX627" s="41"/>
      <c r="BL627" s="57"/>
      <c r="BN627" s="41"/>
      <c r="CB627" s="57"/>
      <c r="CD627" s="41"/>
    </row>
    <row r="628" ht="12.75" customHeight="1">
      <c r="P628" s="57"/>
      <c r="R628" s="41"/>
      <c r="AF628" s="57"/>
      <c r="AH628" s="41"/>
      <c r="AV628" s="57"/>
      <c r="AX628" s="41"/>
      <c r="BL628" s="57"/>
      <c r="BN628" s="41"/>
      <c r="CB628" s="57"/>
      <c r="CD628" s="41"/>
    </row>
    <row r="629" ht="12.75" customHeight="1">
      <c r="P629" s="57"/>
      <c r="R629" s="41"/>
      <c r="AF629" s="57"/>
      <c r="AH629" s="41"/>
      <c r="AV629" s="57"/>
      <c r="AX629" s="41"/>
      <c r="BL629" s="57"/>
      <c r="BN629" s="41"/>
      <c r="CB629" s="57"/>
      <c r="CD629" s="41"/>
    </row>
    <row r="630" ht="12.75" customHeight="1">
      <c r="P630" s="57"/>
      <c r="R630" s="41"/>
      <c r="AF630" s="57"/>
      <c r="AH630" s="41"/>
      <c r="AV630" s="57"/>
      <c r="AX630" s="41"/>
      <c r="BL630" s="57"/>
      <c r="BN630" s="41"/>
      <c r="CB630" s="57"/>
      <c r="CD630" s="41"/>
    </row>
    <row r="631" ht="12.75" customHeight="1">
      <c r="P631" s="57"/>
      <c r="R631" s="41"/>
      <c r="AF631" s="57"/>
      <c r="AH631" s="41"/>
      <c r="AV631" s="57"/>
      <c r="AX631" s="41"/>
      <c r="BL631" s="57"/>
      <c r="BN631" s="41"/>
      <c r="CB631" s="57"/>
      <c r="CD631" s="41"/>
    </row>
    <row r="632" ht="12.75" customHeight="1">
      <c r="P632" s="57"/>
      <c r="R632" s="41"/>
      <c r="AF632" s="57"/>
      <c r="AH632" s="41"/>
      <c r="AV632" s="57"/>
      <c r="AX632" s="41"/>
      <c r="BL632" s="57"/>
      <c r="BN632" s="41"/>
      <c r="CB632" s="57"/>
      <c r="CD632" s="41"/>
    </row>
    <row r="633" ht="12.75" customHeight="1">
      <c r="P633" s="57"/>
      <c r="R633" s="41"/>
      <c r="AF633" s="57"/>
      <c r="AH633" s="41"/>
      <c r="AV633" s="57"/>
      <c r="AX633" s="41"/>
      <c r="BL633" s="57"/>
      <c r="BN633" s="41"/>
      <c r="CB633" s="57"/>
      <c r="CD633" s="41"/>
    </row>
    <row r="634" ht="12.75" customHeight="1">
      <c r="P634" s="57"/>
      <c r="R634" s="41"/>
      <c r="AF634" s="57"/>
      <c r="AH634" s="41"/>
      <c r="AV634" s="57"/>
      <c r="AX634" s="41"/>
      <c r="BL634" s="57"/>
      <c r="BN634" s="41"/>
      <c r="CB634" s="57"/>
      <c r="CD634" s="41"/>
    </row>
    <row r="635" ht="12.75" customHeight="1">
      <c r="P635" s="57"/>
      <c r="R635" s="41"/>
      <c r="AF635" s="57"/>
      <c r="AH635" s="41"/>
      <c r="AV635" s="57"/>
      <c r="AX635" s="41"/>
      <c r="BL635" s="57"/>
      <c r="BN635" s="41"/>
      <c r="CB635" s="57"/>
      <c r="CD635" s="41"/>
    </row>
    <row r="636" ht="12.75" customHeight="1">
      <c r="P636" s="57"/>
      <c r="R636" s="41"/>
      <c r="AF636" s="57"/>
      <c r="AH636" s="41"/>
      <c r="AV636" s="57"/>
      <c r="AX636" s="41"/>
      <c r="BL636" s="57"/>
      <c r="BN636" s="41"/>
      <c r="CB636" s="57"/>
      <c r="CD636" s="41"/>
    </row>
    <row r="637" ht="12.75" customHeight="1">
      <c r="P637" s="57"/>
      <c r="R637" s="41"/>
      <c r="AF637" s="57"/>
      <c r="AH637" s="41"/>
      <c r="AV637" s="57"/>
      <c r="AX637" s="41"/>
      <c r="BL637" s="57"/>
      <c r="BN637" s="41"/>
      <c r="CB637" s="57"/>
      <c r="CD637" s="41"/>
    </row>
    <row r="638" ht="12.75" customHeight="1">
      <c r="P638" s="57"/>
      <c r="R638" s="41"/>
      <c r="AF638" s="57"/>
      <c r="AH638" s="41"/>
      <c r="AV638" s="57"/>
      <c r="AX638" s="41"/>
      <c r="BL638" s="57"/>
      <c r="BN638" s="41"/>
      <c r="CB638" s="57"/>
      <c r="CD638" s="41"/>
    </row>
    <row r="639" ht="12.75" customHeight="1">
      <c r="P639" s="57"/>
      <c r="R639" s="41"/>
      <c r="AF639" s="57"/>
      <c r="AH639" s="41"/>
      <c r="AV639" s="57"/>
      <c r="AX639" s="41"/>
      <c r="BL639" s="57"/>
      <c r="BN639" s="41"/>
      <c r="CB639" s="57"/>
      <c r="CD639" s="41"/>
    </row>
    <row r="640" ht="12.75" customHeight="1">
      <c r="P640" s="57"/>
      <c r="R640" s="41"/>
      <c r="AF640" s="57"/>
      <c r="AH640" s="41"/>
      <c r="AV640" s="57"/>
      <c r="AX640" s="41"/>
      <c r="BL640" s="57"/>
      <c r="BN640" s="41"/>
      <c r="CB640" s="57"/>
      <c r="CD640" s="41"/>
    </row>
    <row r="641" ht="12.75" customHeight="1">
      <c r="P641" s="57"/>
      <c r="R641" s="41"/>
      <c r="AF641" s="57"/>
      <c r="AH641" s="41"/>
      <c r="AV641" s="57"/>
      <c r="AX641" s="41"/>
      <c r="BL641" s="57"/>
      <c r="BN641" s="41"/>
      <c r="CB641" s="57"/>
      <c r="CD641" s="41"/>
    </row>
    <row r="642" ht="12.75" customHeight="1">
      <c r="P642" s="57"/>
      <c r="R642" s="41"/>
      <c r="AF642" s="57"/>
      <c r="AH642" s="41"/>
      <c r="AV642" s="57"/>
      <c r="AX642" s="41"/>
      <c r="BL642" s="57"/>
      <c r="BN642" s="41"/>
      <c r="CB642" s="57"/>
      <c r="CD642" s="41"/>
    </row>
    <row r="643" ht="12.75" customHeight="1">
      <c r="P643" s="57"/>
      <c r="R643" s="41"/>
      <c r="AF643" s="57"/>
      <c r="AH643" s="41"/>
      <c r="AV643" s="57"/>
      <c r="AX643" s="41"/>
      <c r="BL643" s="57"/>
      <c r="BN643" s="41"/>
      <c r="CB643" s="57"/>
      <c r="CD643" s="41"/>
    </row>
    <row r="644" ht="12.75" customHeight="1">
      <c r="P644" s="57"/>
      <c r="R644" s="41"/>
      <c r="AF644" s="57"/>
      <c r="AH644" s="41"/>
      <c r="AV644" s="57"/>
      <c r="AX644" s="41"/>
      <c r="BL644" s="57"/>
      <c r="BN644" s="41"/>
      <c r="CB644" s="57"/>
      <c r="CD644" s="41"/>
    </row>
    <row r="645" ht="12.75" customHeight="1">
      <c r="P645" s="57"/>
      <c r="R645" s="41"/>
      <c r="AF645" s="57"/>
      <c r="AH645" s="41"/>
      <c r="AV645" s="57"/>
      <c r="AX645" s="41"/>
      <c r="BL645" s="57"/>
      <c r="BN645" s="41"/>
      <c r="CB645" s="57"/>
      <c r="CD645" s="41"/>
    </row>
    <row r="646" ht="12.75" customHeight="1">
      <c r="P646" s="57"/>
      <c r="R646" s="41"/>
      <c r="AF646" s="57"/>
      <c r="AH646" s="41"/>
      <c r="AV646" s="57"/>
      <c r="AX646" s="41"/>
      <c r="BL646" s="57"/>
      <c r="BN646" s="41"/>
      <c r="CB646" s="57"/>
      <c r="CD646" s="41"/>
    </row>
    <row r="647" ht="12.75" customHeight="1">
      <c r="P647" s="57"/>
      <c r="R647" s="41"/>
      <c r="AF647" s="57"/>
      <c r="AH647" s="41"/>
      <c r="AV647" s="57"/>
      <c r="AX647" s="41"/>
      <c r="BL647" s="57"/>
      <c r="BN647" s="41"/>
      <c r="CB647" s="57"/>
      <c r="CD647" s="41"/>
    </row>
    <row r="648" ht="12.75" customHeight="1">
      <c r="P648" s="57"/>
      <c r="R648" s="41"/>
      <c r="AF648" s="57"/>
      <c r="AH648" s="41"/>
      <c r="AV648" s="57"/>
      <c r="AX648" s="41"/>
      <c r="BL648" s="57"/>
      <c r="BN648" s="41"/>
      <c r="CB648" s="57"/>
      <c r="CD648" s="41"/>
    </row>
    <row r="649" ht="12.75" customHeight="1">
      <c r="P649" s="57"/>
      <c r="R649" s="41"/>
      <c r="AF649" s="57"/>
      <c r="AH649" s="41"/>
      <c r="AV649" s="57"/>
      <c r="AX649" s="41"/>
      <c r="BL649" s="57"/>
      <c r="BN649" s="41"/>
      <c r="CB649" s="57"/>
      <c r="CD649" s="41"/>
    </row>
    <row r="650" ht="12.75" customHeight="1">
      <c r="P650" s="57"/>
      <c r="R650" s="41"/>
      <c r="AF650" s="57"/>
      <c r="AH650" s="41"/>
      <c r="AV650" s="57"/>
      <c r="AX650" s="41"/>
      <c r="BL650" s="57"/>
      <c r="BN650" s="41"/>
      <c r="CB650" s="57"/>
      <c r="CD650" s="41"/>
    </row>
    <row r="651" ht="12.75" customHeight="1">
      <c r="P651" s="57"/>
      <c r="R651" s="41"/>
      <c r="AF651" s="57"/>
      <c r="AH651" s="41"/>
      <c r="AV651" s="57"/>
      <c r="AX651" s="41"/>
      <c r="BL651" s="57"/>
      <c r="BN651" s="41"/>
      <c r="CB651" s="57"/>
      <c r="CD651" s="41"/>
    </row>
    <row r="652" ht="12.75" customHeight="1">
      <c r="P652" s="57"/>
      <c r="R652" s="41"/>
      <c r="AF652" s="57"/>
      <c r="AH652" s="41"/>
      <c r="AV652" s="57"/>
      <c r="AX652" s="41"/>
      <c r="BL652" s="57"/>
      <c r="BN652" s="41"/>
      <c r="CB652" s="57"/>
      <c r="CD652" s="41"/>
    </row>
    <row r="653" ht="12.75" customHeight="1">
      <c r="P653" s="57"/>
      <c r="R653" s="41"/>
      <c r="AF653" s="57"/>
      <c r="AH653" s="41"/>
      <c r="AV653" s="57"/>
      <c r="AX653" s="41"/>
      <c r="BL653" s="57"/>
      <c r="BN653" s="41"/>
      <c r="CB653" s="57"/>
      <c r="CD653" s="41"/>
    </row>
    <row r="654" ht="12.75" customHeight="1">
      <c r="P654" s="57"/>
      <c r="R654" s="41"/>
      <c r="AF654" s="57"/>
      <c r="AH654" s="41"/>
      <c r="AV654" s="57"/>
      <c r="AX654" s="41"/>
      <c r="BL654" s="57"/>
      <c r="BN654" s="41"/>
      <c r="CB654" s="57"/>
      <c r="CD654" s="41"/>
    </row>
    <row r="655" ht="12.75" customHeight="1">
      <c r="P655" s="57"/>
      <c r="R655" s="41"/>
      <c r="AF655" s="57"/>
      <c r="AH655" s="41"/>
      <c r="AV655" s="57"/>
      <c r="AX655" s="41"/>
      <c r="BL655" s="57"/>
      <c r="BN655" s="41"/>
      <c r="CB655" s="57"/>
      <c r="CD655" s="41"/>
    </row>
    <row r="656" ht="12.75" customHeight="1">
      <c r="P656" s="57"/>
      <c r="R656" s="41"/>
      <c r="AF656" s="57"/>
      <c r="AH656" s="41"/>
      <c r="AV656" s="57"/>
      <c r="AX656" s="41"/>
      <c r="BL656" s="57"/>
      <c r="BN656" s="41"/>
      <c r="CB656" s="57"/>
      <c r="CD656" s="41"/>
    </row>
    <row r="657" ht="12.75" customHeight="1">
      <c r="P657" s="57"/>
      <c r="R657" s="41"/>
      <c r="AF657" s="57"/>
      <c r="AH657" s="41"/>
      <c r="AV657" s="57"/>
      <c r="AX657" s="41"/>
      <c r="BL657" s="57"/>
      <c r="BN657" s="41"/>
      <c r="CB657" s="57"/>
      <c r="CD657" s="41"/>
    </row>
    <row r="658" ht="12.75" customHeight="1">
      <c r="P658" s="57"/>
      <c r="R658" s="41"/>
      <c r="AF658" s="57"/>
      <c r="AH658" s="41"/>
      <c r="AV658" s="57"/>
      <c r="AX658" s="41"/>
      <c r="BL658" s="57"/>
      <c r="BN658" s="41"/>
      <c r="CB658" s="57"/>
      <c r="CD658" s="41"/>
    </row>
    <row r="659" ht="12.75" customHeight="1">
      <c r="P659" s="57"/>
      <c r="R659" s="41"/>
      <c r="AF659" s="57"/>
      <c r="AH659" s="41"/>
      <c r="AV659" s="57"/>
      <c r="AX659" s="41"/>
      <c r="BL659" s="57"/>
      <c r="BN659" s="41"/>
      <c r="CB659" s="57"/>
      <c r="CD659" s="41"/>
    </row>
    <row r="660" ht="12.75" customHeight="1">
      <c r="P660" s="57"/>
      <c r="R660" s="41"/>
      <c r="AF660" s="57"/>
      <c r="AH660" s="41"/>
      <c r="AV660" s="57"/>
      <c r="AX660" s="41"/>
      <c r="BL660" s="57"/>
      <c r="BN660" s="41"/>
      <c r="CB660" s="57"/>
      <c r="CD660" s="41"/>
    </row>
    <row r="661" ht="12.75" customHeight="1">
      <c r="P661" s="57"/>
      <c r="R661" s="41"/>
      <c r="AF661" s="57"/>
      <c r="AH661" s="41"/>
      <c r="AV661" s="57"/>
      <c r="AX661" s="41"/>
      <c r="BL661" s="57"/>
      <c r="BN661" s="41"/>
      <c r="CB661" s="57"/>
      <c r="CD661" s="41"/>
    </row>
    <row r="662" ht="12.75" customHeight="1">
      <c r="P662" s="57"/>
      <c r="R662" s="41"/>
      <c r="AF662" s="57"/>
      <c r="AH662" s="41"/>
      <c r="AV662" s="57"/>
      <c r="AX662" s="41"/>
      <c r="BL662" s="57"/>
      <c r="BN662" s="41"/>
      <c r="CB662" s="57"/>
      <c r="CD662" s="41"/>
    </row>
    <row r="663" ht="12.75" customHeight="1">
      <c r="P663" s="57"/>
      <c r="R663" s="41"/>
      <c r="AF663" s="57"/>
      <c r="AH663" s="41"/>
      <c r="AV663" s="57"/>
      <c r="AX663" s="41"/>
      <c r="BL663" s="57"/>
      <c r="BN663" s="41"/>
      <c r="CB663" s="57"/>
      <c r="CD663" s="41"/>
    </row>
    <row r="664" ht="12.75" customHeight="1">
      <c r="P664" s="57"/>
      <c r="R664" s="41"/>
      <c r="AF664" s="57"/>
      <c r="AH664" s="41"/>
      <c r="AV664" s="57"/>
      <c r="AX664" s="41"/>
      <c r="BL664" s="57"/>
      <c r="BN664" s="41"/>
      <c r="CB664" s="57"/>
      <c r="CD664" s="41"/>
    </row>
    <row r="665" ht="12.75" customHeight="1">
      <c r="P665" s="57"/>
      <c r="R665" s="41"/>
      <c r="AF665" s="57"/>
      <c r="AH665" s="41"/>
      <c r="AV665" s="57"/>
      <c r="AX665" s="41"/>
      <c r="BL665" s="57"/>
      <c r="BN665" s="41"/>
      <c r="CB665" s="57"/>
      <c r="CD665" s="41"/>
    </row>
    <row r="666" ht="12.75" customHeight="1">
      <c r="P666" s="57"/>
      <c r="R666" s="41"/>
      <c r="AF666" s="57"/>
      <c r="AH666" s="41"/>
      <c r="AV666" s="57"/>
      <c r="AX666" s="41"/>
      <c r="BL666" s="57"/>
      <c r="BN666" s="41"/>
      <c r="CB666" s="57"/>
      <c r="CD666" s="41"/>
    </row>
    <row r="667" ht="12.75" customHeight="1">
      <c r="P667" s="57"/>
      <c r="R667" s="41"/>
      <c r="AF667" s="57"/>
      <c r="AH667" s="41"/>
      <c r="AV667" s="57"/>
      <c r="AX667" s="41"/>
      <c r="BL667" s="57"/>
      <c r="BN667" s="41"/>
      <c r="CB667" s="57"/>
      <c r="CD667" s="41"/>
    </row>
    <row r="668" ht="12.75" customHeight="1">
      <c r="P668" s="57"/>
      <c r="R668" s="41"/>
      <c r="AF668" s="57"/>
      <c r="AH668" s="41"/>
      <c r="AV668" s="57"/>
      <c r="AX668" s="41"/>
      <c r="BL668" s="57"/>
      <c r="BN668" s="41"/>
      <c r="CB668" s="57"/>
      <c r="CD668" s="41"/>
    </row>
    <row r="669" ht="12.75" customHeight="1">
      <c r="P669" s="57"/>
      <c r="R669" s="41"/>
      <c r="AF669" s="57"/>
      <c r="AH669" s="41"/>
      <c r="AV669" s="57"/>
      <c r="AX669" s="41"/>
      <c r="BL669" s="57"/>
      <c r="BN669" s="41"/>
      <c r="CB669" s="57"/>
      <c r="CD669" s="41"/>
    </row>
    <row r="670" ht="12.75" customHeight="1">
      <c r="P670" s="57"/>
      <c r="R670" s="41"/>
      <c r="AF670" s="57"/>
      <c r="AH670" s="41"/>
      <c r="AV670" s="57"/>
      <c r="AX670" s="41"/>
      <c r="BL670" s="57"/>
      <c r="BN670" s="41"/>
      <c r="CB670" s="57"/>
      <c r="CD670" s="41"/>
    </row>
    <row r="671" ht="12.75" customHeight="1">
      <c r="P671" s="57"/>
      <c r="R671" s="41"/>
      <c r="AF671" s="57"/>
      <c r="AH671" s="41"/>
      <c r="AV671" s="57"/>
      <c r="AX671" s="41"/>
      <c r="BL671" s="57"/>
      <c r="BN671" s="41"/>
      <c r="CB671" s="57"/>
      <c r="CD671" s="41"/>
    </row>
    <row r="672" ht="12.75" customHeight="1">
      <c r="P672" s="57"/>
      <c r="R672" s="41"/>
      <c r="AF672" s="57"/>
      <c r="AH672" s="41"/>
      <c r="AV672" s="57"/>
      <c r="AX672" s="41"/>
      <c r="BL672" s="57"/>
      <c r="BN672" s="41"/>
      <c r="CB672" s="57"/>
      <c r="CD672" s="41"/>
    </row>
    <row r="673" ht="12.75" customHeight="1">
      <c r="P673" s="57"/>
      <c r="R673" s="41"/>
      <c r="AF673" s="57"/>
      <c r="AH673" s="41"/>
      <c r="AV673" s="57"/>
      <c r="AX673" s="41"/>
      <c r="BL673" s="57"/>
      <c r="BN673" s="41"/>
      <c r="CB673" s="57"/>
      <c r="CD673" s="41"/>
    </row>
    <row r="674" ht="12.75" customHeight="1">
      <c r="P674" s="57"/>
      <c r="R674" s="41"/>
      <c r="AF674" s="57"/>
      <c r="AH674" s="41"/>
      <c r="AV674" s="57"/>
      <c r="AX674" s="41"/>
      <c r="BL674" s="57"/>
      <c r="BN674" s="41"/>
      <c r="CB674" s="57"/>
      <c r="CD674" s="41"/>
    </row>
    <row r="675" ht="12.75" customHeight="1">
      <c r="P675" s="57"/>
      <c r="R675" s="41"/>
      <c r="AF675" s="57"/>
      <c r="AH675" s="41"/>
      <c r="AV675" s="57"/>
      <c r="AX675" s="41"/>
      <c r="BL675" s="57"/>
      <c r="BN675" s="41"/>
      <c r="CB675" s="57"/>
      <c r="CD675" s="41"/>
    </row>
    <row r="676" ht="12.75" customHeight="1">
      <c r="P676" s="57"/>
      <c r="R676" s="41"/>
      <c r="AF676" s="57"/>
      <c r="AH676" s="41"/>
      <c r="AV676" s="57"/>
      <c r="AX676" s="41"/>
      <c r="BL676" s="57"/>
      <c r="BN676" s="41"/>
      <c r="CB676" s="57"/>
      <c r="CD676" s="41"/>
    </row>
    <row r="677" ht="12.75" customHeight="1">
      <c r="P677" s="57"/>
      <c r="R677" s="41"/>
      <c r="AF677" s="57"/>
      <c r="AH677" s="41"/>
      <c r="AV677" s="57"/>
      <c r="AX677" s="41"/>
      <c r="BL677" s="57"/>
      <c r="BN677" s="41"/>
      <c r="CB677" s="57"/>
      <c r="CD677" s="41"/>
    </row>
    <row r="678" ht="12.75" customHeight="1">
      <c r="P678" s="57"/>
      <c r="R678" s="41"/>
      <c r="AF678" s="57"/>
      <c r="AH678" s="41"/>
      <c r="AV678" s="57"/>
      <c r="AX678" s="41"/>
      <c r="BL678" s="57"/>
      <c r="BN678" s="41"/>
      <c r="CB678" s="57"/>
      <c r="CD678" s="41"/>
    </row>
    <row r="679" ht="12.75" customHeight="1">
      <c r="P679" s="57"/>
      <c r="R679" s="41"/>
      <c r="AF679" s="57"/>
      <c r="AH679" s="41"/>
      <c r="AV679" s="57"/>
      <c r="AX679" s="41"/>
      <c r="BL679" s="57"/>
      <c r="BN679" s="41"/>
      <c r="CB679" s="57"/>
      <c r="CD679" s="41"/>
    </row>
    <row r="680" ht="12.75" customHeight="1">
      <c r="P680" s="57"/>
      <c r="R680" s="41"/>
      <c r="AF680" s="57"/>
      <c r="AH680" s="41"/>
      <c r="AV680" s="57"/>
      <c r="AX680" s="41"/>
      <c r="BL680" s="57"/>
      <c r="BN680" s="41"/>
      <c r="CB680" s="57"/>
      <c r="CD680" s="41"/>
    </row>
    <row r="681" ht="12.75" customHeight="1">
      <c r="P681" s="57"/>
      <c r="R681" s="41"/>
      <c r="AF681" s="57"/>
      <c r="AH681" s="41"/>
      <c r="AV681" s="57"/>
      <c r="AX681" s="41"/>
      <c r="BL681" s="57"/>
      <c r="BN681" s="41"/>
      <c r="CB681" s="57"/>
      <c r="CD681" s="41"/>
    </row>
    <row r="682" ht="12.75" customHeight="1">
      <c r="P682" s="57"/>
      <c r="R682" s="41"/>
      <c r="AF682" s="57"/>
      <c r="AH682" s="41"/>
      <c r="AV682" s="57"/>
      <c r="AX682" s="41"/>
      <c r="BL682" s="57"/>
      <c r="BN682" s="41"/>
      <c r="CB682" s="57"/>
      <c r="CD682" s="41"/>
    </row>
    <row r="683" ht="12.75" customHeight="1">
      <c r="P683" s="57"/>
      <c r="R683" s="41"/>
      <c r="AF683" s="57"/>
      <c r="AH683" s="41"/>
      <c r="AV683" s="57"/>
      <c r="AX683" s="41"/>
      <c r="BL683" s="57"/>
      <c r="BN683" s="41"/>
      <c r="CB683" s="57"/>
      <c r="CD683" s="41"/>
    </row>
    <row r="684" ht="12.75" customHeight="1">
      <c r="P684" s="57"/>
      <c r="R684" s="41"/>
      <c r="AF684" s="57"/>
      <c r="AH684" s="41"/>
      <c r="AV684" s="57"/>
      <c r="AX684" s="41"/>
      <c r="BL684" s="57"/>
      <c r="BN684" s="41"/>
      <c r="CB684" s="57"/>
      <c r="CD684" s="41"/>
    </row>
    <row r="685" ht="12.75" customHeight="1">
      <c r="P685" s="57"/>
      <c r="R685" s="41"/>
      <c r="AF685" s="57"/>
      <c r="AH685" s="41"/>
      <c r="AV685" s="57"/>
      <c r="AX685" s="41"/>
      <c r="BL685" s="57"/>
      <c r="BN685" s="41"/>
      <c r="CB685" s="57"/>
      <c r="CD685" s="41"/>
    </row>
    <row r="686" ht="12.75" customHeight="1">
      <c r="P686" s="57"/>
      <c r="R686" s="41"/>
      <c r="AF686" s="57"/>
      <c r="AH686" s="41"/>
      <c r="AV686" s="57"/>
      <c r="AX686" s="41"/>
      <c r="BL686" s="57"/>
      <c r="BN686" s="41"/>
      <c r="CB686" s="57"/>
      <c r="CD686" s="41"/>
    </row>
    <row r="687" ht="12.75" customHeight="1">
      <c r="P687" s="57"/>
      <c r="R687" s="41"/>
      <c r="AF687" s="57"/>
      <c r="AH687" s="41"/>
      <c r="AV687" s="57"/>
      <c r="AX687" s="41"/>
      <c r="BL687" s="57"/>
      <c r="BN687" s="41"/>
      <c r="CB687" s="57"/>
      <c r="CD687" s="41"/>
    </row>
    <row r="688" ht="12.75" customHeight="1">
      <c r="P688" s="57"/>
      <c r="R688" s="41"/>
      <c r="AF688" s="57"/>
      <c r="AH688" s="41"/>
      <c r="AV688" s="57"/>
      <c r="AX688" s="41"/>
      <c r="BL688" s="57"/>
      <c r="BN688" s="41"/>
      <c r="CB688" s="57"/>
      <c r="CD688" s="41"/>
    </row>
    <row r="689" ht="12.75" customHeight="1">
      <c r="P689" s="57"/>
      <c r="R689" s="41"/>
      <c r="AF689" s="57"/>
      <c r="AH689" s="41"/>
      <c r="AV689" s="57"/>
      <c r="AX689" s="41"/>
      <c r="BL689" s="57"/>
      <c r="BN689" s="41"/>
      <c r="CB689" s="57"/>
      <c r="CD689" s="41"/>
    </row>
    <row r="690" ht="12.75" customHeight="1">
      <c r="P690" s="57"/>
      <c r="R690" s="41"/>
      <c r="AF690" s="57"/>
      <c r="AH690" s="41"/>
      <c r="AV690" s="57"/>
      <c r="AX690" s="41"/>
      <c r="BL690" s="57"/>
      <c r="BN690" s="41"/>
      <c r="CB690" s="57"/>
      <c r="CD690" s="41"/>
    </row>
    <row r="691" ht="12.75" customHeight="1">
      <c r="P691" s="57"/>
      <c r="R691" s="41"/>
      <c r="AF691" s="57"/>
      <c r="AH691" s="41"/>
      <c r="AV691" s="57"/>
      <c r="AX691" s="41"/>
      <c r="BL691" s="57"/>
      <c r="BN691" s="41"/>
      <c r="CB691" s="57"/>
      <c r="CD691" s="41"/>
    </row>
    <row r="692" ht="12.75" customHeight="1">
      <c r="P692" s="57"/>
      <c r="R692" s="41"/>
      <c r="AF692" s="57"/>
      <c r="AH692" s="41"/>
      <c r="AV692" s="57"/>
      <c r="AX692" s="41"/>
      <c r="BL692" s="57"/>
      <c r="BN692" s="41"/>
      <c r="CB692" s="57"/>
      <c r="CD692" s="41"/>
    </row>
    <row r="693" ht="12.75" customHeight="1">
      <c r="P693" s="57"/>
      <c r="R693" s="41"/>
      <c r="AF693" s="57"/>
      <c r="AH693" s="41"/>
      <c r="AV693" s="57"/>
      <c r="AX693" s="41"/>
      <c r="BL693" s="57"/>
      <c r="BN693" s="41"/>
      <c r="CB693" s="57"/>
      <c r="CD693" s="41"/>
    </row>
    <row r="694" ht="12.75" customHeight="1">
      <c r="P694" s="57"/>
      <c r="R694" s="41"/>
      <c r="AF694" s="57"/>
      <c r="AH694" s="41"/>
      <c r="AV694" s="57"/>
      <c r="AX694" s="41"/>
      <c r="BL694" s="57"/>
      <c r="BN694" s="41"/>
      <c r="CB694" s="57"/>
      <c r="CD694" s="41"/>
    </row>
    <row r="695" ht="12.75" customHeight="1">
      <c r="P695" s="57"/>
      <c r="R695" s="41"/>
      <c r="AF695" s="57"/>
      <c r="AH695" s="41"/>
      <c r="AV695" s="57"/>
      <c r="AX695" s="41"/>
      <c r="BL695" s="57"/>
      <c r="BN695" s="41"/>
      <c r="CB695" s="57"/>
      <c r="CD695" s="41"/>
    </row>
    <row r="696" ht="12.75" customHeight="1">
      <c r="P696" s="57"/>
      <c r="R696" s="41"/>
      <c r="AF696" s="57"/>
      <c r="AH696" s="41"/>
      <c r="AV696" s="57"/>
      <c r="AX696" s="41"/>
      <c r="BL696" s="57"/>
      <c r="BN696" s="41"/>
      <c r="CB696" s="57"/>
      <c r="CD696" s="41"/>
    </row>
    <row r="697" ht="12.75" customHeight="1">
      <c r="P697" s="57"/>
      <c r="R697" s="41"/>
      <c r="AF697" s="57"/>
      <c r="AH697" s="41"/>
      <c r="AV697" s="57"/>
      <c r="AX697" s="41"/>
      <c r="BL697" s="57"/>
      <c r="BN697" s="41"/>
      <c r="CB697" s="57"/>
      <c r="CD697" s="41"/>
    </row>
    <row r="698" ht="12.75" customHeight="1">
      <c r="P698" s="57"/>
      <c r="R698" s="41"/>
      <c r="AF698" s="57"/>
      <c r="AH698" s="41"/>
      <c r="AV698" s="57"/>
      <c r="AX698" s="41"/>
      <c r="BL698" s="57"/>
      <c r="BN698" s="41"/>
      <c r="CB698" s="57"/>
      <c r="CD698" s="41"/>
    </row>
    <row r="699" ht="12.75" customHeight="1">
      <c r="P699" s="57"/>
      <c r="R699" s="41"/>
      <c r="AF699" s="57"/>
      <c r="AH699" s="41"/>
      <c r="AV699" s="57"/>
      <c r="AX699" s="41"/>
      <c r="BL699" s="57"/>
      <c r="BN699" s="41"/>
      <c r="CB699" s="57"/>
      <c r="CD699" s="41"/>
    </row>
    <row r="700" ht="12.75" customHeight="1">
      <c r="P700" s="57"/>
      <c r="R700" s="41"/>
      <c r="AF700" s="57"/>
      <c r="AH700" s="41"/>
      <c r="AV700" s="57"/>
      <c r="AX700" s="41"/>
      <c r="BL700" s="57"/>
      <c r="BN700" s="41"/>
      <c r="CB700" s="57"/>
      <c r="CD700" s="41"/>
    </row>
    <row r="701" ht="12.75" customHeight="1">
      <c r="P701" s="57"/>
      <c r="R701" s="41"/>
      <c r="AF701" s="57"/>
      <c r="AH701" s="41"/>
      <c r="AV701" s="57"/>
      <c r="AX701" s="41"/>
      <c r="BL701" s="57"/>
      <c r="BN701" s="41"/>
      <c r="CB701" s="57"/>
      <c r="CD701" s="41"/>
    </row>
    <row r="702" ht="12.75" customHeight="1">
      <c r="P702" s="57"/>
      <c r="R702" s="41"/>
      <c r="AF702" s="57"/>
      <c r="AH702" s="41"/>
      <c r="AV702" s="57"/>
      <c r="AX702" s="41"/>
      <c r="BL702" s="57"/>
      <c r="BN702" s="41"/>
      <c r="CB702" s="57"/>
      <c r="CD702" s="41"/>
    </row>
    <row r="703" ht="12.75" customHeight="1">
      <c r="P703" s="57"/>
      <c r="R703" s="41"/>
      <c r="AF703" s="57"/>
      <c r="AH703" s="41"/>
      <c r="AV703" s="57"/>
      <c r="AX703" s="41"/>
      <c r="BL703" s="57"/>
      <c r="BN703" s="41"/>
      <c r="CB703" s="57"/>
      <c r="CD703" s="41"/>
    </row>
    <row r="704" ht="12.75" customHeight="1">
      <c r="P704" s="57"/>
      <c r="R704" s="41"/>
      <c r="AF704" s="57"/>
      <c r="AH704" s="41"/>
      <c r="AV704" s="57"/>
      <c r="AX704" s="41"/>
      <c r="BL704" s="57"/>
      <c r="BN704" s="41"/>
      <c r="CB704" s="57"/>
      <c r="CD704" s="41"/>
    </row>
    <row r="705" ht="12.75" customHeight="1">
      <c r="P705" s="57"/>
      <c r="R705" s="41"/>
      <c r="AF705" s="57"/>
      <c r="AH705" s="41"/>
      <c r="AV705" s="57"/>
      <c r="AX705" s="41"/>
      <c r="BL705" s="57"/>
      <c r="BN705" s="41"/>
      <c r="CB705" s="57"/>
      <c r="CD705" s="41"/>
    </row>
    <row r="706" ht="12.75" customHeight="1">
      <c r="P706" s="57"/>
      <c r="R706" s="41"/>
      <c r="AF706" s="57"/>
      <c r="AH706" s="41"/>
      <c r="AV706" s="57"/>
      <c r="AX706" s="41"/>
      <c r="BL706" s="57"/>
      <c r="BN706" s="41"/>
      <c r="CB706" s="57"/>
      <c r="CD706" s="41"/>
    </row>
    <row r="707" ht="12.75" customHeight="1">
      <c r="P707" s="57"/>
      <c r="R707" s="41"/>
      <c r="AF707" s="57"/>
      <c r="AH707" s="41"/>
      <c r="AV707" s="57"/>
      <c r="AX707" s="41"/>
      <c r="BL707" s="57"/>
      <c r="BN707" s="41"/>
      <c r="CB707" s="57"/>
      <c r="CD707" s="41"/>
    </row>
    <row r="708" ht="12.75" customHeight="1">
      <c r="P708" s="57"/>
      <c r="R708" s="41"/>
      <c r="AF708" s="57"/>
      <c r="AH708" s="41"/>
      <c r="AV708" s="57"/>
      <c r="AX708" s="41"/>
      <c r="BL708" s="57"/>
      <c r="BN708" s="41"/>
      <c r="CB708" s="57"/>
      <c r="CD708" s="41"/>
    </row>
    <row r="709" ht="12.75" customHeight="1">
      <c r="P709" s="57"/>
      <c r="R709" s="41"/>
      <c r="AF709" s="57"/>
      <c r="AH709" s="41"/>
      <c r="AV709" s="57"/>
      <c r="AX709" s="41"/>
      <c r="BL709" s="57"/>
      <c r="BN709" s="41"/>
      <c r="CB709" s="57"/>
      <c r="CD709" s="41"/>
    </row>
    <row r="710" ht="12.75" customHeight="1">
      <c r="P710" s="57"/>
      <c r="R710" s="41"/>
      <c r="AF710" s="57"/>
      <c r="AH710" s="41"/>
      <c r="AV710" s="57"/>
      <c r="AX710" s="41"/>
      <c r="BL710" s="57"/>
      <c r="BN710" s="41"/>
      <c r="CB710" s="57"/>
      <c r="CD710" s="41"/>
    </row>
    <row r="711" ht="12.75" customHeight="1">
      <c r="P711" s="57"/>
      <c r="R711" s="41"/>
      <c r="AF711" s="57"/>
      <c r="AH711" s="41"/>
      <c r="AV711" s="57"/>
      <c r="AX711" s="41"/>
      <c r="BL711" s="57"/>
      <c r="BN711" s="41"/>
      <c r="CB711" s="57"/>
      <c r="CD711" s="41"/>
    </row>
    <row r="712" ht="12.75" customHeight="1">
      <c r="P712" s="57"/>
      <c r="R712" s="41"/>
      <c r="AF712" s="57"/>
      <c r="AH712" s="41"/>
      <c r="AV712" s="57"/>
      <c r="AX712" s="41"/>
      <c r="BL712" s="57"/>
      <c r="BN712" s="41"/>
      <c r="CB712" s="57"/>
      <c r="CD712" s="41"/>
    </row>
    <row r="713" ht="12.75" customHeight="1">
      <c r="P713" s="57"/>
      <c r="R713" s="41"/>
      <c r="AF713" s="57"/>
      <c r="AH713" s="41"/>
      <c r="AV713" s="57"/>
      <c r="AX713" s="41"/>
      <c r="BL713" s="57"/>
      <c r="BN713" s="41"/>
      <c r="CB713" s="57"/>
      <c r="CD713" s="41"/>
    </row>
    <row r="714" ht="12.75" customHeight="1">
      <c r="P714" s="57"/>
      <c r="R714" s="41"/>
      <c r="AF714" s="57"/>
      <c r="AH714" s="41"/>
      <c r="AV714" s="57"/>
      <c r="AX714" s="41"/>
      <c r="BL714" s="57"/>
      <c r="BN714" s="41"/>
      <c r="CB714" s="57"/>
      <c r="CD714" s="41"/>
    </row>
    <row r="715" ht="12.75" customHeight="1">
      <c r="P715" s="57"/>
      <c r="R715" s="41"/>
      <c r="AF715" s="57"/>
      <c r="AH715" s="41"/>
      <c r="AV715" s="57"/>
      <c r="AX715" s="41"/>
      <c r="BL715" s="57"/>
      <c r="BN715" s="41"/>
      <c r="CB715" s="57"/>
      <c r="CD715" s="41"/>
    </row>
    <row r="716" ht="12.75" customHeight="1">
      <c r="P716" s="57"/>
      <c r="R716" s="41"/>
      <c r="AF716" s="57"/>
      <c r="AH716" s="41"/>
      <c r="AV716" s="57"/>
      <c r="AX716" s="41"/>
      <c r="BL716" s="57"/>
      <c r="BN716" s="41"/>
      <c r="CB716" s="57"/>
      <c r="CD716" s="41"/>
    </row>
    <row r="717" ht="12.75" customHeight="1">
      <c r="P717" s="57"/>
      <c r="R717" s="41"/>
      <c r="AF717" s="57"/>
      <c r="AH717" s="41"/>
      <c r="AV717" s="57"/>
      <c r="AX717" s="41"/>
      <c r="BL717" s="57"/>
      <c r="BN717" s="41"/>
      <c r="CB717" s="57"/>
      <c r="CD717" s="41"/>
    </row>
    <row r="718" ht="12.75" customHeight="1">
      <c r="P718" s="57"/>
      <c r="R718" s="41"/>
      <c r="AF718" s="57"/>
      <c r="AH718" s="41"/>
      <c r="AV718" s="57"/>
      <c r="AX718" s="41"/>
      <c r="BL718" s="57"/>
      <c r="BN718" s="41"/>
      <c r="CB718" s="57"/>
      <c r="CD718" s="41"/>
    </row>
    <row r="719" ht="12.75" customHeight="1">
      <c r="P719" s="57"/>
      <c r="R719" s="41"/>
      <c r="AF719" s="57"/>
      <c r="AH719" s="41"/>
      <c r="AV719" s="57"/>
      <c r="AX719" s="41"/>
      <c r="BL719" s="57"/>
      <c r="BN719" s="41"/>
      <c r="CB719" s="57"/>
      <c r="CD719" s="41"/>
    </row>
    <row r="720" ht="12.75" customHeight="1">
      <c r="P720" s="57"/>
      <c r="R720" s="41"/>
      <c r="AF720" s="57"/>
      <c r="AH720" s="41"/>
      <c r="AV720" s="57"/>
      <c r="AX720" s="41"/>
      <c r="BL720" s="57"/>
      <c r="BN720" s="41"/>
      <c r="CB720" s="57"/>
      <c r="CD720" s="41"/>
    </row>
    <row r="721" ht="12.75" customHeight="1">
      <c r="P721" s="57"/>
      <c r="R721" s="41"/>
      <c r="AF721" s="57"/>
      <c r="AH721" s="41"/>
      <c r="AV721" s="57"/>
      <c r="AX721" s="41"/>
      <c r="BL721" s="57"/>
      <c r="BN721" s="41"/>
      <c r="CB721" s="57"/>
      <c r="CD721" s="41"/>
    </row>
    <row r="722" ht="12.75" customHeight="1">
      <c r="P722" s="57"/>
      <c r="R722" s="41"/>
      <c r="AF722" s="57"/>
      <c r="AH722" s="41"/>
      <c r="AV722" s="57"/>
      <c r="AX722" s="41"/>
      <c r="BL722" s="57"/>
      <c r="BN722" s="41"/>
      <c r="CB722" s="57"/>
      <c r="CD722" s="41"/>
    </row>
    <row r="723" ht="12.75" customHeight="1">
      <c r="P723" s="57"/>
      <c r="R723" s="41"/>
      <c r="AF723" s="57"/>
      <c r="AH723" s="41"/>
      <c r="AV723" s="57"/>
      <c r="AX723" s="41"/>
      <c r="BL723" s="57"/>
      <c r="BN723" s="41"/>
      <c r="CB723" s="57"/>
      <c r="CD723" s="41"/>
    </row>
    <row r="724" ht="12.75" customHeight="1">
      <c r="P724" s="57"/>
      <c r="R724" s="41"/>
      <c r="AF724" s="57"/>
      <c r="AH724" s="41"/>
      <c r="AV724" s="57"/>
      <c r="AX724" s="41"/>
      <c r="BL724" s="57"/>
      <c r="BN724" s="41"/>
      <c r="CB724" s="57"/>
      <c r="CD724" s="41"/>
    </row>
    <row r="725" ht="12.75" customHeight="1">
      <c r="P725" s="57"/>
      <c r="R725" s="41"/>
      <c r="AF725" s="57"/>
      <c r="AH725" s="41"/>
      <c r="AV725" s="57"/>
      <c r="AX725" s="41"/>
      <c r="BL725" s="57"/>
      <c r="BN725" s="41"/>
      <c r="CB725" s="57"/>
      <c r="CD725" s="41"/>
    </row>
    <row r="726" ht="12.75" customHeight="1">
      <c r="P726" s="57"/>
      <c r="R726" s="41"/>
      <c r="AF726" s="57"/>
      <c r="AH726" s="41"/>
      <c r="AV726" s="57"/>
      <c r="AX726" s="41"/>
      <c r="BL726" s="57"/>
      <c r="BN726" s="41"/>
      <c r="CB726" s="57"/>
      <c r="CD726" s="41"/>
    </row>
    <row r="727" ht="12.75" customHeight="1">
      <c r="P727" s="57"/>
      <c r="R727" s="41"/>
      <c r="AF727" s="57"/>
      <c r="AH727" s="41"/>
      <c r="AV727" s="57"/>
      <c r="AX727" s="41"/>
      <c r="BL727" s="57"/>
      <c r="BN727" s="41"/>
      <c r="CB727" s="57"/>
      <c r="CD727" s="41"/>
    </row>
    <row r="728" ht="12.75" customHeight="1">
      <c r="P728" s="57"/>
      <c r="R728" s="41"/>
      <c r="AF728" s="57"/>
      <c r="AH728" s="41"/>
      <c r="AV728" s="57"/>
      <c r="AX728" s="41"/>
      <c r="BL728" s="57"/>
      <c r="BN728" s="41"/>
      <c r="CB728" s="57"/>
      <c r="CD728" s="41"/>
    </row>
    <row r="729" ht="12.75" customHeight="1">
      <c r="P729" s="57"/>
      <c r="R729" s="41"/>
      <c r="AF729" s="57"/>
      <c r="AH729" s="41"/>
      <c r="AV729" s="57"/>
      <c r="AX729" s="41"/>
      <c r="BL729" s="57"/>
      <c r="BN729" s="41"/>
      <c r="CB729" s="57"/>
      <c r="CD729" s="41"/>
    </row>
    <row r="730" ht="12.75" customHeight="1">
      <c r="P730" s="57"/>
      <c r="R730" s="41"/>
      <c r="AF730" s="57"/>
      <c r="AH730" s="41"/>
      <c r="AV730" s="57"/>
      <c r="AX730" s="41"/>
      <c r="BL730" s="57"/>
      <c r="BN730" s="41"/>
      <c r="CB730" s="57"/>
      <c r="CD730" s="41"/>
    </row>
    <row r="731" ht="12.75" customHeight="1">
      <c r="P731" s="57"/>
      <c r="R731" s="41"/>
      <c r="AF731" s="57"/>
      <c r="AH731" s="41"/>
      <c r="AV731" s="57"/>
      <c r="AX731" s="41"/>
      <c r="BL731" s="57"/>
      <c r="BN731" s="41"/>
      <c r="CB731" s="57"/>
      <c r="CD731" s="41"/>
    </row>
    <row r="732" ht="12.75" customHeight="1">
      <c r="P732" s="57"/>
      <c r="R732" s="41"/>
      <c r="AF732" s="57"/>
      <c r="AH732" s="41"/>
      <c r="AV732" s="57"/>
      <c r="AX732" s="41"/>
      <c r="BL732" s="57"/>
      <c r="BN732" s="41"/>
      <c r="CB732" s="57"/>
      <c r="CD732" s="41"/>
    </row>
    <row r="733" ht="12.75" customHeight="1">
      <c r="P733" s="57"/>
      <c r="R733" s="41"/>
      <c r="AF733" s="57"/>
      <c r="AH733" s="41"/>
      <c r="AV733" s="57"/>
      <c r="AX733" s="41"/>
      <c r="BL733" s="57"/>
      <c r="BN733" s="41"/>
      <c r="CB733" s="57"/>
      <c r="CD733" s="41"/>
    </row>
    <row r="734" ht="12.75" customHeight="1">
      <c r="P734" s="57"/>
      <c r="R734" s="41"/>
      <c r="AF734" s="57"/>
      <c r="AH734" s="41"/>
      <c r="AV734" s="57"/>
      <c r="AX734" s="41"/>
      <c r="BL734" s="57"/>
      <c r="BN734" s="41"/>
      <c r="CB734" s="57"/>
      <c r="CD734" s="41"/>
    </row>
    <row r="735" ht="12.75" customHeight="1">
      <c r="P735" s="57"/>
      <c r="R735" s="41"/>
      <c r="AF735" s="57"/>
      <c r="AH735" s="41"/>
      <c r="AV735" s="57"/>
      <c r="AX735" s="41"/>
      <c r="BL735" s="57"/>
      <c r="BN735" s="41"/>
      <c r="CB735" s="57"/>
      <c r="CD735" s="41"/>
    </row>
    <row r="736" ht="12.75" customHeight="1">
      <c r="P736" s="57"/>
      <c r="R736" s="41"/>
      <c r="AF736" s="57"/>
      <c r="AH736" s="41"/>
      <c r="AV736" s="57"/>
      <c r="AX736" s="41"/>
      <c r="BL736" s="57"/>
      <c r="BN736" s="41"/>
      <c r="CB736" s="57"/>
      <c r="CD736" s="41"/>
    </row>
    <row r="737" ht="12.75" customHeight="1">
      <c r="P737" s="57"/>
      <c r="R737" s="41"/>
      <c r="AF737" s="57"/>
      <c r="AH737" s="41"/>
      <c r="AV737" s="57"/>
      <c r="AX737" s="41"/>
      <c r="BL737" s="57"/>
      <c r="BN737" s="41"/>
      <c r="CB737" s="57"/>
      <c r="CD737" s="41"/>
    </row>
    <row r="738" ht="12.75" customHeight="1">
      <c r="P738" s="57"/>
      <c r="R738" s="41"/>
      <c r="AF738" s="57"/>
      <c r="AH738" s="41"/>
      <c r="AV738" s="57"/>
      <c r="AX738" s="41"/>
      <c r="BL738" s="57"/>
      <c r="BN738" s="41"/>
      <c r="CB738" s="57"/>
      <c r="CD738" s="41"/>
    </row>
    <row r="739" ht="12.75" customHeight="1">
      <c r="P739" s="57"/>
      <c r="R739" s="41"/>
      <c r="AF739" s="57"/>
      <c r="AH739" s="41"/>
      <c r="AV739" s="57"/>
      <c r="AX739" s="41"/>
      <c r="BL739" s="57"/>
      <c r="BN739" s="41"/>
      <c r="CB739" s="57"/>
      <c r="CD739" s="41"/>
    </row>
    <row r="740" ht="12.75" customHeight="1">
      <c r="P740" s="57"/>
      <c r="R740" s="41"/>
      <c r="AF740" s="57"/>
      <c r="AH740" s="41"/>
      <c r="AV740" s="57"/>
      <c r="AX740" s="41"/>
      <c r="BL740" s="57"/>
      <c r="BN740" s="41"/>
      <c r="CB740" s="57"/>
      <c r="CD740" s="41"/>
    </row>
    <row r="741" ht="12.75" customHeight="1">
      <c r="P741" s="57"/>
      <c r="R741" s="41"/>
      <c r="AF741" s="57"/>
      <c r="AH741" s="41"/>
      <c r="AV741" s="57"/>
      <c r="AX741" s="41"/>
      <c r="BL741" s="57"/>
      <c r="BN741" s="41"/>
      <c r="CB741" s="57"/>
      <c r="CD741" s="41"/>
    </row>
    <row r="742" ht="12.75" customHeight="1">
      <c r="P742" s="57"/>
      <c r="R742" s="41"/>
      <c r="AF742" s="57"/>
      <c r="AH742" s="41"/>
      <c r="AV742" s="57"/>
      <c r="AX742" s="41"/>
      <c r="BL742" s="57"/>
      <c r="BN742" s="41"/>
      <c r="CB742" s="57"/>
      <c r="CD742" s="41"/>
    </row>
    <row r="743" ht="12.75" customHeight="1">
      <c r="P743" s="57"/>
      <c r="R743" s="41"/>
      <c r="AF743" s="57"/>
      <c r="AH743" s="41"/>
      <c r="AV743" s="57"/>
      <c r="AX743" s="41"/>
      <c r="BL743" s="57"/>
      <c r="BN743" s="41"/>
      <c r="CB743" s="57"/>
      <c r="CD743" s="41"/>
    </row>
    <row r="744" ht="12.75" customHeight="1">
      <c r="P744" s="57"/>
      <c r="R744" s="41"/>
      <c r="AF744" s="57"/>
      <c r="AH744" s="41"/>
      <c r="AV744" s="57"/>
      <c r="AX744" s="41"/>
      <c r="BL744" s="57"/>
      <c r="BN744" s="41"/>
      <c r="CB744" s="57"/>
      <c r="CD744" s="41"/>
    </row>
    <row r="745" ht="12.75" customHeight="1">
      <c r="P745" s="57"/>
      <c r="R745" s="41"/>
      <c r="AF745" s="57"/>
      <c r="AH745" s="41"/>
      <c r="AV745" s="57"/>
      <c r="AX745" s="41"/>
      <c r="BL745" s="57"/>
      <c r="BN745" s="41"/>
      <c r="CB745" s="57"/>
      <c r="CD745" s="41"/>
    </row>
    <row r="746" ht="12.75" customHeight="1">
      <c r="P746" s="57"/>
      <c r="R746" s="41"/>
      <c r="AF746" s="57"/>
      <c r="AH746" s="41"/>
      <c r="AV746" s="57"/>
      <c r="AX746" s="41"/>
      <c r="BL746" s="57"/>
      <c r="BN746" s="41"/>
      <c r="CB746" s="57"/>
      <c r="CD746" s="41"/>
    </row>
    <row r="747" ht="12.75" customHeight="1">
      <c r="P747" s="57"/>
      <c r="R747" s="41"/>
      <c r="AF747" s="57"/>
      <c r="AH747" s="41"/>
      <c r="AV747" s="57"/>
      <c r="AX747" s="41"/>
      <c r="BL747" s="57"/>
      <c r="BN747" s="41"/>
      <c r="CB747" s="57"/>
      <c r="CD747" s="41"/>
    </row>
    <row r="748" ht="12.75" customHeight="1">
      <c r="P748" s="57"/>
      <c r="R748" s="41"/>
      <c r="AF748" s="57"/>
      <c r="AH748" s="41"/>
      <c r="AV748" s="57"/>
      <c r="AX748" s="41"/>
      <c r="BL748" s="57"/>
      <c r="BN748" s="41"/>
      <c r="CB748" s="57"/>
      <c r="CD748" s="41"/>
    </row>
    <row r="749" ht="12.75" customHeight="1">
      <c r="P749" s="57"/>
      <c r="R749" s="41"/>
      <c r="AF749" s="57"/>
      <c r="AH749" s="41"/>
      <c r="AV749" s="57"/>
      <c r="AX749" s="41"/>
      <c r="BL749" s="57"/>
      <c r="BN749" s="41"/>
      <c r="CB749" s="57"/>
      <c r="CD749" s="41"/>
    </row>
    <row r="750" ht="12.75" customHeight="1">
      <c r="P750" s="57"/>
      <c r="R750" s="41"/>
      <c r="AF750" s="57"/>
      <c r="AH750" s="41"/>
      <c r="AV750" s="57"/>
      <c r="AX750" s="41"/>
      <c r="BL750" s="57"/>
      <c r="BN750" s="41"/>
      <c r="CB750" s="57"/>
      <c r="CD750" s="41"/>
    </row>
    <row r="751" ht="12.75" customHeight="1">
      <c r="P751" s="57"/>
      <c r="R751" s="41"/>
      <c r="AF751" s="57"/>
      <c r="AH751" s="41"/>
      <c r="AV751" s="57"/>
      <c r="AX751" s="41"/>
      <c r="BL751" s="57"/>
      <c r="BN751" s="41"/>
      <c r="CB751" s="57"/>
      <c r="CD751" s="41"/>
    </row>
    <row r="752" ht="12.75" customHeight="1">
      <c r="P752" s="57"/>
      <c r="R752" s="41"/>
      <c r="AF752" s="57"/>
      <c r="AH752" s="41"/>
      <c r="AV752" s="57"/>
      <c r="AX752" s="41"/>
      <c r="BL752" s="57"/>
      <c r="BN752" s="41"/>
      <c r="CB752" s="57"/>
      <c r="CD752" s="41"/>
    </row>
    <row r="753" ht="12.75" customHeight="1">
      <c r="P753" s="57"/>
      <c r="R753" s="41"/>
      <c r="AF753" s="57"/>
      <c r="AH753" s="41"/>
      <c r="AV753" s="57"/>
      <c r="AX753" s="41"/>
      <c r="BL753" s="57"/>
      <c r="BN753" s="41"/>
      <c r="CB753" s="57"/>
      <c r="CD753" s="41"/>
    </row>
    <row r="754" ht="12.75" customHeight="1">
      <c r="P754" s="57"/>
      <c r="R754" s="41"/>
      <c r="AF754" s="57"/>
      <c r="AH754" s="41"/>
      <c r="AV754" s="57"/>
      <c r="AX754" s="41"/>
      <c r="BL754" s="57"/>
      <c r="BN754" s="41"/>
      <c r="CB754" s="57"/>
      <c r="CD754" s="41"/>
    </row>
    <row r="755" ht="12.75" customHeight="1">
      <c r="P755" s="57"/>
      <c r="R755" s="41"/>
      <c r="AF755" s="57"/>
      <c r="AH755" s="41"/>
      <c r="AV755" s="57"/>
      <c r="AX755" s="41"/>
      <c r="BL755" s="57"/>
      <c r="BN755" s="41"/>
      <c r="CB755" s="57"/>
      <c r="CD755" s="41"/>
    </row>
    <row r="756" ht="12.75" customHeight="1">
      <c r="P756" s="57"/>
      <c r="R756" s="41"/>
      <c r="AF756" s="57"/>
      <c r="AH756" s="41"/>
      <c r="AV756" s="57"/>
      <c r="AX756" s="41"/>
      <c r="BL756" s="57"/>
      <c r="BN756" s="41"/>
      <c r="CB756" s="57"/>
      <c r="CD756" s="41"/>
    </row>
    <row r="757" ht="12.75" customHeight="1">
      <c r="P757" s="57"/>
      <c r="R757" s="41"/>
      <c r="AF757" s="57"/>
      <c r="AH757" s="41"/>
      <c r="AV757" s="57"/>
      <c r="AX757" s="41"/>
      <c r="BL757" s="57"/>
      <c r="BN757" s="41"/>
      <c r="CB757" s="57"/>
      <c r="CD757" s="41"/>
    </row>
    <row r="758" ht="12.75" customHeight="1">
      <c r="P758" s="57"/>
      <c r="R758" s="41"/>
      <c r="AF758" s="57"/>
      <c r="AH758" s="41"/>
      <c r="AV758" s="57"/>
      <c r="AX758" s="41"/>
      <c r="BL758" s="57"/>
      <c r="BN758" s="41"/>
      <c r="CB758" s="57"/>
      <c r="CD758" s="41"/>
    </row>
    <row r="759" ht="12.75" customHeight="1">
      <c r="P759" s="57"/>
      <c r="R759" s="41"/>
      <c r="AF759" s="57"/>
      <c r="AH759" s="41"/>
      <c r="AV759" s="57"/>
      <c r="AX759" s="41"/>
      <c r="BL759" s="57"/>
      <c r="BN759" s="41"/>
      <c r="CB759" s="57"/>
      <c r="CD759" s="41"/>
    </row>
    <row r="760" ht="12.75" customHeight="1">
      <c r="P760" s="57"/>
      <c r="R760" s="41"/>
      <c r="AF760" s="57"/>
      <c r="AH760" s="41"/>
      <c r="AV760" s="57"/>
      <c r="AX760" s="41"/>
      <c r="BL760" s="57"/>
      <c r="BN760" s="41"/>
      <c r="CB760" s="57"/>
      <c r="CD760" s="41"/>
    </row>
    <row r="761" ht="12.75" customHeight="1">
      <c r="P761" s="57"/>
      <c r="R761" s="41"/>
      <c r="AF761" s="57"/>
      <c r="AH761" s="41"/>
      <c r="AV761" s="57"/>
      <c r="AX761" s="41"/>
      <c r="BL761" s="57"/>
      <c r="BN761" s="41"/>
      <c r="CB761" s="57"/>
      <c r="CD761" s="41"/>
    </row>
    <row r="762" ht="12.75" customHeight="1">
      <c r="P762" s="57"/>
      <c r="R762" s="41"/>
      <c r="AF762" s="57"/>
      <c r="AH762" s="41"/>
      <c r="AV762" s="57"/>
      <c r="AX762" s="41"/>
      <c r="BL762" s="57"/>
      <c r="BN762" s="41"/>
      <c r="CB762" s="57"/>
      <c r="CD762" s="41"/>
    </row>
    <row r="763" ht="12.75" customHeight="1">
      <c r="P763" s="57"/>
      <c r="R763" s="41"/>
      <c r="AF763" s="57"/>
      <c r="AH763" s="41"/>
      <c r="AV763" s="57"/>
      <c r="AX763" s="41"/>
      <c r="BL763" s="57"/>
      <c r="BN763" s="41"/>
      <c r="CB763" s="57"/>
      <c r="CD763" s="41"/>
    </row>
    <row r="764" ht="12.75" customHeight="1">
      <c r="P764" s="57"/>
      <c r="R764" s="41"/>
      <c r="AF764" s="57"/>
      <c r="AH764" s="41"/>
      <c r="AV764" s="57"/>
      <c r="AX764" s="41"/>
      <c r="BL764" s="57"/>
      <c r="BN764" s="41"/>
      <c r="CB764" s="57"/>
      <c r="CD764" s="41"/>
    </row>
    <row r="765" ht="12.75" customHeight="1">
      <c r="P765" s="57"/>
      <c r="R765" s="41"/>
      <c r="AF765" s="57"/>
      <c r="AH765" s="41"/>
      <c r="AV765" s="57"/>
      <c r="AX765" s="41"/>
      <c r="BL765" s="57"/>
      <c r="BN765" s="41"/>
      <c r="CB765" s="57"/>
      <c r="CD765" s="41"/>
    </row>
    <row r="766" ht="12.75" customHeight="1">
      <c r="P766" s="57"/>
      <c r="R766" s="41"/>
      <c r="AF766" s="57"/>
      <c r="AH766" s="41"/>
      <c r="AV766" s="57"/>
      <c r="AX766" s="41"/>
      <c r="BL766" s="57"/>
      <c r="BN766" s="41"/>
      <c r="CB766" s="57"/>
      <c r="CD766" s="41"/>
    </row>
    <row r="767" ht="12.75" customHeight="1">
      <c r="P767" s="57"/>
      <c r="R767" s="41"/>
      <c r="AF767" s="57"/>
      <c r="AH767" s="41"/>
      <c r="AV767" s="57"/>
      <c r="AX767" s="41"/>
      <c r="BL767" s="57"/>
      <c r="BN767" s="41"/>
      <c r="CB767" s="57"/>
      <c r="CD767" s="41"/>
    </row>
    <row r="768" ht="12.75" customHeight="1">
      <c r="P768" s="57"/>
      <c r="R768" s="41"/>
      <c r="AF768" s="57"/>
      <c r="AH768" s="41"/>
      <c r="AV768" s="57"/>
      <c r="AX768" s="41"/>
      <c r="BL768" s="57"/>
      <c r="BN768" s="41"/>
      <c r="CB768" s="57"/>
      <c r="CD768" s="41"/>
    </row>
    <row r="769" ht="12.75" customHeight="1">
      <c r="P769" s="57"/>
      <c r="R769" s="41"/>
      <c r="AF769" s="57"/>
      <c r="AH769" s="41"/>
      <c r="AV769" s="57"/>
      <c r="AX769" s="41"/>
      <c r="BL769" s="57"/>
      <c r="BN769" s="41"/>
      <c r="CB769" s="57"/>
      <c r="CD769" s="41"/>
    </row>
    <row r="770" ht="12.75" customHeight="1">
      <c r="P770" s="57"/>
      <c r="R770" s="41"/>
      <c r="AF770" s="57"/>
      <c r="AH770" s="41"/>
      <c r="AV770" s="57"/>
      <c r="AX770" s="41"/>
      <c r="BL770" s="57"/>
      <c r="BN770" s="41"/>
      <c r="CB770" s="57"/>
      <c r="CD770" s="41"/>
    </row>
    <row r="771" ht="12.75" customHeight="1">
      <c r="P771" s="57"/>
      <c r="R771" s="41"/>
      <c r="AF771" s="57"/>
      <c r="AH771" s="41"/>
      <c r="AV771" s="57"/>
      <c r="AX771" s="41"/>
      <c r="BL771" s="57"/>
      <c r="BN771" s="41"/>
      <c r="CB771" s="57"/>
      <c r="CD771" s="41"/>
    </row>
    <row r="772" ht="12.75" customHeight="1">
      <c r="P772" s="57"/>
      <c r="R772" s="41"/>
      <c r="AF772" s="57"/>
      <c r="AH772" s="41"/>
      <c r="AV772" s="57"/>
      <c r="AX772" s="41"/>
      <c r="BL772" s="57"/>
      <c r="BN772" s="41"/>
      <c r="CB772" s="57"/>
      <c r="CD772" s="41"/>
    </row>
    <row r="773" ht="12.75" customHeight="1">
      <c r="P773" s="57"/>
      <c r="R773" s="41"/>
      <c r="AF773" s="57"/>
      <c r="AH773" s="41"/>
      <c r="AV773" s="57"/>
      <c r="AX773" s="41"/>
      <c r="BL773" s="57"/>
      <c r="BN773" s="41"/>
      <c r="CB773" s="57"/>
      <c r="CD773" s="41"/>
    </row>
    <row r="774" ht="12.75" customHeight="1">
      <c r="P774" s="57"/>
      <c r="R774" s="41"/>
      <c r="AF774" s="57"/>
      <c r="AH774" s="41"/>
      <c r="AV774" s="57"/>
      <c r="AX774" s="41"/>
      <c r="BL774" s="57"/>
      <c r="BN774" s="41"/>
      <c r="CB774" s="57"/>
      <c r="CD774" s="41"/>
    </row>
    <row r="775" ht="12.75" customHeight="1">
      <c r="P775" s="57"/>
      <c r="R775" s="41"/>
      <c r="AF775" s="57"/>
      <c r="AH775" s="41"/>
      <c r="AV775" s="57"/>
      <c r="AX775" s="41"/>
      <c r="BL775" s="57"/>
      <c r="BN775" s="41"/>
      <c r="CB775" s="57"/>
      <c r="CD775" s="41"/>
    </row>
    <row r="776" ht="12.75" customHeight="1">
      <c r="P776" s="57"/>
      <c r="R776" s="41"/>
      <c r="AF776" s="57"/>
      <c r="AH776" s="41"/>
      <c r="AV776" s="57"/>
      <c r="AX776" s="41"/>
      <c r="BL776" s="57"/>
      <c r="BN776" s="41"/>
      <c r="CB776" s="57"/>
      <c r="CD776" s="41"/>
    </row>
    <row r="777" ht="12.75" customHeight="1">
      <c r="P777" s="57"/>
      <c r="R777" s="41"/>
      <c r="AF777" s="57"/>
      <c r="AH777" s="41"/>
      <c r="AV777" s="57"/>
      <c r="AX777" s="41"/>
      <c r="BL777" s="57"/>
      <c r="BN777" s="41"/>
      <c r="CB777" s="57"/>
      <c r="CD777" s="41"/>
    </row>
    <row r="778" ht="12.75" customHeight="1">
      <c r="P778" s="57"/>
      <c r="R778" s="41"/>
      <c r="AF778" s="57"/>
      <c r="AH778" s="41"/>
      <c r="AV778" s="57"/>
      <c r="AX778" s="41"/>
      <c r="BL778" s="57"/>
      <c r="BN778" s="41"/>
      <c r="CB778" s="57"/>
      <c r="CD778" s="41"/>
    </row>
    <row r="779" ht="12.75" customHeight="1">
      <c r="P779" s="57"/>
      <c r="R779" s="41"/>
      <c r="AF779" s="57"/>
      <c r="AH779" s="41"/>
      <c r="AV779" s="57"/>
      <c r="AX779" s="41"/>
      <c r="BL779" s="57"/>
      <c r="BN779" s="41"/>
      <c r="CB779" s="57"/>
      <c r="CD779" s="41"/>
    </row>
    <row r="780" ht="12.75" customHeight="1">
      <c r="P780" s="57"/>
      <c r="R780" s="41"/>
      <c r="AF780" s="57"/>
      <c r="AH780" s="41"/>
      <c r="AV780" s="57"/>
      <c r="AX780" s="41"/>
      <c r="BL780" s="57"/>
      <c r="BN780" s="41"/>
      <c r="CB780" s="57"/>
      <c r="CD780" s="41"/>
    </row>
    <row r="781" ht="12.75" customHeight="1">
      <c r="P781" s="57"/>
      <c r="R781" s="41"/>
      <c r="AF781" s="57"/>
      <c r="AH781" s="41"/>
      <c r="AV781" s="57"/>
      <c r="AX781" s="41"/>
      <c r="BL781" s="57"/>
      <c r="BN781" s="41"/>
      <c r="CB781" s="57"/>
      <c r="CD781" s="41"/>
    </row>
    <row r="782" ht="12.75" customHeight="1">
      <c r="P782" s="57"/>
      <c r="R782" s="41"/>
      <c r="AF782" s="57"/>
      <c r="AH782" s="41"/>
      <c r="AV782" s="57"/>
      <c r="AX782" s="41"/>
      <c r="BL782" s="57"/>
      <c r="BN782" s="41"/>
      <c r="CB782" s="57"/>
      <c r="CD782" s="41"/>
    </row>
    <row r="783" ht="12.75" customHeight="1">
      <c r="P783" s="57"/>
      <c r="R783" s="41"/>
      <c r="AF783" s="57"/>
      <c r="AH783" s="41"/>
      <c r="AV783" s="57"/>
      <c r="AX783" s="41"/>
      <c r="BL783" s="57"/>
      <c r="BN783" s="41"/>
      <c r="CB783" s="57"/>
      <c r="CD783" s="41"/>
    </row>
    <row r="784" ht="12.75" customHeight="1">
      <c r="P784" s="57"/>
      <c r="R784" s="41"/>
      <c r="AF784" s="57"/>
      <c r="AH784" s="41"/>
      <c r="AV784" s="57"/>
      <c r="AX784" s="41"/>
      <c r="BL784" s="57"/>
      <c r="BN784" s="41"/>
      <c r="CB784" s="57"/>
      <c r="CD784" s="41"/>
    </row>
    <row r="785" ht="12.75" customHeight="1">
      <c r="P785" s="57"/>
      <c r="R785" s="41"/>
      <c r="AF785" s="57"/>
      <c r="AH785" s="41"/>
      <c r="AV785" s="57"/>
      <c r="AX785" s="41"/>
      <c r="BL785" s="57"/>
      <c r="BN785" s="41"/>
      <c r="CB785" s="57"/>
      <c r="CD785" s="41"/>
    </row>
    <row r="786" ht="12.75" customHeight="1">
      <c r="P786" s="57"/>
      <c r="R786" s="41"/>
      <c r="AF786" s="57"/>
      <c r="AH786" s="41"/>
      <c r="AV786" s="57"/>
      <c r="AX786" s="41"/>
      <c r="BL786" s="57"/>
      <c r="BN786" s="41"/>
      <c r="CB786" s="57"/>
      <c r="CD786" s="41"/>
    </row>
    <row r="787" ht="12.75" customHeight="1">
      <c r="P787" s="57"/>
      <c r="R787" s="41"/>
      <c r="AF787" s="57"/>
      <c r="AH787" s="41"/>
      <c r="AV787" s="57"/>
      <c r="AX787" s="41"/>
      <c r="BL787" s="57"/>
      <c r="BN787" s="41"/>
      <c r="CB787" s="57"/>
      <c r="CD787" s="41"/>
    </row>
    <row r="788" ht="12.75" customHeight="1">
      <c r="P788" s="57"/>
      <c r="R788" s="41"/>
      <c r="AF788" s="57"/>
      <c r="AH788" s="41"/>
      <c r="AV788" s="57"/>
      <c r="AX788" s="41"/>
      <c r="BL788" s="57"/>
      <c r="BN788" s="41"/>
      <c r="CB788" s="57"/>
      <c r="CD788" s="41"/>
    </row>
    <row r="789" ht="12.75" customHeight="1">
      <c r="P789" s="57"/>
      <c r="R789" s="41"/>
      <c r="AF789" s="57"/>
      <c r="AH789" s="41"/>
      <c r="AV789" s="57"/>
      <c r="AX789" s="41"/>
      <c r="BL789" s="57"/>
      <c r="BN789" s="41"/>
      <c r="CB789" s="57"/>
      <c r="CD789" s="41"/>
    </row>
    <row r="790" ht="12.75" customHeight="1">
      <c r="P790" s="57"/>
      <c r="R790" s="41"/>
      <c r="AF790" s="57"/>
      <c r="AH790" s="41"/>
      <c r="AV790" s="57"/>
      <c r="AX790" s="41"/>
      <c r="BL790" s="57"/>
      <c r="BN790" s="41"/>
      <c r="CB790" s="57"/>
      <c r="CD790" s="41"/>
    </row>
    <row r="791" ht="12.75" customHeight="1">
      <c r="P791" s="57"/>
      <c r="R791" s="41"/>
      <c r="AF791" s="57"/>
      <c r="AH791" s="41"/>
      <c r="AV791" s="57"/>
      <c r="AX791" s="41"/>
      <c r="BL791" s="57"/>
      <c r="BN791" s="41"/>
      <c r="CB791" s="57"/>
      <c r="CD791" s="41"/>
    </row>
    <row r="792" ht="12.75" customHeight="1">
      <c r="P792" s="57"/>
      <c r="R792" s="41"/>
      <c r="AF792" s="57"/>
      <c r="AH792" s="41"/>
      <c r="AV792" s="57"/>
      <c r="AX792" s="41"/>
      <c r="BL792" s="57"/>
      <c r="BN792" s="41"/>
      <c r="CB792" s="57"/>
      <c r="CD792" s="41"/>
    </row>
    <row r="793" ht="12.75" customHeight="1">
      <c r="P793" s="57"/>
      <c r="R793" s="41"/>
      <c r="AF793" s="57"/>
      <c r="AH793" s="41"/>
      <c r="AV793" s="57"/>
      <c r="AX793" s="41"/>
      <c r="BL793" s="57"/>
      <c r="BN793" s="41"/>
      <c r="CB793" s="57"/>
      <c r="CD793" s="41"/>
    </row>
    <row r="794" ht="12.75" customHeight="1">
      <c r="P794" s="57"/>
      <c r="R794" s="41"/>
      <c r="AF794" s="57"/>
      <c r="AH794" s="41"/>
      <c r="AV794" s="57"/>
      <c r="AX794" s="41"/>
      <c r="BL794" s="57"/>
      <c r="BN794" s="41"/>
      <c r="CB794" s="57"/>
      <c r="CD794" s="41"/>
    </row>
    <row r="795" ht="12.75" customHeight="1">
      <c r="P795" s="57"/>
      <c r="R795" s="41"/>
      <c r="AF795" s="57"/>
      <c r="AH795" s="41"/>
      <c r="AV795" s="57"/>
      <c r="AX795" s="41"/>
      <c r="BL795" s="57"/>
      <c r="BN795" s="41"/>
      <c r="CB795" s="57"/>
      <c r="CD795" s="41"/>
    </row>
    <row r="796" ht="12.75" customHeight="1">
      <c r="P796" s="57"/>
      <c r="R796" s="41"/>
      <c r="AF796" s="57"/>
      <c r="AH796" s="41"/>
      <c r="AV796" s="57"/>
      <c r="AX796" s="41"/>
      <c r="BL796" s="57"/>
      <c r="BN796" s="41"/>
      <c r="CB796" s="57"/>
      <c r="CD796" s="41"/>
    </row>
    <row r="797" ht="12.75" customHeight="1">
      <c r="P797" s="57"/>
      <c r="R797" s="41"/>
      <c r="AF797" s="57"/>
      <c r="AH797" s="41"/>
      <c r="AV797" s="57"/>
      <c r="AX797" s="41"/>
      <c r="BL797" s="57"/>
      <c r="BN797" s="41"/>
      <c r="CB797" s="57"/>
      <c r="CD797" s="41"/>
    </row>
    <row r="798" ht="12.75" customHeight="1">
      <c r="P798" s="57"/>
      <c r="R798" s="41"/>
      <c r="AF798" s="57"/>
      <c r="AH798" s="41"/>
      <c r="AV798" s="57"/>
      <c r="AX798" s="41"/>
      <c r="BL798" s="57"/>
      <c r="BN798" s="41"/>
      <c r="CB798" s="57"/>
      <c r="CD798" s="41"/>
    </row>
    <row r="799" ht="12.75" customHeight="1">
      <c r="P799" s="57"/>
      <c r="R799" s="41"/>
      <c r="AF799" s="57"/>
      <c r="AH799" s="41"/>
      <c r="AV799" s="57"/>
      <c r="AX799" s="41"/>
      <c r="BL799" s="57"/>
      <c r="BN799" s="41"/>
      <c r="CB799" s="57"/>
      <c r="CD799" s="41"/>
    </row>
    <row r="800" ht="12.75" customHeight="1">
      <c r="P800" s="57"/>
      <c r="R800" s="41"/>
      <c r="AF800" s="57"/>
      <c r="AH800" s="41"/>
      <c r="AV800" s="57"/>
      <c r="AX800" s="41"/>
      <c r="BL800" s="57"/>
      <c r="BN800" s="41"/>
      <c r="CB800" s="57"/>
      <c r="CD800" s="41"/>
    </row>
    <row r="801" ht="12.75" customHeight="1">
      <c r="P801" s="57"/>
      <c r="R801" s="41"/>
      <c r="AF801" s="57"/>
      <c r="AH801" s="41"/>
      <c r="AV801" s="57"/>
      <c r="AX801" s="41"/>
      <c r="BL801" s="57"/>
      <c r="BN801" s="41"/>
      <c r="CB801" s="57"/>
      <c r="CD801" s="41"/>
    </row>
    <row r="802" ht="12.75" customHeight="1">
      <c r="P802" s="57"/>
      <c r="R802" s="41"/>
      <c r="AF802" s="57"/>
      <c r="AH802" s="41"/>
      <c r="AV802" s="57"/>
      <c r="AX802" s="41"/>
      <c r="BL802" s="57"/>
      <c r="BN802" s="41"/>
      <c r="CB802" s="57"/>
      <c r="CD802" s="41"/>
    </row>
    <row r="803" ht="12.75" customHeight="1">
      <c r="P803" s="57"/>
      <c r="R803" s="41"/>
      <c r="AF803" s="57"/>
      <c r="AH803" s="41"/>
      <c r="AV803" s="57"/>
      <c r="AX803" s="41"/>
      <c r="BL803" s="57"/>
      <c r="BN803" s="41"/>
      <c r="CB803" s="57"/>
      <c r="CD803" s="41"/>
    </row>
    <row r="804" ht="12.75" customHeight="1">
      <c r="P804" s="57"/>
      <c r="R804" s="41"/>
      <c r="AF804" s="57"/>
      <c r="AH804" s="41"/>
      <c r="AV804" s="57"/>
      <c r="AX804" s="41"/>
      <c r="BL804" s="57"/>
      <c r="BN804" s="41"/>
      <c r="CB804" s="57"/>
      <c r="CD804" s="41"/>
    </row>
    <row r="805" ht="12.75" customHeight="1">
      <c r="P805" s="57"/>
      <c r="R805" s="41"/>
      <c r="AF805" s="57"/>
      <c r="AH805" s="41"/>
      <c r="AV805" s="57"/>
      <c r="AX805" s="41"/>
      <c r="BL805" s="57"/>
      <c r="BN805" s="41"/>
      <c r="CB805" s="57"/>
      <c r="CD805" s="41"/>
    </row>
    <row r="806" ht="12.75" customHeight="1">
      <c r="P806" s="57"/>
      <c r="R806" s="41"/>
      <c r="AF806" s="57"/>
      <c r="AH806" s="41"/>
      <c r="AV806" s="57"/>
      <c r="AX806" s="41"/>
      <c r="BL806" s="57"/>
      <c r="BN806" s="41"/>
      <c r="CB806" s="57"/>
      <c r="CD806" s="41"/>
    </row>
    <row r="807" ht="12.75" customHeight="1">
      <c r="P807" s="57"/>
      <c r="R807" s="41"/>
      <c r="AF807" s="57"/>
      <c r="AH807" s="41"/>
      <c r="AV807" s="57"/>
      <c r="AX807" s="41"/>
      <c r="BL807" s="57"/>
      <c r="BN807" s="41"/>
      <c r="CB807" s="57"/>
      <c r="CD807" s="41"/>
    </row>
    <row r="808" ht="12.75" customHeight="1">
      <c r="P808" s="57"/>
      <c r="R808" s="41"/>
      <c r="AF808" s="57"/>
      <c r="AH808" s="41"/>
      <c r="AV808" s="57"/>
      <c r="AX808" s="41"/>
      <c r="BL808" s="57"/>
      <c r="BN808" s="41"/>
      <c r="CB808" s="57"/>
      <c r="CD808" s="41"/>
    </row>
    <row r="809" ht="12.75" customHeight="1">
      <c r="P809" s="57"/>
      <c r="R809" s="41"/>
      <c r="AF809" s="57"/>
      <c r="AH809" s="41"/>
      <c r="AV809" s="57"/>
      <c r="AX809" s="41"/>
      <c r="BL809" s="57"/>
      <c r="BN809" s="41"/>
      <c r="CB809" s="57"/>
      <c r="CD809" s="41"/>
    </row>
    <row r="810" ht="12.75" customHeight="1">
      <c r="P810" s="57"/>
      <c r="R810" s="41"/>
      <c r="AF810" s="57"/>
      <c r="AH810" s="41"/>
      <c r="AV810" s="57"/>
      <c r="AX810" s="41"/>
      <c r="BL810" s="57"/>
      <c r="BN810" s="41"/>
      <c r="CB810" s="57"/>
      <c r="CD810" s="41"/>
    </row>
    <row r="811" ht="12.75" customHeight="1">
      <c r="P811" s="57"/>
      <c r="R811" s="41"/>
      <c r="AF811" s="57"/>
      <c r="AH811" s="41"/>
      <c r="AV811" s="57"/>
      <c r="AX811" s="41"/>
      <c r="BL811" s="57"/>
      <c r="BN811" s="41"/>
      <c r="CB811" s="57"/>
      <c r="CD811" s="41"/>
    </row>
    <row r="812" ht="12.75" customHeight="1">
      <c r="P812" s="57"/>
      <c r="R812" s="41"/>
      <c r="AF812" s="57"/>
      <c r="AH812" s="41"/>
      <c r="AV812" s="57"/>
      <c r="AX812" s="41"/>
      <c r="BL812" s="57"/>
      <c r="BN812" s="41"/>
      <c r="CB812" s="57"/>
      <c r="CD812" s="41"/>
    </row>
    <row r="813" ht="12.75" customHeight="1">
      <c r="P813" s="57"/>
      <c r="R813" s="41"/>
      <c r="AF813" s="57"/>
      <c r="AH813" s="41"/>
      <c r="AV813" s="57"/>
      <c r="AX813" s="41"/>
      <c r="BL813" s="57"/>
      <c r="BN813" s="41"/>
      <c r="CB813" s="57"/>
      <c r="CD813" s="41"/>
    </row>
    <row r="814" ht="12.75" customHeight="1">
      <c r="P814" s="57"/>
      <c r="R814" s="41"/>
      <c r="AF814" s="57"/>
      <c r="AH814" s="41"/>
      <c r="AV814" s="57"/>
      <c r="AX814" s="41"/>
      <c r="BL814" s="57"/>
      <c r="BN814" s="41"/>
      <c r="CB814" s="57"/>
      <c r="CD814" s="41"/>
    </row>
    <row r="815" ht="12.75" customHeight="1">
      <c r="P815" s="57"/>
      <c r="R815" s="41"/>
      <c r="AF815" s="57"/>
      <c r="AH815" s="41"/>
      <c r="AV815" s="57"/>
      <c r="AX815" s="41"/>
      <c r="BL815" s="57"/>
      <c r="BN815" s="41"/>
      <c r="CB815" s="57"/>
      <c r="CD815" s="41"/>
    </row>
    <row r="816" ht="12.75" customHeight="1">
      <c r="P816" s="57"/>
      <c r="R816" s="41"/>
      <c r="AF816" s="57"/>
      <c r="AH816" s="41"/>
      <c r="AV816" s="57"/>
      <c r="AX816" s="41"/>
      <c r="BL816" s="57"/>
      <c r="BN816" s="41"/>
      <c r="CB816" s="57"/>
      <c r="CD816" s="41"/>
    </row>
    <row r="817" ht="12.75" customHeight="1">
      <c r="P817" s="57"/>
      <c r="R817" s="41"/>
      <c r="AF817" s="57"/>
      <c r="AH817" s="41"/>
      <c r="AV817" s="57"/>
      <c r="AX817" s="41"/>
      <c r="BL817" s="57"/>
      <c r="BN817" s="41"/>
      <c r="CB817" s="57"/>
      <c r="CD817" s="41"/>
    </row>
    <row r="818" ht="12.75" customHeight="1">
      <c r="P818" s="57"/>
      <c r="R818" s="41"/>
      <c r="AF818" s="57"/>
      <c r="AH818" s="41"/>
      <c r="AV818" s="57"/>
      <c r="AX818" s="41"/>
      <c r="BL818" s="57"/>
      <c r="BN818" s="41"/>
      <c r="CB818" s="57"/>
      <c r="CD818" s="41"/>
    </row>
    <row r="819" ht="12.75" customHeight="1">
      <c r="P819" s="57"/>
      <c r="R819" s="41"/>
      <c r="AF819" s="57"/>
      <c r="AH819" s="41"/>
      <c r="AV819" s="57"/>
      <c r="AX819" s="41"/>
      <c r="BL819" s="57"/>
      <c r="BN819" s="41"/>
      <c r="CB819" s="57"/>
      <c r="CD819" s="41"/>
    </row>
    <row r="820" ht="12.75" customHeight="1">
      <c r="P820" s="57"/>
      <c r="R820" s="41"/>
      <c r="AF820" s="57"/>
      <c r="AH820" s="41"/>
      <c r="AV820" s="57"/>
      <c r="AX820" s="41"/>
      <c r="BL820" s="57"/>
      <c r="BN820" s="41"/>
      <c r="CB820" s="57"/>
      <c r="CD820" s="41"/>
    </row>
    <row r="821" ht="12.75" customHeight="1">
      <c r="P821" s="57"/>
      <c r="R821" s="41"/>
      <c r="AF821" s="57"/>
      <c r="AH821" s="41"/>
      <c r="AV821" s="57"/>
      <c r="AX821" s="41"/>
      <c r="BL821" s="57"/>
      <c r="BN821" s="41"/>
      <c r="CB821" s="57"/>
      <c r="CD821" s="41"/>
    </row>
    <row r="822" ht="12.75" customHeight="1">
      <c r="P822" s="57"/>
      <c r="R822" s="41"/>
      <c r="AF822" s="57"/>
      <c r="AH822" s="41"/>
      <c r="AV822" s="57"/>
      <c r="AX822" s="41"/>
      <c r="BL822" s="57"/>
      <c r="BN822" s="41"/>
      <c r="CB822" s="57"/>
      <c r="CD822" s="41"/>
    </row>
    <row r="823" ht="12.75" customHeight="1">
      <c r="P823" s="57"/>
      <c r="R823" s="41"/>
      <c r="AF823" s="57"/>
      <c r="AH823" s="41"/>
      <c r="AV823" s="57"/>
      <c r="AX823" s="41"/>
      <c r="BL823" s="57"/>
      <c r="BN823" s="41"/>
      <c r="CB823" s="57"/>
      <c r="CD823" s="41"/>
    </row>
    <row r="824" ht="12.75" customHeight="1">
      <c r="P824" s="57"/>
      <c r="R824" s="41"/>
      <c r="AF824" s="57"/>
      <c r="AH824" s="41"/>
      <c r="AV824" s="57"/>
      <c r="AX824" s="41"/>
      <c r="BL824" s="57"/>
      <c r="BN824" s="41"/>
      <c r="CB824" s="57"/>
      <c r="CD824" s="41"/>
    </row>
    <row r="825" ht="12.75" customHeight="1">
      <c r="P825" s="57"/>
      <c r="R825" s="41"/>
      <c r="AF825" s="57"/>
      <c r="AH825" s="41"/>
      <c r="AV825" s="57"/>
      <c r="AX825" s="41"/>
      <c r="BL825" s="57"/>
      <c r="BN825" s="41"/>
      <c r="CB825" s="57"/>
      <c r="CD825" s="41"/>
    </row>
    <row r="826" ht="12.75" customHeight="1">
      <c r="P826" s="57"/>
      <c r="R826" s="41"/>
      <c r="AF826" s="57"/>
      <c r="AH826" s="41"/>
      <c r="AV826" s="57"/>
      <c r="AX826" s="41"/>
      <c r="BL826" s="57"/>
      <c r="BN826" s="41"/>
      <c r="CB826" s="57"/>
      <c r="CD826" s="41"/>
    </row>
    <row r="827" ht="12.75" customHeight="1">
      <c r="P827" s="57"/>
      <c r="R827" s="41"/>
      <c r="AF827" s="57"/>
      <c r="AH827" s="41"/>
      <c r="AV827" s="57"/>
      <c r="AX827" s="41"/>
      <c r="BL827" s="57"/>
      <c r="BN827" s="41"/>
      <c r="CB827" s="57"/>
      <c r="CD827" s="41"/>
    </row>
    <row r="828" ht="12.75" customHeight="1">
      <c r="P828" s="57"/>
      <c r="R828" s="41"/>
      <c r="AF828" s="57"/>
      <c r="AH828" s="41"/>
      <c r="AV828" s="57"/>
      <c r="AX828" s="41"/>
      <c r="BL828" s="57"/>
      <c r="BN828" s="41"/>
      <c r="CB828" s="57"/>
      <c r="CD828" s="41"/>
    </row>
    <row r="829" ht="12.75" customHeight="1">
      <c r="P829" s="57"/>
      <c r="R829" s="41"/>
      <c r="AF829" s="57"/>
      <c r="AH829" s="41"/>
      <c r="AV829" s="57"/>
      <c r="AX829" s="41"/>
      <c r="BL829" s="57"/>
      <c r="BN829" s="41"/>
      <c r="CB829" s="57"/>
      <c r="CD829" s="41"/>
    </row>
    <row r="830" ht="12.75" customHeight="1">
      <c r="P830" s="57"/>
      <c r="R830" s="41"/>
      <c r="AF830" s="57"/>
      <c r="AH830" s="41"/>
      <c r="AV830" s="57"/>
      <c r="AX830" s="41"/>
      <c r="BL830" s="57"/>
      <c r="BN830" s="41"/>
      <c r="CB830" s="57"/>
      <c r="CD830" s="41"/>
    </row>
    <row r="831" ht="12.75" customHeight="1">
      <c r="P831" s="57"/>
      <c r="R831" s="41"/>
      <c r="AF831" s="57"/>
      <c r="AH831" s="41"/>
      <c r="AV831" s="57"/>
      <c r="AX831" s="41"/>
      <c r="BL831" s="57"/>
      <c r="BN831" s="41"/>
      <c r="CB831" s="57"/>
      <c r="CD831" s="41"/>
    </row>
    <row r="832" ht="12.75" customHeight="1">
      <c r="P832" s="57"/>
      <c r="R832" s="41"/>
      <c r="AF832" s="57"/>
      <c r="AH832" s="41"/>
      <c r="AV832" s="57"/>
      <c r="AX832" s="41"/>
      <c r="BL832" s="57"/>
      <c r="BN832" s="41"/>
      <c r="CB832" s="57"/>
      <c r="CD832" s="41"/>
    </row>
    <row r="833" ht="12.75" customHeight="1">
      <c r="P833" s="57"/>
      <c r="R833" s="41"/>
      <c r="AF833" s="57"/>
      <c r="AH833" s="41"/>
      <c r="AV833" s="57"/>
      <c r="AX833" s="41"/>
      <c r="BL833" s="57"/>
      <c r="BN833" s="41"/>
      <c r="CB833" s="57"/>
      <c r="CD833" s="41"/>
    </row>
    <row r="834" ht="12.75" customHeight="1">
      <c r="P834" s="57"/>
      <c r="R834" s="41"/>
      <c r="AF834" s="57"/>
      <c r="AH834" s="41"/>
      <c r="AV834" s="57"/>
      <c r="AX834" s="41"/>
      <c r="BL834" s="57"/>
      <c r="BN834" s="41"/>
      <c r="CB834" s="57"/>
      <c r="CD834" s="41"/>
    </row>
    <row r="835" ht="12.75" customHeight="1">
      <c r="P835" s="57"/>
      <c r="R835" s="41"/>
      <c r="AF835" s="57"/>
      <c r="AH835" s="41"/>
      <c r="AV835" s="57"/>
      <c r="AX835" s="41"/>
      <c r="BL835" s="57"/>
      <c r="BN835" s="41"/>
      <c r="CB835" s="57"/>
      <c r="CD835" s="41"/>
    </row>
    <row r="836" ht="12.75" customHeight="1">
      <c r="P836" s="57"/>
      <c r="R836" s="41"/>
      <c r="AF836" s="57"/>
      <c r="AH836" s="41"/>
      <c r="AV836" s="57"/>
      <c r="AX836" s="41"/>
      <c r="BL836" s="57"/>
      <c r="BN836" s="41"/>
      <c r="CB836" s="57"/>
      <c r="CD836" s="41"/>
    </row>
    <row r="837" ht="12.75" customHeight="1">
      <c r="P837" s="57"/>
      <c r="R837" s="41"/>
      <c r="AF837" s="57"/>
      <c r="AH837" s="41"/>
      <c r="AV837" s="57"/>
      <c r="AX837" s="41"/>
      <c r="BL837" s="57"/>
      <c r="BN837" s="41"/>
      <c r="CB837" s="57"/>
      <c r="CD837" s="41"/>
    </row>
    <row r="838" ht="12.75" customHeight="1">
      <c r="P838" s="57"/>
      <c r="R838" s="41"/>
      <c r="AF838" s="57"/>
      <c r="AH838" s="41"/>
      <c r="AV838" s="57"/>
      <c r="AX838" s="41"/>
      <c r="BL838" s="57"/>
      <c r="BN838" s="41"/>
      <c r="CB838" s="57"/>
      <c r="CD838" s="41"/>
    </row>
    <row r="839" ht="12.75" customHeight="1">
      <c r="P839" s="57"/>
      <c r="R839" s="41"/>
      <c r="AF839" s="57"/>
      <c r="AH839" s="41"/>
      <c r="AV839" s="57"/>
      <c r="AX839" s="41"/>
      <c r="BL839" s="57"/>
      <c r="BN839" s="41"/>
      <c r="CB839" s="57"/>
      <c r="CD839" s="41"/>
    </row>
    <row r="840" ht="12.75" customHeight="1">
      <c r="P840" s="57"/>
      <c r="R840" s="41"/>
      <c r="AF840" s="57"/>
      <c r="AH840" s="41"/>
      <c r="AV840" s="57"/>
      <c r="AX840" s="41"/>
      <c r="BL840" s="57"/>
      <c r="BN840" s="41"/>
      <c r="CB840" s="57"/>
      <c r="CD840" s="41"/>
    </row>
    <row r="841" ht="12.75" customHeight="1">
      <c r="P841" s="57"/>
      <c r="R841" s="41"/>
      <c r="AF841" s="57"/>
      <c r="AH841" s="41"/>
      <c r="AV841" s="57"/>
      <c r="AX841" s="41"/>
      <c r="BL841" s="57"/>
      <c r="BN841" s="41"/>
      <c r="CB841" s="57"/>
      <c r="CD841" s="41"/>
    </row>
    <row r="842" ht="12.75" customHeight="1">
      <c r="P842" s="57"/>
      <c r="R842" s="41"/>
      <c r="AF842" s="57"/>
      <c r="AH842" s="41"/>
      <c r="AV842" s="57"/>
      <c r="AX842" s="41"/>
      <c r="BL842" s="57"/>
      <c r="BN842" s="41"/>
      <c r="CB842" s="57"/>
      <c r="CD842" s="41"/>
    </row>
    <row r="843" ht="12.75" customHeight="1">
      <c r="P843" s="57"/>
      <c r="R843" s="41"/>
      <c r="AF843" s="57"/>
      <c r="AH843" s="41"/>
      <c r="AV843" s="57"/>
      <c r="AX843" s="41"/>
      <c r="BL843" s="57"/>
      <c r="BN843" s="41"/>
      <c r="CB843" s="57"/>
      <c r="CD843" s="41"/>
    </row>
    <row r="844" ht="12.75" customHeight="1">
      <c r="P844" s="57"/>
      <c r="R844" s="41"/>
      <c r="AF844" s="57"/>
      <c r="AH844" s="41"/>
      <c r="AV844" s="57"/>
      <c r="AX844" s="41"/>
      <c r="BL844" s="57"/>
      <c r="BN844" s="41"/>
      <c r="CB844" s="57"/>
      <c r="CD844" s="41"/>
    </row>
    <row r="845" ht="12.75" customHeight="1">
      <c r="P845" s="57"/>
      <c r="R845" s="41"/>
      <c r="AF845" s="57"/>
      <c r="AH845" s="41"/>
      <c r="AV845" s="57"/>
      <c r="AX845" s="41"/>
      <c r="BL845" s="57"/>
      <c r="BN845" s="41"/>
      <c r="CB845" s="57"/>
      <c r="CD845" s="41"/>
    </row>
    <row r="846" ht="12.75" customHeight="1">
      <c r="P846" s="57"/>
      <c r="R846" s="41"/>
      <c r="AF846" s="57"/>
      <c r="AH846" s="41"/>
      <c r="AV846" s="57"/>
      <c r="AX846" s="41"/>
      <c r="BL846" s="57"/>
      <c r="BN846" s="41"/>
      <c r="CB846" s="57"/>
      <c r="CD846" s="41"/>
    </row>
    <row r="847" ht="12.75" customHeight="1">
      <c r="P847" s="57"/>
      <c r="R847" s="41"/>
      <c r="AF847" s="57"/>
      <c r="AH847" s="41"/>
      <c r="AV847" s="57"/>
      <c r="AX847" s="41"/>
      <c r="BL847" s="57"/>
      <c r="BN847" s="41"/>
      <c r="CB847" s="57"/>
      <c r="CD847" s="41"/>
    </row>
    <row r="848" ht="12.75" customHeight="1">
      <c r="P848" s="57"/>
      <c r="R848" s="41"/>
      <c r="AF848" s="57"/>
      <c r="AH848" s="41"/>
      <c r="AV848" s="57"/>
      <c r="AX848" s="41"/>
      <c r="BL848" s="57"/>
      <c r="BN848" s="41"/>
      <c r="CB848" s="57"/>
      <c r="CD848" s="41"/>
    </row>
    <row r="849" ht="12.75" customHeight="1">
      <c r="P849" s="57"/>
      <c r="R849" s="41"/>
      <c r="AF849" s="57"/>
      <c r="AH849" s="41"/>
      <c r="AV849" s="57"/>
      <c r="AX849" s="41"/>
      <c r="BL849" s="57"/>
      <c r="BN849" s="41"/>
      <c r="CB849" s="57"/>
      <c r="CD849" s="41"/>
    </row>
    <row r="850" ht="12.75" customHeight="1">
      <c r="P850" s="57"/>
      <c r="R850" s="41"/>
      <c r="AF850" s="57"/>
      <c r="AH850" s="41"/>
      <c r="AV850" s="57"/>
      <c r="AX850" s="41"/>
      <c r="BL850" s="57"/>
      <c r="BN850" s="41"/>
      <c r="CB850" s="57"/>
      <c r="CD850" s="41"/>
    </row>
    <row r="851" ht="12.75" customHeight="1">
      <c r="P851" s="57"/>
      <c r="R851" s="41"/>
      <c r="AF851" s="57"/>
      <c r="AH851" s="41"/>
      <c r="AV851" s="57"/>
      <c r="AX851" s="41"/>
      <c r="BL851" s="57"/>
      <c r="BN851" s="41"/>
      <c r="CB851" s="57"/>
      <c r="CD851" s="41"/>
    </row>
    <row r="852" ht="12.75" customHeight="1">
      <c r="P852" s="57"/>
      <c r="R852" s="41"/>
      <c r="AF852" s="57"/>
      <c r="AH852" s="41"/>
      <c r="AV852" s="57"/>
      <c r="AX852" s="41"/>
      <c r="BL852" s="57"/>
      <c r="BN852" s="41"/>
      <c r="CB852" s="57"/>
      <c r="CD852" s="41"/>
    </row>
    <row r="853" ht="12.75" customHeight="1">
      <c r="P853" s="57"/>
      <c r="R853" s="41"/>
      <c r="AF853" s="57"/>
      <c r="AH853" s="41"/>
      <c r="AV853" s="57"/>
      <c r="AX853" s="41"/>
      <c r="BL853" s="57"/>
      <c r="BN853" s="41"/>
      <c r="CB853" s="57"/>
      <c r="CD853" s="41"/>
    </row>
    <row r="854" ht="12.75" customHeight="1">
      <c r="P854" s="57"/>
      <c r="R854" s="41"/>
      <c r="AF854" s="57"/>
      <c r="AH854" s="41"/>
      <c r="AV854" s="57"/>
      <c r="AX854" s="41"/>
      <c r="BL854" s="57"/>
      <c r="BN854" s="41"/>
      <c r="CB854" s="57"/>
      <c r="CD854" s="41"/>
    </row>
    <row r="855" ht="12.75" customHeight="1">
      <c r="P855" s="57"/>
      <c r="R855" s="41"/>
      <c r="AF855" s="57"/>
      <c r="AH855" s="41"/>
      <c r="AV855" s="57"/>
      <c r="AX855" s="41"/>
      <c r="BL855" s="57"/>
      <c r="BN855" s="41"/>
      <c r="CB855" s="57"/>
      <c r="CD855" s="41"/>
    </row>
    <row r="856" ht="12.75" customHeight="1">
      <c r="P856" s="57"/>
      <c r="R856" s="41"/>
      <c r="AF856" s="57"/>
      <c r="AH856" s="41"/>
      <c r="AV856" s="57"/>
      <c r="AX856" s="41"/>
      <c r="BL856" s="57"/>
      <c r="BN856" s="41"/>
      <c r="CB856" s="57"/>
      <c r="CD856" s="41"/>
    </row>
    <row r="857" ht="12.75" customHeight="1">
      <c r="P857" s="57"/>
      <c r="R857" s="41"/>
      <c r="AF857" s="57"/>
      <c r="AH857" s="41"/>
      <c r="AV857" s="57"/>
      <c r="AX857" s="41"/>
      <c r="BL857" s="57"/>
      <c r="BN857" s="41"/>
      <c r="CB857" s="57"/>
      <c r="CD857" s="41"/>
    </row>
    <row r="858" ht="12.75" customHeight="1">
      <c r="P858" s="57"/>
      <c r="R858" s="41"/>
      <c r="AF858" s="57"/>
      <c r="AH858" s="41"/>
      <c r="AV858" s="57"/>
      <c r="AX858" s="41"/>
      <c r="BL858" s="57"/>
      <c r="BN858" s="41"/>
      <c r="CB858" s="57"/>
      <c r="CD858" s="41"/>
    </row>
    <row r="859" ht="12.75" customHeight="1">
      <c r="P859" s="57"/>
      <c r="R859" s="41"/>
      <c r="AF859" s="57"/>
      <c r="AH859" s="41"/>
      <c r="AV859" s="57"/>
      <c r="AX859" s="41"/>
      <c r="BL859" s="57"/>
      <c r="BN859" s="41"/>
      <c r="CB859" s="57"/>
      <c r="CD859" s="41"/>
    </row>
    <row r="860" ht="12.75" customHeight="1">
      <c r="P860" s="57"/>
      <c r="R860" s="41"/>
      <c r="AF860" s="57"/>
      <c r="AH860" s="41"/>
      <c r="AV860" s="57"/>
      <c r="AX860" s="41"/>
      <c r="BL860" s="57"/>
      <c r="BN860" s="41"/>
      <c r="CB860" s="57"/>
      <c r="CD860" s="41"/>
    </row>
    <row r="861" ht="12.75" customHeight="1">
      <c r="P861" s="57"/>
      <c r="R861" s="41"/>
      <c r="AF861" s="57"/>
      <c r="AH861" s="41"/>
      <c r="AV861" s="57"/>
      <c r="AX861" s="41"/>
      <c r="BL861" s="57"/>
      <c r="BN861" s="41"/>
      <c r="CB861" s="57"/>
      <c r="CD861" s="41"/>
    </row>
    <row r="862" ht="12.75" customHeight="1">
      <c r="P862" s="57"/>
      <c r="R862" s="41"/>
      <c r="AF862" s="57"/>
      <c r="AH862" s="41"/>
      <c r="AV862" s="57"/>
      <c r="AX862" s="41"/>
      <c r="BL862" s="57"/>
      <c r="BN862" s="41"/>
      <c r="CB862" s="57"/>
      <c r="CD862" s="41"/>
    </row>
    <row r="863" ht="12.75" customHeight="1">
      <c r="P863" s="57"/>
      <c r="R863" s="41"/>
      <c r="AF863" s="57"/>
      <c r="AH863" s="41"/>
      <c r="AV863" s="57"/>
      <c r="AX863" s="41"/>
      <c r="BL863" s="57"/>
      <c r="BN863" s="41"/>
      <c r="CB863" s="57"/>
      <c r="CD863" s="41"/>
    </row>
    <row r="864" ht="12.75" customHeight="1">
      <c r="P864" s="57"/>
      <c r="R864" s="41"/>
      <c r="AF864" s="57"/>
      <c r="AH864" s="41"/>
      <c r="AV864" s="57"/>
      <c r="AX864" s="41"/>
      <c r="BL864" s="57"/>
      <c r="BN864" s="41"/>
      <c r="CB864" s="57"/>
      <c r="CD864" s="41"/>
    </row>
    <row r="865" ht="12.75" customHeight="1">
      <c r="P865" s="57"/>
      <c r="R865" s="41"/>
      <c r="AF865" s="57"/>
      <c r="AH865" s="41"/>
      <c r="AV865" s="57"/>
      <c r="AX865" s="41"/>
      <c r="BL865" s="57"/>
      <c r="BN865" s="41"/>
      <c r="CB865" s="57"/>
      <c r="CD865" s="41"/>
    </row>
    <row r="866" ht="12.75" customHeight="1">
      <c r="P866" s="57"/>
      <c r="R866" s="41"/>
      <c r="AF866" s="57"/>
      <c r="AH866" s="41"/>
      <c r="AV866" s="57"/>
      <c r="AX866" s="41"/>
      <c r="BL866" s="57"/>
      <c r="BN866" s="41"/>
      <c r="CB866" s="57"/>
      <c r="CD866" s="41"/>
    </row>
    <row r="867" ht="12.75" customHeight="1">
      <c r="P867" s="57"/>
      <c r="R867" s="41"/>
      <c r="AF867" s="57"/>
      <c r="AH867" s="41"/>
      <c r="AV867" s="57"/>
      <c r="AX867" s="41"/>
      <c r="BL867" s="57"/>
      <c r="BN867" s="41"/>
      <c r="CB867" s="57"/>
      <c r="CD867" s="41"/>
    </row>
    <row r="868" ht="12.75" customHeight="1">
      <c r="P868" s="57"/>
      <c r="R868" s="41"/>
      <c r="AF868" s="57"/>
      <c r="AH868" s="41"/>
      <c r="AV868" s="57"/>
      <c r="AX868" s="41"/>
      <c r="BL868" s="57"/>
      <c r="BN868" s="41"/>
      <c r="CB868" s="57"/>
      <c r="CD868" s="41"/>
    </row>
    <row r="869" ht="12.75" customHeight="1">
      <c r="P869" s="57"/>
      <c r="R869" s="41"/>
      <c r="AF869" s="57"/>
      <c r="AH869" s="41"/>
      <c r="AV869" s="57"/>
      <c r="AX869" s="41"/>
      <c r="BL869" s="57"/>
      <c r="BN869" s="41"/>
      <c r="CB869" s="57"/>
      <c r="CD869" s="41"/>
    </row>
    <row r="870" ht="12.75" customHeight="1">
      <c r="P870" s="57"/>
      <c r="R870" s="41"/>
      <c r="AF870" s="57"/>
      <c r="AH870" s="41"/>
      <c r="AV870" s="57"/>
      <c r="AX870" s="41"/>
      <c r="BL870" s="57"/>
      <c r="BN870" s="41"/>
      <c r="CB870" s="57"/>
      <c r="CD870" s="41"/>
    </row>
    <row r="871" ht="12.75" customHeight="1">
      <c r="P871" s="57"/>
      <c r="R871" s="41"/>
      <c r="AF871" s="57"/>
      <c r="AH871" s="41"/>
      <c r="AV871" s="57"/>
      <c r="AX871" s="41"/>
      <c r="BL871" s="57"/>
      <c r="BN871" s="41"/>
      <c r="CB871" s="57"/>
      <c r="CD871" s="41"/>
    </row>
    <row r="872" ht="12.75" customHeight="1">
      <c r="P872" s="57"/>
      <c r="R872" s="41"/>
      <c r="AF872" s="57"/>
      <c r="AH872" s="41"/>
      <c r="AV872" s="57"/>
      <c r="AX872" s="41"/>
      <c r="BL872" s="57"/>
      <c r="BN872" s="41"/>
      <c r="CB872" s="57"/>
      <c r="CD872" s="41"/>
    </row>
    <row r="873" ht="12.75" customHeight="1">
      <c r="P873" s="57"/>
      <c r="R873" s="41"/>
      <c r="AF873" s="57"/>
      <c r="AH873" s="41"/>
      <c r="AV873" s="57"/>
      <c r="AX873" s="41"/>
      <c r="BL873" s="57"/>
      <c r="BN873" s="41"/>
      <c r="CB873" s="57"/>
      <c r="CD873" s="41"/>
    </row>
    <row r="874" ht="12.75" customHeight="1">
      <c r="P874" s="57"/>
      <c r="R874" s="41"/>
      <c r="AF874" s="57"/>
      <c r="AH874" s="41"/>
      <c r="AV874" s="57"/>
      <c r="AX874" s="41"/>
      <c r="BL874" s="57"/>
      <c r="BN874" s="41"/>
      <c r="CB874" s="57"/>
      <c r="CD874" s="41"/>
    </row>
    <row r="875" ht="12.75" customHeight="1">
      <c r="P875" s="57"/>
      <c r="R875" s="41"/>
      <c r="AF875" s="57"/>
      <c r="AH875" s="41"/>
      <c r="AV875" s="57"/>
      <c r="AX875" s="41"/>
      <c r="BL875" s="57"/>
      <c r="BN875" s="41"/>
      <c r="CB875" s="57"/>
      <c r="CD875" s="41"/>
    </row>
    <row r="876" ht="12.75" customHeight="1">
      <c r="P876" s="57"/>
      <c r="R876" s="41"/>
      <c r="AF876" s="57"/>
      <c r="AH876" s="41"/>
      <c r="AV876" s="57"/>
      <c r="AX876" s="41"/>
      <c r="BL876" s="57"/>
      <c r="BN876" s="41"/>
      <c r="CB876" s="57"/>
      <c r="CD876" s="41"/>
    </row>
    <row r="877" ht="12.75" customHeight="1">
      <c r="P877" s="57"/>
      <c r="R877" s="41"/>
      <c r="AF877" s="57"/>
      <c r="AH877" s="41"/>
      <c r="AV877" s="57"/>
      <c r="AX877" s="41"/>
      <c r="BL877" s="57"/>
      <c r="BN877" s="41"/>
      <c r="CB877" s="57"/>
      <c r="CD877" s="41"/>
    </row>
    <row r="878" ht="12.75" customHeight="1">
      <c r="P878" s="57"/>
      <c r="R878" s="41"/>
      <c r="AF878" s="57"/>
      <c r="AH878" s="41"/>
      <c r="AV878" s="57"/>
      <c r="AX878" s="41"/>
      <c r="BL878" s="57"/>
      <c r="BN878" s="41"/>
      <c r="CB878" s="57"/>
      <c r="CD878" s="41"/>
    </row>
    <row r="879" ht="12.75" customHeight="1">
      <c r="P879" s="57"/>
      <c r="R879" s="41"/>
      <c r="AF879" s="57"/>
      <c r="AH879" s="41"/>
      <c r="AV879" s="57"/>
      <c r="AX879" s="41"/>
      <c r="BL879" s="57"/>
      <c r="BN879" s="41"/>
      <c r="CB879" s="57"/>
      <c r="CD879" s="41"/>
    </row>
    <row r="880" ht="12.75" customHeight="1">
      <c r="P880" s="57"/>
      <c r="R880" s="41"/>
      <c r="AF880" s="57"/>
      <c r="AH880" s="41"/>
      <c r="AV880" s="57"/>
      <c r="AX880" s="41"/>
      <c r="BL880" s="57"/>
      <c r="BN880" s="41"/>
      <c r="CB880" s="57"/>
      <c r="CD880" s="41"/>
    </row>
    <row r="881" ht="12.75" customHeight="1">
      <c r="P881" s="57"/>
      <c r="R881" s="41"/>
      <c r="AF881" s="57"/>
      <c r="AH881" s="41"/>
      <c r="AV881" s="57"/>
      <c r="AX881" s="41"/>
      <c r="BL881" s="57"/>
      <c r="BN881" s="41"/>
      <c r="CB881" s="57"/>
      <c r="CD881" s="41"/>
    </row>
    <row r="882" ht="12.75" customHeight="1">
      <c r="P882" s="57"/>
      <c r="R882" s="41"/>
      <c r="AF882" s="57"/>
      <c r="AH882" s="41"/>
      <c r="AV882" s="57"/>
      <c r="AX882" s="41"/>
      <c r="BL882" s="57"/>
      <c r="BN882" s="41"/>
      <c r="CB882" s="57"/>
      <c r="CD882" s="41"/>
    </row>
    <row r="883" ht="12.75" customHeight="1">
      <c r="P883" s="57"/>
      <c r="R883" s="41"/>
      <c r="AF883" s="57"/>
      <c r="AH883" s="41"/>
      <c r="AV883" s="57"/>
      <c r="AX883" s="41"/>
      <c r="BL883" s="57"/>
      <c r="BN883" s="41"/>
      <c r="CB883" s="57"/>
      <c r="CD883" s="41"/>
    </row>
    <row r="884" ht="12.75" customHeight="1">
      <c r="P884" s="57"/>
      <c r="R884" s="41"/>
      <c r="AF884" s="57"/>
      <c r="AH884" s="41"/>
      <c r="AV884" s="57"/>
      <c r="AX884" s="41"/>
      <c r="BL884" s="57"/>
      <c r="BN884" s="41"/>
      <c r="CB884" s="57"/>
      <c r="CD884" s="41"/>
    </row>
    <row r="885" ht="12.75" customHeight="1">
      <c r="P885" s="57"/>
      <c r="R885" s="41"/>
      <c r="AF885" s="57"/>
      <c r="AH885" s="41"/>
      <c r="AV885" s="57"/>
      <c r="AX885" s="41"/>
      <c r="BL885" s="57"/>
      <c r="BN885" s="41"/>
      <c r="CB885" s="57"/>
      <c r="CD885" s="41"/>
    </row>
    <row r="886" ht="12.75" customHeight="1">
      <c r="P886" s="57"/>
      <c r="R886" s="41"/>
      <c r="AF886" s="57"/>
      <c r="AH886" s="41"/>
      <c r="AV886" s="57"/>
      <c r="AX886" s="41"/>
      <c r="BL886" s="57"/>
      <c r="BN886" s="41"/>
      <c r="CB886" s="57"/>
      <c r="CD886" s="41"/>
    </row>
    <row r="887" ht="12.75" customHeight="1">
      <c r="P887" s="57"/>
      <c r="R887" s="41"/>
      <c r="AF887" s="57"/>
      <c r="AH887" s="41"/>
      <c r="AV887" s="57"/>
      <c r="AX887" s="41"/>
      <c r="BL887" s="57"/>
      <c r="BN887" s="41"/>
      <c r="CB887" s="57"/>
      <c r="CD887" s="41"/>
    </row>
    <row r="888" ht="12.75" customHeight="1">
      <c r="P888" s="57"/>
      <c r="R888" s="41"/>
      <c r="AF888" s="57"/>
      <c r="AH888" s="41"/>
      <c r="AV888" s="57"/>
      <c r="AX888" s="41"/>
      <c r="BL888" s="57"/>
      <c r="BN888" s="41"/>
      <c r="CB888" s="57"/>
      <c r="CD888" s="41"/>
    </row>
    <row r="889" ht="12.75" customHeight="1">
      <c r="P889" s="57"/>
      <c r="R889" s="41"/>
      <c r="AF889" s="57"/>
      <c r="AH889" s="41"/>
      <c r="AV889" s="57"/>
      <c r="AX889" s="41"/>
      <c r="BL889" s="57"/>
      <c r="BN889" s="41"/>
      <c r="CB889" s="57"/>
      <c r="CD889" s="41"/>
    </row>
    <row r="890" ht="12.75" customHeight="1">
      <c r="P890" s="57"/>
      <c r="R890" s="41"/>
      <c r="AF890" s="57"/>
      <c r="AH890" s="41"/>
      <c r="AV890" s="57"/>
      <c r="AX890" s="41"/>
      <c r="BL890" s="57"/>
      <c r="BN890" s="41"/>
      <c r="CB890" s="57"/>
      <c r="CD890" s="41"/>
    </row>
    <row r="891" ht="12.75" customHeight="1">
      <c r="P891" s="57"/>
      <c r="R891" s="41"/>
      <c r="AF891" s="57"/>
      <c r="AH891" s="41"/>
      <c r="AV891" s="57"/>
      <c r="AX891" s="41"/>
      <c r="BL891" s="57"/>
      <c r="BN891" s="41"/>
      <c r="CB891" s="57"/>
      <c r="CD891" s="41"/>
    </row>
    <row r="892" ht="12.75" customHeight="1">
      <c r="P892" s="57"/>
      <c r="R892" s="41"/>
      <c r="AF892" s="57"/>
      <c r="AH892" s="41"/>
      <c r="AV892" s="57"/>
      <c r="AX892" s="41"/>
      <c r="BL892" s="57"/>
      <c r="BN892" s="41"/>
      <c r="CB892" s="57"/>
      <c r="CD892" s="41"/>
    </row>
    <row r="893" ht="12.75" customHeight="1">
      <c r="P893" s="57"/>
      <c r="R893" s="41"/>
      <c r="AF893" s="57"/>
      <c r="AH893" s="41"/>
      <c r="AV893" s="57"/>
      <c r="AX893" s="41"/>
      <c r="BL893" s="57"/>
      <c r="BN893" s="41"/>
      <c r="CB893" s="57"/>
      <c r="CD893" s="41"/>
    </row>
    <row r="894" ht="12.75" customHeight="1">
      <c r="P894" s="57"/>
      <c r="R894" s="41"/>
      <c r="AF894" s="57"/>
      <c r="AH894" s="41"/>
      <c r="AV894" s="57"/>
      <c r="AX894" s="41"/>
      <c r="BL894" s="57"/>
      <c r="BN894" s="41"/>
      <c r="CB894" s="57"/>
      <c r="CD894" s="41"/>
    </row>
    <row r="895" ht="12.75" customHeight="1">
      <c r="P895" s="57"/>
      <c r="R895" s="41"/>
      <c r="AF895" s="57"/>
      <c r="AH895" s="41"/>
      <c r="AV895" s="57"/>
      <c r="AX895" s="41"/>
      <c r="BL895" s="57"/>
      <c r="BN895" s="41"/>
      <c r="CB895" s="57"/>
      <c r="CD895" s="41"/>
    </row>
    <row r="896" ht="12.75" customHeight="1">
      <c r="P896" s="57"/>
      <c r="R896" s="41"/>
      <c r="AF896" s="57"/>
      <c r="AH896" s="41"/>
      <c r="AV896" s="57"/>
      <c r="AX896" s="41"/>
      <c r="BL896" s="57"/>
      <c r="BN896" s="41"/>
      <c r="CB896" s="57"/>
      <c r="CD896" s="41"/>
    </row>
    <row r="897" ht="12.75" customHeight="1">
      <c r="P897" s="57"/>
      <c r="R897" s="41"/>
      <c r="AF897" s="57"/>
      <c r="AH897" s="41"/>
      <c r="AV897" s="57"/>
      <c r="AX897" s="41"/>
      <c r="BL897" s="57"/>
      <c r="BN897" s="41"/>
      <c r="CB897" s="57"/>
      <c r="CD897" s="41"/>
    </row>
    <row r="898" ht="12.75" customHeight="1">
      <c r="P898" s="57"/>
      <c r="R898" s="41"/>
      <c r="AF898" s="57"/>
      <c r="AH898" s="41"/>
      <c r="AV898" s="57"/>
      <c r="AX898" s="41"/>
      <c r="BL898" s="57"/>
      <c r="BN898" s="41"/>
      <c r="CB898" s="57"/>
      <c r="CD898" s="41"/>
    </row>
    <row r="899" ht="12.75" customHeight="1">
      <c r="P899" s="57"/>
      <c r="R899" s="41"/>
      <c r="AF899" s="57"/>
      <c r="AH899" s="41"/>
      <c r="AV899" s="57"/>
      <c r="AX899" s="41"/>
      <c r="BL899" s="57"/>
      <c r="BN899" s="41"/>
      <c r="CB899" s="57"/>
      <c r="CD899" s="41"/>
    </row>
    <row r="900" ht="12.75" customHeight="1">
      <c r="P900" s="57"/>
      <c r="R900" s="41"/>
      <c r="AF900" s="57"/>
      <c r="AH900" s="41"/>
      <c r="AV900" s="57"/>
      <c r="AX900" s="41"/>
      <c r="BL900" s="57"/>
      <c r="BN900" s="41"/>
      <c r="CB900" s="57"/>
      <c r="CD900" s="41"/>
    </row>
    <row r="901" ht="12.75" customHeight="1">
      <c r="P901" s="57"/>
      <c r="R901" s="41"/>
      <c r="AF901" s="57"/>
      <c r="AH901" s="41"/>
      <c r="AV901" s="57"/>
      <c r="AX901" s="41"/>
      <c r="BL901" s="57"/>
      <c r="BN901" s="41"/>
      <c r="CB901" s="57"/>
      <c r="CD901" s="41"/>
    </row>
    <row r="902" ht="12.75" customHeight="1">
      <c r="P902" s="57"/>
      <c r="R902" s="41"/>
      <c r="AF902" s="57"/>
      <c r="AH902" s="41"/>
      <c r="AV902" s="57"/>
      <c r="AX902" s="41"/>
      <c r="BL902" s="57"/>
      <c r="BN902" s="41"/>
      <c r="CB902" s="57"/>
      <c r="CD902" s="41"/>
    </row>
    <row r="903" ht="12.75" customHeight="1">
      <c r="P903" s="57"/>
      <c r="R903" s="41"/>
      <c r="AF903" s="57"/>
      <c r="AH903" s="41"/>
      <c r="AV903" s="57"/>
      <c r="AX903" s="41"/>
      <c r="BL903" s="57"/>
      <c r="BN903" s="41"/>
      <c r="CB903" s="57"/>
      <c r="CD903" s="41"/>
    </row>
    <row r="904" ht="12.75" customHeight="1">
      <c r="P904" s="57"/>
      <c r="R904" s="41"/>
      <c r="AF904" s="57"/>
      <c r="AH904" s="41"/>
      <c r="AV904" s="57"/>
      <c r="AX904" s="41"/>
      <c r="BL904" s="57"/>
      <c r="BN904" s="41"/>
      <c r="CB904" s="57"/>
      <c r="CD904" s="41"/>
    </row>
    <row r="905" ht="12.75" customHeight="1">
      <c r="P905" s="57"/>
      <c r="R905" s="41"/>
      <c r="AF905" s="57"/>
      <c r="AH905" s="41"/>
      <c r="AV905" s="57"/>
      <c r="AX905" s="41"/>
      <c r="BL905" s="57"/>
      <c r="BN905" s="41"/>
      <c r="CB905" s="57"/>
      <c r="CD905" s="41"/>
    </row>
    <row r="906" ht="12.75" customHeight="1">
      <c r="P906" s="57"/>
      <c r="R906" s="41"/>
      <c r="AF906" s="57"/>
      <c r="AH906" s="41"/>
      <c r="AV906" s="57"/>
      <c r="AX906" s="41"/>
      <c r="BL906" s="57"/>
      <c r="BN906" s="41"/>
      <c r="CB906" s="57"/>
      <c r="CD906" s="41"/>
    </row>
    <row r="907" ht="12.75" customHeight="1">
      <c r="P907" s="57"/>
      <c r="R907" s="41"/>
      <c r="AF907" s="57"/>
      <c r="AH907" s="41"/>
      <c r="AV907" s="57"/>
      <c r="AX907" s="41"/>
      <c r="BL907" s="57"/>
      <c r="BN907" s="41"/>
      <c r="CB907" s="57"/>
      <c r="CD907" s="41"/>
    </row>
    <row r="908" ht="12.75" customHeight="1">
      <c r="P908" s="57"/>
      <c r="R908" s="41"/>
      <c r="AF908" s="57"/>
      <c r="AH908" s="41"/>
      <c r="AV908" s="57"/>
      <c r="AX908" s="41"/>
      <c r="BL908" s="57"/>
      <c r="BN908" s="41"/>
      <c r="CB908" s="57"/>
      <c r="CD908" s="41"/>
    </row>
    <row r="909" ht="12.75" customHeight="1">
      <c r="P909" s="57"/>
      <c r="R909" s="41"/>
      <c r="AF909" s="57"/>
      <c r="AH909" s="41"/>
      <c r="AV909" s="57"/>
      <c r="AX909" s="41"/>
      <c r="BL909" s="57"/>
      <c r="BN909" s="41"/>
      <c r="CB909" s="57"/>
      <c r="CD909" s="41"/>
    </row>
    <row r="910" ht="12.75" customHeight="1">
      <c r="P910" s="57"/>
      <c r="R910" s="41"/>
      <c r="AF910" s="57"/>
      <c r="AH910" s="41"/>
      <c r="AV910" s="57"/>
      <c r="AX910" s="41"/>
      <c r="BL910" s="57"/>
      <c r="BN910" s="41"/>
      <c r="CB910" s="57"/>
      <c r="CD910" s="41"/>
    </row>
    <row r="911" ht="12.75" customHeight="1">
      <c r="P911" s="57"/>
      <c r="R911" s="41"/>
      <c r="AF911" s="57"/>
      <c r="AH911" s="41"/>
      <c r="AV911" s="57"/>
      <c r="AX911" s="41"/>
      <c r="BL911" s="57"/>
      <c r="BN911" s="41"/>
      <c r="CB911" s="57"/>
      <c r="CD911" s="41"/>
    </row>
    <row r="912" ht="12.75" customHeight="1">
      <c r="P912" s="57"/>
      <c r="R912" s="41"/>
      <c r="AF912" s="57"/>
      <c r="AH912" s="41"/>
      <c r="AV912" s="57"/>
      <c r="AX912" s="41"/>
      <c r="BL912" s="57"/>
      <c r="BN912" s="41"/>
      <c r="CB912" s="57"/>
      <c r="CD912" s="41"/>
    </row>
    <row r="913" ht="12.75" customHeight="1">
      <c r="P913" s="57"/>
      <c r="R913" s="41"/>
      <c r="AF913" s="57"/>
      <c r="AH913" s="41"/>
      <c r="AV913" s="57"/>
      <c r="AX913" s="41"/>
      <c r="BL913" s="57"/>
      <c r="BN913" s="41"/>
      <c r="CB913" s="57"/>
      <c r="CD913" s="41"/>
    </row>
    <row r="914" ht="12.75" customHeight="1">
      <c r="P914" s="57"/>
      <c r="R914" s="41"/>
      <c r="AF914" s="57"/>
      <c r="AH914" s="41"/>
      <c r="AV914" s="57"/>
      <c r="AX914" s="41"/>
      <c r="BL914" s="57"/>
      <c r="BN914" s="41"/>
      <c r="CB914" s="57"/>
      <c r="CD914" s="41"/>
    </row>
    <row r="915" ht="12.75" customHeight="1">
      <c r="P915" s="57"/>
      <c r="R915" s="41"/>
      <c r="AF915" s="57"/>
      <c r="AH915" s="41"/>
      <c r="AV915" s="57"/>
      <c r="AX915" s="41"/>
      <c r="BL915" s="57"/>
      <c r="BN915" s="41"/>
      <c r="CB915" s="57"/>
      <c r="CD915" s="41"/>
    </row>
    <row r="916" ht="12.75" customHeight="1">
      <c r="P916" s="57"/>
      <c r="R916" s="41"/>
      <c r="AF916" s="57"/>
      <c r="AH916" s="41"/>
      <c r="AV916" s="57"/>
      <c r="AX916" s="41"/>
      <c r="BL916" s="57"/>
      <c r="BN916" s="41"/>
      <c r="CB916" s="57"/>
      <c r="CD916" s="41"/>
    </row>
    <row r="917" ht="12.75" customHeight="1">
      <c r="P917" s="57"/>
      <c r="R917" s="41"/>
      <c r="AF917" s="57"/>
      <c r="AH917" s="41"/>
      <c r="AV917" s="57"/>
      <c r="AX917" s="41"/>
      <c r="BL917" s="57"/>
      <c r="BN917" s="41"/>
      <c r="CB917" s="57"/>
      <c r="CD917" s="41"/>
    </row>
    <row r="918" ht="12.75" customHeight="1">
      <c r="P918" s="57"/>
      <c r="R918" s="41"/>
      <c r="AF918" s="57"/>
      <c r="AH918" s="41"/>
      <c r="AV918" s="57"/>
      <c r="AX918" s="41"/>
      <c r="BL918" s="57"/>
      <c r="BN918" s="41"/>
      <c r="CB918" s="57"/>
      <c r="CD918" s="41"/>
    </row>
    <row r="919" ht="12.75" customHeight="1">
      <c r="P919" s="57"/>
      <c r="R919" s="41"/>
      <c r="AF919" s="57"/>
      <c r="AH919" s="41"/>
      <c r="AV919" s="57"/>
      <c r="AX919" s="41"/>
      <c r="BL919" s="57"/>
      <c r="BN919" s="41"/>
      <c r="CB919" s="57"/>
      <c r="CD919" s="41"/>
    </row>
    <row r="920" ht="12.75" customHeight="1">
      <c r="P920" s="57"/>
      <c r="R920" s="41"/>
      <c r="AF920" s="57"/>
      <c r="AH920" s="41"/>
      <c r="AV920" s="57"/>
      <c r="AX920" s="41"/>
      <c r="BL920" s="57"/>
      <c r="BN920" s="41"/>
      <c r="CB920" s="57"/>
      <c r="CD920" s="41"/>
    </row>
    <row r="921" ht="12.75" customHeight="1">
      <c r="P921" s="57"/>
      <c r="R921" s="41"/>
      <c r="AF921" s="57"/>
      <c r="AH921" s="41"/>
      <c r="AV921" s="57"/>
      <c r="AX921" s="41"/>
      <c r="BL921" s="57"/>
      <c r="BN921" s="41"/>
      <c r="CB921" s="57"/>
      <c r="CD921" s="41"/>
    </row>
    <row r="922" ht="12.75" customHeight="1">
      <c r="P922" s="57"/>
      <c r="R922" s="41"/>
      <c r="AF922" s="57"/>
      <c r="AH922" s="41"/>
      <c r="AV922" s="57"/>
      <c r="AX922" s="41"/>
      <c r="BL922" s="57"/>
      <c r="BN922" s="41"/>
      <c r="CB922" s="57"/>
      <c r="CD922" s="41"/>
    </row>
    <row r="923" ht="12.75" customHeight="1">
      <c r="P923" s="57"/>
      <c r="R923" s="41"/>
      <c r="AF923" s="57"/>
      <c r="AH923" s="41"/>
      <c r="AV923" s="57"/>
      <c r="AX923" s="41"/>
      <c r="BL923" s="57"/>
      <c r="BN923" s="41"/>
      <c r="CB923" s="57"/>
      <c r="CD923" s="41"/>
    </row>
    <row r="924" ht="12.75" customHeight="1">
      <c r="P924" s="57"/>
      <c r="R924" s="41"/>
      <c r="AF924" s="57"/>
      <c r="AH924" s="41"/>
      <c r="AV924" s="57"/>
      <c r="AX924" s="41"/>
      <c r="BL924" s="57"/>
      <c r="BN924" s="41"/>
      <c r="CB924" s="57"/>
      <c r="CD924" s="41"/>
    </row>
    <row r="925" ht="12.75" customHeight="1">
      <c r="P925" s="57"/>
      <c r="R925" s="41"/>
      <c r="AF925" s="57"/>
      <c r="AH925" s="41"/>
      <c r="AV925" s="57"/>
      <c r="AX925" s="41"/>
      <c r="BL925" s="57"/>
      <c r="BN925" s="41"/>
      <c r="CB925" s="57"/>
      <c r="CD925" s="41"/>
    </row>
    <row r="926" ht="12.75" customHeight="1">
      <c r="P926" s="57"/>
      <c r="R926" s="41"/>
      <c r="AF926" s="57"/>
      <c r="AH926" s="41"/>
      <c r="AV926" s="57"/>
      <c r="AX926" s="41"/>
      <c r="BL926" s="57"/>
      <c r="BN926" s="41"/>
      <c r="CB926" s="57"/>
      <c r="CD926" s="41"/>
    </row>
    <row r="927" ht="12.75" customHeight="1">
      <c r="P927" s="57"/>
      <c r="R927" s="41"/>
      <c r="AF927" s="57"/>
      <c r="AH927" s="41"/>
      <c r="AV927" s="57"/>
      <c r="AX927" s="41"/>
      <c r="BL927" s="57"/>
      <c r="BN927" s="41"/>
      <c r="CB927" s="57"/>
      <c r="CD927" s="41"/>
    </row>
    <row r="928" ht="12.75" customHeight="1">
      <c r="P928" s="57"/>
      <c r="R928" s="41"/>
      <c r="AF928" s="57"/>
      <c r="AH928" s="41"/>
      <c r="AV928" s="57"/>
      <c r="AX928" s="41"/>
      <c r="BL928" s="57"/>
      <c r="BN928" s="41"/>
      <c r="CB928" s="57"/>
      <c r="CD928" s="41"/>
    </row>
    <row r="929" ht="12.75" customHeight="1">
      <c r="P929" s="57"/>
      <c r="R929" s="41"/>
      <c r="AF929" s="57"/>
      <c r="AH929" s="41"/>
      <c r="AV929" s="57"/>
      <c r="AX929" s="41"/>
      <c r="BL929" s="57"/>
      <c r="BN929" s="41"/>
      <c r="CB929" s="57"/>
      <c r="CD929" s="41"/>
    </row>
    <row r="930" ht="12.75" customHeight="1">
      <c r="P930" s="57"/>
      <c r="R930" s="41"/>
      <c r="AF930" s="57"/>
      <c r="AH930" s="41"/>
      <c r="AV930" s="57"/>
      <c r="AX930" s="41"/>
      <c r="BL930" s="57"/>
      <c r="BN930" s="41"/>
      <c r="CB930" s="57"/>
      <c r="CD930" s="41"/>
    </row>
    <row r="931" ht="12.75" customHeight="1">
      <c r="P931" s="57"/>
      <c r="R931" s="41"/>
      <c r="AF931" s="57"/>
      <c r="AH931" s="41"/>
      <c r="AV931" s="57"/>
      <c r="AX931" s="41"/>
      <c r="BL931" s="57"/>
      <c r="BN931" s="41"/>
      <c r="CB931" s="57"/>
      <c r="CD931" s="41"/>
    </row>
    <row r="932" ht="12.75" customHeight="1">
      <c r="P932" s="57"/>
      <c r="R932" s="41"/>
      <c r="AF932" s="57"/>
      <c r="AH932" s="41"/>
      <c r="AV932" s="57"/>
      <c r="AX932" s="41"/>
      <c r="BL932" s="57"/>
      <c r="BN932" s="41"/>
      <c r="CB932" s="57"/>
      <c r="CD932" s="41"/>
    </row>
    <row r="933" ht="12.75" customHeight="1">
      <c r="P933" s="57"/>
      <c r="R933" s="41"/>
      <c r="AF933" s="57"/>
      <c r="AH933" s="41"/>
      <c r="AV933" s="57"/>
      <c r="AX933" s="41"/>
      <c r="BL933" s="57"/>
      <c r="BN933" s="41"/>
      <c r="CB933" s="57"/>
      <c r="CD933" s="41"/>
    </row>
    <row r="934" ht="12.75" customHeight="1">
      <c r="P934" s="57"/>
      <c r="R934" s="41"/>
      <c r="AF934" s="57"/>
      <c r="AH934" s="41"/>
      <c r="AV934" s="57"/>
      <c r="AX934" s="41"/>
      <c r="BL934" s="57"/>
      <c r="BN934" s="41"/>
      <c r="CB934" s="57"/>
      <c r="CD934" s="41"/>
    </row>
    <row r="935" ht="12.75" customHeight="1">
      <c r="P935" s="57"/>
      <c r="R935" s="41"/>
      <c r="AF935" s="57"/>
      <c r="AH935" s="41"/>
      <c r="AV935" s="57"/>
      <c r="AX935" s="41"/>
      <c r="BL935" s="57"/>
      <c r="BN935" s="41"/>
      <c r="CB935" s="57"/>
      <c r="CD935" s="41"/>
    </row>
    <row r="936" ht="12.75" customHeight="1">
      <c r="P936" s="57"/>
      <c r="R936" s="41"/>
      <c r="AF936" s="57"/>
      <c r="AH936" s="41"/>
      <c r="AV936" s="57"/>
      <c r="AX936" s="41"/>
      <c r="BL936" s="57"/>
      <c r="BN936" s="41"/>
      <c r="CB936" s="57"/>
      <c r="CD936" s="41"/>
    </row>
    <row r="937" ht="12.75" customHeight="1">
      <c r="P937" s="57"/>
      <c r="R937" s="41"/>
      <c r="AF937" s="57"/>
      <c r="AH937" s="41"/>
      <c r="AV937" s="57"/>
      <c r="AX937" s="41"/>
      <c r="BL937" s="57"/>
      <c r="BN937" s="41"/>
      <c r="CB937" s="57"/>
      <c r="CD937" s="41"/>
    </row>
    <row r="938" ht="12.75" customHeight="1">
      <c r="P938" s="57"/>
      <c r="R938" s="41"/>
      <c r="AF938" s="57"/>
      <c r="AH938" s="41"/>
      <c r="AV938" s="57"/>
      <c r="AX938" s="41"/>
      <c r="BL938" s="57"/>
      <c r="BN938" s="41"/>
      <c r="CB938" s="57"/>
      <c r="CD938" s="41"/>
    </row>
    <row r="939" ht="12.75" customHeight="1">
      <c r="P939" s="57"/>
      <c r="R939" s="41"/>
      <c r="AF939" s="57"/>
      <c r="AH939" s="41"/>
      <c r="AV939" s="57"/>
      <c r="AX939" s="41"/>
      <c r="BL939" s="57"/>
      <c r="BN939" s="41"/>
      <c r="CB939" s="57"/>
      <c r="CD939" s="41"/>
    </row>
    <row r="940" ht="12.75" customHeight="1">
      <c r="P940" s="57"/>
      <c r="R940" s="41"/>
      <c r="AF940" s="57"/>
      <c r="AH940" s="41"/>
      <c r="AV940" s="57"/>
      <c r="AX940" s="41"/>
      <c r="BL940" s="57"/>
      <c r="BN940" s="41"/>
      <c r="CB940" s="57"/>
      <c r="CD940" s="41"/>
    </row>
    <row r="941" ht="12.75" customHeight="1">
      <c r="P941" s="57"/>
      <c r="R941" s="41"/>
      <c r="AF941" s="57"/>
      <c r="AH941" s="41"/>
      <c r="AV941" s="57"/>
      <c r="AX941" s="41"/>
      <c r="BL941" s="57"/>
      <c r="BN941" s="41"/>
      <c r="CB941" s="57"/>
      <c r="CD941" s="41"/>
    </row>
    <row r="942" ht="12.75" customHeight="1">
      <c r="P942" s="57"/>
      <c r="R942" s="41"/>
      <c r="AF942" s="57"/>
      <c r="AH942" s="41"/>
      <c r="AV942" s="57"/>
      <c r="AX942" s="41"/>
      <c r="BL942" s="57"/>
      <c r="BN942" s="41"/>
      <c r="CB942" s="57"/>
      <c r="CD942" s="41"/>
    </row>
    <row r="943" ht="12.75" customHeight="1">
      <c r="P943" s="57"/>
      <c r="R943" s="41"/>
      <c r="AF943" s="57"/>
      <c r="AH943" s="41"/>
      <c r="AV943" s="57"/>
      <c r="AX943" s="41"/>
      <c r="BL943" s="57"/>
      <c r="BN943" s="41"/>
      <c r="CB943" s="57"/>
      <c r="CD943" s="41"/>
    </row>
    <row r="944" ht="12.75" customHeight="1">
      <c r="P944" s="57"/>
      <c r="R944" s="41"/>
      <c r="AF944" s="57"/>
      <c r="AH944" s="41"/>
      <c r="AV944" s="57"/>
      <c r="AX944" s="41"/>
      <c r="BL944" s="57"/>
      <c r="BN944" s="41"/>
      <c r="CB944" s="57"/>
      <c r="CD944" s="41"/>
    </row>
    <row r="945" ht="12.75" customHeight="1">
      <c r="P945" s="57"/>
      <c r="R945" s="41"/>
      <c r="AF945" s="57"/>
      <c r="AH945" s="41"/>
      <c r="AV945" s="57"/>
      <c r="AX945" s="41"/>
      <c r="BL945" s="57"/>
      <c r="BN945" s="41"/>
      <c r="CB945" s="57"/>
      <c r="CD945" s="41"/>
    </row>
    <row r="946" ht="12.75" customHeight="1">
      <c r="P946" s="57"/>
      <c r="R946" s="41"/>
      <c r="AF946" s="57"/>
      <c r="AH946" s="41"/>
      <c r="AV946" s="57"/>
      <c r="AX946" s="41"/>
      <c r="BL946" s="57"/>
      <c r="BN946" s="41"/>
      <c r="CB946" s="57"/>
      <c r="CD946" s="41"/>
    </row>
    <row r="947" ht="12.75" customHeight="1">
      <c r="P947" s="57"/>
      <c r="R947" s="41"/>
      <c r="AF947" s="57"/>
      <c r="AH947" s="41"/>
      <c r="AV947" s="57"/>
      <c r="AX947" s="41"/>
      <c r="BL947" s="57"/>
      <c r="BN947" s="41"/>
      <c r="CB947" s="57"/>
      <c r="CD947" s="41"/>
    </row>
    <row r="948" ht="12.75" customHeight="1">
      <c r="P948" s="57"/>
      <c r="R948" s="41"/>
      <c r="AF948" s="57"/>
      <c r="AH948" s="41"/>
      <c r="AV948" s="57"/>
      <c r="AX948" s="41"/>
      <c r="BL948" s="57"/>
      <c r="BN948" s="41"/>
      <c r="CB948" s="57"/>
      <c r="CD948" s="41"/>
    </row>
    <row r="949" ht="12.75" customHeight="1">
      <c r="P949" s="57"/>
      <c r="R949" s="41"/>
      <c r="AF949" s="57"/>
      <c r="AH949" s="41"/>
      <c r="AV949" s="57"/>
      <c r="AX949" s="41"/>
      <c r="BL949" s="57"/>
      <c r="BN949" s="41"/>
      <c r="CB949" s="57"/>
      <c r="CD949" s="41"/>
    </row>
    <row r="950" ht="12.75" customHeight="1">
      <c r="P950" s="57"/>
      <c r="R950" s="41"/>
      <c r="AF950" s="57"/>
      <c r="AH950" s="41"/>
      <c r="AV950" s="57"/>
      <c r="AX950" s="41"/>
      <c r="BL950" s="57"/>
      <c r="BN950" s="41"/>
      <c r="CB950" s="57"/>
      <c r="CD950" s="41"/>
    </row>
    <row r="951" ht="12.75" customHeight="1">
      <c r="P951" s="57"/>
      <c r="R951" s="41"/>
      <c r="AF951" s="57"/>
      <c r="AH951" s="41"/>
      <c r="AV951" s="57"/>
      <c r="AX951" s="41"/>
      <c r="BL951" s="57"/>
      <c r="BN951" s="41"/>
      <c r="CB951" s="57"/>
      <c r="CD951" s="41"/>
    </row>
    <row r="952" ht="12.75" customHeight="1">
      <c r="P952" s="57"/>
      <c r="R952" s="41"/>
      <c r="AF952" s="57"/>
      <c r="AH952" s="41"/>
      <c r="AV952" s="57"/>
      <c r="AX952" s="41"/>
      <c r="BL952" s="57"/>
      <c r="BN952" s="41"/>
      <c r="CB952" s="57"/>
      <c r="CD952" s="41"/>
    </row>
    <row r="953" ht="12.75" customHeight="1">
      <c r="P953" s="57"/>
      <c r="R953" s="41"/>
      <c r="AF953" s="57"/>
      <c r="AH953" s="41"/>
      <c r="AV953" s="57"/>
      <c r="AX953" s="41"/>
      <c r="BL953" s="57"/>
      <c r="BN953" s="41"/>
      <c r="CB953" s="57"/>
      <c r="CD953" s="41"/>
    </row>
    <row r="954" ht="12.75" customHeight="1">
      <c r="P954" s="57"/>
      <c r="R954" s="41"/>
      <c r="AF954" s="57"/>
      <c r="AH954" s="41"/>
      <c r="AV954" s="57"/>
      <c r="AX954" s="41"/>
      <c r="BL954" s="57"/>
      <c r="BN954" s="41"/>
      <c r="CB954" s="57"/>
      <c r="CD954" s="41"/>
    </row>
    <row r="955" ht="12.75" customHeight="1">
      <c r="P955" s="57"/>
      <c r="R955" s="41"/>
      <c r="AF955" s="57"/>
      <c r="AH955" s="41"/>
      <c r="AV955" s="57"/>
      <c r="AX955" s="41"/>
      <c r="BL955" s="57"/>
      <c r="BN955" s="41"/>
      <c r="CB955" s="57"/>
      <c r="CD955" s="41"/>
    </row>
    <row r="956" ht="12.75" customHeight="1">
      <c r="P956" s="57"/>
      <c r="R956" s="41"/>
      <c r="AF956" s="57"/>
      <c r="AH956" s="41"/>
      <c r="AV956" s="57"/>
      <c r="AX956" s="41"/>
      <c r="BL956" s="57"/>
      <c r="BN956" s="41"/>
      <c r="CB956" s="57"/>
      <c r="CD956" s="41"/>
    </row>
    <row r="957" ht="12.75" customHeight="1">
      <c r="P957" s="57"/>
      <c r="R957" s="41"/>
      <c r="AF957" s="57"/>
      <c r="AH957" s="41"/>
      <c r="AV957" s="57"/>
      <c r="AX957" s="41"/>
      <c r="BL957" s="57"/>
      <c r="BN957" s="41"/>
      <c r="CB957" s="57"/>
      <c r="CD957" s="41"/>
    </row>
    <row r="958" ht="12.75" customHeight="1">
      <c r="P958" s="57"/>
      <c r="R958" s="41"/>
      <c r="AF958" s="57"/>
      <c r="AH958" s="41"/>
      <c r="AV958" s="57"/>
      <c r="AX958" s="41"/>
      <c r="BL958" s="57"/>
      <c r="BN958" s="41"/>
      <c r="CB958" s="57"/>
      <c r="CD958" s="41"/>
    </row>
    <row r="959" ht="12.75" customHeight="1">
      <c r="P959" s="57"/>
      <c r="R959" s="41"/>
      <c r="AF959" s="57"/>
      <c r="AH959" s="41"/>
      <c r="AV959" s="57"/>
      <c r="AX959" s="41"/>
      <c r="BL959" s="57"/>
      <c r="BN959" s="41"/>
      <c r="CB959" s="57"/>
      <c r="CD959" s="41"/>
    </row>
    <row r="960" ht="12.75" customHeight="1">
      <c r="P960" s="57"/>
      <c r="R960" s="41"/>
      <c r="AF960" s="57"/>
      <c r="AH960" s="41"/>
      <c r="AV960" s="57"/>
      <c r="AX960" s="41"/>
      <c r="BL960" s="57"/>
      <c r="BN960" s="41"/>
      <c r="CB960" s="57"/>
      <c r="CD960" s="41"/>
    </row>
    <row r="961" ht="12.75" customHeight="1">
      <c r="P961" s="57"/>
      <c r="R961" s="41"/>
      <c r="AF961" s="57"/>
      <c r="AH961" s="41"/>
      <c r="AV961" s="57"/>
      <c r="AX961" s="41"/>
      <c r="BL961" s="57"/>
      <c r="BN961" s="41"/>
      <c r="CB961" s="57"/>
      <c r="CD961" s="41"/>
    </row>
    <row r="962" ht="12.75" customHeight="1">
      <c r="P962" s="57"/>
      <c r="R962" s="41"/>
      <c r="AF962" s="57"/>
      <c r="AH962" s="41"/>
      <c r="AV962" s="57"/>
      <c r="AX962" s="41"/>
      <c r="BL962" s="57"/>
      <c r="BN962" s="41"/>
      <c r="CB962" s="57"/>
      <c r="CD962" s="41"/>
    </row>
    <row r="963" ht="12.75" customHeight="1">
      <c r="P963" s="57"/>
      <c r="R963" s="41"/>
      <c r="AF963" s="57"/>
      <c r="AH963" s="41"/>
      <c r="AV963" s="57"/>
      <c r="AX963" s="41"/>
      <c r="BL963" s="57"/>
      <c r="BN963" s="41"/>
      <c r="CB963" s="57"/>
      <c r="CD963" s="41"/>
    </row>
    <row r="964" ht="12.75" customHeight="1">
      <c r="P964" s="57"/>
      <c r="R964" s="41"/>
      <c r="AF964" s="57"/>
      <c r="AH964" s="41"/>
      <c r="AV964" s="57"/>
      <c r="AX964" s="41"/>
      <c r="BL964" s="57"/>
      <c r="BN964" s="41"/>
      <c r="CB964" s="57"/>
      <c r="CD964" s="41"/>
    </row>
    <row r="965" ht="12.75" customHeight="1">
      <c r="P965" s="57"/>
      <c r="R965" s="41"/>
      <c r="AF965" s="57"/>
      <c r="AH965" s="41"/>
      <c r="AV965" s="57"/>
      <c r="AX965" s="41"/>
      <c r="BL965" s="57"/>
      <c r="BN965" s="41"/>
      <c r="CB965" s="57"/>
      <c r="CD965" s="41"/>
    </row>
    <row r="966" ht="12.75" customHeight="1">
      <c r="P966" s="57"/>
      <c r="R966" s="41"/>
      <c r="AF966" s="57"/>
      <c r="AH966" s="41"/>
      <c r="AV966" s="57"/>
      <c r="AX966" s="41"/>
      <c r="BL966" s="57"/>
      <c r="BN966" s="41"/>
      <c r="CB966" s="57"/>
      <c r="CD966" s="41"/>
    </row>
    <row r="967" ht="12.75" customHeight="1">
      <c r="P967" s="57"/>
      <c r="R967" s="41"/>
      <c r="AF967" s="57"/>
      <c r="AH967" s="41"/>
      <c r="AV967" s="57"/>
      <c r="AX967" s="41"/>
      <c r="BL967" s="57"/>
      <c r="BN967" s="41"/>
      <c r="CB967" s="57"/>
      <c r="CD967" s="41"/>
    </row>
    <row r="968" ht="12.75" customHeight="1">
      <c r="P968" s="57"/>
      <c r="R968" s="41"/>
      <c r="AF968" s="57"/>
      <c r="AH968" s="41"/>
      <c r="AV968" s="57"/>
      <c r="AX968" s="41"/>
      <c r="BL968" s="57"/>
      <c r="BN968" s="41"/>
      <c r="CB968" s="57"/>
      <c r="CD968" s="41"/>
    </row>
    <row r="969" ht="12.75" customHeight="1">
      <c r="P969" s="57"/>
      <c r="R969" s="41"/>
      <c r="AF969" s="57"/>
      <c r="AH969" s="41"/>
      <c r="AV969" s="57"/>
      <c r="AX969" s="41"/>
      <c r="BL969" s="57"/>
      <c r="BN969" s="41"/>
      <c r="CB969" s="57"/>
      <c r="CD969" s="41"/>
    </row>
    <row r="970" ht="12.75" customHeight="1">
      <c r="P970" s="57"/>
      <c r="R970" s="41"/>
      <c r="AF970" s="57"/>
      <c r="AH970" s="41"/>
      <c r="AV970" s="57"/>
      <c r="AX970" s="41"/>
      <c r="BL970" s="57"/>
      <c r="BN970" s="41"/>
      <c r="CB970" s="57"/>
      <c r="CD970" s="41"/>
    </row>
    <row r="971" ht="12.75" customHeight="1">
      <c r="P971" s="57"/>
      <c r="R971" s="41"/>
      <c r="AF971" s="57"/>
      <c r="AH971" s="41"/>
      <c r="AV971" s="57"/>
      <c r="AX971" s="41"/>
      <c r="BL971" s="57"/>
      <c r="BN971" s="41"/>
      <c r="CB971" s="57"/>
      <c r="CD971" s="41"/>
    </row>
    <row r="972" ht="12.75" customHeight="1">
      <c r="P972" s="57"/>
      <c r="R972" s="41"/>
      <c r="AF972" s="57"/>
      <c r="AH972" s="41"/>
      <c r="AV972" s="57"/>
      <c r="AX972" s="41"/>
      <c r="BL972" s="57"/>
      <c r="BN972" s="41"/>
      <c r="CB972" s="57"/>
      <c r="CD972" s="41"/>
    </row>
    <row r="973" ht="12.75" customHeight="1">
      <c r="P973" s="57"/>
      <c r="R973" s="41"/>
      <c r="AF973" s="57"/>
      <c r="AH973" s="41"/>
      <c r="AV973" s="57"/>
      <c r="AX973" s="41"/>
      <c r="BL973" s="57"/>
      <c r="BN973" s="41"/>
      <c r="CB973" s="57"/>
      <c r="CD973" s="41"/>
    </row>
    <row r="974" ht="12.75" customHeight="1">
      <c r="P974" s="57"/>
      <c r="R974" s="41"/>
      <c r="AF974" s="57"/>
      <c r="AH974" s="41"/>
      <c r="AV974" s="57"/>
      <c r="AX974" s="41"/>
      <c r="BL974" s="57"/>
      <c r="BN974" s="41"/>
      <c r="CB974" s="57"/>
      <c r="CD974" s="41"/>
    </row>
    <row r="975" ht="12.75" customHeight="1">
      <c r="P975" s="57"/>
      <c r="R975" s="41"/>
      <c r="AF975" s="57"/>
      <c r="AH975" s="41"/>
      <c r="AV975" s="57"/>
      <c r="AX975" s="41"/>
      <c r="BL975" s="57"/>
      <c r="BN975" s="41"/>
      <c r="CB975" s="57"/>
      <c r="CD975" s="41"/>
    </row>
    <row r="976" ht="12.75" customHeight="1">
      <c r="P976" s="57"/>
      <c r="R976" s="41"/>
      <c r="AF976" s="57"/>
      <c r="AH976" s="41"/>
      <c r="AV976" s="57"/>
      <c r="AX976" s="41"/>
      <c r="BL976" s="57"/>
      <c r="BN976" s="41"/>
      <c r="CB976" s="57"/>
      <c r="CD976" s="41"/>
    </row>
    <row r="977" ht="12.75" customHeight="1">
      <c r="P977" s="57"/>
      <c r="R977" s="41"/>
      <c r="AF977" s="57"/>
      <c r="AH977" s="41"/>
      <c r="AV977" s="57"/>
      <c r="AX977" s="41"/>
      <c r="BL977" s="57"/>
      <c r="BN977" s="41"/>
      <c r="CB977" s="57"/>
      <c r="CD977" s="41"/>
    </row>
    <row r="978" ht="12.75" customHeight="1">
      <c r="P978" s="57"/>
      <c r="R978" s="41"/>
      <c r="AF978" s="57"/>
      <c r="AH978" s="41"/>
      <c r="AV978" s="57"/>
      <c r="AX978" s="41"/>
      <c r="BL978" s="57"/>
      <c r="BN978" s="41"/>
      <c r="CB978" s="57"/>
      <c r="CD978" s="41"/>
    </row>
    <row r="979" ht="12.75" customHeight="1">
      <c r="P979" s="57"/>
      <c r="R979" s="41"/>
      <c r="AF979" s="57"/>
      <c r="AH979" s="41"/>
      <c r="AV979" s="57"/>
      <c r="AX979" s="41"/>
      <c r="BL979" s="57"/>
      <c r="BN979" s="41"/>
      <c r="CB979" s="57"/>
      <c r="CD979" s="41"/>
    </row>
    <row r="980" ht="12.75" customHeight="1">
      <c r="P980" s="57"/>
      <c r="R980" s="41"/>
      <c r="AF980" s="57"/>
      <c r="AH980" s="41"/>
      <c r="AV980" s="57"/>
      <c r="AX980" s="41"/>
      <c r="BL980" s="57"/>
      <c r="BN980" s="41"/>
      <c r="CB980" s="57"/>
      <c r="CD980" s="41"/>
    </row>
    <row r="981" ht="12.75" customHeight="1">
      <c r="P981" s="57"/>
      <c r="R981" s="41"/>
      <c r="AF981" s="57"/>
      <c r="AH981" s="41"/>
      <c r="AV981" s="57"/>
      <c r="AX981" s="41"/>
      <c r="BL981" s="57"/>
      <c r="BN981" s="41"/>
      <c r="CB981" s="57"/>
      <c r="CD981" s="41"/>
    </row>
    <row r="982" ht="12.75" customHeight="1">
      <c r="P982" s="57"/>
      <c r="R982" s="41"/>
      <c r="AF982" s="57"/>
      <c r="AH982" s="41"/>
      <c r="AV982" s="57"/>
      <c r="AX982" s="41"/>
      <c r="BL982" s="57"/>
      <c r="BN982" s="41"/>
      <c r="CB982" s="57"/>
      <c r="CD982" s="41"/>
    </row>
    <row r="983" ht="12.75" customHeight="1">
      <c r="P983" s="57"/>
      <c r="R983" s="41"/>
      <c r="AF983" s="57"/>
      <c r="AH983" s="41"/>
      <c r="AV983" s="57"/>
      <c r="AX983" s="41"/>
      <c r="BL983" s="57"/>
      <c r="BN983" s="41"/>
      <c r="CB983" s="57"/>
      <c r="CD983" s="41"/>
    </row>
    <row r="984" ht="12.75" customHeight="1">
      <c r="P984" s="57"/>
      <c r="R984" s="41"/>
      <c r="AF984" s="57"/>
      <c r="AH984" s="41"/>
      <c r="AV984" s="57"/>
      <c r="AX984" s="41"/>
      <c r="BL984" s="57"/>
      <c r="BN984" s="41"/>
      <c r="CB984" s="57"/>
      <c r="CD984" s="41"/>
    </row>
    <row r="985" ht="12.75" customHeight="1">
      <c r="P985" s="57"/>
      <c r="R985" s="41"/>
      <c r="AF985" s="57"/>
      <c r="AH985" s="41"/>
      <c r="AV985" s="57"/>
      <c r="AX985" s="41"/>
      <c r="BL985" s="57"/>
      <c r="BN985" s="41"/>
      <c r="CB985" s="57"/>
      <c r="CD985" s="41"/>
    </row>
    <row r="986" ht="12.75" customHeight="1">
      <c r="P986" s="57"/>
      <c r="R986" s="41"/>
      <c r="AF986" s="57"/>
      <c r="AH986" s="41"/>
      <c r="AV986" s="57"/>
      <c r="AX986" s="41"/>
      <c r="BL986" s="57"/>
      <c r="BN986" s="41"/>
      <c r="CB986" s="57"/>
      <c r="CD986" s="41"/>
    </row>
    <row r="987" ht="12.75" customHeight="1">
      <c r="P987" s="57"/>
      <c r="R987" s="41"/>
      <c r="AF987" s="57"/>
      <c r="AH987" s="41"/>
      <c r="AV987" s="57"/>
      <c r="AX987" s="41"/>
      <c r="BL987" s="57"/>
      <c r="BN987" s="41"/>
      <c r="CB987" s="57"/>
      <c r="CD987" s="41"/>
    </row>
    <row r="988" ht="12.75" customHeight="1">
      <c r="P988" s="57"/>
      <c r="R988" s="41"/>
      <c r="AF988" s="57"/>
      <c r="AH988" s="41"/>
      <c r="AV988" s="57"/>
      <c r="AX988" s="41"/>
      <c r="BL988" s="57"/>
      <c r="BN988" s="41"/>
      <c r="CB988" s="57"/>
      <c r="CD988" s="41"/>
    </row>
    <row r="989" ht="12.75" customHeight="1">
      <c r="P989" s="57"/>
      <c r="R989" s="41"/>
      <c r="AF989" s="57"/>
      <c r="AH989" s="41"/>
      <c r="AV989" s="57"/>
      <c r="AX989" s="41"/>
      <c r="BL989" s="57"/>
      <c r="BN989" s="41"/>
      <c r="CB989" s="57"/>
      <c r="CD989" s="41"/>
    </row>
    <row r="990" ht="12.75" customHeight="1">
      <c r="P990" s="57"/>
      <c r="R990" s="41"/>
      <c r="AF990" s="57"/>
      <c r="AH990" s="41"/>
      <c r="AV990" s="57"/>
      <c r="AX990" s="41"/>
      <c r="BL990" s="57"/>
      <c r="BN990" s="41"/>
      <c r="CB990" s="57"/>
      <c r="CD990" s="41"/>
    </row>
    <row r="991" ht="12.75" customHeight="1">
      <c r="P991" s="57"/>
      <c r="R991" s="41"/>
      <c r="AF991" s="57"/>
      <c r="AH991" s="41"/>
      <c r="AV991" s="57"/>
      <c r="AX991" s="41"/>
      <c r="BL991" s="57"/>
      <c r="BN991" s="41"/>
      <c r="CB991" s="57"/>
      <c r="CD991" s="41"/>
    </row>
    <row r="992" ht="12.75" customHeight="1">
      <c r="P992" s="57"/>
      <c r="R992" s="41"/>
      <c r="AF992" s="57"/>
      <c r="AH992" s="41"/>
      <c r="AV992" s="57"/>
      <c r="AX992" s="41"/>
      <c r="BL992" s="57"/>
      <c r="BN992" s="41"/>
      <c r="CB992" s="57"/>
      <c r="CD992" s="41"/>
    </row>
    <row r="993" ht="12.75" customHeight="1">
      <c r="P993" s="57"/>
      <c r="R993" s="41"/>
      <c r="AF993" s="57"/>
      <c r="AH993" s="41"/>
      <c r="AV993" s="57"/>
      <c r="AX993" s="41"/>
      <c r="BL993" s="57"/>
      <c r="BN993" s="41"/>
      <c r="CB993" s="57"/>
      <c r="CD993" s="41"/>
    </row>
    <row r="994" ht="12.75" customHeight="1">
      <c r="P994" s="57"/>
      <c r="R994" s="41"/>
      <c r="AF994" s="57"/>
      <c r="AH994" s="41"/>
      <c r="AV994" s="57"/>
      <c r="AX994" s="41"/>
      <c r="BL994" s="57"/>
      <c r="BN994" s="41"/>
      <c r="CB994" s="57"/>
      <c r="CD994" s="41"/>
    </row>
    <row r="995" ht="12.75" customHeight="1">
      <c r="P995" s="57"/>
      <c r="R995" s="41"/>
      <c r="AF995" s="57"/>
      <c r="AH995" s="41"/>
      <c r="AV995" s="57"/>
      <c r="AX995" s="41"/>
      <c r="BL995" s="57"/>
      <c r="BN995" s="41"/>
      <c r="CB995" s="57"/>
      <c r="CD995" s="41"/>
    </row>
    <row r="996" ht="12.75" customHeight="1">
      <c r="P996" s="57"/>
      <c r="R996" s="41"/>
      <c r="AF996" s="57"/>
      <c r="AH996" s="41"/>
      <c r="AV996" s="57"/>
      <c r="AX996" s="41"/>
      <c r="BL996" s="57"/>
      <c r="BN996" s="41"/>
      <c r="CB996" s="57"/>
      <c r="CD996" s="41"/>
    </row>
    <row r="997" ht="12.75" customHeight="1">
      <c r="P997" s="57"/>
      <c r="R997" s="41"/>
      <c r="AF997" s="57"/>
      <c r="AH997" s="41"/>
      <c r="AV997" s="57"/>
      <c r="AX997" s="41"/>
      <c r="BL997" s="57"/>
      <c r="BN997" s="41"/>
      <c r="CB997" s="57"/>
      <c r="CD997" s="41"/>
    </row>
    <row r="998" ht="12.75" customHeight="1">
      <c r="P998" s="57"/>
      <c r="R998" s="41"/>
      <c r="AF998" s="57"/>
      <c r="AH998" s="41"/>
      <c r="AV998" s="57"/>
      <c r="AX998" s="41"/>
      <c r="BL998" s="57"/>
      <c r="BN998" s="41"/>
      <c r="CB998" s="57"/>
      <c r="CD998" s="41"/>
    </row>
    <row r="999" ht="12.75" customHeight="1">
      <c r="P999" s="57"/>
      <c r="R999" s="41"/>
      <c r="AF999" s="57"/>
      <c r="AH999" s="41"/>
      <c r="AV999" s="57"/>
      <c r="AX999" s="41"/>
      <c r="BL999" s="57"/>
      <c r="BN999" s="41"/>
      <c r="CB999" s="57"/>
      <c r="CD999" s="41"/>
    </row>
    <row r="1000" ht="12.75" customHeight="1">
      <c r="P1000" s="57"/>
      <c r="R1000" s="41"/>
      <c r="AF1000" s="57"/>
      <c r="AH1000" s="41"/>
      <c r="AV1000" s="57"/>
      <c r="AX1000" s="41"/>
      <c r="BL1000" s="57"/>
      <c r="BN1000" s="41"/>
      <c r="CB1000" s="57"/>
      <c r="CD1000" s="41"/>
    </row>
  </sheetData>
  <mergeCells count="10">
    <mergeCell ref="B24:B26"/>
    <mergeCell ref="B29:B31"/>
    <mergeCell ref="B34:B36"/>
    <mergeCell ref="C12:Q12"/>
    <mergeCell ref="S12:AG12"/>
    <mergeCell ref="AI12:AW12"/>
    <mergeCell ref="AY12:BM12"/>
    <mergeCell ref="BO12:CC12"/>
    <mergeCell ref="B14:B16"/>
    <mergeCell ref="B19:B21"/>
  </mergeCells>
  <conditionalFormatting sqref="CB34:CB35">
    <cfRule type="expression" dxfId="3" priority="1">
      <formula>$C$23="Valor absoluto"</formula>
    </cfRule>
  </conditionalFormatting>
  <conditionalFormatting sqref="CB34:CB35">
    <cfRule type="expression" dxfId="4" priority="2">
      <formula>$C$23="Porcentagem"</formula>
    </cfRule>
  </conditionalFormatting>
  <conditionalFormatting sqref="CB34:CB35">
    <cfRule type="expression" dxfId="5" priority="3">
      <formula>$C$23="R$"</formula>
    </cfRule>
  </conditionalFormatting>
  <conditionalFormatting sqref="CB36">
    <cfRule type="cellIs" dxfId="0" priority="4" operator="lessThan">
      <formula>0</formula>
    </cfRule>
  </conditionalFormatting>
  <conditionalFormatting sqref="CB36">
    <cfRule type="cellIs" dxfId="1" priority="5" operator="greaterThanOrEqual">
      <formula>0</formula>
    </cfRule>
  </conditionalFormatting>
  <conditionalFormatting sqref="CB29:CB30">
    <cfRule type="expression" dxfId="3" priority="6">
      <formula>$C$23="Valor absoluto"</formula>
    </cfRule>
  </conditionalFormatting>
  <conditionalFormatting sqref="CB29:CB30">
    <cfRule type="expression" dxfId="4" priority="7">
      <formula>$C$23="Porcentagem"</formula>
    </cfRule>
  </conditionalFormatting>
  <conditionalFormatting sqref="CB29:CB30">
    <cfRule type="expression" dxfId="5" priority="8">
      <formula>$C$23="R$"</formula>
    </cfRule>
  </conditionalFormatting>
  <conditionalFormatting sqref="CB31">
    <cfRule type="cellIs" dxfId="0" priority="9" operator="lessThan">
      <formula>0</formula>
    </cfRule>
  </conditionalFormatting>
  <conditionalFormatting sqref="CB31">
    <cfRule type="cellIs" dxfId="1" priority="10" operator="greaterThanOrEqual">
      <formula>0</formula>
    </cfRule>
  </conditionalFormatting>
  <conditionalFormatting sqref="CB24:CB25">
    <cfRule type="expression" dxfId="3" priority="11">
      <formula>$C$23="Valor absoluto"</formula>
    </cfRule>
  </conditionalFormatting>
  <conditionalFormatting sqref="CB24:CB25">
    <cfRule type="expression" dxfId="4" priority="12">
      <formula>$C$23="Porcentagem"</formula>
    </cfRule>
  </conditionalFormatting>
  <conditionalFormatting sqref="CB24:CB25">
    <cfRule type="expression" dxfId="5" priority="13">
      <formula>$C$23="R$"</formula>
    </cfRule>
  </conditionalFormatting>
  <conditionalFormatting sqref="CB19:CB20">
    <cfRule type="expression" dxfId="8" priority="14">
      <formula>$C$18="Número"</formula>
    </cfRule>
  </conditionalFormatting>
  <conditionalFormatting sqref="CB19:CB20">
    <cfRule type="expression" dxfId="4" priority="15">
      <formula>$C$18="Porcentagem"</formula>
    </cfRule>
  </conditionalFormatting>
  <conditionalFormatting sqref="CB19:CB20">
    <cfRule type="expression" dxfId="5" priority="16">
      <formula>$C$18="R$"</formula>
    </cfRule>
  </conditionalFormatting>
  <conditionalFormatting sqref="CB14:CB15">
    <cfRule type="expression" dxfId="8" priority="17">
      <formula>$C$13="Número"</formula>
    </cfRule>
  </conditionalFormatting>
  <conditionalFormatting sqref="CB14:CB15">
    <cfRule type="expression" dxfId="4" priority="18">
      <formula>$C$13="Porcentagem"</formula>
    </cfRule>
  </conditionalFormatting>
  <conditionalFormatting sqref="CB14:CB15">
    <cfRule type="expression" dxfId="5" priority="19">
      <formula>$C$13="R$"</formula>
    </cfRule>
  </conditionalFormatting>
  <conditionalFormatting sqref="CB26">
    <cfRule type="cellIs" dxfId="0" priority="20" operator="lessThan">
      <formula>0</formula>
    </cfRule>
  </conditionalFormatting>
  <conditionalFormatting sqref="CB26">
    <cfRule type="cellIs" dxfId="1" priority="21" operator="greaterThanOrEqual">
      <formula>0</formula>
    </cfRule>
  </conditionalFormatting>
  <conditionalFormatting sqref="CB21">
    <cfRule type="cellIs" dxfId="0" priority="22" operator="lessThan">
      <formula>0</formula>
    </cfRule>
  </conditionalFormatting>
  <conditionalFormatting sqref="CB21">
    <cfRule type="cellIs" dxfId="1" priority="23" operator="greaterThanOrEqual">
      <formula>0</formula>
    </cfRule>
  </conditionalFormatting>
  <conditionalFormatting sqref="CB16">
    <cfRule type="cellIs" dxfId="0" priority="24" operator="lessThan">
      <formula>0</formula>
    </cfRule>
  </conditionalFormatting>
  <conditionalFormatting sqref="CB16">
    <cfRule type="cellIs" dxfId="1" priority="25" operator="greaterThanOrEqual">
      <formula>0</formula>
    </cfRule>
  </conditionalFormatting>
  <conditionalFormatting sqref="BL34:BL35">
    <cfRule type="expression" dxfId="3" priority="26">
      <formula>$C$23="Valor absoluto"</formula>
    </cfRule>
  </conditionalFormatting>
  <conditionalFormatting sqref="BL34:BL35">
    <cfRule type="expression" dxfId="4" priority="27">
      <formula>$C$23="Porcentagem"</formula>
    </cfRule>
  </conditionalFormatting>
  <conditionalFormatting sqref="BL34:BL35">
    <cfRule type="expression" dxfId="5" priority="28">
      <formula>$C$23="R$"</formula>
    </cfRule>
  </conditionalFormatting>
  <conditionalFormatting sqref="BL36">
    <cfRule type="cellIs" dxfId="0" priority="29" operator="lessThan">
      <formula>0</formula>
    </cfRule>
  </conditionalFormatting>
  <conditionalFormatting sqref="BL36">
    <cfRule type="cellIs" dxfId="1" priority="30" operator="greaterThanOrEqual">
      <formula>0</formula>
    </cfRule>
  </conditionalFormatting>
  <conditionalFormatting sqref="BL29:BL30">
    <cfRule type="expression" dxfId="3" priority="31">
      <formula>$C$23="Valor absoluto"</formula>
    </cfRule>
  </conditionalFormatting>
  <conditionalFormatting sqref="BL29:BL30">
    <cfRule type="expression" dxfId="4" priority="32">
      <formula>$C$23="Porcentagem"</formula>
    </cfRule>
  </conditionalFormatting>
  <conditionalFormatting sqref="BL29:BL30">
    <cfRule type="expression" dxfId="5" priority="33">
      <formula>$C$23="R$"</formula>
    </cfRule>
  </conditionalFormatting>
  <conditionalFormatting sqref="BL31">
    <cfRule type="cellIs" dxfId="0" priority="34" operator="lessThan">
      <formula>0</formula>
    </cfRule>
  </conditionalFormatting>
  <conditionalFormatting sqref="BL31">
    <cfRule type="cellIs" dxfId="1" priority="35" operator="greaterThanOrEqual">
      <formula>0</formula>
    </cfRule>
  </conditionalFormatting>
  <conditionalFormatting sqref="BL24:BL25">
    <cfRule type="expression" dxfId="3" priority="36">
      <formula>$C$23="Valor absoluto"</formula>
    </cfRule>
  </conditionalFormatting>
  <conditionalFormatting sqref="BL24:BL25">
    <cfRule type="expression" dxfId="4" priority="37">
      <formula>$C$23="Porcentagem"</formula>
    </cfRule>
  </conditionalFormatting>
  <conditionalFormatting sqref="BL24:BL25">
    <cfRule type="expression" dxfId="5" priority="38">
      <formula>$C$23="R$"</formula>
    </cfRule>
  </conditionalFormatting>
  <conditionalFormatting sqref="BL19:BL20">
    <cfRule type="expression" dxfId="8" priority="39">
      <formula>$C$18="Número"</formula>
    </cfRule>
  </conditionalFormatting>
  <conditionalFormatting sqref="BL19:BL20">
    <cfRule type="expression" dxfId="4" priority="40">
      <formula>$C$18="Porcentagem"</formula>
    </cfRule>
  </conditionalFormatting>
  <conditionalFormatting sqref="BL19:BL20">
    <cfRule type="expression" dxfId="5" priority="41">
      <formula>$C$18="R$"</formula>
    </cfRule>
  </conditionalFormatting>
  <conditionalFormatting sqref="BL14:BL15">
    <cfRule type="expression" dxfId="8" priority="42">
      <formula>$C$13="Número"</formula>
    </cfRule>
  </conditionalFormatting>
  <conditionalFormatting sqref="BL14:BL15">
    <cfRule type="expression" dxfId="4" priority="43">
      <formula>$C$13="Porcentagem"</formula>
    </cfRule>
  </conditionalFormatting>
  <conditionalFormatting sqref="BL14:BL15">
    <cfRule type="expression" dxfId="5" priority="44">
      <formula>$C$13="R$"</formula>
    </cfRule>
  </conditionalFormatting>
  <conditionalFormatting sqref="BL26">
    <cfRule type="cellIs" dxfId="0" priority="45" operator="lessThan">
      <formula>0</formula>
    </cfRule>
  </conditionalFormatting>
  <conditionalFormatting sqref="BL26">
    <cfRule type="cellIs" dxfId="1" priority="46" operator="greaterThanOrEqual">
      <formula>0</formula>
    </cfRule>
  </conditionalFormatting>
  <conditionalFormatting sqref="BL21">
    <cfRule type="cellIs" dxfId="0" priority="47" operator="lessThan">
      <formula>0</formula>
    </cfRule>
  </conditionalFormatting>
  <conditionalFormatting sqref="BL21">
    <cfRule type="cellIs" dxfId="1" priority="48" operator="greaterThanOrEqual">
      <formula>0</formula>
    </cfRule>
  </conditionalFormatting>
  <conditionalFormatting sqref="BL16">
    <cfRule type="cellIs" dxfId="0" priority="49" operator="lessThan">
      <formula>0</formula>
    </cfRule>
  </conditionalFormatting>
  <conditionalFormatting sqref="BL16">
    <cfRule type="cellIs" dxfId="1" priority="50" operator="greaterThanOrEqual">
      <formula>0</formula>
    </cfRule>
  </conditionalFormatting>
  <conditionalFormatting sqref="AV34:AV35">
    <cfRule type="expression" dxfId="3" priority="51">
      <formula>$C$23="Valor absoluto"</formula>
    </cfRule>
  </conditionalFormatting>
  <conditionalFormatting sqref="AV34:AV35">
    <cfRule type="expression" dxfId="4" priority="52">
      <formula>$C$23="Porcentagem"</formula>
    </cfRule>
  </conditionalFormatting>
  <conditionalFormatting sqref="AV34:AV35">
    <cfRule type="expression" dxfId="5" priority="53">
      <formula>$C$23="R$"</formula>
    </cfRule>
  </conditionalFormatting>
  <conditionalFormatting sqref="AV36">
    <cfRule type="cellIs" dxfId="0" priority="54" operator="lessThan">
      <formula>0</formula>
    </cfRule>
  </conditionalFormatting>
  <conditionalFormatting sqref="AV36">
    <cfRule type="cellIs" dxfId="1" priority="55" operator="greaterThanOrEqual">
      <formula>0</formula>
    </cfRule>
  </conditionalFormatting>
  <conditionalFormatting sqref="AV29:AV30">
    <cfRule type="expression" dxfId="3" priority="56">
      <formula>$C$23="Valor absoluto"</formula>
    </cfRule>
  </conditionalFormatting>
  <conditionalFormatting sqref="AV29:AV30">
    <cfRule type="expression" dxfId="4" priority="57">
      <formula>$C$23="Porcentagem"</formula>
    </cfRule>
  </conditionalFormatting>
  <conditionalFormatting sqref="AV29:AV30">
    <cfRule type="expression" dxfId="5" priority="58">
      <formula>$C$23="R$"</formula>
    </cfRule>
  </conditionalFormatting>
  <conditionalFormatting sqref="AV31">
    <cfRule type="cellIs" dxfId="0" priority="59" operator="lessThan">
      <formula>0</formula>
    </cfRule>
  </conditionalFormatting>
  <conditionalFormatting sqref="AV31">
    <cfRule type="cellIs" dxfId="1" priority="60" operator="greaterThanOrEqual">
      <formula>0</formula>
    </cfRule>
  </conditionalFormatting>
  <conditionalFormatting sqref="AV14:AV15">
    <cfRule type="expression" dxfId="8" priority="61">
      <formula>$C$13="Número"</formula>
    </cfRule>
  </conditionalFormatting>
  <conditionalFormatting sqref="AV14:AV15">
    <cfRule type="expression" dxfId="4" priority="62">
      <formula>$C$13="Porcentagem"</formula>
    </cfRule>
  </conditionalFormatting>
  <conditionalFormatting sqref="AV14:AV15">
    <cfRule type="expression" dxfId="5" priority="63">
      <formula>$C$13="R$"</formula>
    </cfRule>
  </conditionalFormatting>
  <conditionalFormatting sqref="AV24:AV25">
    <cfRule type="expression" dxfId="3" priority="64">
      <formula>$C$23="Valor absoluto"</formula>
    </cfRule>
  </conditionalFormatting>
  <conditionalFormatting sqref="AV24:AV25">
    <cfRule type="expression" dxfId="4" priority="65">
      <formula>$C$23="Porcentagem"</formula>
    </cfRule>
  </conditionalFormatting>
  <conditionalFormatting sqref="AV24:AV25">
    <cfRule type="expression" dxfId="5" priority="66">
      <formula>$C$23="R$"</formula>
    </cfRule>
  </conditionalFormatting>
  <conditionalFormatting sqref="AV19:AV20">
    <cfRule type="expression" dxfId="8" priority="67">
      <formula>$C$18="Número"</formula>
    </cfRule>
  </conditionalFormatting>
  <conditionalFormatting sqref="AV19:AV20">
    <cfRule type="expression" dxfId="4" priority="68">
      <formula>$C$18="Porcentagem"</formula>
    </cfRule>
  </conditionalFormatting>
  <conditionalFormatting sqref="AV19:AV20">
    <cfRule type="expression" dxfId="5" priority="69">
      <formula>$C$18="R$"</formula>
    </cfRule>
  </conditionalFormatting>
  <conditionalFormatting sqref="AV26">
    <cfRule type="cellIs" dxfId="0" priority="70" operator="lessThan">
      <formula>0</formula>
    </cfRule>
  </conditionalFormatting>
  <conditionalFormatting sqref="AV26">
    <cfRule type="cellIs" dxfId="1" priority="71" operator="greaterThanOrEqual">
      <formula>0</formula>
    </cfRule>
  </conditionalFormatting>
  <conditionalFormatting sqref="AV21">
    <cfRule type="cellIs" dxfId="0" priority="72" operator="lessThan">
      <formula>0</formula>
    </cfRule>
  </conditionalFormatting>
  <conditionalFormatting sqref="AV21">
    <cfRule type="cellIs" dxfId="1" priority="73" operator="greaterThanOrEqual">
      <formula>0</formula>
    </cfRule>
  </conditionalFormatting>
  <conditionalFormatting sqref="AV16">
    <cfRule type="cellIs" dxfId="0" priority="74" operator="lessThan">
      <formula>0</formula>
    </cfRule>
  </conditionalFormatting>
  <conditionalFormatting sqref="AV16">
    <cfRule type="cellIs" dxfId="1" priority="75" operator="greaterThanOrEqual">
      <formula>0</formula>
    </cfRule>
  </conditionalFormatting>
  <conditionalFormatting sqref="AF34:AF35">
    <cfRule type="expression" dxfId="3" priority="76">
      <formula>$C$23="Valor absoluto"</formula>
    </cfRule>
  </conditionalFormatting>
  <conditionalFormatting sqref="AF34:AF35">
    <cfRule type="expression" dxfId="4" priority="77">
      <formula>$C$23="Porcentagem"</formula>
    </cfRule>
  </conditionalFormatting>
  <conditionalFormatting sqref="AF34:AF35">
    <cfRule type="expression" dxfId="5" priority="78">
      <formula>$C$23="R$"</formula>
    </cfRule>
  </conditionalFormatting>
  <conditionalFormatting sqref="AF36">
    <cfRule type="cellIs" dxfId="0" priority="79" operator="lessThan">
      <formula>0</formula>
    </cfRule>
  </conditionalFormatting>
  <conditionalFormatting sqref="AF36">
    <cfRule type="cellIs" dxfId="1" priority="80" operator="greaterThanOrEqual">
      <formula>0</formula>
    </cfRule>
  </conditionalFormatting>
  <conditionalFormatting sqref="AF29:AF30">
    <cfRule type="expression" dxfId="3" priority="81">
      <formula>$C$23="Valor absoluto"</formula>
    </cfRule>
  </conditionalFormatting>
  <conditionalFormatting sqref="AF29:AF30">
    <cfRule type="expression" dxfId="4" priority="82">
      <formula>$C$23="Porcentagem"</formula>
    </cfRule>
  </conditionalFormatting>
  <conditionalFormatting sqref="AF29:AF30">
    <cfRule type="expression" dxfId="5" priority="83">
      <formula>$C$23="R$"</formula>
    </cfRule>
  </conditionalFormatting>
  <conditionalFormatting sqref="AF31">
    <cfRule type="cellIs" dxfId="0" priority="84" operator="lessThan">
      <formula>0</formula>
    </cfRule>
  </conditionalFormatting>
  <conditionalFormatting sqref="AF31">
    <cfRule type="cellIs" dxfId="1" priority="85" operator="greaterThanOrEqual">
      <formula>0</formula>
    </cfRule>
  </conditionalFormatting>
  <conditionalFormatting sqref="AF24:AF25">
    <cfRule type="expression" dxfId="3" priority="86">
      <formula>$C$23="Valor absoluto"</formula>
    </cfRule>
  </conditionalFormatting>
  <conditionalFormatting sqref="AF24:AF25">
    <cfRule type="expression" dxfId="4" priority="87">
      <formula>$C$23="Porcentagem"</formula>
    </cfRule>
  </conditionalFormatting>
  <conditionalFormatting sqref="AF24:AF25">
    <cfRule type="expression" dxfId="5" priority="88">
      <formula>$C$23="R$"</formula>
    </cfRule>
  </conditionalFormatting>
  <conditionalFormatting sqref="AF19:AF20">
    <cfRule type="expression" dxfId="8" priority="89">
      <formula>$C$18="Número"</formula>
    </cfRule>
  </conditionalFormatting>
  <conditionalFormatting sqref="AF19:AF20">
    <cfRule type="expression" dxfId="4" priority="90">
      <formula>$C$18="Porcentagem"</formula>
    </cfRule>
  </conditionalFormatting>
  <conditionalFormatting sqref="AF19:AF20">
    <cfRule type="expression" dxfId="5" priority="91">
      <formula>$C$18="R$"</formula>
    </cfRule>
  </conditionalFormatting>
  <conditionalFormatting sqref="AF14:AF15">
    <cfRule type="expression" dxfId="8" priority="92">
      <formula>$C$13="Número"</formula>
    </cfRule>
  </conditionalFormatting>
  <conditionalFormatting sqref="AF14:AF15">
    <cfRule type="expression" dxfId="4" priority="93">
      <formula>$C$13="Porcentagem"</formula>
    </cfRule>
  </conditionalFormatting>
  <conditionalFormatting sqref="AF14:AF15">
    <cfRule type="expression" dxfId="5" priority="94">
      <formula>$C$13="R$"</formula>
    </cfRule>
  </conditionalFormatting>
  <conditionalFormatting sqref="AF26">
    <cfRule type="cellIs" dxfId="0" priority="95" operator="lessThan">
      <formula>0</formula>
    </cfRule>
  </conditionalFormatting>
  <conditionalFormatting sqref="AF26">
    <cfRule type="cellIs" dxfId="1" priority="96" operator="greaterThanOrEqual">
      <formula>0</formula>
    </cfRule>
  </conditionalFormatting>
  <conditionalFormatting sqref="AF21">
    <cfRule type="cellIs" dxfId="0" priority="97" operator="lessThan">
      <formula>0</formula>
    </cfRule>
  </conditionalFormatting>
  <conditionalFormatting sqref="AF21">
    <cfRule type="cellIs" dxfId="1" priority="98" operator="greaterThanOrEqual">
      <formula>0</formula>
    </cfRule>
  </conditionalFormatting>
  <conditionalFormatting sqref="AF16">
    <cfRule type="cellIs" dxfId="0" priority="99" operator="lessThan">
      <formula>0</formula>
    </cfRule>
  </conditionalFormatting>
  <conditionalFormatting sqref="AF16">
    <cfRule type="cellIs" dxfId="1" priority="100" operator="greaterThanOrEqual">
      <formula>0</formula>
    </cfRule>
  </conditionalFormatting>
  <conditionalFormatting sqref="P34:P35">
    <cfRule type="expression" dxfId="3" priority="101">
      <formula>$C$23="Valor absoluto"</formula>
    </cfRule>
  </conditionalFormatting>
  <conditionalFormatting sqref="P34:P35">
    <cfRule type="expression" dxfId="4" priority="102">
      <formula>$C$23="Porcentagem"</formula>
    </cfRule>
  </conditionalFormatting>
  <conditionalFormatting sqref="P34:P35">
    <cfRule type="expression" dxfId="5" priority="103">
      <formula>$C$23="R$"</formula>
    </cfRule>
  </conditionalFormatting>
  <conditionalFormatting sqref="P36">
    <cfRule type="cellIs" dxfId="0" priority="104" operator="lessThan">
      <formula>0</formula>
    </cfRule>
  </conditionalFormatting>
  <conditionalFormatting sqref="P36">
    <cfRule type="cellIs" dxfId="1" priority="105" operator="greaterThanOrEqual">
      <formula>0</formula>
    </cfRule>
  </conditionalFormatting>
  <conditionalFormatting sqref="P29:P30">
    <cfRule type="expression" dxfId="3" priority="106">
      <formula>$C$23="Valor absoluto"</formula>
    </cfRule>
  </conditionalFormatting>
  <conditionalFormatting sqref="P29:P30">
    <cfRule type="expression" dxfId="4" priority="107">
      <formula>$C$23="Porcentagem"</formula>
    </cfRule>
  </conditionalFormatting>
  <conditionalFormatting sqref="P29:P30">
    <cfRule type="expression" dxfId="5" priority="108">
      <formula>$C$23="R$"</formula>
    </cfRule>
  </conditionalFormatting>
  <conditionalFormatting sqref="P31">
    <cfRule type="cellIs" dxfId="0" priority="109" operator="lessThan">
      <formula>0</formula>
    </cfRule>
  </conditionalFormatting>
  <conditionalFormatting sqref="P31">
    <cfRule type="cellIs" dxfId="1" priority="110" operator="greaterThanOrEqual">
      <formula>0</formula>
    </cfRule>
  </conditionalFormatting>
  <conditionalFormatting sqref="P24:P25">
    <cfRule type="expression" dxfId="3" priority="111">
      <formula>$C$23="Valor absoluto"</formula>
    </cfRule>
  </conditionalFormatting>
  <conditionalFormatting sqref="P24:P25">
    <cfRule type="expression" dxfId="4" priority="112">
      <formula>$C$23="Porcentagem"</formula>
    </cfRule>
  </conditionalFormatting>
  <conditionalFormatting sqref="P24:P25">
    <cfRule type="expression" dxfId="5" priority="113">
      <formula>$C$23="R$"</formula>
    </cfRule>
  </conditionalFormatting>
  <conditionalFormatting sqref="P19:P20">
    <cfRule type="expression" dxfId="8" priority="114">
      <formula>$C$18="Número"</formula>
    </cfRule>
  </conditionalFormatting>
  <conditionalFormatting sqref="P19:P20">
    <cfRule type="expression" dxfId="4" priority="115">
      <formula>$C$18="Porcentagem"</formula>
    </cfRule>
  </conditionalFormatting>
  <conditionalFormatting sqref="P19:P20">
    <cfRule type="expression" dxfId="5" priority="116">
      <formula>$C$18="R$"</formula>
    </cfRule>
  </conditionalFormatting>
  <conditionalFormatting sqref="P14:P15">
    <cfRule type="expression" dxfId="8" priority="117">
      <formula>$C$13="Número"</formula>
    </cfRule>
  </conditionalFormatting>
  <conditionalFormatting sqref="P14:P15">
    <cfRule type="expression" dxfId="4" priority="118">
      <formula>$C$13="Porcentagem"</formula>
    </cfRule>
  </conditionalFormatting>
  <conditionalFormatting sqref="P14:P15">
    <cfRule type="expression" dxfId="5" priority="119">
      <formula>$C$13="R$"</formula>
    </cfRule>
  </conditionalFormatting>
  <conditionalFormatting sqref="P26">
    <cfRule type="cellIs" dxfId="0" priority="120" operator="lessThan">
      <formula>0</formula>
    </cfRule>
  </conditionalFormatting>
  <conditionalFormatting sqref="P26">
    <cfRule type="cellIs" dxfId="1" priority="121" operator="greaterThanOrEqual">
      <formula>0</formula>
    </cfRule>
  </conditionalFormatting>
  <conditionalFormatting sqref="P21">
    <cfRule type="cellIs" dxfId="0" priority="122" operator="lessThan">
      <formula>0</formula>
    </cfRule>
  </conditionalFormatting>
  <conditionalFormatting sqref="P21">
    <cfRule type="cellIs" dxfId="1" priority="123" operator="greaterThanOrEqual">
      <formula>0</formula>
    </cfRule>
  </conditionalFormatting>
  <conditionalFormatting sqref="P16">
    <cfRule type="cellIs" dxfId="0" priority="124" operator="lessThan">
      <formula>0</formula>
    </cfRule>
  </conditionalFormatting>
  <conditionalFormatting sqref="P16">
    <cfRule type="cellIs" dxfId="1" priority="125" operator="greaterThanOrEqual">
      <formula>0</formula>
    </cfRule>
  </conditionalFormatting>
  <conditionalFormatting sqref="D34:O35">
    <cfRule type="expression" dxfId="3" priority="126">
      <formula>$C$23="Valor absoluto"</formula>
    </cfRule>
  </conditionalFormatting>
  <conditionalFormatting sqref="D34:O35">
    <cfRule type="expression" dxfId="4" priority="127">
      <formula>$C$23="Porcentagem"</formula>
    </cfRule>
  </conditionalFormatting>
  <conditionalFormatting sqref="D34:O35">
    <cfRule type="expression" dxfId="5" priority="128">
      <formula>$C$23="R$"</formula>
    </cfRule>
  </conditionalFormatting>
  <conditionalFormatting sqref="T34:AE35">
    <cfRule type="expression" dxfId="3" priority="129">
      <formula>$C$23="Valor absoluto"</formula>
    </cfRule>
  </conditionalFormatting>
  <conditionalFormatting sqref="T34:AE35">
    <cfRule type="expression" dxfId="4" priority="130">
      <formula>$C$23="Porcentagem"</formula>
    </cfRule>
  </conditionalFormatting>
  <conditionalFormatting sqref="T34:AE35">
    <cfRule type="expression" dxfId="5" priority="131">
      <formula>$C$23="R$"</formula>
    </cfRule>
  </conditionalFormatting>
  <conditionalFormatting sqref="BP34:CA35">
    <cfRule type="expression" dxfId="3" priority="132">
      <formula>$C$23="Valor absoluto"</formula>
    </cfRule>
  </conditionalFormatting>
  <conditionalFormatting sqref="BP34:CA35">
    <cfRule type="expression" dxfId="4" priority="133">
      <formula>$C$23="Porcentagem"</formula>
    </cfRule>
  </conditionalFormatting>
  <conditionalFormatting sqref="BP34:CA35">
    <cfRule type="expression" dxfId="5" priority="134">
      <formula>$C$23="R$"</formula>
    </cfRule>
  </conditionalFormatting>
  <conditionalFormatting sqref="AZ34:BK35">
    <cfRule type="expression" dxfId="3" priority="135">
      <formula>$C$23="Valor absoluto"</formula>
    </cfRule>
  </conditionalFormatting>
  <conditionalFormatting sqref="AZ34:BK35">
    <cfRule type="expression" dxfId="4" priority="136">
      <formula>$C$23="Porcentagem"</formula>
    </cfRule>
  </conditionalFormatting>
  <conditionalFormatting sqref="AZ34:BK35">
    <cfRule type="expression" dxfId="5" priority="137">
      <formula>$C$23="R$"</formula>
    </cfRule>
  </conditionalFormatting>
  <conditionalFormatting sqref="AJ34:AU35">
    <cfRule type="expression" dxfId="3" priority="138">
      <formula>$C$23="Valor absoluto"</formula>
    </cfRule>
  </conditionalFormatting>
  <conditionalFormatting sqref="AJ34:AU35">
    <cfRule type="expression" dxfId="4" priority="139">
      <formula>$C$23="Porcentagem"</formula>
    </cfRule>
  </conditionalFormatting>
  <conditionalFormatting sqref="AJ34:AU35">
    <cfRule type="expression" dxfId="5" priority="140">
      <formula>$C$23="R$"</formula>
    </cfRule>
  </conditionalFormatting>
  <conditionalFormatting sqref="CC36">
    <cfRule type="cellIs" dxfId="0" priority="141" operator="lessThan">
      <formula>0</formula>
    </cfRule>
  </conditionalFormatting>
  <conditionalFormatting sqref="CC36">
    <cfRule type="cellIs" dxfId="1" priority="142" operator="greaterThanOrEqual">
      <formula>0</formula>
    </cfRule>
  </conditionalFormatting>
  <conditionalFormatting sqref="BM36">
    <cfRule type="cellIs" dxfId="0" priority="143" operator="lessThan">
      <formula>0</formula>
    </cfRule>
  </conditionalFormatting>
  <conditionalFormatting sqref="BM36">
    <cfRule type="cellIs" dxfId="1" priority="144" operator="greaterThanOrEqual">
      <formula>0</formula>
    </cfRule>
  </conditionalFormatting>
  <conditionalFormatting sqref="AW36">
    <cfRule type="cellIs" dxfId="0" priority="145" operator="lessThan">
      <formula>0</formula>
    </cfRule>
  </conditionalFormatting>
  <conditionalFormatting sqref="AW36">
    <cfRule type="cellIs" dxfId="1" priority="146" operator="greaterThanOrEqual">
      <formula>0</formula>
    </cfRule>
  </conditionalFormatting>
  <conditionalFormatting sqref="AG36">
    <cfRule type="cellIs" dxfId="0" priority="147" operator="lessThan">
      <formula>0</formula>
    </cfRule>
  </conditionalFormatting>
  <conditionalFormatting sqref="AG36">
    <cfRule type="cellIs" dxfId="1" priority="148" operator="greaterThanOrEqual">
      <formula>0</formula>
    </cfRule>
  </conditionalFormatting>
  <conditionalFormatting sqref="Q36">
    <cfRule type="cellIs" dxfId="0" priority="149" operator="lessThan">
      <formula>0</formula>
    </cfRule>
  </conditionalFormatting>
  <conditionalFormatting sqref="Q36">
    <cfRule type="cellIs" dxfId="1" priority="150" operator="greaterThanOrEqual">
      <formula>0</formula>
    </cfRule>
  </conditionalFormatting>
  <conditionalFormatting sqref="AJ36:AU36">
    <cfRule type="cellIs" dxfId="6" priority="151" operator="lessThan">
      <formula>0</formula>
    </cfRule>
  </conditionalFormatting>
  <conditionalFormatting sqref="AJ36:AU36">
    <cfRule type="cellIs" dxfId="7" priority="152" operator="greaterThanOrEqual">
      <formula>0</formula>
    </cfRule>
  </conditionalFormatting>
  <conditionalFormatting sqref="T36:AE36">
    <cfRule type="cellIs" dxfId="6" priority="153" operator="lessThan">
      <formula>0</formula>
    </cfRule>
  </conditionalFormatting>
  <conditionalFormatting sqref="T36:AE36">
    <cfRule type="cellIs" dxfId="7" priority="154" operator="greaterThanOrEqual">
      <formula>0</formula>
    </cfRule>
  </conditionalFormatting>
  <conditionalFormatting sqref="BP36:CA36">
    <cfRule type="cellIs" dxfId="6" priority="155" operator="lessThan">
      <formula>0</formula>
    </cfRule>
  </conditionalFormatting>
  <conditionalFormatting sqref="BP36:CA36">
    <cfRule type="cellIs" dxfId="7" priority="156" operator="greaterThanOrEqual">
      <formula>0</formula>
    </cfRule>
  </conditionalFormatting>
  <conditionalFormatting sqref="AZ36:BK36">
    <cfRule type="cellIs" dxfId="6" priority="157" operator="lessThan">
      <formula>0</formula>
    </cfRule>
  </conditionalFormatting>
  <conditionalFormatting sqref="AZ36:BK36">
    <cfRule type="cellIs" dxfId="7" priority="158" operator="greaterThanOrEqual">
      <formula>0</formula>
    </cfRule>
  </conditionalFormatting>
  <conditionalFormatting sqref="D36:O36">
    <cfRule type="cellIs" dxfId="6" priority="159" operator="lessThan">
      <formula>0</formula>
    </cfRule>
  </conditionalFormatting>
  <conditionalFormatting sqref="D36:O36">
    <cfRule type="cellIs" dxfId="7" priority="160" operator="greaterThanOrEqual">
      <formula>0</formula>
    </cfRule>
  </conditionalFormatting>
  <conditionalFormatting sqref="CD34:CJ35">
    <cfRule type="expression" dxfId="3" priority="161">
      <formula>$C$23="Valor absoluto"</formula>
    </cfRule>
  </conditionalFormatting>
  <conditionalFormatting sqref="CD34:CJ35">
    <cfRule type="expression" dxfId="4" priority="162">
      <formula>$C$23="Porcentagem"</formula>
    </cfRule>
  </conditionalFormatting>
  <conditionalFormatting sqref="CD34:CJ35">
    <cfRule type="expression" dxfId="5" priority="163">
      <formula>$C$23="R$"</formula>
    </cfRule>
  </conditionalFormatting>
  <conditionalFormatting sqref="D29:O30">
    <cfRule type="expression" dxfId="3" priority="164">
      <formula>$C$23="Valor absoluto"</formula>
    </cfRule>
  </conditionalFormatting>
  <conditionalFormatting sqref="D29:O30">
    <cfRule type="expression" dxfId="4" priority="165">
      <formula>$C$23="Porcentagem"</formula>
    </cfRule>
  </conditionalFormatting>
  <conditionalFormatting sqref="D29:O30">
    <cfRule type="expression" dxfId="5" priority="166">
      <formula>$C$23="R$"</formula>
    </cfRule>
  </conditionalFormatting>
  <conditionalFormatting sqref="T29:AE30">
    <cfRule type="expression" dxfId="3" priority="167">
      <formula>$C$23="Valor absoluto"</formula>
    </cfRule>
  </conditionalFormatting>
  <conditionalFormatting sqref="T29:AE30">
    <cfRule type="expression" dxfId="4" priority="168">
      <formula>$C$23="Porcentagem"</formula>
    </cfRule>
  </conditionalFormatting>
  <conditionalFormatting sqref="T29:AE30">
    <cfRule type="expression" dxfId="5" priority="169">
      <formula>$C$23="R$"</formula>
    </cfRule>
  </conditionalFormatting>
  <conditionalFormatting sqref="BP29:CA30">
    <cfRule type="expression" dxfId="3" priority="170">
      <formula>$C$23="Valor absoluto"</formula>
    </cfRule>
  </conditionalFormatting>
  <conditionalFormatting sqref="BP29:CA30">
    <cfRule type="expression" dxfId="4" priority="171">
      <formula>$C$23="Porcentagem"</formula>
    </cfRule>
  </conditionalFormatting>
  <conditionalFormatting sqref="BP29:CA30">
    <cfRule type="expression" dxfId="5" priority="172">
      <formula>$C$23="R$"</formula>
    </cfRule>
  </conditionalFormatting>
  <conditionalFormatting sqref="AZ29:BK30">
    <cfRule type="expression" dxfId="3" priority="173">
      <formula>$C$23="Valor absoluto"</formula>
    </cfRule>
  </conditionalFormatting>
  <conditionalFormatting sqref="AZ29:BK30">
    <cfRule type="expression" dxfId="4" priority="174">
      <formula>$C$23="Porcentagem"</formula>
    </cfRule>
  </conditionalFormatting>
  <conditionalFormatting sqref="AZ29:BK30">
    <cfRule type="expression" dxfId="5" priority="175">
      <formula>$C$23="R$"</formula>
    </cfRule>
  </conditionalFormatting>
  <conditionalFormatting sqref="AJ29:AU30">
    <cfRule type="expression" dxfId="3" priority="176">
      <formula>$C$23="Valor absoluto"</formula>
    </cfRule>
  </conditionalFormatting>
  <conditionalFormatting sqref="AJ29:AU30">
    <cfRule type="expression" dxfId="4" priority="177">
      <formula>$C$23="Porcentagem"</formula>
    </cfRule>
  </conditionalFormatting>
  <conditionalFormatting sqref="AJ29:AU30">
    <cfRule type="expression" dxfId="5" priority="178">
      <formula>$C$23="R$"</formula>
    </cfRule>
  </conditionalFormatting>
  <conditionalFormatting sqref="CC31">
    <cfRule type="cellIs" dxfId="0" priority="179" operator="lessThan">
      <formula>0</formula>
    </cfRule>
  </conditionalFormatting>
  <conditionalFormatting sqref="CC31">
    <cfRule type="cellIs" dxfId="1" priority="180" operator="greaterThanOrEqual">
      <formula>0</formula>
    </cfRule>
  </conditionalFormatting>
  <conditionalFormatting sqref="BM31">
    <cfRule type="cellIs" dxfId="0" priority="181" operator="lessThan">
      <formula>0</formula>
    </cfRule>
  </conditionalFormatting>
  <conditionalFormatting sqref="BM31">
    <cfRule type="cellIs" dxfId="1" priority="182" operator="greaterThanOrEqual">
      <formula>0</formula>
    </cfRule>
  </conditionalFormatting>
  <conditionalFormatting sqref="AW31">
    <cfRule type="cellIs" dxfId="0" priority="183" operator="lessThan">
      <formula>0</formula>
    </cfRule>
  </conditionalFormatting>
  <conditionalFormatting sqref="AW31">
    <cfRule type="cellIs" dxfId="1" priority="184" operator="greaterThanOrEqual">
      <formula>0</formula>
    </cfRule>
  </conditionalFormatting>
  <conditionalFormatting sqref="AG31">
    <cfRule type="cellIs" dxfId="0" priority="185" operator="lessThan">
      <formula>0</formula>
    </cfRule>
  </conditionalFormatting>
  <conditionalFormatting sqref="AG31">
    <cfRule type="cellIs" dxfId="1" priority="186" operator="greaterThanOrEqual">
      <formula>0</formula>
    </cfRule>
  </conditionalFormatting>
  <conditionalFormatting sqref="Q31">
    <cfRule type="cellIs" dxfId="0" priority="187" operator="lessThan">
      <formula>0</formula>
    </cfRule>
  </conditionalFormatting>
  <conditionalFormatting sqref="Q31">
    <cfRule type="cellIs" dxfId="1" priority="188" operator="greaterThanOrEqual">
      <formula>0</formula>
    </cfRule>
  </conditionalFormatting>
  <conditionalFormatting sqref="AJ31:AU31">
    <cfRule type="cellIs" dxfId="6" priority="189" operator="lessThan">
      <formula>0</formula>
    </cfRule>
  </conditionalFormatting>
  <conditionalFormatting sqref="AJ31:AU31">
    <cfRule type="cellIs" dxfId="7" priority="190" operator="greaterThanOrEqual">
      <formula>0</formula>
    </cfRule>
  </conditionalFormatting>
  <conditionalFormatting sqref="T31:AE31">
    <cfRule type="cellIs" dxfId="6" priority="191" operator="lessThan">
      <formula>0</formula>
    </cfRule>
  </conditionalFormatting>
  <conditionalFormatting sqref="T31:AE31">
    <cfRule type="cellIs" dxfId="7" priority="192" operator="greaterThanOrEqual">
      <formula>0</formula>
    </cfRule>
  </conditionalFormatting>
  <conditionalFormatting sqref="BP31:CA31">
    <cfRule type="cellIs" dxfId="6" priority="193" operator="lessThan">
      <formula>0</formula>
    </cfRule>
  </conditionalFormatting>
  <conditionalFormatting sqref="BP31:CA31">
    <cfRule type="cellIs" dxfId="7" priority="194" operator="greaterThanOrEqual">
      <formula>0</formula>
    </cfRule>
  </conditionalFormatting>
  <conditionalFormatting sqref="AZ31:BK31">
    <cfRule type="cellIs" dxfId="6" priority="195" operator="lessThan">
      <formula>0</formula>
    </cfRule>
  </conditionalFormatting>
  <conditionalFormatting sqref="AZ31:BK31">
    <cfRule type="cellIs" dxfId="7" priority="196" operator="greaterThanOrEqual">
      <formula>0</formula>
    </cfRule>
  </conditionalFormatting>
  <conditionalFormatting sqref="D31:O31">
    <cfRule type="cellIs" dxfId="6" priority="197" operator="lessThan">
      <formula>0</formula>
    </cfRule>
  </conditionalFormatting>
  <conditionalFormatting sqref="D31:O31">
    <cfRule type="cellIs" dxfId="7" priority="198" operator="greaterThanOrEqual">
      <formula>0</formula>
    </cfRule>
  </conditionalFormatting>
  <conditionalFormatting sqref="CD29:CJ30">
    <cfRule type="expression" dxfId="3" priority="199">
      <formula>$C$23="Valor absoluto"</formula>
    </cfRule>
  </conditionalFormatting>
  <conditionalFormatting sqref="CD29:CJ30">
    <cfRule type="expression" dxfId="4" priority="200">
      <formula>$C$23="Porcentagem"</formula>
    </cfRule>
  </conditionalFormatting>
  <conditionalFormatting sqref="CD29:CJ30">
    <cfRule type="expression" dxfId="5" priority="201">
      <formula>$C$23="R$"</formula>
    </cfRule>
  </conditionalFormatting>
  <conditionalFormatting sqref="D24:O25">
    <cfRule type="expression" dxfId="3" priority="202">
      <formula>$C$23="Valor absoluto"</formula>
    </cfRule>
  </conditionalFormatting>
  <conditionalFormatting sqref="D24:O25">
    <cfRule type="expression" dxfId="4" priority="203">
      <formula>$C$23="Porcentagem"</formula>
    </cfRule>
  </conditionalFormatting>
  <conditionalFormatting sqref="D24:O25">
    <cfRule type="expression" dxfId="5" priority="204">
      <formula>$C$23="R$"</formula>
    </cfRule>
  </conditionalFormatting>
  <conditionalFormatting sqref="T24:AE25">
    <cfRule type="expression" dxfId="3" priority="205">
      <formula>$C$23="Valor absoluto"</formula>
    </cfRule>
  </conditionalFormatting>
  <conditionalFormatting sqref="T24:AE25">
    <cfRule type="expression" dxfId="4" priority="206">
      <formula>$C$23="Porcentagem"</formula>
    </cfRule>
  </conditionalFormatting>
  <conditionalFormatting sqref="T24:AE25">
    <cfRule type="expression" dxfId="5" priority="207">
      <formula>$C$23="R$"</formula>
    </cfRule>
  </conditionalFormatting>
  <conditionalFormatting sqref="BP24:CA25">
    <cfRule type="expression" dxfId="3" priority="208">
      <formula>$C$23="Valor absoluto"</formula>
    </cfRule>
  </conditionalFormatting>
  <conditionalFormatting sqref="BP24:CA25">
    <cfRule type="expression" dxfId="4" priority="209">
      <formula>$C$23="Porcentagem"</formula>
    </cfRule>
  </conditionalFormatting>
  <conditionalFormatting sqref="BP24:CA25">
    <cfRule type="expression" dxfId="5" priority="210">
      <formula>$C$23="R$"</formula>
    </cfRule>
  </conditionalFormatting>
  <conditionalFormatting sqref="AZ24:BK25">
    <cfRule type="expression" dxfId="3" priority="211">
      <formula>$C$23="Valor absoluto"</formula>
    </cfRule>
  </conditionalFormatting>
  <conditionalFormatting sqref="AZ24:BK25">
    <cfRule type="expression" dxfId="4" priority="212">
      <formula>$C$23="Porcentagem"</formula>
    </cfRule>
  </conditionalFormatting>
  <conditionalFormatting sqref="AZ24:BK25">
    <cfRule type="expression" dxfId="5" priority="213">
      <formula>$C$23="R$"</formula>
    </cfRule>
  </conditionalFormatting>
  <conditionalFormatting sqref="BP19:CA20">
    <cfRule type="expression" dxfId="8" priority="214">
      <formula>$C$18="Número"</formula>
    </cfRule>
  </conditionalFormatting>
  <conditionalFormatting sqref="BP19:CA20">
    <cfRule type="expression" dxfId="4" priority="215">
      <formula>$C$18="Porcentagem"</formula>
    </cfRule>
  </conditionalFormatting>
  <conditionalFormatting sqref="BP19:CA20">
    <cfRule type="expression" dxfId="5" priority="216">
      <formula>$C$18="R$"</formula>
    </cfRule>
  </conditionalFormatting>
  <conditionalFormatting sqref="AZ19:BK20">
    <cfRule type="expression" dxfId="8" priority="217">
      <formula>$C$18="Número"</formula>
    </cfRule>
  </conditionalFormatting>
  <conditionalFormatting sqref="AZ19:BK20">
    <cfRule type="expression" dxfId="4" priority="218">
      <formula>$C$18="Porcentagem"</formula>
    </cfRule>
  </conditionalFormatting>
  <conditionalFormatting sqref="AZ19:BK20">
    <cfRule type="expression" dxfId="5" priority="219">
      <formula>$C$18="R$"</formula>
    </cfRule>
  </conditionalFormatting>
  <conditionalFormatting sqref="D19:O20">
    <cfRule type="expression" dxfId="8" priority="220">
      <formula>$C$18="Número"</formula>
    </cfRule>
  </conditionalFormatting>
  <conditionalFormatting sqref="D19:O20">
    <cfRule type="expression" dxfId="4" priority="221">
      <formula>$C$18="Porcentagem"</formula>
    </cfRule>
  </conditionalFormatting>
  <conditionalFormatting sqref="D19:O20">
    <cfRule type="expression" dxfId="5" priority="222">
      <formula>$C$18="R$"</formula>
    </cfRule>
  </conditionalFormatting>
  <conditionalFormatting sqref="T19:AE20">
    <cfRule type="expression" dxfId="8" priority="223">
      <formula>$C$18="Número"</formula>
    </cfRule>
  </conditionalFormatting>
  <conditionalFormatting sqref="T19:AE20">
    <cfRule type="expression" dxfId="4" priority="224">
      <formula>$C$18="Porcentagem"</formula>
    </cfRule>
  </conditionalFormatting>
  <conditionalFormatting sqref="T19:AE20">
    <cfRule type="expression" dxfId="5" priority="225">
      <formula>$C$18="R$"</formula>
    </cfRule>
  </conditionalFormatting>
  <conditionalFormatting sqref="CC14:CC15">
    <cfRule type="expression" dxfId="8" priority="226">
      <formula>$C$13="Número"</formula>
    </cfRule>
  </conditionalFormatting>
  <conditionalFormatting sqref="CC14:CC15">
    <cfRule type="expression" dxfId="4" priority="227">
      <formula>$C$13="Porcentagem"</formula>
    </cfRule>
  </conditionalFormatting>
  <conditionalFormatting sqref="CC14:CC15">
    <cfRule type="expression" dxfId="5" priority="228">
      <formula>$C$13="R$"</formula>
    </cfRule>
  </conditionalFormatting>
  <conditionalFormatting sqref="BM14:BM15">
    <cfRule type="expression" dxfId="8" priority="229">
      <formula>$C$13="Número"</formula>
    </cfRule>
  </conditionalFormatting>
  <conditionalFormatting sqref="BM14:BM15">
    <cfRule type="expression" dxfId="4" priority="230">
      <formula>$C$13="Porcentagem"</formula>
    </cfRule>
  </conditionalFormatting>
  <conditionalFormatting sqref="BM14:BM15">
    <cfRule type="expression" dxfId="5" priority="231">
      <formula>$C$13="R$"</formula>
    </cfRule>
  </conditionalFormatting>
  <conditionalFormatting sqref="AW14:AW15">
    <cfRule type="expression" dxfId="8" priority="232">
      <formula>$C$13="Número"</formula>
    </cfRule>
  </conditionalFormatting>
  <conditionalFormatting sqref="AW14:AW15">
    <cfRule type="expression" dxfId="4" priority="233">
      <formula>$C$13="Porcentagem"</formula>
    </cfRule>
  </conditionalFormatting>
  <conditionalFormatting sqref="AW14:AW15">
    <cfRule type="expression" dxfId="5" priority="234">
      <formula>$C$13="R$"</formula>
    </cfRule>
  </conditionalFormatting>
  <conditionalFormatting sqref="AG14:AG15">
    <cfRule type="expression" dxfId="8" priority="235">
      <formula>$C$13="Número"</formula>
    </cfRule>
  </conditionalFormatting>
  <conditionalFormatting sqref="AG14:AG15">
    <cfRule type="expression" dxfId="4" priority="236">
      <formula>$C$13="Porcentagem"</formula>
    </cfRule>
  </conditionalFormatting>
  <conditionalFormatting sqref="AG14:AG15">
    <cfRule type="expression" dxfId="5" priority="237">
      <formula>$C$13="R$"</formula>
    </cfRule>
  </conditionalFormatting>
  <conditionalFormatting sqref="Q14:Q15">
    <cfRule type="expression" dxfId="8" priority="238">
      <formula>$C$13="Número"</formula>
    </cfRule>
  </conditionalFormatting>
  <conditionalFormatting sqref="Q14:Q15">
    <cfRule type="expression" dxfId="4" priority="239">
      <formula>$C$13="Porcentagem"</formula>
    </cfRule>
  </conditionalFormatting>
  <conditionalFormatting sqref="Q14:Q15">
    <cfRule type="expression" dxfId="5" priority="240">
      <formula>$C$13="R$"</formula>
    </cfRule>
  </conditionalFormatting>
  <conditionalFormatting sqref="D14:O15">
    <cfRule type="expression" dxfId="8" priority="241">
      <formula>$C$13="Número"</formula>
    </cfRule>
  </conditionalFormatting>
  <conditionalFormatting sqref="D14:O15">
    <cfRule type="expression" dxfId="4" priority="242">
      <formula>$C$13="Porcentagem"</formula>
    </cfRule>
  </conditionalFormatting>
  <conditionalFormatting sqref="D14:O15">
    <cfRule type="expression" dxfId="5" priority="243">
      <formula>$C$13="R$"</formula>
    </cfRule>
  </conditionalFormatting>
  <conditionalFormatting sqref="T14:AE15">
    <cfRule type="expression" dxfId="8" priority="244">
      <formula>$C$13="Número"</formula>
    </cfRule>
  </conditionalFormatting>
  <conditionalFormatting sqref="T14:AE15">
    <cfRule type="expression" dxfId="4" priority="245">
      <formula>$C$13="Porcentagem"</formula>
    </cfRule>
  </conditionalFormatting>
  <conditionalFormatting sqref="T14:AE15">
    <cfRule type="expression" dxfId="5" priority="246">
      <formula>$C$13="R$"</formula>
    </cfRule>
  </conditionalFormatting>
  <conditionalFormatting sqref="AJ14:AU15">
    <cfRule type="expression" dxfId="5" priority="247">
      <formula>$C$23="R$"</formula>
    </cfRule>
  </conditionalFormatting>
  <conditionalFormatting sqref="AJ14:AU15">
    <cfRule type="expression" dxfId="3" priority="248">
      <formula>$C$13="Valor absoluto"</formula>
    </cfRule>
  </conditionalFormatting>
  <conditionalFormatting sqref="AJ14:AU15">
    <cfRule type="expression" dxfId="4" priority="249">
      <formula>$C$13="Porcentagem"</formula>
    </cfRule>
  </conditionalFormatting>
  <conditionalFormatting sqref="BP14:CA15">
    <cfRule type="expression" dxfId="3" priority="250">
      <formula>$C$13="Valor absoluto"</formula>
    </cfRule>
  </conditionalFormatting>
  <conditionalFormatting sqref="BP14:CA15">
    <cfRule type="expression" dxfId="4" priority="251">
      <formula>$C$13="Porcentagem"</formula>
    </cfRule>
  </conditionalFormatting>
  <conditionalFormatting sqref="BP14:CA15">
    <cfRule type="expression" dxfId="5" priority="252">
      <formula>$C$13="R$"</formula>
    </cfRule>
  </conditionalFormatting>
  <conditionalFormatting sqref="BP14:CA15">
    <cfRule type="expression" dxfId="8" priority="253">
      <formula>$C$18="Número"</formula>
    </cfRule>
  </conditionalFormatting>
  <conditionalFormatting sqref="BP14:CA15">
    <cfRule type="expression" dxfId="4" priority="254">
      <formula>$C$18="Porcentagem"</formula>
    </cfRule>
  </conditionalFormatting>
  <conditionalFormatting sqref="BP14:CA15">
    <cfRule type="expression" dxfId="5" priority="255">
      <formula>$C$18="R$"</formula>
    </cfRule>
  </conditionalFormatting>
  <conditionalFormatting sqref="BP14:CA15">
    <cfRule type="expression" dxfId="3" priority="256">
      <formula>$C$23="Valor absoluto"</formula>
    </cfRule>
  </conditionalFormatting>
  <conditionalFormatting sqref="BP14:CA15">
    <cfRule type="expression" dxfId="4" priority="257">
      <formula>$C$23="Porcentagem"</formula>
    </cfRule>
  </conditionalFormatting>
  <conditionalFormatting sqref="BP14:CA15">
    <cfRule type="expression" dxfId="5" priority="258">
      <formula>$C$23="R$"</formula>
    </cfRule>
  </conditionalFormatting>
  <conditionalFormatting sqref="BP14:CA15">
    <cfRule type="expression" dxfId="3" priority="259">
      <formula>$C$13="Valor absoluto"</formula>
    </cfRule>
  </conditionalFormatting>
  <conditionalFormatting sqref="BP14:CA15">
    <cfRule type="expression" dxfId="4" priority="260">
      <formula>$C$13="Porcentagem"</formula>
    </cfRule>
  </conditionalFormatting>
  <conditionalFormatting sqref="BP14:CA15">
    <cfRule type="expression" dxfId="5" priority="261">
      <formula>$C$13="R$"</formula>
    </cfRule>
  </conditionalFormatting>
  <conditionalFormatting sqref="BP14:CA15">
    <cfRule type="expression" dxfId="3" priority="262">
      <formula>$C$23="Valor absoluto"</formula>
    </cfRule>
  </conditionalFormatting>
  <conditionalFormatting sqref="BP14:CA15">
    <cfRule type="expression" dxfId="4" priority="263">
      <formula>$C$23="Porcentagem"</formula>
    </cfRule>
  </conditionalFormatting>
  <conditionalFormatting sqref="BP14:CA15">
    <cfRule type="expression" dxfId="5" priority="264">
      <formula>$C$23="R$"</formula>
    </cfRule>
  </conditionalFormatting>
  <conditionalFormatting sqref="Q19:Q20 AG19:AG20 AW19:AW20 BM19:BM20 BP14:CA15 CC19:CC20">
    <cfRule type="expression" dxfId="8" priority="265">
      <formula>$C$18="Número"</formula>
    </cfRule>
  </conditionalFormatting>
  <conditionalFormatting sqref="Q19:Q20 AG19:AG20 AW19:AW20 BM19:BM20 BP14:CA15 CC19:CC20">
    <cfRule type="expression" dxfId="4" priority="266">
      <formula>$C$18="Porcentagem"</formula>
    </cfRule>
  </conditionalFormatting>
  <conditionalFormatting sqref="Q19:Q20 AG19:AG20 AW19:AW20 BM19:BM20 BP14:CA15 CC19:CC20">
    <cfRule type="expression" dxfId="5" priority="267">
      <formula>$C$18="R$"</formula>
    </cfRule>
  </conditionalFormatting>
  <conditionalFormatting sqref="AZ14:BK15">
    <cfRule type="expression" dxfId="3" priority="268">
      <formula>$C$13="Valor absoluto"</formula>
    </cfRule>
  </conditionalFormatting>
  <conditionalFormatting sqref="AZ14:BK15">
    <cfRule type="expression" dxfId="4" priority="269">
      <formula>$C$13="Porcentagem"</formula>
    </cfRule>
  </conditionalFormatting>
  <conditionalFormatting sqref="AZ14:BK15">
    <cfRule type="expression" dxfId="5" priority="270">
      <formula>$C$13="R$"</formula>
    </cfRule>
  </conditionalFormatting>
  <conditionalFormatting sqref="AJ24:AU25">
    <cfRule type="expression" dxfId="3" priority="271">
      <formula>$C$23="Valor absoluto"</formula>
    </cfRule>
  </conditionalFormatting>
  <conditionalFormatting sqref="AJ24:AU25">
    <cfRule type="expression" dxfId="4" priority="272">
      <formula>$C$23="Porcentagem"</formula>
    </cfRule>
  </conditionalFormatting>
  <conditionalFormatting sqref="AJ24:AU25">
    <cfRule type="expression" dxfId="5" priority="273">
      <formula>$C$23="R$"</formula>
    </cfRule>
  </conditionalFormatting>
  <conditionalFormatting sqref="AJ19:AU20">
    <cfRule type="expression" dxfId="8" priority="274">
      <formula>$C$18="Número"</formula>
    </cfRule>
  </conditionalFormatting>
  <conditionalFormatting sqref="AJ19:AU20">
    <cfRule type="expression" dxfId="4" priority="275">
      <formula>$C$18="Porcentagem"</formula>
    </cfRule>
  </conditionalFormatting>
  <conditionalFormatting sqref="AJ19:AU20">
    <cfRule type="expression" dxfId="5" priority="276">
      <formula>$C$18="R$"</formula>
    </cfRule>
  </conditionalFormatting>
  <conditionalFormatting sqref="CC26">
    <cfRule type="cellIs" dxfId="0" priority="277" operator="lessThan">
      <formula>0</formula>
    </cfRule>
  </conditionalFormatting>
  <conditionalFormatting sqref="CC26">
    <cfRule type="cellIs" dxfId="1" priority="278" operator="greaterThanOrEqual">
      <formula>0</formula>
    </cfRule>
  </conditionalFormatting>
  <conditionalFormatting sqref="BM26">
    <cfRule type="cellIs" dxfId="0" priority="279" operator="lessThan">
      <formula>0</formula>
    </cfRule>
  </conditionalFormatting>
  <conditionalFormatting sqref="BM26">
    <cfRule type="cellIs" dxfId="1" priority="280" operator="greaterThanOrEqual">
      <formula>0</formula>
    </cfRule>
  </conditionalFormatting>
  <conditionalFormatting sqref="AW26">
    <cfRule type="cellIs" dxfId="0" priority="281" operator="lessThan">
      <formula>0</formula>
    </cfRule>
  </conditionalFormatting>
  <conditionalFormatting sqref="AW26">
    <cfRule type="cellIs" dxfId="1" priority="282" operator="greaterThanOrEqual">
      <formula>0</formula>
    </cfRule>
  </conditionalFormatting>
  <conditionalFormatting sqref="AG26">
    <cfRule type="cellIs" dxfId="0" priority="283" operator="lessThan">
      <formula>0</formula>
    </cfRule>
  </conditionalFormatting>
  <conditionalFormatting sqref="AG26">
    <cfRule type="cellIs" dxfId="1" priority="284" operator="greaterThanOrEqual">
      <formula>0</formula>
    </cfRule>
  </conditionalFormatting>
  <conditionalFormatting sqref="Q26">
    <cfRule type="cellIs" dxfId="0" priority="285" operator="lessThan">
      <formula>0</formula>
    </cfRule>
  </conditionalFormatting>
  <conditionalFormatting sqref="Q26">
    <cfRule type="cellIs" dxfId="1" priority="286" operator="greaterThanOrEqual">
      <formula>0</formula>
    </cfRule>
  </conditionalFormatting>
  <conditionalFormatting sqref="Q21">
    <cfRule type="cellIs" dxfId="0" priority="287" operator="lessThan">
      <formula>0</formula>
    </cfRule>
  </conditionalFormatting>
  <conditionalFormatting sqref="Q21">
    <cfRule type="cellIs" dxfId="1" priority="288" operator="greaterThanOrEqual">
      <formula>0</formula>
    </cfRule>
  </conditionalFormatting>
  <conditionalFormatting sqref="AG21">
    <cfRule type="cellIs" dxfId="0" priority="289" operator="lessThan">
      <formula>0</formula>
    </cfRule>
  </conditionalFormatting>
  <conditionalFormatting sqref="AG21">
    <cfRule type="cellIs" dxfId="1" priority="290" operator="greaterThanOrEqual">
      <formula>0</formula>
    </cfRule>
  </conditionalFormatting>
  <conditionalFormatting sqref="AW21">
    <cfRule type="cellIs" dxfId="0" priority="291" operator="lessThan">
      <formula>0</formula>
    </cfRule>
  </conditionalFormatting>
  <conditionalFormatting sqref="AW21">
    <cfRule type="cellIs" dxfId="1" priority="292" operator="greaterThanOrEqual">
      <formula>0</formula>
    </cfRule>
  </conditionalFormatting>
  <conditionalFormatting sqref="BM21">
    <cfRule type="cellIs" dxfId="0" priority="293" operator="lessThan">
      <formula>0</formula>
    </cfRule>
  </conditionalFormatting>
  <conditionalFormatting sqref="BM21">
    <cfRule type="cellIs" dxfId="1" priority="294" operator="greaterThanOrEqual">
      <formula>0</formula>
    </cfRule>
  </conditionalFormatting>
  <conditionalFormatting sqref="CC21">
    <cfRule type="cellIs" dxfId="0" priority="295" operator="lessThan">
      <formula>0</formula>
    </cfRule>
  </conditionalFormatting>
  <conditionalFormatting sqref="CC21">
    <cfRule type="cellIs" dxfId="1" priority="296" operator="greaterThanOrEqual">
      <formula>0</formula>
    </cfRule>
  </conditionalFormatting>
  <conditionalFormatting sqref="CC16">
    <cfRule type="cellIs" dxfId="0" priority="297" operator="lessThan">
      <formula>0</formula>
    </cfRule>
  </conditionalFormatting>
  <conditionalFormatting sqref="CC16">
    <cfRule type="cellIs" dxfId="1" priority="298" operator="greaterThanOrEqual">
      <formula>0</formula>
    </cfRule>
  </conditionalFormatting>
  <conditionalFormatting sqref="BM16">
    <cfRule type="cellIs" dxfId="0" priority="299" operator="lessThan">
      <formula>0</formula>
    </cfRule>
  </conditionalFormatting>
  <conditionalFormatting sqref="BM16">
    <cfRule type="cellIs" dxfId="1" priority="300" operator="greaterThanOrEqual">
      <formula>0</formula>
    </cfRule>
  </conditionalFormatting>
  <conditionalFormatting sqref="AW16">
    <cfRule type="cellIs" dxfId="0" priority="301" operator="lessThan">
      <formula>0</formula>
    </cfRule>
  </conditionalFormatting>
  <conditionalFormatting sqref="AW16">
    <cfRule type="cellIs" dxfId="1" priority="302" operator="greaterThanOrEqual">
      <formula>0</formula>
    </cfRule>
  </conditionalFormatting>
  <conditionalFormatting sqref="AG16">
    <cfRule type="cellIs" dxfId="0" priority="303" operator="lessThan">
      <formula>0</formula>
    </cfRule>
  </conditionalFormatting>
  <conditionalFormatting sqref="AG16">
    <cfRule type="cellIs" dxfId="1" priority="304" operator="greaterThanOrEqual">
      <formula>0</formula>
    </cfRule>
  </conditionalFormatting>
  <conditionalFormatting sqref="AJ16:AU16">
    <cfRule type="cellIs" dxfId="6" priority="305" operator="lessThan">
      <formula>0</formula>
    </cfRule>
  </conditionalFormatting>
  <conditionalFormatting sqref="AJ16:AU16">
    <cfRule type="cellIs" dxfId="7" priority="306" operator="greaterThanOrEqual">
      <formula>0</formula>
    </cfRule>
  </conditionalFormatting>
  <conditionalFormatting sqref="AJ21:AU21">
    <cfRule type="cellIs" dxfId="6" priority="307" operator="lessThan">
      <formula>0</formula>
    </cfRule>
  </conditionalFormatting>
  <conditionalFormatting sqref="AJ21:AU21">
    <cfRule type="cellIs" dxfId="7" priority="308" operator="greaterThanOrEqual">
      <formula>0</formula>
    </cfRule>
  </conditionalFormatting>
  <conditionalFormatting sqref="AJ26:AU26">
    <cfRule type="cellIs" dxfId="6" priority="309" operator="lessThan">
      <formula>0</formula>
    </cfRule>
  </conditionalFormatting>
  <conditionalFormatting sqref="AJ26:AU26">
    <cfRule type="cellIs" dxfId="7" priority="310" operator="greaterThanOrEqual">
      <formula>0</formula>
    </cfRule>
  </conditionalFormatting>
  <conditionalFormatting sqref="T26:AE26">
    <cfRule type="cellIs" dxfId="6" priority="311" operator="lessThan">
      <formula>0</formula>
    </cfRule>
  </conditionalFormatting>
  <conditionalFormatting sqref="T26:AE26">
    <cfRule type="cellIs" dxfId="7" priority="312" operator="greaterThanOrEqual">
      <formula>0</formula>
    </cfRule>
  </conditionalFormatting>
  <conditionalFormatting sqref="T21:AE21">
    <cfRule type="cellIs" dxfId="6" priority="313" operator="lessThan">
      <formula>0</formula>
    </cfRule>
  </conditionalFormatting>
  <conditionalFormatting sqref="T21:AE21">
    <cfRule type="cellIs" dxfId="7" priority="314" operator="greaterThanOrEqual">
      <formula>0</formula>
    </cfRule>
  </conditionalFormatting>
  <conditionalFormatting sqref="T16:AE16">
    <cfRule type="cellIs" dxfId="6" priority="315" operator="lessThan">
      <formula>0</formula>
    </cfRule>
  </conditionalFormatting>
  <conditionalFormatting sqref="T16:AE16">
    <cfRule type="cellIs" dxfId="7" priority="316" operator="greaterThanOrEqual">
      <formula>0</formula>
    </cfRule>
  </conditionalFormatting>
  <conditionalFormatting sqref="BP26:CA26">
    <cfRule type="cellIs" dxfId="6" priority="317" operator="lessThan">
      <formula>0</formula>
    </cfRule>
  </conditionalFormatting>
  <conditionalFormatting sqref="BP26:CA26">
    <cfRule type="cellIs" dxfId="7" priority="318" operator="greaterThanOrEqual">
      <formula>0</formula>
    </cfRule>
  </conditionalFormatting>
  <conditionalFormatting sqref="BP21:CA21">
    <cfRule type="cellIs" dxfId="6" priority="319" operator="lessThan">
      <formula>0</formula>
    </cfRule>
  </conditionalFormatting>
  <conditionalFormatting sqref="BP21:CA21">
    <cfRule type="cellIs" dxfId="7" priority="320" operator="greaterThanOrEqual">
      <formula>0</formula>
    </cfRule>
  </conditionalFormatting>
  <conditionalFormatting sqref="BP16:CA16">
    <cfRule type="cellIs" dxfId="6" priority="321" operator="lessThan">
      <formula>0</formula>
    </cfRule>
  </conditionalFormatting>
  <conditionalFormatting sqref="BP16:CA16">
    <cfRule type="cellIs" dxfId="7" priority="322" operator="greaterThanOrEqual">
      <formula>0</formula>
    </cfRule>
  </conditionalFormatting>
  <conditionalFormatting sqref="AZ26:BK26">
    <cfRule type="cellIs" dxfId="6" priority="323" operator="lessThan">
      <formula>0</formula>
    </cfRule>
  </conditionalFormatting>
  <conditionalFormatting sqref="AZ26:BK26">
    <cfRule type="cellIs" dxfId="7" priority="324" operator="greaterThanOrEqual">
      <formula>0</formula>
    </cfRule>
  </conditionalFormatting>
  <conditionalFormatting sqref="AZ21:BK21">
    <cfRule type="cellIs" dxfId="6" priority="325" operator="lessThan">
      <formula>0</formula>
    </cfRule>
  </conditionalFormatting>
  <conditionalFormatting sqref="AZ21:BK21">
    <cfRule type="cellIs" dxfId="7" priority="326" operator="greaterThanOrEqual">
      <formula>0</formula>
    </cfRule>
  </conditionalFormatting>
  <conditionalFormatting sqref="AZ16:BK16">
    <cfRule type="cellIs" dxfId="6" priority="327" operator="lessThan">
      <formula>0</formula>
    </cfRule>
  </conditionalFormatting>
  <conditionalFormatting sqref="AZ16:BK16">
    <cfRule type="cellIs" dxfId="7" priority="328" operator="greaterThanOrEqual">
      <formula>0</formula>
    </cfRule>
  </conditionalFormatting>
  <conditionalFormatting sqref="D26:O26">
    <cfRule type="cellIs" dxfId="6" priority="329" operator="lessThan">
      <formula>0</formula>
    </cfRule>
  </conditionalFormatting>
  <conditionalFormatting sqref="D26:O26">
    <cfRule type="cellIs" dxfId="7" priority="330" operator="greaterThanOrEqual">
      <formula>0</formula>
    </cfRule>
  </conditionalFormatting>
  <conditionalFormatting sqref="D21:O21">
    <cfRule type="cellIs" dxfId="6" priority="331" operator="lessThan">
      <formula>0</formula>
    </cfRule>
  </conditionalFormatting>
  <conditionalFormatting sqref="D21:O21">
    <cfRule type="cellIs" dxfId="7" priority="332" operator="greaterThanOrEqual">
      <formula>0</formula>
    </cfRule>
  </conditionalFormatting>
  <conditionalFormatting sqref="Q16">
    <cfRule type="cellIs" dxfId="0" priority="333" operator="lessThan">
      <formula>0</formula>
    </cfRule>
  </conditionalFormatting>
  <conditionalFormatting sqref="Q16">
    <cfRule type="cellIs" dxfId="1" priority="334" operator="greaterThanOrEqual">
      <formula>0</formula>
    </cfRule>
  </conditionalFormatting>
  <conditionalFormatting sqref="D16:O16">
    <cfRule type="cellIs" dxfId="6" priority="335" operator="lessThan">
      <formula>0</formula>
    </cfRule>
  </conditionalFormatting>
  <conditionalFormatting sqref="D16:O16">
    <cfRule type="cellIs" dxfId="7" priority="336" operator="greaterThanOrEqual">
      <formula>0</formula>
    </cfRule>
  </conditionalFormatting>
  <conditionalFormatting sqref="Q24:Q25 Q29:Q30 Q34:Q35 AG24:AG25 AG29:AG30 AG34:AG35 AW24:AW25 AW29:AW30 AW34:AW35 BM24:BM25 BM29:BM30 BM34:BM35 CC24:CJ25 CC29:CC30 CC34:CC35">
    <cfRule type="expression" dxfId="3" priority="337">
      <formula>$C$23="Valor absoluto"</formula>
    </cfRule>
  </conditionalFormatting>
  <conditionalFormatting sqref="Q24:Q25 Q29:Q30 Q34:Q35 AG24:AG25 AG29:AG30 AG34:AG35 AW24:AW25 AW29:AW30 AW34:AW35 BM24:BM25 BM29:BM30 BM34:BM35 CC24:CJ25 CC29:CC30 CC34:CC35">
    <cfRule type="expression" dxfId="4" priority="338">
      <formula>$C$23="Porcentagem"</formula>
    </cfRule>
  </conditionalFormatting>
  <conditionalFormatting sqref="Q24:Q25 Q29:Q30 Q34:Q35 AG24:AG25 AG29:AG30 AG34:AG35 AW24:AW25 AW29:AW30 AW34:AW35 BM24:BM25 BM29:BM30 BM34:BM35 CC24:CJ25 CC29:CC30 CC34:CC35">
    <cfRule type="expression" dxfId="5" priority="339">
      <formula>$C$23="R$"</formula>
    </cfRule>
  </conditionalFormatting>
  <conditionalFormatting sqref="CD19:CJ20">
    <cfRule type="expression" dxfId="3" priority="340">
      <formula>$C$18="Valor absoluto"</formula>
    </cfRule>
  </conditionalFormatting>
  <conditionalFormatting sqref="CD19:CJ20">
    <cfRule type="expression" dxfId="4" priority="341">
      <formula>$C$18="Porcentagem"</formula>
    </cfRule>
  </conditionalFormatting>
  <conditionalFormatting sqref="CD19:CJ20">
    <cfRule type="expression" dxfId="5" priority="342">
      <formula>$C$18="R$"</formula>
    </cfRule>
  </conditionalFormatting>
  <dataValidations>
    <dataValidation type="list" allowBlank="1" showErrorMessage="1" sqref="B14 B19 B24 B29 B34">
      <formula1>$B$63:$B$70</formula1>
    </dataValidation>
    <dataValidation type="list" allowBlank="1" showErrorMessage="1" sqref="C13 C18 C23 C28 C33">
      <formula1>"R$,Número,Porcentagem"</formula1>
    </dataValidation>
  </dataValidations>
  <printOptions/>
  <pageMargins bottom="0.7875" footer="0.0" header="0.0" left="0.511805555555556" right="0.511805555555556" top="0.78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21.43"/>
    <col customWidth="1" min="3" max="3" width="14.43"/>
    <col customWidth="1" min="4" max="17" width="12.86"/>
    <col customWidth="1" min="18" max="18" width="2.57"/>
    <col customWidth="1" min="19" max="19" width="14.43"/>
    <col customWidth="1" min="20" max="33" width="12.86"/>
    <col customWidth="1" min="34" max="34" width="2.57"/>
    <col customWidth="1" min="35" max="35" width="14.43"/>
    <col customWidth="1" min="36" max="49" width="12.86"/>
    <col customWidth="1" min="50" max="50" width="2.57"/>
    <col customWidth="1" min="51" max="51" width="14.43"/>
    <col customWidth="1" min="52" max="65" width="12.86"/>
    <col customWidth="1" min="66" max="66" width="2.57"/>
    <col customWidth="1" min="67" max="67" width="14.43"/>
    <col customWidth="1" min="68" max="81" width="12.86"/>
    <col customWidth="1" min="82" max="88" width="9.14"/>
  </cols>
  <sheetData>
    <row r="1" ht="12.75" customHeight="1">
      <c r="P1" s="57"/>
      <c r="R1" s="41"/>
      <c r="AF1" s="57"/>
      <c r="AH1" s="41"/>
      <c r="AV1" s="57"/>
      <c r="AX1" s="41"/>
      <c r="BL1" s="57"/>
      <c r="BN1" s="41"/>
      <c r="CB1" s="57"/>
      <c r="CD1" s="41"/>
    </row>
    <row r="2" ht="12.75" customHeight="1">
      <c r="P2" s="57"/>
      <c r="R2" s="41"/>
      <c r="AF2" s="57"/>
      <c r="AH2" s="41"/>
      <c r="AV2" s="57"/>
      <c r="AX2" s="41"/>
      <c r="BL2" s="57"/>
      <c r="BN2" s="41"/>
      <c r="CB2" s="57"/>
      <c r="CD2" s="41"/>
    </row>
    <row r="3" ht="12.75" customHeight="1">
      <c r="P3" s="57"/>
      <c r="R3" s="41"/>
      <c r="AF3" s="57"/>
      <c r="AH3" s="41"/>
      <c r="AV3" s="57"/>
      <c r="AX3" s="41"/>
      <c r="BL3" s="57"/>
      <c r="BN3" s="41"/>
      <c r="CB3" s="57"/>
      <c r="CD3" s="41"/>
    </row>
    <row r="4" ht="1.5" customHeight="1">
      <c r="P4" s="57"/>
      <c r="R4" s="41"/>
      <c r="AF4" s="57"/>
      <c r="AH4" s="41"/>
      <c r="AV4" s="57"/>
      <c r="AX4" s="41"/>
      <c r="BL4" s="57"/>
      <c r="BN4" s="41"/>
      <c r="CB4" s="57"/>
      <c r="CD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</row>
    <row r="6" ht="3.0" customHeight="1">
      <c r="P6" s="57"/>
      <c r="R6" s="41"/>
      <c r="AF6" s="57"/>
      <c r="AH6" s="41"/>
      <c r="AV6" s="57"/>
      <c r="AX6" s="41"/>
      <c r="BL6" s="57"/>
      <c r="BN6" s="41"/>
      <c r="CB6" s="57"/>
      <c r="CD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</row>
    <row r="8" ht="1.5" customHeight="1">
      <c r="P8" s="57"/>
      <c r="R8" s="41"/>
      <c r="AF8" s="57"/>
      <c r="AH8" s="41"/>
      <c r="AV8" s="57"/>
      <c r="AX8" s="41"/>
      <c r="BL8" s="57"/>
      <c r="BN8" s="41"/>
      <c r="CB8" s="57"/>
      <c r="CD8" s="41"/>
    </row>
    <row r="9" ht="24.75" customHeight="1">
      <c r="P9" s="57"/>
      <c r="R9" s="41"/>
      <c r="AF9" s="57"/>
      <c r="AH9" s="41"/>
      <c r="AV9" s="57"/>
      <c r="AX9" s="41"/>
      <c r="BL9" s="57"/>
      <c r="BN9" s="41"/>
      <c r="CB9" s="57"/>
      <c r="CD9" s="41"/>
    </row>
    <row r="10" ht="21.0" customHeight="1">
      <c r="P10" s="57"/>
      <c r="R10" s="41"/>
      <c r="AF10" s="57"/>
      <c r="AH10" s="41"/>
      <c r="AV10" s="57"/>
      <c r="AX10" s="41"/>
      <c r="BL10" s="57"/>
      <c r="BN10" s="41"/>
      <c r="CB10" s="57"/>
      <c r="CD10" s="41"/>
    </row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</row>
    <row r="12" ht="30.0" customHeight="1">
      <c r="B12" s="41">
        <f>DA!D13</f>
        <v>2025</v>
      </c>
      <c r="C12" s="59" t="s">
        <v>68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1"/>
      <c r="R12" s="41">
        <f>B12+1</f>
        <v>2026</v>
      </c>
      <c r="S12" s="59" t="s">
        <v>69</v>
      </c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1"/>
      <c r="AH12" s="62">
        <f>R12+1</f>
        <v>2027</v>
      </c>
      <c r="AI12" s="59" t="s">
        <v>70</v>
      </c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1"/>
      <c r="AX12" s="41">
        <f>AH12+1</f>
        <v>2028</v>
      </c>
      <c r="AY12" s="59" t="s">
        <v>71</v>
      </c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1"/>
      <c r="BN12" s="41">
        <f>AX12+1</f>
        <v>2029</v>
      </c>
      <c r="BO12" s="59" t="s">
        <v>72</v>
      </c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1"/>
      <c r="CD12" s="41"/>
    </row>
    <row r="13" ht="37.5" customHeight="1">
      <c r="B13" s="64" t="s">
        <v>73</v>
      </c>
      <c r="C13" s="87" t="s">
        <v>93</v>
      </c>
      <c r="D13" s="66" t="s">
        <v>75</v>
      </c>
      <c r="E13" s="67" t="s">
        <v>76</v>
      </c>
      <c r="F13" s="67" t="s">
        <v>77</v>
      </c>
      <c r="G13" s="67" t="s">
        <v>78</v>
      </c>
      <c r="H13" s="67" t="s">
        <v>79</v>
      </c>
      <c r="I13" s="67" t="s">
        <v>80</v>
      </c>
      <c r="J13" s="67" t="s">
        <v>81</v>
      </c>
      <c r="K13" s="67" t="s">
        <v>82</v>
      </c>
      <c r="L13" s="67" t="s">
        <v>83</v>
      </c>
      <c r="M13" s="67" t="s">
        <v>84</v>
      </c>
      <c r="N13" s="67" t="s">
        <v>85</v>
      </c>
      <c r="O13" s="67" t="s">
        <v>86</v>
      </c>
      <c r="P13" s="68" t="s">
        <v>87</v>
      </c>
      <c r="Q13" s="68" t="s">
        <v>88</v>
      </c>
      <c r="R13" s="69"/>
      <c r="S13" s="70"/>
      <c r="T13" s="66" t="s">
        <v>75</v>
      </c>
      <c r="U13" s="67" t="s">
        <v>76</v>
      </c>
      <c r="V13" s="67" t="s">
        <v>77</v>
      </c>
      <c r="W13" s="67" t="s">
        <v>78</v>
      </c>
      <c r="X13" s="67" t="s">
        <v>79</v>
      </c>
      <c r="Y13" s="67" t="s">
        <v>80</v>
      </c>
      <c r="Z13" s="67" t="s">
        <v>81</v>
      </c>
      <c r="AA13" s="67" t="s">
        <v>82</v>
      </c>
      <c r="AB13" s="67" t="s">
        <v>83</v>
      </c>
      <c r="AC13" s="67" t="s">
        <v>84</v>
      </c>
      <c r="AD13" s="67" t="s">
        <v>85</v>
      </c>
      <c r="AE13" s="67" t="s">
        <v>86</v>
      </c>
      <c r="AF13" s="68" t="s">
        <v>87</v>
      </c>
      <c r="AG13" s="68" t="s">
        <v>88</v>
      </c>
      <c r="AH13" s="71"/>
      <c r="AI13" s="70"/>
      <c r="AJ13" s="66" t="s">
        <v>75</v>
      </c>
      <c r="AK13" s="67" t="s">
        <v>76</v>
      </c>
      <c r="AL13" s="67" t="s">
        <v>77</v>
      </c>
      <c r="AM13" s="67" t="s">
        <v>78</v>
      </c>
      <c r="AN13" s="67" t="s">
        <v>79</v>
      </c>
      <c r="AO13" s="67" t="s">
        <v>80</v>
      </c>
      <c r="AP13" s="67" t="s">
        <v>81</v>
      </c>
      <c r="AQ13" s="67" t="s">
        <v>82</v>
      </c>
      <c r="AR13" s="67" t="s">
        <v>83</v>
      </c>
      <c r="AS13" s="67" t="s">
        <v>84</v>
      </c>
      <c r="AT13" s="67" t="s">
        <v>85</v>
      </c>
      <c r="AU13" s="67" t="s">
        <v>86</v>
      </c>
      <c r="AV13" s="68" t="s">
        <v>87</v>
      </c>
      <c r="AW13" s="68" t="s">
        <v>88</v>
      </c>
      <c r="AX13" s="69"/>
      <c r="AY13" s="70"/>
      <c r="AZ13" s="66" t="s">
        <v>75</v>
      </c>
      <c r="BA13" s="67" t="s">
        <v>76</v>
      </c>
      <c r="BB13" s="67" t="s">
        <v>77</v>
      </c>
      <c r="BC13" s="67" t="s">
        <v>78</v>
      </c>
      <c r="BD13" s="67" t="s">
        <v>79</v>
      </c>
      <c r="BE13" s="67" t="s">
        <v>80</v>
      </c>
      <c r="BF13" s="67" t="s">
        <v>81</v>
      </c>
      <c r="BG13" s="67" t="s">
        <v>82</v>
      </c>
      <c r="BH13" s="67" t="s">
        <v>83</v>
      </c>
      <c r="BI13" s="67" t="s">
        <v>84</v>
      </c>
      <c r="BJ13" s="67" t="s">
        <v>85</v>
      </c>
      <c r="BK13" s="67" t="s">
        <v>86</v>
      </c>
      <c r="BL13" s="68" t="s">
        <v>87</v>
      </c>
      <c r="BM13" s="68" t="s">
        <v>88</v>
      </c>
      <c r="BN13" s="69"/>
      <c r="BO13" s="70"/>
      <c r="BP13" s="66" t="s">
        <v>75</v>
      </c>
      <c r="BQ13" s="67" t="s">
        <v>76</v>
      </c>
      <c r="BR13" s="67" t="s">
        <v>77</v>
      </c>
      <c r="BS13" s="67" t="s">
        <v>78</v>
      </c>
      <c r="BT13" s="67" t="s">
        <v>79</v>
      </c>
      <c r="BU13" s="67" t="s">
        <v>80</v>
      </c>
      <c r="BV13" s="67" t="s">
        <v>81</v>
      </c>
      <c r="BW13" s="67" t="s">
        <v>82</v>
      </c>
      <c r="BX13" s="67" t="s">
        <v>83</v>
      </c>
      <c r="BY13" s="67" t="s">
        <v>84</v>
      </c>
      <c r="BZ13" s="67" t="s">
        <v>85</v>
      </c>
      <c r="CA13" s="67" t="s">
        <v>86</v>
      </c>
      <c r="CB13" s="68" t="s">
        <v>87</v>
      </c>
      <c r="CC13" s="68" t="s">
        <v>88</v>
      </c>
      <c r="CD13" s="41"/>
    </row>
    <row r="14" ht="30.0" customHeight="1">
      <c r="B14" s="98" t="s">
        <v>101</v>
      </c>
      <c r="C14" s="73" t="s">
        <v>90</v>
      </c>
      <c r="D14" s="76">
        <v>100.0</v>
      </c>
      <c r="E14" s="76">
        <v>200.0</v>
      </c>
      <c r="F14" s="94">
        <v>300.0</v>
      </c>
      <c r="G14" s="76">
        <v>400.0</v>
      </c>
      <c r="H14" s="76"/>
      <c r="I14" s="76"/>
      <c r="J14" s="76"/>
      <c r="K14" s="76"/>
      <c r="L14" s="76"/>
      <c r="M14" s="76"/>
      <c r="N14" s="76"/>
      <c r="O14" s="76"/>
      <c r="P14" s="77">
        <f t="shared" ref="P14:P15" si="1">SUMIF(D39:O39,"=1",D14:O14)</f>
        <v>1000</v>
      </c>
      <c r="Q14" s="78">
        <f t="shared" ref="Q14:Q15" si="2">SUM(D14:O14)</f>
        <v>1000</v>
      </c>
      <c r="R14" s="41">
        <v>7.0</v>
      </c>
      <c r="S14" s="79" t="s">
        <v>90</v>
      </c>
      <c r="T14" s="76">
        <v>200.0</v>
      </c>
      <c r="U14" s="76">
        <v>210.0</v>
      </c>
      <c r="V14" s="76">
        <v>211.0</v>
      </c>
      <c r="W14" s="76"/>
      <c r="X14" s="76"/>
      <c r="Y14" s="76"/>
      <c r="Z14" s="76"/>
      <c r="AA14" s="76"/>
      <c r="AB14" s="76"/>
      <c r="AC14" s="76"/>
      <c r="AD14" s="76"/>
      <c r="AE14" s="76">
        <v>2.0</v>
      </c>
      <c r="AF14" s="77">
        <f t="shared" ref="AF14:AF15" si="3">SUMIF(T39:AE39,"=1",T14:AE14)</f>
        <v>623</v>
      </c>
      <c r="AG14" s="78">
        <f t="shared" ref="AG14:AG15" si="4">SUM(T14:AE14)</f>
        <v>623</v>
      </c>
      <c r="AH14" s="62"/>
      <c r="AI14" s="79" t="s">
        <v>90</v>
      </c>
      <c r="AJ14" s="80">
        <v>2.0</v>
      </c>
      <c r="AK14" s="80">
        <v>0.9</v>
      </c>
      <c r="AL14" s="80"/>
      <c r="AM14" s="80"/>
      <c r="AN14" s="80"/>
      <c r="AO14" s="80"/>
      <c r="AP14" s="80"/>
      <c r="AQ14" s="80"/>
      <c r="AR14" s="80"/>
      <c r="AS14" s="80"/>
      <c r="AT14" s="80"/>
      <c r="AU14" s="80">
        <v>2.0</v>
      </c>
      <c r="AV14" s="77">
        <f t="shared" ref="AV14:AV15" si="5">SUMIF(AJ39:AU39,"=1",AJ14:AU14)</f>
        <v>4.9</v>
      </c>
      <c r="AW14" s="77">
        <f t="shared" ref="AW14:AW15" si="6">SUM(AJ14:AU14)</f>
        <v>4.9</v>
      </c>
      <c r="AX14" s="41"/>
      <c r="AY14" s="79" t="s">
        <v>90</v>
      </c>
      <c r="AZ14" s="80">
        <v>1.0</v>
      </c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>
        <v>3.0</v>
      </c>
      <c r="BL14" s="77">
        <f t="shared" ref="BL14:BL15" si="7">SUMIF(AZ39:BK39,"=1",AZ14:BK14)</f>
        <v>4</v>
      </c>
      <c r="BM14" s="77">
        <f t="shared" ref="BM14:BM15" si="8">SUM(AZ14:BK14)</f>
        <v>4</v>
      </c>
      <c r="BN14" s="41"/>
      <c r="BO14" s="79" t="s">
        <v>90</v>
      </c>
      <c r="BP14" s="80">
        <v>2.0</v>
      </c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>
        <v>5.0</v>
      </c>
      <c r="CB14" s="77">
        <f t="shared" ref="CB14:CB15" si="9">SUMIF(BP39:CA39,"=1",BP14:CA14)</f>
        <v>7</v>
      </c>
      <c r="CC14" s="77">
        <f t="shared" ref="CC14:CC15" si="10">SUM(BP14:CA14)</f>
        <v>7</v>
      </c>
      <c r="CD14" s="41"/>
    </row>
    <row r="15" ht="30.0" customHeight="1">
      <c r="B15" s="81"/>
      <c r="C15" s="73" t="s">
        <v>91</v>
      </c>
      <c r="D15" s="74">
        <v>80.0</v>
      </c>
      <c r="E15" s="74">
        <v>190.0</v>
      </c>
      <c r="F15" s="75">
        <v>320.0</v>
      </c>
      <c r="G15" s="74">
        <v>420.0</v>
      </c>
      <c r="H15" s="76"/>
      <c r="I15" s="76"/>
      <c r="J15" s="76"/>
      <c r="K15" s="76"/>
      <c r="L15" s="76"/>
      <c r="M15" s="76"/>
      <c r="N15" s="76"/>
      <c r="O15" s="76"/>
      <c r="P15" s="77">
        <f t="shared" si="1"/>
        <v>1010</v>
      </c>
      <c r="Q15" s="78">
        <f t="shared" si="2"/>
        <v>1010</v>
      </c>
      <c r="R15" s="41">
        <v>8.0</v>
      </c>
      <c r="S15" s="79" t="s">
        <v>91</v>
      </c>
      <c r="T15" s="76">
        <v>220.0</v>
      </c>
      <c r="U15" s="76">
        <v>200.0</v>
      </c>
      <c r="V15" s="76">
        <v>200.0</v>
      </c>
      <c r="W15" s="76"/>
      <c r="X15" s="76"/>
      <c r="Y15" s="76"/>
      <c r="Z15" s="76"/>
      <c r="AA15" s="76"/>
      <c r="AB15" s="76"/>
      <c r="AC15" s="76"/>
      <c r="AD15" s="76"/>
      <c r="AE15" s="76">
        <v>2.0</v>
      </c>
      <c r="AF15" s="77">
        <f t="shared" si="3"/>
        <v>622</v>
      </c>
      <c r="AG15" s="78">
        <f t="shared" si="4"/>
        <v>622</v>
      </c>
      <c r="AH15" s="62"/>
      <c r="AI15" s="79" t="s">
        <v>91</v>
      </c>
      <c r="AJ15" s="80">
        <v>2.0</v>
      </c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>
        <v>3.0</v>
      </c>
      <c r="AV15" s="77">
        <f t="shared" si="5"/>
        <v>5</v>
      </c>
      <c r="AW15" s="77">
        <f t="shared" si="6"/>
        <v>5</v>
      </c>
      <c r="AX15" s="41"/>
      <c r="AY15" s="79" t="s">
        <v>91</v>
      </c>
      <c r="AZ15" s="80">
        <v>1.0</v>
      </c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>
        <v>3.0</v>
      </c>
      <c r="BL15" s="77">
        <f t="shared" si="7"/>
        <v>4</v>
      </c>
      <c r="BM15" s="77">
        <f t="shared" si="8"/>
        <v>4</v>
      </c>
      <c r="BN15" s="41"/>
      <c r="BO15" s="79" t="s">
        <v>91</v>
      </c>
      <c r="BP15" s="80">
        <v>2.0</v>
      </c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>
        <v>6.0</v>
      </c>
      <c r="CB15" s="77">
        <f t="shared" si="9"/>
        <v>8</v>
      </c>
      <c r="CC15" s="77">
        <f t="shared" si="10"/>
        <v>8</v>
      </c>
      <c r="CD15" s="41"/>
    </row>
    <row r="16" ht="30.0" customHeight="1">
      <c r="B16" s="82"/>
      <c r="C16" s="73" t="s">
        <v>92</v>
      </c>
      <c r="D16" s="83">
        <f t="shared" ref="D16:Q16" si="11">IF(OR(ISERROR(D15/D14-1),D15=""),"",D15/D14-1)</f>
        <v>-0.2</v>
      </c>
      <c r="E16" s="83">
        <f t="shared" si="11"/>
        <v>-0.05</v>
      </c>
      <c r="F16" s="84">
        <f t="shared" si="11"/>
        <v>0.06666666667</v>
      </c>
      <c r="G16" s="85">
        <f t="shared" si="11"/>
        <v>0.05</v>
      </c>
      <c r="H16" s="85" t="str">
        <f t="shared" si="11"/>
        <v/>
      </c>
      <c r="I16" s="85" t="str">
        <f t="shared" si="11"/>
        <v/>
      </c>
      <c r="J16" s="85" t="str">
        <f t="shared" si="11"/>
        <v/>
      </c>
      <c r="K16" s="85" t="str">
        <f t="shared" si="11"/>
        <v/>
      </c>
      <c r="L16" s="85" t="str">
        <f t="shared" si="11"/>
        <v/>
      </c>
      <c r="M16" s="85" t="str">
        <f t="shared" si="11"/>
        <v/>
      </c>
      <c r="N16" s="85" t="str">
        <f t="shared" si="11"/>
        <v/>
      </c>
      <c r="O16" s="85" t="str">
        <f t="shared" si="11"/>
        <v/>
      </c>
      <c r="P16" s="86">
        <f t="shared" si="11"/>
        <v>0.01</v>
      </c>
      <c r="Q16" s="86">
        <f t="shared" si="11"/>
        <v>0.01</v>
      </c>
      <c r="R16" s="41"/>
      <c r="S16" s="79" t="s">
        <v>92</v>
      </c>
      <c r="T16" s="85">
        <f t="shared" ref="T16:AG16" si="12">IF(OR(ISERROR(T15/T14-1),T15=""),"",T15/T14-1)</f>
        <v>0.1</v>
      </c>
      <c r="U16" s="85">
        <f t="shared" si="12"/>
        <v>-0.04761904762</v>
      </c>
      <c r="V16" s="85">
        <f t="shared" si="12"/>
        <v>-0.05213270142</v>
      </c>
      <c r="W16" s="85" t="str">
        <f t="shared" si="12"/>
        <v/>
      </c>
      <c r="X16" s="85" t="str">
        <f t="shared" si="12"/>
        <v/>
      </c>
      <c r="Y16" s="85" t="str">
        <f t="shared" si="12"/>
        <v/>
      </c>
      <c r="Z16" s="85" t="str">
        <f t="shared" si="12"/>
        <v/>
      </c>
      <c r="AA16" s="85" t="str">
        <f t="shared" si="12"/>
        <v/>
      </c>
      <c r="AB16" s="85" t="str">
        <f t="shared" si="12"/>
        <v/>
      </c>
      <c r="AC16" s="85" t="str">
        <f t="shared" si="12"/>
        <v/>
      </c>
      <c r="AD16" s="85" t="str">
        <f t="shared" si="12"/>
        <v/>
      </c>
      <c r="AE16" s="85">
        <f t="shared" si="12"/>
        <v>0</v>
      </c>
      <c r="AF16" s="86">
        <f t="shared" si="12"/>
        <v>-0.001605136437</v>
      </c>
      <c r="AG16" s="86">
        <f t="shared" si="12"/>
        <v>-0.001605136437</v>
      </c>
      <c r="AH16" s="62"/>
      <c r="AI16" s="79" t="s">
        <v>92</v>
      </c>
      <c r="AJ16" s="85">
        <f t="shared" ref="AJ16:AW16" si="13">IF(OR(ISERROR(AJ15/AJ14-1),AJ15=""),"",AJ15/AJ14-1)</f>
        <v>0</v>
      </c>
      <c r="AK16" s="85" t="str">
        <f t="shared" si="13"/>
        <v/>
      </c>
      <c r="AL16" s="85" t="str">
        <f t="shared" si="13"/>
        <v/>
      </c>
      <c r="AM16" s="85" t="str">
        <f t="shared" si="13"/>
        <v/>
      </c>
      <c r="AN16" s="85" t="str">
        <f t="shared" si="13"/>
        <v/>
      </c>
      <c r="AO16" s="85" t="str">
        <f t="shared" si="13"/>
        <v/>
      </c>
      <c r="AP16" s="85" t="str">
        <f t="shared" si="13"/>
        <v/>
      </c>
      <c r="AQ16" s="85" t="str">
        <f t="shared" si="13"/>
        <v/>
      </c>
      <c r="AR16" s="85" t="str">
        <f t="shared" si="13"/>
        <v/>
      </c>
      <c r="AS16" s="85" t="str">
        <f t="shared" si="13"/>
        <v/>
      </c>
      <c r="AT16" s="85" t="str">
        <f t="shared" si="13"/>
        <v/>
      </c>
      <c r="AU16" s="85">
        <f t="shared" si="13"/>
        <v>0.5</v>
      </c>
      <c r="AV16" s="86">
        <f t="shared" si="13"/>
        <v>0.02040816327</v>
      </c>
      <c r="AW16" s="86">
        <f t="shared" si="13"/>
        <v>0.02040816327</v>
      </c>
      <c r="AX16" s="41"/>
      <c r="AY16" s="79" t="s">
        <v>92</v>
      </c>
      <c r="AZ16" s="85">
        <f t="shared" ref="AZ16:BM16" si="14">IF(OR(ISERROR(AZ15/AZ14-1),AZ15=""),"",AZ15/AZ14-1)</f>
        <v>0</v>
      </c>
      <c r="BA16" s="85" t="str">
        <f t="shared" si="14"/>
        <v/>
      </c>
      <c r="BB16" s="85" t="str">
        <f t="shared" si="14"/>
        <v/>
      </c>
      <c r="BC16" s="85" t="str">
        <f t="shared" si="14"/>
        <v/>
      </c>
      <c r="BD16" s="85" t="str">
        <f t="shared" si="14"/>
        <v/>
      </c>
      <c r="BE16" s="85" t="str">
        <f t="shared" si="14"/>
        <v/>
      </c>
      <c r="BF16" s="85" t="str">
        <f t="shared" si="14"/>
        <v/>
      </c>
      <c r="BG16" s="85" t="str">
        <f t="shared" si="14"/>
        <v/>
      </c>
      <c r="BH16" s="85" t="str">
        <f t="shared" si="14"/>
        <v/>
      </c>
      <c r="BI16" s="85" t="str">
        <f t="shared" si="14"/>
        <v/>
      </c>
      <c r="BJ16" s="85" t="str">
        <f t="shared" si="14"/>
        <v/>
      </c>
      <c r="BK16" s="85">
        <f t="shared" si="14"/>
        <v>0</v>
      </c>
      <c r="BL16" s="86">
        <f t="shared" si="14"/>
        <v>0</v>
      </c>
      <c r="BM16" s="86">
        <f t="shared" si="14"/>
        <v>0</v>
      </c>
      <c r="BN16" s="41"/>
      <c r="BO16" s="79" t="s">
        <v>92</v>
      </c>
      <c r="BP16" s="85">
        <f t="shared" ref="BP16:CC16" si="15">IF(OR(ISERROR(BP15/BP14-1),BP15=""),"",BP15/BP14-1)</f>
        <v>0</v>
      </c>
      <c r="BQ16" s="85" t="str">
        <f t="shared" si="15"/>
        <v/>
      </c>
      <c r="BR16" s="85" t="str">
        <f t="shared" si="15"/>
        <v/>
      </c>
      <c r="BS16" s="85" t="str">
        <f t="shared" si="15"/>
        <v/>
      </c>
      <c r="BT16" s="85" t="str">
        <f t="shared" si="15"/>
        <v/>
      </c>
      <c r="BU16" s="85" t="str">
        <f t="shared" si="15"/>
        <v/>
      </c>
      <c r="BV16" s="85" t="str">
        <f t="shared" si="15"/>
        <v/>
      </c>
      <c r="BW16" s="85" t="str">
        <f t="shared" si="15"/>
        <v/>
      </c>
      <c r="BX16" s="85" t="str">
        <f t="shared" si="15"/>
        <v/>
      </c>
      <c r="BY16" s="85" t="str">
        <f t="shared" si="15"/>
        <v/>
      </c>
      <c r="BZ16" s="85" t="str">
        <f t="shared" si="15"/>
        <v/>
      </c>
      <c r="CA16" s="85">
        <f t="shared" si="15"/>
        <v>0.2</v>
      </c>
      <c r="CB16" s="86">
        <f t="shared" si="15"/>
        <v>0.1428571429</v>
      </c>
      <c r="CC16" s="86">
        <f t="shared" si="15"/>
        <v>0.1428571429</v>
      </c>
      <c r="CD16" s="41"/>
    </row>
    <row r="17" ht="9.75" customHeight="1">
      <c r="A17" s="41"/>
      <c r="B17" s="41"/>
      <c r="C17" s="41"/>
      <c r="D17" s="41">
        <f>COLUMN(D17)</f>
        <v>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>
        <f>COLUMN(O17)</f>
        <v>15</v>
      </c>
      <c r="P17" s="41"/>
      <c r="Q17" s="41"/>
      <c r="R17" s="41"/>
      <c r="S17" s="62"/>
      <c r="T17" s="41">
        <f>COLUMN(T17)</f>
        <v>20</v>
      </c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41">
        <f>COLUMN(AE17)</f>
        <v>31</v>
      </c>
      <c r="AF17" s="62"/>
      <c r="AG17" s="62"/>
      <c r="AH17" s="62"/>
      <c r="AI17" s="62"/>
      <c r="AJ17" s="41">
        <f>COLUMN(AJ17)</f>
        <v>36</v>
      </c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41">
        <f>COLUMN(AU17)</f>
        <v>47</v>
      </c>
      <c r="AV17" s="62"/>
      <c r="AW17" s="62"/>
      <c r="AX17" s="41"/>
      <c r="AY17" s="41"/>
      <c r="AZ17" s="41">
        <f>COLUMN(AZ17)</f>
        <v>52</v>
      </c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>
        <f>COLUMN(BK17)</f>
        <v>63</v>
      </c>
      <c r="BL17" s="41"/>
      <c r="BM17" s="41"/>
      <c r="BN17" s="41"/>
      <c r="BO17" s="41"/>
      <c r="BP17" s="41">
        <f>COLUMN(BP17)</f>
        <v>68</v>
      </c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>
        <f>COLUMN(CA17)</f>
        <v>79</v>
      </c>
      <c r="CB17" s="41"/>
      <c r="CC17" s="41"/>
      <c r="CD17" s="41"/>
      <c r="CE17" s="41"/>
      <c r="CF17" s="41"/>
      <c r="CG17" s="41"/>
      <c r="CH17" s="41"/>
      <c r="CI17" s="41"/>
      <c r="CJ17" s="41"/>
    </row>
    <row r="18" ht="37.5" customHeight="1">
      <c r="B18" s="64" t="s">
        <v>73</v>
      </c>
      <c r="C18" s="87" t="s">
        <v>74</v>
      </c>
      <c r="D18" s="66" t="s">
        <v>75</v>
      </c>
      <c r="E18" s="67" t="s">
        <v>76</v>
      </c>
      <c r="F18" s="67" t="s">
        <v>77</v>
      </c>
      <c r="G18" s="67" t="s">
        <v>78</v>
      </c>
      <c r="H18" s="67" t="s">
        <v>79</v>
      </c>
      <c r="I18" s="67" t="s">
        <v>80</v>
      </c>
      <c r="J18" s="67" t="s">
        <v>81</v>
      </c>
      <c r="K18" s="67" t="s">
        <v>82</v>
      </c>
      <c r="L18" s="67" t="s">
        <v>83</v>
      </c>
      <c r="M18" s="67" t="s">
        <v>84</v>
      </c>
      <c r="N18" s="67" t="s">
        <v>85</v>
      </c>
      <c r="O18" s="67" t="s">
        <v>86</v>
      </c>
      <c r="P18" s="68" t="s">
        <v>87</v>
      </c>
      <c r="Q18" s="68" t="s">
        <v>88</v>
      </c>
      <c r="R18" s="41"/>
      <c r="S18" s="70"/>
      <c r="T18" s="66" t="s">
        <v>75</v>
      </c>
      <c r="U18" s="67" t="s">
        <v>76</v>
      </c>
      <c r="V18" s="67" t="s">
        <v>77</v>
      </c>
      <c r="W18" s="67" t="s">
        <v>78</v>
      </c>
      <c r="X18" s="67" t="s">
        <v>79</v>
      </c>
      <c r="Y18" s="67" t="s">
        <v>80</v>
      </c>
      <c r="Z18" s="67" t="s">
        <v>81</v>
      </c>
      <c r="AA18" s="67" t="s">
        <v>82</v>
      </c>
      <c r="AB18" s="67" t="s">
        <v>83</v>
      </c>
      <c r="AC18" s="67" t="s">
        <v>84</v>
      </c>
      <c r="AD18" s="67" t="s">
        <v>85</v>
      </c>
      <c r="AE18" s="67" t="s">
        <v>86</v>
      </c>
      <c r="AF18" s="68" t="s">
        <v>87</v>
      </c>
      <c r="AG18" s="68" t="s">
        <v>88</v>
      </c>
      <c r="AH18" s="62"/>
      <c r="AI18" s="70"/>
      <c r="AJ18" s="66" t="s">
        <v>75</v>
      </c>
      <c r="AK18" s="67" t="s">
        <v>76</v>
      </c>
      <c r="AL18" s="67" t="s">
        <v>77</v>
      </c>
      <c r="AM18" s="67" t="s">
        <v>78</v>
      </c>
      <c r="AN18" s="67" t="s">
        <v>79</v>
      </c>
      <c r="AO18" s="67" t="s">
        <v>80</v>
      </c>
      <c r="AP18" s="67" t="s">
        <v>81</v>
      </c>
      <c r="AQ18" s="67" t="s">
        <v>82</v>
      </c>
      <c r="AR18" s="67" t="s">
        <v>83</v>
      </c>
      <c r="AS18" s="67" t="s">
        <v>84</v>
      </c>
      <c r="AT18" s="67" t="s">
        <v>85</v>
      </c>
      <c r="AU18" s="67" t="s">
        <v>86</v>
      </c>
      <c r="AV18" s="68" t="s">
        <v>87</v>
      </c>
      <c r="AW18" s="68" t="s">
        <v>88</v>
      </c>
      <c r="AX18" s="41"/>
      <c r="AY18" s="70"/>
      <c r="AZ18" s="66" t="s">
        <v>75</v>
      </c>
      <c r="BA18" s="67" t="s">
        <v>76</v>
      </c>
      <c r="BB18" s="67" t="s">
        <v>77</v>
      </c>
      <c r="BC18" s="67" t="s">
        <v>78</v>
      </c>
      <c r="BD18" s="67" t="s">
        <v>79</v>
      </c>
      <c r="BE18" s="67" t="s">
        <v>80</v>
      </c>
      <c r="BF18" s="67" t="s">
        <v>81</v>
      </c>
      <c r="BG18" s="67" t="s">
        <v>82</v>
      </c>
      <c r="BH18" s="67" t="s">
        <v>83</v>
      </c>
      <c r="BI18" s="67" t="s">
        <v>84</v>
      </c>
      <c r="BJ18" s="67" t="s">
        <v>85</v>
      </c>
      <c r="BK18" s="67" t="s">
        <v>86</v>
      </c>
      <c r="BL18" s="68" t="s">
        <v>87</v>
      </c>
      <c r="BM18" s="68" t="s">
        <v>88</v>
      </c>
      <c r="BN18" s="41"/>
      <c r="BO18" s="70"/>
      <c r="BP18" s="66" t="s">
        <v>75</v>
      </c>
      <c r="BQ18" s="67" t="s">
        <v>76</v>
      </c>
      <c r="BR18" s="67" t="s">
        <v>77</v>
      </c>
      <c r="BS18" s="67" t="s">
        <v>78</v>
      </c>
      <c r="BT18" s="67" t="s">
        <v>79</v>
      </c>
      <c r="BU18" s="67" t="s">
        <v>80</v>
      </c>
      <c r="BV18" s="67" t="s">
        <v>81</v>
      </c>
      <c r="BW18" s="67" t="s">
        <v>82</v>
      </c>
      <c r="BX18" s="67" t="s">
        <v>83</v>
      </c>
      <c r="BY18" s="67" t="s">
        <v>84</v>
      </c>
      <c r="BZ18" s="67" t="s">
        <v>85</v>
      </c>
      <c r="CA18" s="67" t="s">
        <v>86</v>
      </c>
      <c r="CB18" s="68" t="s">
        <v>87</v>
      </c>
      <c r="CC18" s="68" t="s">
        <v>88</v>
      </c>
      <c r="CD18" s="41"/>
    </row>
    <row r="19" ht="30.0" customHeight="1">
      <c r="B19" s="98" t="s">
        <v>102</v>
      </c>
      <c r="C19" s="73" t="s">
        <v>90</v>
      </c>
      <c r="D19" s="99">
        <v>1000.0</v>
      </c>
      <c r="E19" s="100">
        <v>1500.0</v>
      </c>
      <c r="F19" s="100">
        <v>2000.0</v>
      </c>
      <c r="G19" s="100">
        <v>2500.0</v>
      </c>
      <c r="H19" s="80"/>
      <c r="I19" s="80"/>
      <c r="J19" s="80"/>
      <c r="K19" s="80"/>
      <c r="L19" s="80"/>
      <c r="M19" s="80"/>
      <c r="N19" s="80"/>
      <c r="O19" s="80"/>
      <c r="P19" s="77">
        <f t="shared" ref="P19:P20" si="16">SUMIF(D41:O41,"=1",D19:O19)</f>
        <v>7000</v>
      </c>
      <c r="Q19" s="101">
        <f t="shared" ref="Q19:Q20" si="17">SUM(D19:O19)</f>
        <v>7000</v>
      </c>
      <c r="R19" s="41">
        <v>12.0</v>
      </c>
      <c r="S19" s="79" t="s">
        <v>90</v>
      </c>
      <c r="T19" s="80">
        <v>55.0</v>
      </c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>
        <v>2.0</v>
      </c>
      <c r="AF19" s="77">
        <f t="shared" ref="AF19:AF20" si="18">SUMIF(T41:AE41,"=1",T19:AE19)</f>
        <v>57</v>
      </c>
      <c r="AG19" s="77">
        <f t="shared" ref="AG19:AG20" si="19">SUM(T19:AE19)</f>
        <v>57</v>
      </c>
      <c r="AH19" s="62"/>
      <c r="AI19" s="79" t="s">
        <v>90</v>
      </c>
      <c r="AJ19" s="80">
        <v>7.0</v>
      </c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>
        <v>4.0</v>
      </c>
      <c r="AV19" s="77">
        <f t="shared" ref="AV19:AV20" si="20">SUMIF(AJ41:AU41,"=1",AJ19:AU19)</f>
        <v>11</v>
      </c>
      <c r="AW19" s="77">
        <f t="shared" ref="AW19:AW20" si="21">SUM(AJ19:AU19)</f>
        <v>11</v>
      </c>
      <c r="AX19" s="41"/>
      <c r="AY19" s="79" t="s">
        <v>90</v>
      </c>
      <c r="AZ19" s="80">
        <v>2.0</v>
      </c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>
        <v>3.0</v>
      </c>
      <c r="BL19" s="77">
        <f t="shared" ref="BL19:BL20" si="22">SUMIF(AZ41:BK41,"=1",AZ19:BK19)</f>
        <v>5</v>
      </c>
      <c r="BM19" s="77">
        <f t="shared" ref="BM19:BM20" si="23">SUM(AZ19:BK19)</f>
        <v>5</v>
      </c>
      <c r="BN19" s="41"/>
      <c r="BO19" s="79" t="s">
        <v>90</v>
      </c>
      <c r="BP19" s="80">
        <v>2.0</v>
      </c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>
        <v>4.0</v>
      </c>
      <c r="CB19" s="77">
        <f t="shared" ref="CB19:CB20" si="24">SUMIF(BP41:CA41,"=1",BP19:CA19)</f>
        <v>6</v>
      </c>
      <c r="CC19" s="77">
        <f t="shared" ref="CC19:CC20" si="25">SUM(BP19:CA19)</f>
        <v>6</v>
      </c>
      <c r="CD19" s="41"/>
    </row>
    <row r="20" ht="30.0" customHeight="1">
      <c r="B20" s="81"/>
      <c r="C20" s="73" t="s">
        <v>91</v>
      </c>
      <c r="D20" s="88">
        <v>900.0</v>
      </c>
      <c r="E20" s="100">
        <v>1600.0</v>
      </c>
      <c r="F20" s="100">
        <v>2050.0</v>
      </c>
      <c r="G20" s="100">
        <v>2600.0</v>
      </c>
      <c r="H20" s="80"/>
      <c r="I20" s="80"/>
      <c r="J20" s="80"/>
      <c r="K20" s="80"/>
      <c r="L20" s="80"/>
      <c r="M20" s="80"/>
      <c r="N20" s="80"/>
      <c r="O20" s="80"/>
      <c r="P20" s="77">
        <f t="shared" si="16"/>
        <v>7150</v>
      </c>
      <c r="Q20" s="77">
        <f t="shared" si="17"/>
        <v>7150</v>
      </c>
      <c r="R20" s="41">
        <v>13.0</v>
      </c>
      <c r="S20" s="79" t="s">
        <v>91</v>
      </c>
      <c r="T20" s="80">
        <v>45.0</v>
      </c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>
        <v>2.0</v>
      </c>
      <c r="AF20" s="77">
        <f t="shared" si="18"/>
        <v>47</v>
      </c>
      <c r="AG20" s="77">
        <f t="shared" si="19"/>
        <v>47</v>
      </c>
      <c r="AH20" s="62"/>
      <c r="AI20" s="79" t="s">
        <v>91</v>
      </c>
      <c r="AJ20" s="80">
        <v>78.0</v>
      </c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>
        <v>5.0</v>
      </c>
      <c r="AV20" s="77">
        <f t="shared" si="20"/>
        <v>83</v>
      </c>
      <c r="AW20" s="77">
        <f t="shared" si="21"/>
        <v>83</v>
      </c>
      <c r="AX20" s="41"/>
      <c r="AY20" s="79" t="s">
        <v>91</v>
      </c>
      <c r="AZ20" s="80">
        <v>2.0</v>
      </c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>
        <v>3.0</v>
      </c>
      <c r="BL20" s="77">
        <f t="shared" si="22"/>
        <v>5</v>
      </c>
      <c r="BM20" s="77">
        <f t="shared" si="23"/>
        <v>5</v>
      </c>
      <c r="BN20" s="41"/>
      <c r="BO20" s="79" t="s">
        <v>91</v>
      </c>
      <c r="BP20" s="80">
        <v>2.0</v>
      </c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>
        <v>4.0</v>
      </c>
      <c r="CB20" s="77">
        <f t="shared" si="24"/>
        <v>6</v>
      </c>
      <c r="CC20" s="77">
        <f t="shared" si="25"/>
        <v>6</v>
      </c>
      <c r="CD20" s="41"/>
    </row>
    <row r="21" ht="30.0" customHeight="1">
      <c r="B21" s="82"/>
      <c r="C21" s="73" t="s">
        <v>92</v>
      </c>
      <c r="D21" s="83">
        <f t="shared" ref="D21:Q21" si="26">IF(OR(ISERROR(D20/D19-1),D20=""),"",D20/D19-1)</f>
        <v>-0.1</v>
      </c>
      <c r="E21" s="83">
        <f t="shared" si="26"/>
        <v>0.06666666667</v>
      </c>
      <c r="F21" s="84">
        <f t="shared" si="26"/>
        <v>0.025</v>
      </c>
      <c r="G21" s="85">
        <f t="shared" si="26"/>
        <v>0.04</v>
      </c>
      <c r="H21" s="85" t="str">
        <f t="shared" si="26"/>
        <v/>
      </c>
      <c r="I21" s="85" t="str">
        <f t="shared" si="26"/>
        <v/>
      </c>
      <c r="J21" s="85" t="str">
        <f t="shared" si="26"/>
        <v/>
      </c>
      <c r="K21" s="85" t="str">
        <f t="shared" si="26"/>
        <v/>
      </c>
      <c r="L21" s="85" t="str">
        <f t="shared" si="26"/>
        <v/>
      </c>
      <c r="M21" s="85" t="str">
        <f t="shared" si="26"/>
        <v/>
      </c>
      <c r="N21" s="85" t="str">
        <f t="shared" si="26"/>
        <v/>
      </c>
      <c r="O21" s="85" t="str">
        <f t="shared" si="26"/>
        <v/>
      </c>
      <c r="P21" s="86">
        <f t="shared" si="26"/>
        <v>0.02142857143</v>
      </c>
      <c r="Q21" s="86">
        <f t="shared" si="26"/>
        <v>0.02142857143</v>
      </c>
      <c r="R21" s="41"/>
      <c r="S21" s="79" t="s">
        <v>92</v>
      </c>
      <c r="T21" s="85">
        <f t="shared" ref="T21:AG21" si="27">IF(OR(ISERROR(T20/T19-1),T20=""),"",T20/T19-1)</f>
        <v>-0.1818181818</v>
      </c>
      <c r="U21" s="85" t="str">
        <f t="shared" si="27"/>
        <v/>
      </c>
      <c r="V21" s="85" t="str">
        <f t="shared" si="27"/>
        <v/>
      </c>
      <c r="W21" s="85" t="str">
        <f t="shared" si="27"/>
        <v/>
      </c>
      <c r="X21" s="85" t="str">
        <f t="shared" si="27"/>
        <v/>
      </c>
      <c r="Y21" s="85" t="str">
        <f t="shared" si="27"/>
        <v/>
      </c>
      <c r="Z21" s="85" t="str">
        <f t="shared" si="27"/>
        <v/>
      </c>
      <c r="AA21" s="85" t="str">
        <f t="shared" si="27"/>
        <v/>
      </c>
      <c r="AB21" s="85" t="str">
        <f t="shared" si="27"/>
        <v/>
      </c>
      <c r="AC21" s="85" t="str">
        <f t="shared" si="27"/>
        <v/>
      </c>
      <c r="AD21" s="85" t="str">
        <f t="shared" si="27"/>
        <v/>
      </c>
      <c r="AE21" s="85">
        <f t="shared" si="27"/>
        <v>0</v>
      </c>
      <c r="AF21" s="86">
        <f t="shared" si="27"/>
        <v>-0.1754385965</v>
      </c>
      <c r="AG21" s="86">
        <f t="shared" si="27"/>
        <v>-0.1754385965</v>
      </c>
      <c r="AH21" s="62"/>
      <c r="AI21" s="79" t="s">
        <v>92</v>
      </c>
      <c r="AJ21" s="85">
        <f t="shared" ref="AJ21:AW21" si="28">IF(OR(ISERROR(AJ20/AJ19-1),AJ20=""),"",AJ20/AJ19-1)</f>
        <v>10.14285714</v>
      </c>
      <c r="AK21" s="85" t="str">
        <f t="shared" si="28"/>
        <v/>
      </c>
      <c r="AL21" s="85" t="str">
        <f t="shared" si="28"/>
        <v/>
      </c>
      <c r="AM21" s="85" t="str">
        <f t="shared" si="28"/>
        <v/>
      </c>
      <c r="AN21" s="85" t="str">
        <f t="shared" si="28"/>
        <v/>
      </c>
      <c r="AO21" s="85" t="str">
        <f t="shared" si="28"/>
        <v/>
      </c>
      <c r="AP21" s="85" t="str">
        <f t="shared" si="28"/>
        <v/>
      </c>
      <c r="AQ21" s="85" t="str">
        <f t="shared" si="28"/>
        <v/>
      </c>
      <c r="AR21" s="85" t="str">
        <f t="shared" si="28"/>
        <v/>
      </c>
      <c r="AS21" s="85" t="str">
        <f t="shared" si="28"/>
        <v/>
      </c>
      <c r="AT21" s="85" t="str">
        <f t="shared" si="28"/>
        <v/>
      </c>
      <c r="AU21" s="85">
        <f t="shared" si="28"/>
        <v>0.25</v>
      </c>
      <c r="AV21" s="86">
        <f t="shared" si="28"/>
        <v>6.545454545</v>
      </c>
      <c r="AW21" s="86">
        <f t="shared" si="28"/>
        <v>6.545454545</v>
      </c>
      <c r="AX21" s="41"/>
      <c r="AY21" s="79" t="s">
        <v>92</v>
      </c>
      <c r="AZ21" s="85">
        <f t="shared" ref="AZ21:BM21" si="29">IF(OR(ISERROR(AZ20/AZ19-1),AZ20=""),"",AZ20/AZ19-1)</f>
        <v>0</v>
      </c>
      <c r="BA21" s="85" t="str">
        <f t="shared" si="29"/>
        <v/>
      </c>
      <c r="BB21" s="85" t="str">
        <f t="shared" si="29"/>
        <v/>
      </c>
      <c r="BC21" s="85" t="str">
        <f t="shared" si="29"/>
        <v/>
      </c>
      <c r="BD21" s="85" t="str">
        <f t="shared" si="29"/>
        <v/>
      </c>
      <c r="BE21" s="85" t="str">
        <f t="shared" si="29"/>
        <v/>
      </c>
      <c r="BF21" s="85" t="str">
        <f t="shared" si="29"/>
        <v/>
      </c>
      <c r="BG21" s="85" t="str">
        <f t="shared" si="29"/>
        <v/>
      </c>
      <c r="BH21" s="85" t="str">
        <f t="shared" si="29"/>
        <v/>
      </c>
      <c r="BI21" s="85" t="str">
        <f t="shared" si="29"/>
        <v/>
      </c>
      <c r="BJ21" s="85" t="str">
        <f t="shared" si="29"/>
        <v/>
      </c>
      <c r="BK21" s="85">
        <f t="shared" si="29"/>
        <v>0</v>
      </c>
      <c r="BL21" s="86">
        <f t="shared" si="29"/>
        <v>0</v>
      </c>
      <c r="BM21" s="86">
        <f t="shared" si="29"/>
        <v>0</v>
      </c>
      <c r="BN21" s="41"/>
      <c r="BO21" s="79" t="s">
        <v>92</v>
      </c>
      <c r="BP21" s="85">
        <f t="shared" ref="BP21:CC21" si="30">IF(OR(ISERROR(BP20/BP19-1),BP20=""),"",BP20/BP19-1)</f>
        <v>0</v>
      </c>
      <c r="BQ21" s="85" t="str">
        <f t="shared" si="30"/>
        <v/>
      </c>
      <c r="BR21" s="85" t="str">
        <f t="shared" si="30"/>
        <v/>
      </c>
      <c r="BS21" s="85" t="str">
        <f t="shared" si="30"/>
        <v/>
      </c>
      <c r="BT21" s="85" t="str">
        <f t="shared" si="30"/>
        <v/>
      </c>
      <c r="BU21" s="85" t="str">
        <f t="shared" si="30"/>
        <v/>
      </c>
      <c r="BV21" s="85" t="str">
        <f t="shared" si="30"/>
        <v/>
      </c>
      <c r="BW21" s="85" t="str">
        <f t="shared" si="30"/>
        <v/>
      </c>
      <c r="BX21" s="85" t="str">
        <f t="shared" si="30"/>
        <v/>
      </c>
      <c r="BY21" s="85" t="str">
        <f t="shared" si="30"/>
        <v/>
      </c>
      <c r="BZ21" s="85" t="str">
        <f t="shared" si="30"/>
        <v/>
      </c>
      <c r="CA21" s="85">
        <f t="shared" si="30"/>
        <v>0</v>
      </c>
      <c r="CB21" s="86">
        <f t="shared" si="30"/>
        <v>0</v>
      </c>
      <c r="CC21" s="86">
        <f t="shared" si="30"/>
        <v>0</v>
      </c>
      <c r="CD21" s="41"/>
    </row>
    <row r="22" ht="9.7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</row>
    <row r="23" ht="37.5" customHeight="1">
      <c r="B23" s="64" t="s">
        <v>73</v>
      </c>
      <c r="C23" s="87" t="s">
        <v>95</v>
      </c>
      <c r="D23" s="66" t="s">
        <v>75</v>
      </c>
      <c r="E23" s="67" t="s">
        <v>76</v>
      </c>
      <c r="F23" s="67" t="s">
        <v>77</v>
      </c>
      <c r="G23" s="67" t="s">
        <v>78</v>
      </c>
      <c r="H23" s="67" t="s">
        <v>79</v>
      </c>
      <c r="I23" s="67" t="s">
        <v>80</v>
      </c>
      <c r="J23" s="67" t="s">
        <v>81</v>
      </c>
      <c r="K23" s="67" t="s">
        <v>82</v>
      </c>
      <c r="L23" s="67" t="s">
        <v>83</v>
      </c>
      <c r="M23" s="67" t="s">
        <v>84</v>
      </c>
      <c r="N23" s="67" t="s">
        <v>85</v>
      </c>
      <c r="O23" s="67" t="s">
        <v>86</v>
      </c>
      <c r="P23" s="68" t="s">
        <v>87</v>
      </c>
      <c r="Q23" s="68" t="s">
        <v>88</v>
      </c>
      <c r="R23" s="41"/>
      <c r="S23" s="70"/>
      <c r="T23" s="66" t="s">
        <v>75</v>
      </c>
      <c r="U23" s="67" t="s">
        <v>76</v>
      </c>
      <c r="V23" s="67" t="s">
        <v>77</v>
      </c>
      <c r="W23" s="67" t="s">
        <v>78</v>
      </c>
      <c r="X23" s="67" t="s">
        <v>79</v>
      </c>
      <c r="Y23" s="67" t="s">
        <v>80</v>
      </c>
      <c r="Z23" s="67" t="s">
        <v>81</v>
      </c>
      <c r="AA23" s="67" t="s">
        <v>82</v>
      </c>
      <c r="AB23" s="67" t="s">
        <v>83</v>
      </c>
      <c r="AC23" s="67" t="s">
        <v>84</v>
      </c>
      <c r="AD23" s="67" t="s">
        <v>85</v>
      </c>
      <c r="AE23" s="67" t="s">
        <v>86</v>
      </c>
      <c r="AF23" s="68" t="s">
        <v>87</v>
      </c>
      <c r="AG23" s="68" t="s">
        <v>88</v>
      </c>
      <c r="AH23" s="62"/>
      <c r="AI23" s="70"/>
      <c r="AJ23" s="66" t="s">
        <v>75</v>
      </c>
      <c r="AK23" s="67" t="s">
        <v>76</v>
      </c>
      <c r="AL23" s="67" t="s">
        <v>77</v>
      </c>
      <c r="AM23" s="67" t="s">
        <v>78</v>
      </c>
      <c r="AN23" s="67" t="s">
        <v>79</v>
      </c>
      <c r="AO23" s="67" t="s">
        <v>80</v>
      </c>
      <c r="AP23" s="67" t="s">
        <v>81</v>
      </c>
      <c r="AQ23" s="67" t="s">
        <v>82</v>
      </c>
      <c r="AR23" s="67" t="s">
        <v>83</v>
      </c>
      <c r="AS23" s="67" t="s">
        <v>84</v>
      </c>
      <c r="AT23" s="67" t="s">
        <v>85</v>
      </c>
      <c r="AU23" s="67" t="s">
        <v>86</v>
      </c>
      <c r="AV23" s="68" t="s">
        <v>87</v>
      </c>
      <c r="AW23" s="68" t="s">
        <v>88</v>
      </c>
      <c r="AX23" s="41"/>
      <c r="AY23" s="70"/>
      <c r="AZ23" s="66" t="s">
        <v>75</v>
      </c>
      <c r="BA23" s="67" t="s">
        <v>76</v>
      </c>
      <c r="BB23" s="67" t="s">
        <v>77</v>
      </c>
      <c r="BC23" s="67" t="s">
        <v>78</v>
      </c>
      <c r="BD23" s="67" t="s">
        <v>79</v>
      </c>
      <c r="BE23" s="67" t="s">
        <v>80</v>
      </c>
      <c r="BF23" s="67" t="s">
        <v>81</v>
      </c>
      <c r="BG23" s="67" t="s">
        <v>82</v>
      </c>
      <c r="BH23" s="67" t="s">
        <v>83</v>
      </c>
      <c r="BI23" s="67" t="s">
        <v>84</v>
      </c>
      <c r="BJ23" s="67" t="s">
        <v>85</v>
      </c>
      <c r="BK23" s="67" t="s">
        <v>86</v>
      </c>
      <c r="BL23" s="68" t="s">
        <v>87</v>
      </c>
      <c r="BM23" s="68" t="s">
        <v>88</v>
      </c>
      <c r="BN23" s="41"/>
      <c r="BO23" s="70"/>
      <c r="BP23" s="66" t="s">
        <v>75</v>
      </c>
      <c r="BQ23" s="67" t="s">
        <v>76</v>
      </c>
      <c r="BR23" s="67" t="s">
        <v>77</v>
      </c>
      <c r="BS23" s="67" t="s">
        <v>78</v>
      </c>
      <c r="BT23" s="67" t="s">
        <v>79</v>
      </c>
      <c r="BU23" s="67" t="s">
        <v>80</v>
      </c>
      <c r="BV23" s="67" t="s">
        <v>81</v>
      </c>
      <c r="BW23" s="67" t="s">
        <v>82</v>
      </c>
      <c r="BX23" s="67" t="s">
        <v>83</v>
      </c>
      <c r="BY23" s="67" t="s">
        <v>84</v>
      </c>
      <c r="BZ23" s="67" t="s">
        <v>85</v>
      </c>
      <c r="CA23" s="67" t="s">
        <v>86</v>
      </c>
      <c r="CB23" s="68" t="s">
        <v>87</v>
      </c>
      <c r="CC23" s="68" t="s">
        <v>88</v>
      </c>
      <c r="CD23" s="41"/>
    </row>
    <row r="24" ht="30.0" customHeight="1">
      <c r="B24" s="98" t="s">
        <v>103</v>
      </c>
      <c r="C24" s="73" t="s">
        <v>90</v>
      </c>
      <c r="D24" s="88">
        <v>90.0</v>
      </c>
      <c r="E24" s="88">
        <v>90.0</v>
      </c>
      <c r="F24" s="88">
        <v>90.0</v>
      </c>
      <c r="G24" s="88">
        <v>90.0</v>
      </c>
      <c r="H24" s="80"/>
      <c r="I24" s="80"/>
      <c r="J24" s="80"/>
      <c r="K24" s="80"/>
      <c r="L24" s="80"/>
      <c r="M24" s="80"/>
      <c r="N24" s="80"/>
      <c r="O24" s="80"/>
      <c r="P24" s="77">
        <f t="shared" ref="P24:P25" si="31">SUMIF(D43:O43,"=1",D24:O24)</f>
        <v>360</v>
      </c>
      <c r="Q24" s="77">
        <f t="shared" ref="Q24:Q25" si="32">SUM(D24:O24)</f>
        <v>360</v>
      </c>
      <c r="R24" s="41">
        <v>17.0</v>
      </c>
      <c r="S24" s="79" t="s">
        <v>90</v>
      </c>
      <c r="T24" s="80">
        <v>10.0</v>
      </c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>
        <v>2.0</v>
      </c>
      <c r="AF24" s="77">
        <f t="shared" ref="AF24:AF25" si="33">SUMIF(T43:AE43,"=1",T24:AE24)</f>
        <v>12</v>
      </c>
      <c r="AG24" s="77">
        <f t="shared" ref="AG24:AG25" si="34">SUM(T24:AE24)</f>
        <v>12</v>
      </c>
      <c r="AH24" s="62"/>
      <c r="AI24" s="79" t="s">
        <v>90</v>
      </c>
      <c r="AJ24" s="80">
        <v>90.0</v>
      </c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77">
        <f t="shared" ref="AV24:AV25" si="35">SUMIF(AJ43:AU43,"=1",AJ24:AU24)</f>
        <v>90</v>
      </c>
      <c r="AW24" s="77">
        <f t="shared" ref="AW24:AW25" si="36">SUM(AJ24:AU24)</f>
        <v>90</v>
      </c>
      <c r="AX24" s="41"/>
      <c r="AY24" s="79" t="s">
        <v>90</v>
      </c>
      <c r="AZ24" s="80">
        <v>7.0</v>
      </c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>
        <v>9.0</v>
      </c>
      <c r="BL24" s="77">
        <f t="shared" ref="BL24:BL25" si="37">SUMIF(AZ43:BK43,"=1",AZ24:BK24)</f>
        <v>16</v>
      </c>
      <c r="BM24" s="77">
        <f t="shared" ref="BM24:BM25" si="38">SUM(AZ24:BK24)</f>
        <v>16</v>
      </c>
      <c r="BN24" s="41"/>
      <c r="BO24" s="79" t="s">
        <v>90</v>
      </c>
      <c r="BP24" s="80">
        <v>4.0</v>
      </c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>
        <v>9.0</v>
      </c>
      <c r="CB24" s="77">
        <f t="shared" ref="CB24:CB25" si="39">SUMIF(BP43:CA43,"=1",BP24:CA24)</f>
        <v>13</v>
      </c>
      <c r="CC24" s="77">
        <f t="shared" ref="CC24:CC25" si="40">SUM(BP24:CA24)</f>
        <v>13</v>
      </c>
      <c r="CD24" s="41"/>
      <c r="CE24" s="96"/>
      <c r="CF24" s="96"/>
      <c r="CG24" s="96"/>
      <c r="CH24" s="96"/>
      <c r="CI24" s="96"/>
      <c r="CJ24" s="96"/>
    </row>
    <row r="25" ht="30.0" customHeight="1">
      <c r="B25" s="81"/>
      <c r="C25" s="73" t="s">
        <v>91</v>
      </c>
      <c r="D25" s="88">
        <v>88.0</v>
      </c>
      <c r="E25" s="88">
        <v>92.0</v>
      </c>
      <c r="F25" s="88">
        <v>93.0</v>
      </c>
      <c r="G25" s="88">
        <v>95.0</v>
      </c>
      <c r="H25" s="80"/>
      <c r="I25" s="80"/>
      <c r="J25" s="80"/>
      <c r="K25" s="80"/>
      <c r="L25" s="80"/>
      <c r="M25" s="80"/>
      <c r="N25" s="80"/>
      <c r="O25" s="80"/>
      <c r="P25" s="77">
        <f t="shared" si="31"/>
        <v>368</v>
      </c>
      <c r="Q25" s="77">
        <f t="shared" si="32"/>
        <v>368</v>
      </c>
      <c r="R25" s="41">
        <v>18.0</v>
      </c>
      <c r="S25" s="79" t="s">
        <v>91</v>
      </c>
      <c r="T25" s="80">
        <v>90.0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>
        <v>3.0</v>
      </c>
      <c r="AF25" s="77">
        <f t="shared" si="33"/>
        <v>93</v>
      </c>
      <c r="AG25" s="77">
        <f t="shared" si="34"/>
        <v>93</v>
      </c>
      <c r="AH25" s="62"/>
      <c r="AI25" s="79" t="s">
        <v>91</v>
      </c>
      <c r="AJ25" s="80">
        <v>10.0</v>
      </c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77">
        <f t="shared" si="35"/>
        <v>10</v>
      </c>
      <c r="AW25" s="77">
        <f t="shared" si="36"/>
        <v>10</v>
      </c>
      <c r="AX25" s="41"/>
      <c r="AY25" s="79" t="s">
        <v>91</v>
      </c>
      <c r="AZ25" s="80">
        <v>8.0</v>
      </c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>
        <v>10.0</v>
      </c>
      <c r="BL25" s="77">
        <f t="shared" si="37"/>
        <v>18</v>
      </c>
      <c r="BM25" s="77">
        <f t="shared" si="38"/>
        <v>18</v>
      </c>
      <c r="BN25" s="41"/>
      <c r="BO25" s="79" t="s">
        <v>91</v>
      </c>
      <c r="BP25" s="80">
        <v>9.0</v>
      </c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>
        <v>10.0</v>
      </c>
      <c r="CB25" s="77">
        <f t="shared" si="39"/>
        <v>19</v>
      </c>
      <c r="CC25" s="77">
        <f t="shared" si="40"/>
        <v>19</v>
      </c>
      <c r="CD25" s="41"/>
      <c r="CE25" s="96"/>
      <c r="CF25" s="96"/>
      <c r="CG25" s="96"/>
      <c r="CH25" s="96"/>
      <c r="CI25" s="96"/>
      <c r="CJ25" s="96"/>
    </row>
    <row r="26" ht="30.0" customHeight="1">
      <c r="B26" s="82"/>
      <c r="C26" s="73" t="s">
        <v>92</v>
      </c>
      <c r="D26" s="83">
        <f t="shared" ref="D26:Q26" si="41">IF(OR(ISERROR(D25/D24-1),D25=""),"",D25/D24-1)</f>
        <v>-0.02222222222</v>
      </c>
      <c r="E26" s="83">
        <f t="shared" si="41"/>
        <v>0.02222222222</v>
      </c>
      <c r="F26" s="84">
        <f t="shared" si="41"/>
        <v>0.03333333333</v>
      </c>
      <c r="G26" s="85">
        <f t="shared" si="41"/>
        <v>0.05555555556</v>
      </c>
      <c r="H26" s="85" t="str">
        <f t="shared" si="41"/>
        <v/>
      </c>
      <c r="I26" s="85" t="str">
        <f t="shared" si="41"/>
        <v/>
      </c>
      <c r="J26" s="85" t="str">
        <f t="shared" si="41"/>
        <v/>
      </c>
      <c r="K26" s="85" t="str">
        <f t="shared" si="41"/>
        <v/>
      </c>
      <c r="L26" s="85" t="str">
        <f t="shared" si="41"/>
        <v/>
      </c>
      <c r="M26" s="85" t="str">
        <f t="shared" si="41"/>
        <v/>
      </c>
      <c r="N26" s="85" t="str">
        <f t="shared" si="41"/>
        <v/>
      </c>
      <c r="O26" s="85" t="str">
        <f t="shared" si="41"/>
        <v/>
      </c>
      <c r="P26" s="86">
        <f t="shared" si="41"/>
        <v>0.02222222222</v>
      </c>
      <c r="Q26" s="86">
        <f t="shared" si="41"/>
        <v>0.02222222222</v>
      </c>
      <c r="R26" s="41"/>
      <c r="S26" s="79" t="s">
        <v>92</v>
      </c>
      <c r="T26" s="85">
        <f t="shared" ref="T26:AG26" si="42">IF(OR(ISERROR(T25/T24-1),T25=""),"",T25/T24-1)</f>
        <v>8</v>
      </c>
      <c r="U26" s="85" t="str">
        <f t="shared" si="42"/>
        <v/>
      </c>
      <c r="V26" s="85" t="str">
        <f t="shared" si="42"/>
        <v/>
      </c>
      <c r="W26" s="85" t="str">
        <f t="shared" si="42"/>
        <v/>
      </c>
      <c r="X26" s="85" t="str">
        <f t="shared" si="42"/>
        <v/>
      </c>
      <c r="Y26" s="85" t="str">
        <f t="shared" si="42"/>
        <v/>
      </c>
      <c r="Z26" s="85" t="str">
        <f t="shared" si="42"/>
        <v/>
      </c>
      <c r="AA26" s="85" t="str">
        <f t="shared" si="42"/>
        <v/>
      </c>
      <c r="AB26" s="85" t="str">
        <f t="shared" si="42"/>
        <v/>
      </c>
      <c r="AC26" s="85" t="str">
        <f t="shared" si="42"/>
        <v/>
      </c>
      <c r="AD26" s="85" t="str">
        <f t="shared" si="42"/>
        <v/>
      </c>
      <c r="AE26" s="85">
        <f t="shared" si="42"/>
        <v>0.5</v>
      </c>
      <c r="AF26" s="86">
        <f t="shared" si="42"/>
        <v>6.75</v>
      </c>
      <c r="AG26" s="86">
        <f t="shared" si="42"/>
        <v>6.75</v>
      </c>
      <c r="AH26" s="62"/>
      <c r="AI26" s="79" t="s">
        <v>92</v>
      </c>
      <c r="AJ26" s="85">
        <f t="shared" ref="AJ26:AW26" si="43">IF(OR(ISERROR(AJ25/AJ24-1),AJ25=""),"",AJ25/AJ24-1)</f>
        <v>-0.8888888889</v>
      </c>
      <c r="AK26" s="85" t="str">
        <f t="shared" si="43"/>
        <v/>
      </c>
      <c r="AL26" s="85" t="str">
        <f t="shared" si="43"/>
        <v/>
      </c>
      <c r="AM26" s="85" t="str">
        <f t="shared" si="43"/>
        <v/>
      </c>
      <c r="AN26" s="85" t="str">
        <f t="shared" si="43"/>
        <v/>
      </c>
      <c r="AO26" s="85" t="str">
        <f t="shared" si="43"/>
        <v/>
      </c>
      <c r="AP26" s="85" t="str">
        <f t="shared" si="43"/>
        <v/>
      </c>
      <c r="AQ26" s="85" t="str">
        <f t="shared" si="43"/>
        <v/>
      </c>
      <c r="AR26" s="85" t="str">
        <f t="shared" si="43"/>
        <v/>
      </c>
      <c r="AS26" s="85" t="str">
        <f t="shared" si="43"/>
        <v/>
      </c>
      <c r="AT26" s="85" t="str">
        <f t="shared" si="43"/>
        <v/>
      </c>
      <c r="AU26" s="85" t="str">
        <f t="shared" si="43"/>
        <v/>
      </c>
      <c r="AV26" s="86">
        <f t="shared" si="43"/>
        <v>-0.8888888889</v>
      </c>
      <c r="AW26" s="86">
        <f t="shared" si="43"/>
        <v>-0.8888888889</v>
      </c>
      <c r="AX26" s="41"/>
      <c r="AY26" s="79" t="s">
        <v>92</v>
      </c>
      <c r="AZ26" s="85">
        <f t="shared" ref="AZ26:BM26" si="44">IF(OR(ISERROR(AZ25/AZ24-1),AZ25=""),"",AZ25/AZ24-1)</f>
        <v>0.1428571429</v>
      </c>
      <c r="BA26" s="85" t="str">
        <f t="shared" si="44"/>
        <v/>
      </c>
      <c r="BB26" s="85" t="str">
        <f t="shared" si="44"/>
        <v/>
      </c>
      <c r="BC26" s="85" t="str">
        <f t="shared" si="44"/>
        <v/>
      </c>
      <c r="BD26" s="85" t="str">
        <f t="shared" si="44"/>
        <v/>
      </c>
      <c r="BE26" s="85" t="str">
        <f t="shared" si="44"/>
        <v/>
      </c>
      <c r="BF26" s="85" t="str">
        <f t="shared" si="44"/>
        <v/>
      </c>
      <c r="BG26" s="85" t="str">
        <f t="shared" si="44"/>
        <v/>
      </c>
      <c r="BH26" s="85" t="str">
        <f t="shared" si="44"/>
        <v/>
      </c>
      <c r="BI26" s="85" t="str">
        <f t="shared" si="44"/>
        <v/>
      </c>
      <c r="BJ26" s="85" t="str">
        <f t="shared" si="44"/>
        <v/>
      </c>
      <c r="BK26" s="85">
        <f t="shared" si="44"/>
        <v>0.1111111111</v>
      </c>
      <c r="BL26" s="86">
        <f t="shared" si="44"/>
        <v>0.125</v>
      </c>
      <c r="BM26" s="86">
        <f t="shared" si="44"/>
        <v>0.125</v>
      </c>
      <c r="BN26" s="41"/>
      <c r="BO26" s="79" t="s">
        <v>92</v>
      </c>
      <c r="BP26" s="85">
        <f t="shared" ref="BP26:CC26" si="45">IF(OR(ISERROR(BP25/BP24-1),BP25=""),"",BP25/BP24-1)</f>
        <v>1.25</v>
      </c>
      <c r="BQ26" s="85" t="str">
        <f t="shared" si="45"/>
        <v/>
      </c>
      <c r="BR26" s="85" t="str">
        <f t="shared" si="45"/>
        <v/>
      </c>
      <c r="BS26" s="85" t="str">
        <f t="shared" si="45"/>
        <v/>
      </c>
      <c r="BT26" s="85" t="str">
        <f t="shared" si="45"/>
        <v/>
      </c>
      <c r="BU26" s="85" t="str">
        <f t="shared" si="45"/>
        <v/>
      </c>
      <c r="BV26" s="85" t="str">
        <f t="shared" si="45"/>
        <v/>
      </c>
      <c r="BW26" s="85" t="str">
        <f t="shared" si="45"/>
        <v/>
      </c>
      <c r="BX26" s="85" t="str">
        <f t="shared" si="45"/>
        <v/>
      </c>
      <c r="BY26" s="85" t="str">
        <f t="shared" si="45"/>
        <v/>
      </c>
      <c r="BZ26" s="85" t="str">
        <f t="shared" si="45"/>
        <v/>
      </c>
      <c r="CA26" s="85">
        <f t="shared" si="45"/>
        <v>0.1111111111</v>
      </c>
      <c r="CB26" s="86">
        <f t="shared" si="45"/>
        <v>0.4615384615</v>
      </c>
      <c r="CC26" s="86">
        <f t="shared" si="45"/>
        <v>0.4615384615</v>
      </c>
      <c r="CD26" s="41"/>
    </row>
    <row r="27" ht="9.7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</row>
    <row r="28" ht="37.5" customHeight="1">
      <c r="B28" s="64" t="s">
        <v>73</v>
      </c>
      <c r="C28" s="87" t="s">
        <v>95</v>
      </c>
      <c r="D28" s="66" t="s">
        <v>75</v>
      </c>
      <c r="E28" s="67" t="s">
        <v>76</v>
      </c>
      <c r="F28" s="67" t="s">
        <v>77</v>
      </c>
      <c r="G28" s="67" t="s">
        <v>78</v>
      </c>
      <c r="H28" s="67" t="s">
        <v>79</v>
      </c>
      <c r="I28" s="67" t="s">
        <v>80</v>
      </c>
      <c r="J28" s="67" t="s">
        <v>81</v>
      </c>
      <c r="K28" s="67" t="s">
        <v>82</v>
      </c>
      <c r="L28" s="67" t="s">
        <v>83</v>
      </c>
      <c r="M28" s="67" t="s">
        <v>84</v>
      </c>
      <c r="N28" s="67" t="s">
        <v>85</v>
      </c>
      <c r="O28" s="67" t="s">
        <v>86</v>
      </c>
      <c r="P28" s="68" t="s">
        <v>87</v>
      </c>
      <c r="Q28" s="68" t="s">
        <v>88</v>
      </c>
      <c r="R28" s="41"/>
      <c r="S28" s="70"/>
      <c r="T28" s="66" t="s">
        <v>75</v>
      </c>
      <c r="U28" s="67" t="s">
        <v>76</v>
      </c>
      <c r="V28" s="67" t="s">
        <v>77</v>
      </c>
      <c r="W28" s="67" t="s">
        <v>78</v>
      </c>
      <c r="X28" s="67" t="s">
        <v>79</v>
      </c>
      <c r="Y28" s="67" t="s">
        <v>80</v>
      </c>
      <c r="Z28" s="67" t="s">
        <v>81</v>
      </c>
      <c r="AA28" s="67" t="s">
        <v>82</v>
      </c>
      <c r="AB28" s="67" t="s">
        <v>83</v>
      </c>
      <c r="AC28" s="67" t="s">
        <v>84</v>
      </c>
      <c r="AD28" s="67" t="s">
        <v>85</v>
      </c>
      <c r="AE28" s="67" t="s">
        <v>86</v>
      </c>
      <c r="AF28" s="68" t="s">
        <v>87</v>
      </c>
      <c r="AG28" s="68" t="s">
        <v>88</v>
      </c>
      <c r="AH28" s="62"/>
      <c r="AI28" s="70"/>
      <c r="AJ28" s="66" t="s">
        <v>75</v>
      </c>
      <c r="AK28" s="67" t="s">
        <v>76</v>
      </c>
      <c r="AL28" s="67" t="s">
        <v>77</v>
      </c>
      <c r="AM28" s="67" t="s">
        <v>78</v>
      </c>
      <c r="AN28" s="67" t="s">
        <v>79</v>
      </c>
      <c r="AO28" s="67" t="s">
        <v>80</v>
      </c>
      <c r="AP28" s="67" t="s">
        <v>81</v>
      </c>
      <c r="AQ28" s="67" t="s">
        <v>82</v>
      </c>
      <c r="AR28" s="67" t="s">
        <v>83</v>
      </c>
      <c r="AS28" s="67" t="s">
        <v>84</v>
      </c>
      <c r="AT28" s="67" t="s">
        <v>85</v>
      </c>
      <c r="AU28" s="67" t="s">
        <v>86</v>
      </c>
      <c r="AV28" s="68" t="s">
        <v>87</v>
      </c>
      <c r="AW28" s="68" t="s">
        <v>88</v>
      </c>
      <c r="AX28" s="41"/>
      <c r="AY28" s="70"/>
      <c r="AZ28" s="66" t="s">
        <v>75</v>
      </c>
      <c r="BA28" s="67" t="s">
        <v>76</v>
      </c>
      <c r="BB28" s="67" t="s">
        <v>77</v>
      </c>
      <c r="BC28" s="67" t="s">
        <v>78</v>
      </c>
      <c r="BD28" s="67" t="s">
        <v>79</v>
      </c>
      <c r="BE28" s="67" t="s">
        <v>80</v>
      </c>
      <c r="BF28" s="67" t="s">
        <v>81</v>
      </c>
      <c r="BG28" s="67" t="s">
        <v>82</v>
      </c>
      <c r="BH28" s="67" t="s">
        <v>83</v>
      </c>
      <c r="BI28" s="67" t="s">
        <v>84</v>
      </c>
      <c r="BJ28" s="67" t="s">
        <v>85</v>
      </c>
      <c r="BK28" s="67" t="s">
        <v>86</v>
      </c>
      <c r="BL28" s="68" t="s">
        <v>87</v>
      </c>
      <c r="BM28" s="68" t="s">
        <v>88</v>
      </c>
      <c r="BN28" s="41"/>
      <c r="BO28" s="70"/>
      <c r="BP28" s="66" t="s">
        <v>75</v>
      </c>
      <c r="BQ28" s="67" t="s">
        <v>76</v>
      </c>
      <c r="BR28" s="67" t="s">
        <v>77</v>
      </c>
      <c r="BS28" s="67" t="s">
        <v>78</v>
      </c>
      <c r="BT28" s="67" t="s">
        <v>79</v>
      </c>
      <c r="BU28" s="67" t="s">
        <v>80</v>
      </c>
      <c r="BV28" s="67" t="s">
        <v>81</v>
      </c>
      <c r="BW28" s="67" t="s">
        <v>82</v>
      </c>
      <c r="BX28" s="67" t="s">
        <v>83</v>
      </c>
      <c r="BY28" s="67" t="s">
        <v>84</v>
      </c>
      <c r="BZ28" s="67" t="s">
        <v>85</v>
      </c>
      <c r="CA28" s="67" t="s">
        <v>86</v>
      </c>
      <c r="CB28" s="68" t="s">
        <v>87</v>
      </c>
      <c r="CC28" s="68" t="s">
        <v>88</v>
      </c>
      <c r="CD28" s="41"/>
    </row>
    <row r="29" ht="30.0" customHeight="1">
      <c r="B29" s="72" t="s">
        <v>104</v>
      </c>
      <c r="C29" s="73" t="s">
        <v>90</v>
      </c>
      <c r="D29" s="88">
        <v>5.0</v>
      </c>
      <c r="E29" s="102">
        <v>7.0</v>
      </c>
      <c r="F29" s="88">
        <v>10.0</v>
      </c>
      <c r="G29" s="88">
        <v>12.0</v>
      </c>
      <c r="H29" s="80"/>
      <c r="I29" s="80"/>
      <c r="J29" s="80"/>
      <c r="K29" s="80"/>
      <c r="L29" s="80"/>
      <c r="M29" s="80"/>
      <c r="N29" s="80"/>
      <c r="O29" s="80"/>
      <c r="P29" s="77">
        <f t="shared" ref="P29:P30" si="46">SUMIF(D45:O45,"=1",D29:O29)</f>
        <v>34</v>
      </c>
      <c r="Q29" s="77">
        <f t="shared" ref="Q29:Q30" si="47">SUM(D29:O29)</f>
        <v>34</v>
      </c>
      <c r="R29" s="41">
        <v>17.0</v>
      </c>
      <c r="S29" s="79" t="s">
        <v>90</v>
      </c>
      <c r="T29" s="80">
        <v>10.0</v>
      </c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>
        <v>2.0</v>
      </c>
      <c r="AF29" s="77">
        <f t="shared" ref="AF29:AF30" si="48">SUMIF(T45:AE45,"=1",T29:AE29)</f>
        <v>12</v>
      </c>
      <c r="AG29" s="77">
        <f t="shared" ref="AG29:AG30" si="49">SUM(T29:AE29)</f>
        <v>12</v>
      </c>
      <c r="AH29" s="62"/>
      <c r="AI29" s="79" t="s">
        <v>90</v>
      </c>
      <c r="AJ29" s="80">
        <v>90.0</v>
      </c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77">
        <f t="shared" ref="AV29:AV30" si="50">SUMIF(AJ45:AU45,"=1",AJ29:AU29)</f>
        <v>90</v>
      </c>
      <c r="AW29" s="77">
        <f t="shared" ref="AW29:AW30" si="51">SUM(AJ29:AU29)</f>
        <v>90</v>
      </c>
      <c r="AX29" s="41"/>
      <c r="AY29" s="79" t="s">
        <v>90</v>
      </c>
      <c r="AZ29" s="80">
        <v>7.0</v>
      </c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>
        <v>9.0</v>
      </c>
      <c r="BL29" s="77">
        <f t="shared" ref="BL29:BL30" si="52">SUMIF(AZ45:BK45,"=1",AZ29:BK29)</f>
        <v>16</v>
      </c>
      <c r="BM29" s="77">
        <f t="shared" ref="BM29:BM30" si="53">SUM(AZ29:BK29)</f>
        <v>16</v>
      </c>
      <c r="BN29" s="41"/>
      <c r="BO29" s="79" t="s">
        <v>90</v>
      </c>
      <c r="BP29" s="80">
        <v>4.0</v>
      </c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>
        <v>9.0</v>
      </c>
      <c r="CB29" s="77">
        <f t="shared" ref="CB29:CB30" si="54">SUMIF(BP45:CA45,"=1",BP29:CA29)</f>
        <v>13</v>
      </c>
      <c r="CC29" s="77">
        <f t="shared" ref="CC29:CC30" si="55">SUM(BP29:CA29)</f>
        <v>13</v>
      </c>
      <c r="CD29" s="41"/>
      <c r="CE29" s="96"/>
      <c r="CF29" s="96"/>
      <c r="CG29" s="96"/>
      <c r="CH29" s="96"/>
      <c r="CI29" s="96"/>
      <c r="CJ29" s="96"/>
    </row>
    <row r="30" ht="30.0" customHeight="1">
      <c r="B30" s="81"/>
      <c r="C30" s="73" t="s">
        <v>91</v>
      </c>
      <c r="D30" s="88">
        <v>4.0</v>
      </c>
      <c r="E30" s="102">
        <v>6.0</v>
      </c>
      <c r="F30" s="88">
        <v>9.0</v>
      </c>
      <c r="G30" s="88">
        <v>13.0</v>
      </c>
      <c r="H30" s="80"/>
      <c r="I30" s="80"/>
      <c r="J30" s="80"/>
      <c r="K30" s="80"/>
      <c r="L30" s="80"/>
      <c r="M30" s="80"/>
      <c r="N30" s="80"/>
      <c r="O30" s="80"/>
      <c r="P30" s="77">
        <f t="shared" si="46"/>
        <v>32</v>
      </c>
      <c r="Q30" s="77">
        <f t="shared" si="47"/>
        <v>32</v>
      </c>
      <c r="R30" s="41">
        <v>18.0</v>
      </c>
      <c r="S30" s="79" t="s">
        <v>91</v>
      </c>
      <c r="T30" s="80">
        <v>90.0</v>
      </c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>
        <v>3.0</v>
      </c>
      <c r="AF30" s="77">
        <f t="shared" si="48"/>
        <v>93</v>
      </c>
      <c r="AG30" s="77">
        <f t="shared" si="49"/>
        <v>93</v>
      </c>
      <c r="AH30" s="62"/>
      <c r="AI30" s="79" t="s">
        <v>91</v>
      </c>
      <c r="AJ30" s="80">
        <v>10.0</v>
      </c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77">
        <f t="shared" si="50"/>
        <v>10</v>
      </c>
      <c r="AW30" s="77">
        <f t="shared" si="51"/>
        <v>10</v>
      </c>
      <c r="AX30" s="41"/>
      <c r="AY30" s="79" t="s">
        <v>91</v>
      </c>
      <c r="AZ30" s="80">
        <v>8.0</v>
      </c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>
        <v>10.0</v>
      </c>
      <c r="BL30" s="77">
        <f t="shared" si="52"/>
        <v>18</v>
      </c>
      <c r="BM30" s="77">
        <f t="shared" si="53"/>
        <v>18</v>
      </c>
      <c r="BN30" s="41"/>
      <c r="BO30" s="79" t="s">
        <v>91</v>
      </c>
      <c r="BP30" s="80">
        <v>9.0</v>
      </c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>
        <v>10.0</v>
      </c>
      <c r="CB30" s="77">
        <f t="shared" si="54"/>
        <v>19</v>
      </c>
      <c r="CC30" s="77">
        <f t="shared" si="55"/>
        <v>19</v>
      </c>
      <c r="CD30" s="41"/>
      <c r="CE30" s="96"/>
      <c r="CF30" s="96"/>
      <c r="CG30" s="96"/>
      <c r="CH30" s="96"/>
      <c r="CI30" s="96"/>
      <c r="CJ30" s="96"/>
    </row>
    <row r="31" ht="30.0" customHeight="1">
      <c r="B31" s="82"/>
      <c r="C31" s="73" t="s">
        <v>92</v>
      </c>
      <c r="D31" s="83">
        <f t="shared" ref="D31:Q31" si="56">IF(OR(ISERROR(D30/D29-1),D30=""),"",D30/D29-1)</f>
        <v>-0.2</v>
      </c>
      <c r="E31" s="83">
        <f t="shared" si="56"/>
        <v>-0.1428571429</v>
      </c>
      <c r="F31" s="84">
        <f t="shared" si="56"/>
        <v>-0.1</v>
      </c>
      <c r="G31" s="85">
        <f t="shared" si="56"/>
        <v>0.08333333333</v>
      </c>
      <c r="H31" s="85" t="str">
        <f t="shared" si="56"/>
        <v/>
      </c>
      <c r="I31" s="85" t="str">
        <f t="shared" si="56"/>
        <v/>
      </c>
      <c r="J31" s="85" t="str">
        <f t="shared" si="56"/>
        <v/>
      </c>
      <c r="K31" s="85" t="str">
        <f t="shared" si="56"/>
        <v/>
      </c>
      <c r="L31" s="85" t="str">
        <f t="shared" si="56"/>
        <v/>
      </c>
      <c r="M31" s="85" t="str">
        <f t="shared" si="56"/>
        <v/>
      </c>
      <c r="N31" s="85" t="str">
        <f t="shared" si="56"/>
        <v/>
      </c>
      <c r="O31" s="85" t="str">
        <f t="shared" si="56"/>
        <v/>
      </c>
      <c r="P31" s="86">
        <f t="shared" si="56"/>
        <v>-0.05882352941</v>
      </c>
      <c r="Q31" s="86">
        <f t="shared" si="56"/>
        <v>-0.05882352941</v>
      </c>
      <c r="R31" s="41"/>
      <c r="S31" s="79" t="s">
        <v>92</v>
      </c>
      <c r="T31" s="85">
        <f t="shared" ref="T31:AG31" si="57">IF(OR(ISERROR(T30/T29-1),T30=""),"",T30/T29-1)</f>
        <v>8</v>
      </c>
      <c r="U31" s="85" t="str">
        <f t="shared" si="57"/>
        <v/>
      </c>
      <c r="V31" s="85" t="str">
        <f t="shared" si="57"/>
        <v/>
      </c>
      <c r="W31" s="85" t="str">
        <f t="shared" si="57"/>
        <v/>
      </c>
      <c r="X31" s="85" t="str">
        <f t="shared" si="57"/>
        <v/>
      </c>
      <c r="Y31" s="85" t="str">
        <f t="shared" si="57"/>
        <v/>
      </c>
      <c r="Z31" s="85" t="str">
        <f t="shared" si="57"/>
        <v/>
      </c>
      <c r="AA31" s="85" t="str">
        <f t="shared" si="57"/>
        <v/>
      </c>
      <c r="AB31" s="85" t="str">
        <f t="shared" si="57"/>
        <v/>
      </c>
      <c r="AC31" s="85" t="str">
        <f t="shared" si="57"/>
        <v/>
      </c>
      <c r="AD31" s="85" t="str">
        <f t="shared" si="57"/>
        <v/>
      </c>
      <c r="AE31" s="85">
        <f t="shared" si="57"/>
        <v>0.5</v>
      </c>
      <c r="AF31" s="86">
        <f t="shared" si="57"/>
        <v>6.75</v>
      </c>
      <c r="AG31" s="86">
        <f t="shared" si="57"/>
        <v>6.75</v>
      </c>
      <c r="AH31" s="62"/>
      <c r="AI31" s="79" t="s">
        <v>92</v>
      </c>
      <c r="AJ31" s="85">
        <f t="shared" ref="AJ31:AW31" si="58">IF(OR(ISERROR(AJ30/AJ29-1),AJ30=""),"",AJ30/AJ29-1)</f>
        <v>-0.8888888889</v>
      </c>
      <c r="AK31" s="85" t="str">
        <f t="shared" si="58"/>
        <v/>
      </c>
      <c r="AL31" s="85" t="str">
        <f t="shared" si="58"/>
        <v/>
      </c>
      <c r="AM31" s="85" t="str">
        <f t="shared" si="58"/>
        <v/>
      </c>
      <c r="AN31" s="85" t="str">
        <f t="shared" si="58"/>
        <v/>
      </c>
      <c r="AO31" s="85" t="str">
        <f t="shared" si="58"/>
        <v/>
      </c>
      <c r="AP31" s="85" t="str">
        <f t="shared" si="58"/>
        <v/>
      </c>
      <c r="AQ31" s="85" t="str">
        <f t="shared" si="58"/>
        <v/>
      </c>
      <c r="AR31" s="85" t="str">
        <f t="shared" si="58"/>
        <v/>
      </c>
      <c r="AS31" s="85" t="str">
        <f t="shared" si="58"/>
        <v/>
      </c>
      <c r="AT31" s="85" t="str">
        <f t="shared" si="58"/>
        <v/>
      </c>
      <c r="AU31" s="85" t="str">
        <f t="shared" si="58"/>
        <v/>
      </c>
      <c r="AV31" s="86">
        <f t="shared" si="58"/>
        <v>-0.8888888889</v>
      </c>
      <c r="AW31" s="86">
        <f t="shared" si="58"/>
        <v>-0.8888888889</v>
      </c>
      <c r="AX31" s="41"/>
      <c r="AY31" s="79" t="s">
        <v>92</v>
      </c>
      <c r="AZ31" s="85">
        <f t="shared" ref="AZ31:BM31" si="59">IF(OR(ISERROR(AZ30/AZ29-1),AZ30=""),"",AZ30/AZ29-1)</f>
        <v>0.1428571429</v>
      </c>
      <c r="BA31" s="85" t="str">
        <f t="shared" si="59"/>
        <v/>
      </c>
      <c r="BB31" s="85" t="str">
        <f t="shared" si="59"/>
        <v/>
      </c>
      <c r="BC31" s="85" t="str">
        <f t="shared" si="59"/>
        <v/>
      </c>
      <c r="BD31" s="85" t="str">
        <f t="shared" si="59"/>
        <v/>
      </c>
      <c r="BE31" s="85" t="str">
        <f t="shared" si="59"/>
        <v/>
      </c>
      <c r="BF31" s="85" t="str">
        <f t="shared" si="59"/>
        <v/>
      </c>
      <c r="BG31" s="85" t="str">
        <f t="shared" si="59"/>
        <v/>
      </c>
      <c r="BH31" s="85" t="str">
        <f t="shared" si="59"/>
        <v/>
      </c>
      <c r="BI31" s="85" t="str">
        <f t="shared" si="59"/>
        <v/>
      </c>
      <c r="BJ31" s="85" t="str">
        <f t="shared" si="59"/>
        <v/>
      </c>
      <c r="BK31" s="85">
        <f t="shared" si="59"/>
        <v>0.1111111111</v>
      </c>
      <c r="BL31" s="86">
        <f t="shared" si="59"/>
        <v>0.125</v>
      </c>
      <c r="BM31" s="86">
        <f t="shared" si="59"/>
        <v>0.125</v>
      </c>
      <c r="BN31" s="41"/>
      <c r="BO31" s="79" t="s">
        <v>92</v>
      </c>
      <c r="BP31" s="85">
        <f t="shared" ref="BP31:CC31" si="60">IF(OR(ISERROR(BP30/BP29-1),BP30=""),"",BP30/BP29-1)</f>
        <v>1.25</v>
      </c>
      <c r="BQ31" s="85" t="str">
        <f t="shared" si="60"/>
        <v/>
      </c>
      <c r="BR31" s="85" t="str">
        <f t="shared" si="60"/>
        <v/>
      </c>
      <c r="BS31" s="85" t="str">
        <f t="shared" si="60"/>
        <v/>
      </c>
      <c r="BT31" s="85" t="str">
        <f t="shared" si="60"/>
        <v/>
      </c>
      <c r="BU31" s="85" t="str">
        <f t="shared" si="60"/>
        <v/>
      </c>
      <c r="BV31" s="85" t="str">
        <f t="shared" si="60"/>
        <v/>
      </c>
      <c r="BW31" s="85" t="str">
        <f t="shared" si="60"/>
        <v/>
      </c>
      <c r="BX31" s="85" t="str">
        <f t="shared" si="60"/>
        <v/>
      </c>
      <c r="BY31" s="85" t="str">
        <f t="shared" si="60"/>
        <v/>
      </c>
      <c r="BZ31" s="85" t="str">
        <f t="shared" si="60"/>
        <v/>
      </c>
      <c r="CA31" s="85">
        <f t="shared" si="60"/>
        <v>0.1111111111</v>
      </c>
      <c r="CB31" s="86">
        <f t="shared" si="60"/>
        <v>0.4615384615</v>
      </c>
      <c r="CC31" s="86">
        <f t="shared" si="60"/>
        <v>0.4615384615</v>
      </c>
      <c r="CD31" s="41"/>
    </row>
    <row r="32" ht="9.7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</row>
    <row r="33" ht="37.5" customHeight="1">
      <c r="B33" s="64" t="s">
        <v>73</v>
      </c>
      <c r="C33" s="87" t="s">
        <v>95</v>
      </c>
      <c r="D33" s="66" t="s">
        <v>75</v>
      </c>
      <c r="E33" s="67" t="s">
        <v>76</v>
      </c>
      <c r="F33" s="67" t="s">
        <v>77</v>
      </c>
      <c r="G33" s="67" t="s">
        <v>78</v>
      </c>
      <c r="H33" s="67" t="s">
        <v>79</v>
      </c>
      <c r="I33" s="67" t="s">
        <v>80</v>
      </c>
      <c r="J33" s="67" t="s">
        <v>81</v>
      </c>
      <c r="K33" s="67" t="s">
        <v>82</v>
      </c>
      <c r="L33" s="67" t="s">
        <v>83</v>
      </c>
      <c r="M33" s="67" t="s">
        <v>84</v>
      </c>
      <c r="N33" s="67" t="s">
        <v>85</v>
      </c>
      <c r="O33" s="67" t="s">
        <v>86</v>
      </c>
      <c r="P33" s="68" t="s">
        <v>87</v>
      </c>
      <c r="Q33" s="68" t="s">
        <v>88</v>
      </c>
      <c r="R33" s="41"/>
      <c r="S33" s="70"/>
      <c r="T33" s="66" t="s">
        <v>75</v>
      </c>
      <c r="U33" s="67" t="s">
        <v>76</v>
      </c>
      <c r="V33" s="67" t="s">
        <v>77</v>
      </c>
      <c r="W33" s="67" t="s">
        <v>78</v>
      </c>
      <c r="X33" s="67" t="s">
        <v>79</v>
      </c>
      <c r="Y33" s="67" t="s">
        <v>80</v>
      </c>
      <c r="Z33" s="67" t="s">
        <v>81</v>
      </c>
      <c r="AA33" s="67" t="s">
        <v>82</v>
      </c>
      <c r="AB33" s="67" t="s">
        <v>83</v>
      </c>
      <c r="AC33" s="67" t="s">
        <v>84</v>
      </c>
      <c r="AD33" s="67" t="s">
        <v>85</v>
      </c>
      <c r="AE33" s="67" t="s">
        <v>86</v>
      </c>
      <c r="AF33" s="68" t="s">
        <v>87</v>
      </c>
      <c r="AG33" s="68" t="s">
        <v>88</v>
      </c>
      <c r="AH33" s="62"/>
      <c r="AI33" s="70"/>
      <c r="AJ33" s="66" t="s">
        <v>75</v>
      </c>
      <c r="AK33" s="67" t="s">
        <v>76</v>
      </c>
      <c r="AL33" s="67" t="s">
        <v>77</v>
      </c>
      <c r="AM33" s="67" t="s">
        <v>78</v>
      </c>
      <c r="AN33" s="67" t="s">
        <v>79</v>
      </c>
      <c r="AO33" s="67" t="s">
        <v>80</v>
      </c>
      <c r="AP33" s="67" t="s">
        <v>81</v>
      </c>
      <c r="AQ33" s="67" t="s">
        <v>82</v>
      </c>
      <c r="AR33" s="67" t="s">
        <v>83</v>
      </c>
      <c r="AS33" s="67" t="s">
        <v>84</v>
      </c>
      <c r="AT33" s="67" t="s">
        <v>85</v>
      </c>
      <c r="AU33" s="67" t="s">
        <v>86</v>
      </c>
      <c r="AV33" s="68" t="s">
        <v>87</v>
      </c>
      <c r="AW33" s="68" t="s">
        <v>88</v>
      </c>
      <c r="AX33" s="41"/>
      <c r="AY33" s="70"/>
      <c r="AZ33" s="66" t="s">
        <v>75</v>
      </c>
      <c r="BA33" s="67" t="s">
        <v>76</v>
      </c>
      <c r="BB33" s="67" t="s">
        <v>77</v>
      </c>
      <c r="BC33" s="67" t="s">
        <v>78</v>
      </c>
      <c r="BD33" s="67" t="s">
        <v>79</v>
      </c>
      <c r="BE33" s="67" t="s">
        <v>80</v>
      </c>
      <c r="BF33" s="67" t="s">
        <v>81</v>
      </c>
      <c r="BG33" s="67" t="s">
        <v>82</v>
      </c>
      <c r="BH33" s="67" t="s">
        <v>83</v>
      </c>
      <c r="BI33" s="67" t="s">
        <v>84</v>
      </c>
      <c r="BJ33" s="67" t="s">
        <v>85</v>
      </c>
      <c r="BK33" s="67" t="s">
        <v>86</v>
      </c>
      <c r="BL33" s="68" t="s">
        <v>87</v>
      </c>
      <c r="BM33" s="68" t="s">
        <v>88</v>
      </c>
      <c r="BN33" s="41"/>
      <c r="BO33" s="70"/>
      <c r="BP33" s="66" t="s">
        <v>75</v>
      </c>
      <c r="BQ33" s="67" t="s">
        <v>76</v>
      </c>
      <c r="BR33" s="67" t="s">
        <v>77</v>
      </c>
      <c r="BS33" s="67" t="s">
        <v>78</v>
      </c>
      <c r="BT33" s="67" t="s">
        <v>79</v>
      </c>
      <c r="BU33" s="67" t="s">
        <v>80</v>
      </c>
      <c r="BV33" s="67" t="s">
        <v>81</v>
      </c>
      <c r="BW33" s="67" t="s">
        <v>82</v>
      </c>
      <c r="BX33" s="67" t="s">
        <v>83</v>
      </c>
      <c r="BY33" s="67" t="s">
        <v>84</v>
      </c>
      <c r="BZ33" s="67" t="s">
        <v>85</v>
      </c>
      <c r="CA33" s="67" t="s">
        <v>86</v>
      </c>
      <c r="CB33" s="68" t="s">
        <v>87</v>
      </c>
      <c r="CC33" s="68" t="s">
        <v>88</v>
      </c>
      <c r="CD33" s="41"/>
    </row>
    <row r="34" ht="30.0" customHeight="1">
      <c r="B34" s="72" t="s">
        <v>104</v>
      </c>
      <c r="C34" s="73" t="s">
        <v>90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77">
        <f t="shared" ref="P34:P35" si="61">SUMIF(D47:O47,"=1",D34:O34)</f>
        <v>0</v>
      </c>
      <c r="Q34" s="77">
        <f t="shared" ref="Q34:Q35" si="62">SUM(D34:O34)</f>
        <v>0</v>
      </c>
      <c r="R34" s="41">
        <v>17.0</v>
      </c>
      <c r="S34" s="79" t="s">
        <v>90</v>
      </c>
      <c r="T34" s="80">
        <v>10.0</v>
      </c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>
        <v>2.0</v>
      </c>
      <c r="AF34" s="77">
        <f t="shared" ref="AF34:AF35" si="63">SUMIF(T47:AE47,"=1",T34:AE34)</f>
        <v>12</v>
      </c>
      <c r="AG34" s="77">
        <f t="shared" ref="AG34:AG35" si="64">SUM(T34:AE34)</f>
        <v>12</v>
      </c>
      <c r="AH34" s="62"/>
      <c r="AI34" s="79" t="s">
        <v>90</v>
      </c>
      <c r="AJ34" s="80">
        <v>90.0</v>
      </c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77">
        <f t="shared" ref="AV34:AV35" si="65">SUMIF(AJ47:AU47,"=1",AJ34:AU34)</f>
        <v>90</v>
      </c>
      <c r="AW34" s="77">
        <f t="shared" ref="AW34:AW35" si="66">SUM(AJ34:AU34)</f>
        <v>90</v>
      </c>
      <c r="AX34" s="41"/>
      <c r="AY34" s="79" t="s">
        <v>90</v>
      </c>
      <c r="AZ34" s="80">
        <v>7.0</v>
      </c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>
        <v>9.0</v>
      </c>
      <c r="BL34" s="77">
        <f t="shared" ref="BL34:BL35" si="67">SUMIF(AZ47:BK47,"=1",AZ34:BK34)</f>
        <v>16</v>
      </c>
      <c r="BM34" s="77">
        <f t="shared" ref="BM34:BM35" si="68">SUM(AZ34:BK34)</f>
        <v>16</v>
      </c>
      <c r="BN34" s="41"/>
      <c r="BO34" s="79" t="s">
        <v>90</v>
      </c>
      <c r="BP34" s="80">
        <v>4.0</v>
      </c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>
        <v>9.0</v>
      </c>
      <c r="CB34" s="77">
        <f t="shared" ref="CB34:CB35" si="69">SUMIF(BP47:CA47,"=1",BP34:CA34)</f>
        <v>13</v>
      </c>
      <c r="CC34" s="77">
        <f t="shared" ref="CC34:CC35" si="70">SUM(BP34:CA34)</f>
        <v>13</v>
      </c>
      <c r="CD34" s="41"/>
      <c r="CE34" s="96"/>
      <c r="CF34" s="96"/>
      <c r="CG34" s="96"/>
      <c r="CH34" s="96"/>
      <c r="CI34" s="96"/>
      <c r="CJ34" s="96"/>
    </row>
    <row r="35" ht="30.0" customHeight="1">
      <c r="B35" s="81"/>
      <c r="C35" s="73" t="s">
        <v>91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77">
        <f t="shared" si="61"/>
        <v>0</v>
      </c>
      <c r="Q35" s="77">
        <f t="shared" si="62"/>
        <v>0</v>
      </c>
      <c r="R35" s="41">
        <v>18.0</v>
      </c>
      <c r="S35" s="79" t="s">
        <v>91</v>
      </c>
      <c r="T35" s="80">
        <v>90.0</v>
      </c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>
        <v>3.0</v>
      </c>
      <c r="AF35" s="77">
        <f t="shared" si="63"/>
        <v>93</v>
      </c>
      <c r="AG35" s="77">
        <f t="shared" si="64"/>
        <v>93</v>
      </c>
      <c r="AH35" s="62"/>
      <c r="AI35" s="79" t="s">
        <v>91</v>
      </c>
      <c r="AJ35" s="80">
        <v>10.0</v>
      </c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77">
        <f t="shared" si="65"/>
        <v>10</v>
      </c>
      <c r="AW35" s="77">
        <f t="shared" si="66"/>
        <v>10</v>
      </c>
      <c r="AX35" s="41"/>
      <c r="AY35" s="79" t="s">
        <v>91</v>
      </c>
      <c r="AZ35" s="80">
        <v>8.0</v>
      </c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>
        <v>10.0</v>
      </c>
      <c r="BL35" s="77">
        <f t="shared" si="67"/>
        <v>18</v>
      </c>
      <c r="BM35" s="77">
        <f t="shared" si="68"/>
        <v>18</v>
      </c>
      <c r="BN35" s="41"/>
      <c r="BO35" s="79" t="s">
        <v>91</v>
      </c>
      <c r="BP35" s="80">
        <v>9.0</v>
      </c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>
        <v>10.0</v>
      </c>
      <c r="CB35" s="77">
        <f t="shared" si="69"/>
        <v>19</v>
      </c>
      <c r="CC35" s="77">
        <f t="shared" si="70"/>
        <v>19</v>
      </c>
      <c r="CD35" s="41"/>
      <c r="CE35" s="96"/>
      <c r="CF35" s="96"/>
      <c r="CG35" s="96"/>
      <c r="CH35" s="96"/>
      <c r="CI35" s="96"/>
      <c r="CJ35" s="96"/>
    </row>
    <row r="36" ht="30.0" customHeight="1">
      <c r="B36" s="82"/>
      <c r="C36" s="73" t="s">
        <v>92</v>
      </c>
      <c r="D36" s="83" t="str">
        <f t="shared" ref="D36:Q36" si="71">IF(OR(ISERROR(D35/D34-1),D35=""),"",D35/D34-1)</f>
        <v/>
      </c>
      <c r="E36" s="83" t="str">
        <f t="shared" si="71"/>
        <v/>
      </c>
      <c r="F36" s="84" t="str">
        <f t="shared" si="71"/>
        <v/>
      </c>
      <c r="G36" s="85" t="str">
        <f t="shared" si="71"/>
        <v/>
      </c>
      <c r="H36" s="85" t="str">
        <f t="shared" si="71"/>
        <v/>
      </c>
      <c r="I36" s="85" t="str">
        <f t="shared" si="71"/>
        <v/>
      </c>
      <c r="J36" s="85" t="str">
        <f t="shared" si="71"/>
        <v/>
      </c>
      <c r="K36" s="85" t="str">
        <f t="shared" si="71"/>
        <v/>
      </c>
      <c r="L36" s="85" t="str">
        <f t="shared" si="71"/>
        <v/>
      </c>
      <c r="M36" s="85" t="str">
        <f t="shared" si="71"/>
        <v/>
      </c>
      <c r="N36" s="85" t="str">
        <f t="shared" si="71"/>
        <v/>
      </c>
      <c r="O36" s="85" t="str">
        <f t="shared" si="71"/>
        <v/>
      </c>
      <c r="P36" s="86" t="str">
        <f t="shared" si="71"/>
        <v/>
      </c>
      <c r="Q36" s="86" t="str">
        <f t="shared" si="71"/>
        <v/>
      </c>
      <c r="R36" s="41"/>
      <c r="S36" s="79" t="s">
        <v>92</v>
      </c>
      <c r="T36" s="85">
        <f t="shared" ref="T36:AG36" si="72">IF(OR(ISERROR(T35/T34-1),T35=""),"",T35/T34-1)</f>
        <v>8</v>
      </c>
      <c r="U36" s="85" t="str">
        <f t="shared" si="72"/>
        <v/>
      </c>
      <c r="V36" s="85" t="str">
        <f t="shared" si="72"/>
        <v/>
      </c>
      <c r="W36" s="85" t="str">
        <f t="shared" si="72"/>
        <v/>
      </c>
      <c r="X36" s="85" t="str">
        <f t="shared" si="72"/>
        <v/>
      </c>
      <c r="Y36" s="85" t="str">
        <f t="shared" si="72"/>
        <v/>
      </c>
      <c r="Z36" s="85" t="str">
        <f t="shared" si="72"/>
        <v/>
      </c>
      <c r="AA36" s="85" t="str">
        <f t="shared" si="72"/>
        <v/>
      </c>
      <c r="AB36" s="85" t="str">
        <f t="shared" si="72"/>
        <v/>
      </c>
      <c r="AC36" s="85" t="str">
        <f t="shared" si="72"/>
        <v/>
      </c>
      <c r="AD36" s="85" t="str">
        <f t="shared" si="72"/>
        <v/>
      </c>
      <c r="AE36" s="85">
        <f t="shared" si="72"/>
        <v>0.5</v>
      </c>
      <c r="AF36" s="86">
        <f t="shared" si="72"/>
        <v>6.75</v>
      </c>
      <c r="AG36" s="86">
        <f t="shared" si="72"/>
        <v>6.75</v>
      </c>
      <c r="AH36" s="62"/>
      <c r="AI36" s="79" t="s">
        <v>92</v>
      </c>
      <c r="AJ36" s="85">
        <f t="shared" ref="AJ36:AW36" si="73">IF(OR(ISERROR(AJ35/AJ34-1),AJ35=""),"",AJ35/AJ34-1)</f>
        <v>-0.8888888889</v>
      </c>
      <c r="AK36" s="85" t="str">
        <f t="shared" si="73"/>
        <v/>
      </c>
      <c r="AL36" s="85" t="str">
        <f t="shared" si="73"/>
        <v/>
      </c>
      <c r="AM36" s="85" t="str">
        <f t="shared" si="73"/>
        <v/>
      </c>
      <c r="AN36" s="85" t="str">
        <f t="shared" si="73"/>
        <v/>
      </c>
      <c r="AO36" s="85" t="str">
        <f t="shared" si="73"/>
        <v/>
      </c>
      <c r="AP36" s="85" t="str">
        <f t="shared" si="73"/>
        <v/>
      </c>
      <c r="AQ36" s="85" t="str">
        <f t="shared" si="73"/>
        <v/>
      </c>
      <c r="AR36" s="85" t="str">
        <f t="shared" si="73"/>
        <v/>
      </c>
      <c r="AS36" s="85" t="str">
        <f t="shared" si="73"/>
        <v/>
      </c>
      <c r="AT36" s="85" t="str">
        <f t="shared" si="73"/>
        <v/>
      </c>
      <c r="AU36" s="85" t="str">
        <f t="shared" si="73"/>
        <v/>
      </c>
      <c r="AV36" s="86">
        <f t="shared" si="73"/>
        <v>-0.8888888889</v>
      </c>
      <c r="AW36" s="86">
        <f t="shared" si="73"/>
        <v>-0.8888888889</v>
      </c>
      <c r="AX36" s="41"/>
      <c r="AY36" s="79" t="s">
        <v>92</v>
      </c>
      <c r="AZ36" s="85">
        <f t="shared" ref="AZ36:BM36" si="74">IF(OR(ISERROR(AZ35/AZ34-1),AZ35=""),"",AZ35/AZ34-1)</f>
        <v>0.1428571429</v>
      </c>
      <c r="BA36" s="85" t="str">
        <f t="shared" si="74"/>
        <v/>
      </c>
      <c r="BB36" s="85" t="str">
        <f t="shared" si="74"/>
        <v/>
      </c>
      <c r="BC36" s="85" t="str">
        <f t="shared" si="74"/>
        <v/>
      </c>
      <c r="BD36" s="85" t="str">
        <f t="shared" si="74"/>
        <v/>
      </c>
      <c r="BE36" s="85" t="str">
        <f t="shared" si="74"/>
        <v/>
      </c>
      <c r="BF36" s="85" t="str">
        <f t="shared" si="74"/>
        <v/>
      </c>
      <c r="BG36" s="85" t="str">
        <f t="shared" si="74"/>
        <v/>
      </c>
      <c r="BH36" s="85" t="str">
        <f t="shared" si="74"/>
        <v/>
      </c>
      <c r="BI36" s="85" t="str">
        <f t="shared" si="74"/>
        <v/>
      </c>
      <c r="BJ36" s="85" t="str">
        <f t="shared" si="74"/>
        <v/>
      </c>
      <c r="BK36" s="85">
        <f t="shared" si="74"/>
        <v>0.1111111111</v>
      </c>
      <c r="BL36" s="86">
        <f t="shared" si="74"/>
        <v>0.125</v>
      </c>
      <c r="BM36" s="86">
        <f t="shared" si="74"/>
        <v>0.125</v>
      </c>
      <c r="BN36" s="41"/>
      <c r="BO36" s="79" t="s">
        <v>92</v>
      </c>
      <c r="BP36" s="85">
        <f t="shared" ref="BP36:CC36" si="75">IF(OR(ISERROR(BP35/BP34-1),BP35=""),"",BP35/BP34-1)</f>
        <v>1.25</v>
      </c>
      <c r="BQ36" s="85" t="str">
        <f t="shared" si="75"/>
        <v/>
      </c>
      <c r="BR36" s="85" t="str">
        <f t="shared" si="75"/>
        <v/>
      </c>
      <c r="BS36" s="85" t="str">
        <f t="shared" si="75"/>
        <v/>
      </c>
      <c r="BT36" s="85" t="str">
        <f t="shared" si="75"/>
        <v/>
      </c>
      <c r="BU36" s="85" t="str">
        <f t="shared" si="75"/>
        <v/>
      </c>
      <c r="BV36" s="85" t="str">
        <f t="shared" si="75"/>
        <v/>
      </c>
      <c r="BW36" s="85" t="str">
        <f t="shared" si="75"/>
        <v/>
      </c>
      <c r="BX36" s="85" t="str">
        <f t="shared" si="75"/>
        <v/>
      </c>
      <c r="BY36" s="85" t="str">
        <f t="shared" si="75"/>
        <v/>
      </c>
      <c r="BZ36" s="85" t="str">
        <f t="shared" si="75"/>
        <v/>
      </c>
      <c r="CA36" s="85">
        <f t="shared" si="75"/>
        <v>0.1111111111</v>
      </c>
      <c r="CB36" s="86">
        <f t="shared" si="75"/>
        <v>0.4615384615</v>
      </c>
      <c r="CC36" s="86">
        <f t="shared" si="75"/>
        <v>0.4615384615</v>
      </c>
      <c r="CD36" s="41"/>
    </row>
    <row r="37" ht="30.0" customHeight="1">
      <c r="A37" s="90"/>
      <c r="B37" s="90"/>
      <c r="C37" s="90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41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41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41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41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41"/>
      <c r="CC37" s="90"/>
      <c r="CD37" s="90"/>
      <c r="CE37" s="90"/>
      <c r="CF37" s="90"/>
      <c r="CG37" s="90"/>
      <c r="CH37" s="90"/>
      <c r="CI37" s="90"/>
      <c r="CJ37" s="90"/>
    </row>
    <row r="38" ht="30.0" customHeight="1">
      <c r="A38" s="90"/>
      <c r="B38" s="41"/>
      <c r="C38" s="41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</row>
    <row r="39" ht="30.0" customHeight="1">
      <c r="A39" s="90"/>
      <c r="B39" s="41"/>
      <c r="C39" s="41"/>
      <c r="D39" s="91">
        <f t="shared" ref="D39:O39" si="76">IF(D14="","",1)</f>
        <v>1</v>
      </c>
      <c r="E39" s="91">
        <f t="shared" si="76"/>
        <v>1</v>
      </c>
      <c r="F39" s="91">
        <f t="shared" si="76"/>
        <v>1</v>
      </c>
      <c r="G39" s="91">
        <f t="shared" si="76"/>
        <v>1</v>
      </c>
      <c r="H39" s="91" t="str">
        <f t="shared" si="76"/>
        <v/>
      </c>
      <c r="I39" s="91" t="str">
        <f t="shared" si="76"/>
        <v/>
      </c>
      <c r="J39" s="91" t="str">
        <f t="shared" si="76"/>
        <v/>
      </c>
      <c r="K39" s="91" t="str">
        <f t="shared" si="76"/>
        <v/>
      </c>
      <c r="L39" s="91" t="str">
        <f t="shared" si="76"/>
        <v/>
      </c>
      <c r="M39" s="91" t="str">
        <f t="shared" si="76"/>
        <v/>
      </c>
      <c r="N39" s="91" t="str">
        <f t="shared" si="76"/>
        <v/>
      </c>
      <c r="O39" s="91" t="str">
        <f t="shared" si="76"/>
        <v/>
      </c>
      <c r="P39" s="41"/>
      <c r="Q39" s="41"/>
      <c r="R39" s="41"/>
      <c r="S39" s="41"/>
      <c r="T39" s="91">
        <f t="shared" ref="T39:AE39" si="77">IF(T14="","",1)</f>
        <v>1</v>
      </c>
      <c r="U39" s="91">
        <f t="shared" si="77"/>
        <v>1</v>
      </c>
      <c r="V39" s="91">
        <f t="shared" si="77"/>
        <v>1</v>
      </c>
      <c r="W39" s="91" t="str">
        <f t="shared" si="77"/>
        <v/>
      </c>
      <c r="X39" s="91" t="str">
        <f t="shared" si="77"/>
        <v/>
      </c>
      <c r="Y39" s="91" t="str">
        <f t="shared" si="77"/>
        <v/>
      </c>
      <c r="Z39" s="91" t="str">
        <f t="shared" si="77"/>
        <v/>
      </c>
      <c r="AA39" s="91" t="str">
        <f t="shared" si="77"/>
        <v/>
      </c>
      <c r="AB39" s="91" t="str">
        <f t="shared" si="77"/>
        <v/>
      </c>
      <c r="AC39" s="91" t="str">
        <f t="shared" si="77"/>
        <v/>
      </c>
      <c r="AD39" s="91" t="str">
        <f t="shared" si="77"/>
        <v/>
      </c>
      <c r="AE39" s="91">
        <f t="shared" si="77"/>
        <v>1</v>
      </c>
      <c r="AF39" s="41"/>
      <c r="AG39" s="41"/>
      <c r="AH39" s="41"/>
      <c r="AI39" s="41"/>
      <c r="AJ39" s="91">
        <f t="shared" ref="AJ39:AU39" si="78">IF(AJ14="","",1)</f>
        <v>1</v>
      </c>
      <c r="AK39" s="91">
        <f t="shared" si="78"/>
        <v>1</v>
      </c>
      <c r="AL39" s="91" t="str">
        <f t="shared" si="78"/>
        <v/>
      </c>
      <c r="AM39" s="91" t="str">
        <f t="shared" si="78"/>
        <v/>
      </c>
      <c r="AN39" s="91" t="str">
        <f t="shared" si="78"/>
        <v/>
      </c>
      <c r="AO39" s="91" t="str">
        <f t="shared" si="78"/>
        <v/>
      </c>
      <c r="AP39" s="91" t="str">
        <f t="shared" si="78"/>
        <v/>
      </c>
      <c r="AQ39" s="91" t="str">
        <f t="shared" si="78"/>
        <v/>
      </c>
      <c r="AR39" s="91" t="str">
        <f t="shared" si="78"/>
        <v/>
      </c>
      <c r="AS39" s="91" t="str">
        <f t="shared" si="78"/>
        <v/>
      </c>
      <c r="AT39" s="91" t="str">
        <f t="shared" si="78"/>
        <v/>
      </c>
      <c r="AU39" s="91">
        <f t="shared" si="78"/>
        <v>1</v>
      </c>
      <c r="AV39" s="41"/>
      <c r="AW39" s="41"/>
      <c r="AX39" s="41"/>
      <c r="AY39" s="41"/>
      <c r="AZ39" s="91">
        <f t="shared" ref="AZ39:BK39" si="79">IF(AZ14="","",1)</f>
        <v>1</v>
      </c>
      <c r="BA39" s="91" t="str">
        <f t="shared" si="79"/>
        <v/>
      </c>
      <c r="BB39" s="91" t="str">
        <f t="shared" si="79"/>
        <v/>
      </c>
      <c r="BC39" s="91" t="str">
        <f t="shared" si="79"/>
        <v/>
      </c>
      <c r="BD39" s="91" t="str">
        <f t="shared" si="79"/>
        <v/>
      </c>
      <c r="BE39" s="91" t="str">
        <f t="shared" si="79"/>
        <v/>
      </c>
      <c r="BF39" s="91" t="str">
        <f t="shared" si="79"/>
        <v/>
      </c>
      <c r="BG39" s="91" t="str">
        <f t="shared" si="79"/>
        <v/>
      </c>
      <c r="BH39" s="91" t="str">
        <f t="shared" si="79"/>
        <v/>
      </c>
      <c r="BI39" s="91" t="str">
        <f t="shared" si="79"/>
        <v/>
      </c>
      <c r="BJ39" s="91" t="str">
        <f t="shared" si="79"/>
        <v/>
      </c>
      <c r="BK39" s="91">
        <f t="shared" si="79"/>
        <v>1</v>
      </c>
      <c r="BL39" s="41"/>
      <c r="BM39" s="41"/>
      <c r="BN39" s="41"/>
      <c r="BO39" s="41"/>
      <c r="BP39" s="91">
        <f t="shared" ref="BP39:CA39" si="80">IF(BP14="","",1)</f>
        <v>1</v>
      </c>
      <c r="BQ39" s="91" t="str">
        <f t="shared" si="80"/>
        <v/>
      </c>
      <c r="BR39" s="91" t="str">
        <f t="shared" si="80"/>
        <v/>
      </c>
      <c r="BS39" s="91" t="str">
        <f t="shared" si="80"/>
        <v/>
      </c>
      <c r="BT39" s="91" t="str">
        <f t="shared" si="80"/>
        <v/>
      </c>
      <c r="BU39" s="91" t="str">
        <f t="shared" si="80"/>
        <v/>
      </c>
      <c r="BV39" s="91" t="str">
        <f t="shared" si="80"/>
        <v/>
      </c>
      <c r="BW39" s="91" t="str">
        <f t="shared" si="80"/>
        <v/>
      </c>
      <c r="BX39" s="91" t="str">
        <f t="shared" si="80"/>
        <v/>
      </c>
      <c r="BY39" s="91" t="str">
        <f t="shared" si="80"/>
        <v/>
      </c>
      <c r="BZ39" s="91" t="str">
        <f t="shared" si="80"/>
        <v/>
      </c>
      <c r="CA39" s="91">
        <f t="shared" si="80"/>
        <v>1</v>
      </c>
      <c r="CB39" s="41"/>
      <c r="CC39" s="41"/>
      <c r="CD39" s="41"/>
      <c r="CE39" s="41"/>
      <c r="CF39" s="41"/>
      <c r="CG39" s="41"/>
      <c r="CH39" s="41"/>
      <c r="CI39" s="41"/>
      <c r="CJ39" s="41"/>
    </row>
    <row r="40" ht="30.0" customHeight="1">
      <c r="A40" s="90"/>
      <c r="B40" s="41"/>
      <c r="C40" s="41"/>
      <c r="D40" s="89">
        <f t="shared" ref="D40:O40" si="81">IF(D15="","",1)</f>
        <v>1</v>
      </c>
      <c r="E40" s="89">
        <f t="shared" si="81"/>
        <v>1</v>
      </c>
      <c r="F40" s="89">
        <f t="shared" si="81"/>
        <v>1</v>
      </c>
      <c r="G40" s="89">
        <f t="shared" si="81"/>
        <v>1</v>
      </c>
      <c r="H40" s="89" t="str">
        <f t="shared" si="81"/>
        <v/>
      </c>
      <c r="I40" s="89" t="str">
        <f t="shared" si="81"/>
        <v/>
      </c>
      <c r="J40" s="89" t="str">
        <f t="shared" si="81"/>
        <v/>
      </c>
      <c r="K40" s="89" t="str">
        <f t="shared" si="81"/>
        <v/>
      </c>
      <c r="L40" s="89" t="str">
        <f t="shared" si="81"/>
        <v/>
      </c>
      <c r="M40" s="89" t="str">
        <f t="shared" si="81"/>
        <v/>
      </c>
      <c r="N40" s="89" t="str">
        <f t="shared" si="81"/>
        <v/>
      </c>
      <c r="O40" s="89" t="str">
        <f t="shared" si="81"/>
        <v/>
      </c>
      <c r="P40" s="41"/>
      <c r="Q40" s="41"/>
      <c r="R40" s="41"/>
      <c r="S40" s="41"/>
      <c r="T40" s="89">
        <f t="shared" ref="T40:AE40" si="82">IF(T15="","",1)</f>
        <v>1</v>
      </c>
      <c r="U40" s="89">
        <f t="shared" si="82"/>
        <v>1</v>
      </c>
      <c r="V40" s="89">
        <f t="shared" si="82"/>
        <v>1</v>
      </c>
      <c r="W40" s="89" t="str">
        <f t="shared" si="82"/>
        <v/>
      </c>
      <c r="X40" s="89" t="str">
        <f t="shared" si="82"/>
        <v/>
      </c>
      <c r="Y40" s="89" t="str">
        <f t="shared" si="82"/>
        <v/>
      </c>
      <c r="Z40" s="89" t="str">
        <f t="shared" si="82"/>
        <v/>
      </c>
      <c r="AA40" s="89" t="str">
        <f t="shared" si="82"/>
        <v/>
      </c>
      <c r="AB40" s="89" t="str">
        <f t="shared" si="82"/>
        <v/>
      </c>
      <c r="AC40" s="89" t="str">
        <f t="shared" si="82"/>
        <v/>
      </c>
      <c r="AD40" s="89" t="str">
        <f t="shared" si="82"/>
        <v/>
      </c>
      <c r="AE40" s="89">
        <f t="shared" si="82"/>
        <v>1</v>
      </c>
      <c r="AF40" s="41"/>
      <c r="AG40" s="41"/>
      <c r="AH40" s="41"/>
      <c r="AI40" s="41"/>
      <c r="AJ40" s="89">
        <f t="shared" ref="AJ40:AU40" si="83">IF(AJ15="","",1)</f>
        <v>1</v>
      </c>
      <c r="AK40" s="89" t="str">
        <f t="shared" si="83"/>
        <v/>
      </c>
      <c r="AL40" s="89" t="str">
        <f t="shared" si="83"/>
        <v/>
      </c>
      <c r="AM40" s="89" t="str">
        <f t="shared" si="83"/>
        <v/>
      </c>
      <c r="AN40" s="89" t="str">
        <f t="shared" si="83"/>
        <v/>
      </c>
      <c r="AO40" s="89" t="str">
        <f t="shared" si="83"/>
        <v/>
      </c>
      <c r="AP40" s="89" t="str">
        <f t="shared" si="83"/>
        <v/>
      </c>
      <c r="AQ40" s="89" t="str">
        <f t="shared" si="83"/>
        <v/>
      </c>
      <c r="AR40" s="89" t="str">
        <f t="shared" si="83"/>
        <v/>
      </c>
      <c r="AS40" s="89" t="str">
        <f t="shared" si="83"/>
        <v/>
      </c>
      <c r="AT40" s="89" t="str">
        <f t="shared" si="83"/>
        <v/>
      </c>
      <c r="AU40" s="89">
        <f t="shared" si="83"/>
        <v>1</v>
      </c>
      <c r="AV40" s="41"/>
      <c r="AW40" s="41"/>
      <c r="AX40" s="41"/>
      <c r="AY40" s="41"/>
      <c r="AZ40" s="89">
        <f t="shared" ref="AZ40:BK40" si="84">IF(AZ15="","",1)</f>
        <v>1</v>
      </c>
      <c r="BA40" s="89" t="str">
        <f t="shared" si="84"/>
        <v/>
      </c>
      <c r="BB40" s="89" t="str">
        <f t="shared" si="84"/>
        <v/>
      </c>
      <c r="BC40" s="89" t="str">
        <f t="shared" si="84"/>
        <v/>
      </c>
      <c r="BD40" s="89" t="str">
        <f t="shared" si="84"/>
        <v/>
      </c>
      <c r="BE40" s="89" t="str">
        <f t="shared" si="84"/>
        <v/>
      </c>
      <c r="BF40" s="89" t="str">
        <f t="shared" si="84"/>
        <v/>
      </c>
      <c r="BG40" s="89" t="str">
        <f t="shared" si="84"/>
        <v/>
      </c>
      <c r="BH40" s="89" t="str">
        <f t="shared" si="84"/>
        <v/>
      </c>
      <c r="BI40" s="89" t="str">
        <f t="shared" si="84"/>
        <v/>
      </c>
      <c r="BJ40" s="89" t="str">
        <f t="shared" si="84"/>
        <v/>
      </c>
      <c r="BK40" s="89">
        <f t="shared" si="84"/>
        <v>1</v>
      </c>
      <c r="BL40" s="41"/>
      <c r="BM40" s="41"/>
      <c r="BN40" s="41"/>
      <c r="BO40" s="41"/>
      <c r="BP40" s="89">
        <f t="shared" ref="BP40:CA40" si="85">IF(BP15="","",1)</f>
        <v>1</v>
      </c>
      <c r="BQ40" s="89" t="str">
        <f t="shared" si="85"/>
        <v/>
      </c>
      <c r="BR40" s="89" t="str">
        <f t="shared" si="85"/>
        <v/>
      </c>
      <c r="BS40" s="89" t="str">
        <f t="shared" si="85"/>
        <v/>
      </c>
      <c r="BT40" s="89" t="str">
        <f t="shared" si="85"/>
        <v/>
      </c>
      <c r="BU40" s="89" t="str">
        <f t="shared" si="85"/>
        <v/>
      </c>
      <c r="BV40" s="89" t="str">
        <f t="shared" si="85"/>
        <v/>
      </c>
      <c r="BW40" s="89" t="str">
        <f t="shared" si="85"/>
        <v/>
      </c>
      <c r="BX40" s="89" t="str">
        <f t="shared" si="85"/>
        <v/>
      </c>
      <c r="BY40" s="89" t="str">
        <f t="shared" si="85"/>
        <v/>
      </c>
      <c r="BZ40" s="89" t="str">
        <f t="shared" si="85"/>
        <v/>
      </c>
      <c r="CA40" s="89">
        <f t="shared" si="85"/>
        <v>1</v>
      </c>
      <c r="CB40" s="41"/>
      <c r="CC40" s="41"/>
      <c r="CD40" s="41"/>
      <c r="CE40" s="41"/>
      <c r="CF40" s="41"/>
      <c r="CG40" s="41"/>
      <c r="CH40" s="41"/>
      <c r="CI40" s="41"/>
      <c r="CJ40" s="41"/>
    </row>
    <row r="41" ht="30.0" customHeight="1">
      <c r="A41" s="90"/>
      <c r="B41" s="41"/>
      <c r="C41" s="41"/>
      <c r="D41" s="89">
        <f t="shared" ref="D41:O41" si="86">IF(D19="","",1)</f>
        <v>1</v>
      </c>
      <c r="E41" s="89">
        <f t="shared" si="86"/>
        <v>1</v>
      </c>
      <c r="F41" s="89">
        <f t="shared" si="86"/>
        <v>1</v>
      </c>
      <c r="G41" s="89">
        <f t="shared" si="86"/>
        <v>1</v>
      </c>
      <c r="H41" s="89" t="str">
        <f t="shared" si="86"/>
        <v/>
      </c>
      <c r="I41" s="89" t="str">
        <f t="shared" si="86"/>
        <v/>
      </c>
      <c r="J41" s="89" t="str">
        <f t="shared" si="86"/>
        <v/>
      </c>
      <c r="K41" s="89" t="str">
        <f t="shared" si="86"/>
        <v/>
      </c>
      <c r="L41" s="89" t="str">
        <f t="shared" si="86"/>
        <v/>
      </c>
      <c r="M41" s="89" t="str">
        <f t="shared" si="86"/>
        <v/>
      </c>
      <c r="N41" s="89" t="str">
        <f t="shared" si="86"/>
        <v/>
      </c>
      <c r="O41" s="89" t="str">
        <f t="shared" si="86"/>
        <v/>
      </c>
      <c r="P41" s="41"/>
      <c r="Q41" s="41"/>
      <c r="R41" s="41"/>
      <c r="S41" s="41"/>
      <c r="T41" s="89">
        <f t="shared" ref="T41:AE41" si="87">IF(T19="","",1)</f>
        <v>1</v>
      </c>
      <c r="U41" s="89" t="str">
        <f t="shared" si="87"/>
        <v/>
      </c>
      <c r="V41" s="89" t="str">
        <f t="shared" si="87"/>
        <v/>
      </c>
      <c r="W41" s="89" t="str">
        <f t="shared" si="87"/>
        <v/>
      </c>
      <c r="X41" s="89" t="str">
        <f t="shared" si="87"/>
        <v/>
      </c>
      <c r="Y41" s="89" t="str">
        <f t="shared" si="87"/>
        <v/>
      </c>
      <c r="Z41" s="89" t="str">
        <f t="shared" si="87"/>
        <v/>
      </c>
      <c r="AA41" s="89" t="str">
        <f t="shared" si="87"/>
        <v/>
      </c>
      <c r="AB41" s="89" t="str">
        <f t="shared" si="87"/>
        <v/>
      </c>
      <c r="AC41" s="89" t="str">
        <f t="shared" si="87"/>
        <v/>
      </c>
      <c r="AD41" s="89" t="str">
        <f t="shared" si="87"/>
        <v/>
      </c>
      <c r="AE41" s="89">
        <f t="shared" si="87"/>
        <v>1</v>
      </c>
      <c r="AF41" s="41"/>
      <c r="AG41" s="41"/>
      <c r="AH41" s="41"/>
      <c r="AI41" s="41"/>
      <c r="AJ41" s="89">
        <f t="shared" ref="AJ41:AU41" si="88">IF(AJ19="","",1)</f>
        <v>1</v>
      </c>
      <c r="AK41" s="89" t="str">
        <f t="shared" si="88"/>
        <v/>
      </c>
      <c r="AL41" s="89" t="str">
        <f t="shared" si="88"/>
        <v/>
      </c>
      <c r="AM41" s="89" t="str">
        <f t="shared" si="88"/>
        <v/>
      </c>
      <c r="AN41" s="89" t="str">
        <f t="shared" si="88"/>
        <v/>
      </c>
      <c r="AO41" s="89" t="str">
        <f t="shared" si="88"/>
        <v/>
      </c>
      <c r="AP41" s="89" t="str">
        <f t="shared" si="88"/>
        <v/>
      </c>
      <c r="AQ41" s="89" t="str">
        <f t="shared" si="88"/>
        <v/>
      </c>
      <c r="AR41" s="89" t="str">
        <f t="shared" si="88"/>
        <v/>
      </c>
      <c r="AS41" s="89" t="str">
        <f t="shared" si="88"/>
        <v/>
      </c>
      <c r="AT41" s="89" t="str">
        <f t="shared" si="88"/>
        <v/>
      </c>
      <c r="AU41" s="89">
        <f t="shared" si="88"/>
        <v>1</v>
      </c>
      <c r="AV41" s="41"/>
      <c r="AW41" s="41"/>
      <c r="AX41" s="41"/>
      <c r="AY41" s="41"/>
      <c r="AZ41" s="89">
        <f t="shared" ref="AZ41:BK41" si="89">IF(AZ19="","",1)</f>
        <v>1</v>
      </c>
      <c r="BA41" s="89" t="str">
        <f t="shared" si="89"/>
        <v/>
      </c>
      <c r="BB41" s="89" t="str">
        <f t="shared" si="89"/>
        <v/>
      </c>
      <c r="BC41" s="89" t="str">
        <f t="shared" si="89"/>
        <v/>
      </c>
      <c r="BD41" s="89" t="str">
        <f t="shared" si="89"/>
        <v/>
      </c>
      <c r="BE41" s="89" t="str">
        <f t="shared" si="89"/>
        <v/>
      </c>
      <c r="BF41" s="89" t="str">
        <f t="shared" si="89"/>
        <v/>
      </c>
      <c r="BG41" s="89" t="str">
        <f t="shared" si="89"/>
        <v/>
      </c>
      <c r="BH41" s="89" t="str">
        <f t="shared" si="89"/>
        <v/>
      </c>
      <c r="BI41" s="89" t="str">
        <f t="shared" si="89"/>
        <v/>
      </c>
      <c r="BJ41" s="89" t="str">
        <f t="shared" si="89"/>
        <v/>
      </c>
      <c r="BK41" s="89">
        <f t="shared" si="89"/>
        <v>1</v>
      </c>
      <c r="BL41" s="41"/>
      <c r="BM41" s="41"/>
      <c r="BN41" s="41"/>
      <c r="BO41" s="41"/>
      <c r="BP41" s="89">
        <f t="shared" ref="BP41:CA41" si="90">IF(BP19="","",1)</f>
        <v>1</v>
      </c>
      <c r="BQ41" s="89" t="str">
        <f t="shared" si="90"/>
        <v/>
      </c>
      <c r="BR41" s="89" t="str">
        <f t="shared" si="90"/>
        <v/>
      </c>
      <c r="BS41" s="89" t="str">
        <f t="shared" si="90"/>
        <v/>
      </c>
      <c r="BT41" s="89" t="str">
        <f t="shared" si="90"/>
        <v/>
      </c>
      <c r="BU41" s="89" t="str">
        <f t="shared" si="90"/>
        <v/>
      </c>
      <c r="BV41" s="89" t="str">
        <f t="shared" si="90"/>
        <v/>
      </c>
      <c r="BW41" s="89" t="str">
        <f t="shared" si="90"/>
        <v/>
      </c>
      <c r="BX41" s="89" t="str">
        <f t="shared" si="90"/>
        <v/>
      </c>
      <c r="BY41" s="89" t="str">
        <f t="shared" si="90"/>
        <v/>
      </c>
      <c r="BZ41" s="89" t="str">
        <f t="shared" si="90"/>
        <v/>
      </c>
      <c r="CA41" s="89">
        <f t="shared" si="90"/>
        <v>1</v>
      </c>
      <c r="CB41" s="41"/>
      <c r="CC41" s="41"/>
      <c r="CD41" s="41"/>
      <c r="CE41" s="41"/>
      <c r="CF41" s="41"/>
      <c r="CG41" s="41"/>
      <c r="CH41" s="41"/>
      <c r="CI41" s="41"/>
      <c r="CJ41" s="41"/>
    </row>
    <row r="42" ht="30.0" customHeight="1">
      <c r="A42" s="90"/>
      <c r="B42" s="41"/>
      <c r="C42" s="41"/>
      <c r="D42" s="89">
        <f t="shared" ref="D42:O42" si="91">IF(D20="","",1)</f>
        <v>1</v>
      </c>
      <c r="E42" s="89">
        <f t="shared" si="91"/>
        <v>1</v>
      </c>
      <c r="F42" s="89">
        <f t="shared" si="91"/>
        <v>1</v>
      </c>
      <c r="G42" s="89">
        <f t="shared" si="91"/>
        <v>1</v>
      </c>
      <c r="H42" s="89" t="str">
        <f t="shared" si="91"/>
        <v/>
      </c>
      <c r="I42" s="89" t="str">
        <f t="shared" si="91"/>
        <v/>
      </c>
      <c r="J42" s="89" t="str">
        <f t="shared" si="91"/>
        <v/>
      </c>
      <c r="K42" s="89" t="str">
        <f t="shared" si="91"/>
        <v/>
      </c>
      <c r="L42" s="89" t="str">
        <f t="shared" si="91"/>
        <v/>
      </c>
      <c r="M42" s="89" t="str">
        <f t="shared" si="91"/>
        <v/>
      </c>
      <c r="N42" s="89" t="str">
        <f t="shared" si="91"/>
        <v/>
      </c>
      <c r="O42" s="89" t="str">
        <f t="shared" si="91"/>
        <v/>
      </c>
      <c r="P42" s="41"/>
      <c r="Q42" s="41"/>
      <c r="R42" s="41"/>
      <c r="S42" s="41"/>
      <c r="T42" s="89">
        <f t="shared" ref="T42:AE42" si="92">IF(T20="","",1)</f>
        <v>1</v>
      </c>
      <c r="U42" s="89" t="str">
        <f t="shared" si="92"/>
        <v/>
      </c>
      <c r="V42" s="89" t="str">
        <f t="shared" si="92"/>
        <v/>
      </c>
      <c r="W42" s="89" t="str">
        <f t="shared" si="92"/>
        <v/>
      </c>
      <c r="X42" s="89" t="str">
        <f t="shared" si="92"/>
        <v/>
      </c>
      <c r="Y42" s="89" t="str">
        <f t="shared" si="92"/>
        <v/>
      </c>
      <c r="Z42" s="89" t="str">
        <f t="shared" si="92"/>
        <v/>
      </c>
      <c r="AA42" s="89" t="str">
        <f t="shared" si="92"/>
        <v/>
      </c>
      <c r="AB42" s="89" t="str">
        <f t="shared" si="92"/>
        <v/>
      </c>
      <c r="AC42" s="89" t="str">
        <f t="shared" si="92"/>
        <v/>
      </c>
      <c r="AD42" s="89" t="str">
        <f t="shared" si="92"/>
        <v/>
      </c>
      <c r="AE42" s="89">
        <f t="shared" si="92"/>
        <v>1</v>
      </c>
      <c r="AF42" s="41"/>
      <c r="AG42" s="41"/>
      <c r="AH42" s="41"/>
      <c r="AI42" s="41"/>
      <c r="AJ42" s="89">
        <f t="shared" ref="AJ42:AU42" si="93">IF(AJ20="","",1)</f>
        <v>1</v>
      </c>
      <c r="AK42" s="89" t="str">
        <f t="shared" si="93"/>
        <v/>
      </c>
      <c r="AL42" s="89" t="str">
        <f t="shared" si="93"/>
        <v/>
      </c>
      <c r="AM42" s="89" t="str">
        <f t="shared" si="93"/>
        <v/>
      </c>
      <c r="AN42" s="89" t="str">
        <f t="shared" si="93"/>
        <v/>
      </c>
      <c r="AO42" s="89" t="str">
        <f t="shared" si="93"/>
        <v/>
      </c>
      <c r="AP42" s="89" t="str">
        <f t="shared" si="93"/>
        <v/>
      </c>
      <c r="AQ42" s="89" t="str">
        <f t="shared" si="93"/>
        <v/>
      </c>
      <c r="AR42" s="89" t="str">
        <f t="shared" si="93"/>
        <v/>
      </c>
      <c r="AS42" s="89" t="str">
        <f t="shared" si="93"/>
        <v/>
      </c>
      <c r="AT42" s="89" t="str">
        <f t="shared" si="93"/>
        <v/>
      </c>
      <c r="AU42" s="89">
        <f t="shared" si="93"/>
        <v>1</v>
      </c>
      <c r="AV42" s="41"/>
      <c r="AW42" s="41"/>
      <c r="AX42" s="41"/>
      <c r="AY42" s="41"/>
      <c r="AZ42" s="89">
        <f t="shared" ref="AZ42:BK42" si="94">IF(AZ20="","",1)</f>
        <v>1</v>
      </c>
      <c r="BA42" s="89" t="str">
        <f t="shared" si="94"/>
        <v/>
      </c>
      <c r="BB42" s="89" t="str">
        <f t="shared" si="94"/>
        <v/>
      </c>
      <c r="BC42" s="89" t="str">
        <f t="shared" si="94"/>
        <v/>
      </c>
      <c r="BD42" s="89" t="str">
        <f t="shared" si="94"/>
        <v/>
      </c>
      <c r="BE42" s="89" t="str">
        <f t="shared" si="94"/>
        <v/>
      </c>
      <c r="BF42" s="89" t="str">
        <f t="shared" si="94"/>
        <v/>
      </c>
      <c r="BG42" s="89" t="str">
        <f t="shared" si="94"/>
        <v/>
      </c>
      <c r="BH42" s="89" t="str">
        <f t="shared" si="94"/>
        <v/>
      </c>
      <c r="BI42" s="89" t="str">
        <f t="shared" si="94"/>
        <v/>
      </c>
      <c r="BJ42" s="89" t="str">
        <f t="shared" si="94"/>
        <v/>
      </c>
      <c r="BK42" s="89">
        <f t="shared" si="94"/>
        <v>1</v>
      </c>
      <c r="BL42" s="41"/>
      <c r="BM42" s="41"/>
      <c r="BN42" s="41"/>
      <c r="BO42" s="41"/>
      <c r="BP42" s="89">
        <f t="shared" ref="BP42:CA42" si="95">IF(BP20="","",1)</f>
        <v>1</v>
      </c>
      <c r="BQ42" s="89" t="str">
        <f t="shared" si="95"/>
        <v/>
      </c>
      <c r="BR42" s="89" t="str">
        <f t="shared" si="95"/>
        <v/>
      </c>
      <c r="BS42" s="89" t="str">
        <f t="shared" si="95"/>
        <v/>
      </c>
      <c r="BT42" s="89" t="str">
        <f t="shared" si="95"/>
        <v/>
      </c>
      <c r="BU42" s="89" t="str">
        <f t="shared" si="95"/>
        <v/>
      </c>
      <c r="BV42" s="89" t="str">
        <f t="shared" si="95"/>
        <v/>
      </c>
      <c r="BW42" s="89" t="str">
        <f t="shared" si="95"/>
        <v/>
      </c>
      <c r="BX42" s="89" t="str">
        <f t="shared" si="95"/>
        <v/>
      </c>
      <c r="BY42" s="89" t="str">
        <f t="shared" si="95"/>
        <v/>
      </c>
      <c r="BZ42" s="89" t="str">
        <f t="shared" si="95"/>
        <v/>
      </c>
      <c r="CA42" s="89">
        <f t="shared" si="95"/>
        <v>1</v>
      </c>
      <c r="CB42" s="41"/>
      <c r="CC42" s="41"/>
      <c r="CD42" s="41"/>
      <c r="CE42" s="41"/>
      <c r="CF42" s="41"/>
      <c r="CG42" s="41"/>
      <c r="CH42" s="41"/>
      <c r="CI42" s="41"/>
      <c r="CJ42" s="41"/>
    </row>
    <row r="43" ht="30.0" customHeight="1">
      <c r="A43" s="90"/>
      <c r="B43" s="41"/>
      <c r="C43" s="41"/>
      <c r="D43" s="91">
        <f t="shared" ref="D43:O43" si="96">IF(D24="","",1)</f>
        <v>1</v>
      </c>
      <c r="E43" s="91">
        <f t="shared" si="96"/>
        <v>1</v>
      </c>
      <c r="F43" s="91">
        <f t="shared" si="96"/>
        <v>1</v>
      </c>
      <c r="G43" s="91">
        <f t="shared" si="96"/>
        <v>1</v>
      </c>
      <c r="H43" s="91" t="str">
        <f t="shared" si="96"/>
        <v/>
      </c>
      <c r="I43" s="91" t="str">
        <f t="shared" si="96"/>
        <v/>
      </c>
      <c r="J43" s="91" t="str">
        <f t="shared" si="96"/>
        <v/>
      </c>
      <c r="K43" s="91" t="str">
        <f t="shared" si="96"/>
        <v/>
      </c>
      <c r="L43" s="91" t="str">
        <f t="shared" si="96"/>
        <v/>
      </c>
      <c r="M43" s="91" t="str">
        <f t="shared" si="96"/>
        <v/>
      </c>
      <c r="N43" s="91" t="str">
        <f t="shared" si="96"/>
        <v/>
      </c>
      <c r="O43" s="91" t="str">
        <f t="shared" si="96"/>
        <v/>
      </c>
      <c r="P43" s="41"/>
      <c r="Q43" s="41"/>
      <c r="R43" s="41"/>
      <c r="S43" s="41"/>
      <c r="T43" s="91">
        <f t="shared" ref="T43:AE43" si="97">IF(T24="","",1)</f>
        <v>1</v>
      </c>
      <c r="U43" s="91" t="str">
        <f t="shared" si="97"/>
        <v/>
      </c>
      <c r="V43" s="91" t="str">
        <f t="shared" si="97"/>
        <v/>
      </c>
      <c r="W43" s="91" t="str">
        <f t="shared" si="97"/>
        <v/>
      </c>
      <c r="X43" s="91" t="str">
        <f t="shared" si="97"/>
        <v/>
      </c>
      <c r="Y43" s="91" t="str">
        <f t="shared" si="97"/>
        <v/>
      </c>
      <c r="Z43" s="91" t="str">
        <f t="shared" si="97"/>
        <v/>
      </c>
      <c r="AA43" s="91" t="str">
        <f t="shared" si="97"/>
        <v/>
      </c>
      <c r="AB43" s="91" t="str">
        <f t="shared" si="97"/>
        <v/>
      </c>
      <c r="AC43" s="91" t="str">
        <f t="shared" si="97"/>
        <v/>
      </c>
      <c r="AD43" s="91" t="str">
        <f t="shared" si="97"/>
        <v/>
      </c>
      <c r="AE43" s="91">
        <f t="shared" si="97"/>
        <v>1</v>
      </c>
      <c r="AF43" s="41"/>
      <c r="AG43" s="41"/>
      <c r="AH43" s="41"/>
      <c r="AI43" s="41"/>
      <c r="AJ43" s="91">
        <f t="shared" ref="AJ43:AU43" si="98">IF(AJ24="","",1)</f>
        <v>1</v>
      </c>
      <c r="AK43" s="91" t="str">
        <f t="shared" si="98"/>
        <v/>
      </c>
      <c r="AL43" s="91" t="str">
        <f t="shared" si="98"/>
        <v/>
      </c>
      <c r="AM43" s="91" t="str">
        <f t="shared" si="98"/>
        <v/>
      </c>
      <c r="AN43" s="91" t="str">
        <f t="shared" si="98"/>
        <v/>
      </c>
      <c r="AO43" s="91" t="str">
        <f t="shared" si="98"/>
        <v/>
      </c>
      <c r="AP43" s="91" t="str">
        <f t="shared" si="98"/>
        <v/>
      </c>
      <c r="AQ43" s="91" t="str">
        <f t="shared" si="98"/>
        <v/>
      </c>
      <c r="AR43" s="91" t="str">
        <f t="shared" si="98"/>
        <v/>
      </c>
      <c r="AS43" s="91" t="str">
        <f t="shared" si="98"/>
        <v/>
      </c>
      <c r="AT43" s="91" t="str">
        <f t="shared" si="98"/>
        <v/>
      </c>
      <c r="AU43" s="91" t="str">
        <f t="shared" si="98"/>
        <v/>
      </c>
      <c r="AV43" s="41"/>
      <c r="AW43" s="41"/>
      <c r="AX43" s="41"/>
      <c r="AY43" s="41"/>
      <c r="AZ43" s="91">
        <f t="shared" ref="AZ43:BK43" si="99">IF(AZ24="","",1)</f>
        <v>1</v>
      </c>
      <c r="BA43" s="91" t="str">
        <f t="shared" si="99"/>
        <v/>
      </c>
      <c r="BB43" s="91" t="str">
        <f t="shared" si="99"/>
        <v/>
      </c>
      <c r="BC43" s="91" t="str">
        <f t="shared" si="99"/>
        <v/>
      </c>
      <c r="BD43" s="91" t="str">
        <f t="shared" si="99"/>
        <v/>
      </c>
      <c r="BE43" s="91" t="str">
        <f t="shared" si="99"/>
        <v/>
      </c>
      <c r="BF43" s="91" t="str">
        <f t="shared" si="99"/>
        <v/>
      </c>
      <c r="BG43" s="91" t="str">
        <f t="shared" si="99"/>
        <v/>
      </c>
      <c r="BH43" s="91" t="str">
        <f t="shared" si="99"/>
        <v/>
      </c>
      <c r="BI43" s="91" t="str">
        <f t="shared" si="99"/>
        <v/>
      </c>
      <c r="BJ43" s="91" t="str">
        <f t="shared" si="99"/>
        <v/>
      </c>
      <c r="BK43" s="91">
        <f t="shared" si="99"/>
        <v>1</v>
      </c>
      <c r="BL43" s="41"/>
      <c r="BM43" s="41"/>
      <c r="BN43" s="41"/>
      <c r="BO43" s="41"/>
      <c r="BP43" s="91">
        <f t="shared" ref="BP43:CA43" si="100">IF(BP24="","",1)</f>
        <v>1</v>
      </c>
      <c r="BQ43" s="91" t="str">
        <f t="shared" si="100"/>
        <v/>
      </c>
      <c r="BR43" s="91" t="str">
        <f t="shared" si="100"/>
        <v/>
      </c>
      <c r="BS43" s="91" t="str">
        <f t="shared" si="100"/>
        <v/>
      </c>
      <c r="BT43" s="91" t="str">
        <f t="shared" si="100"/>
        <v/>
      </c>
      <c r="BU43" s="91" t="str">
        <f t="shared" si="100"/>
        <v/>
      </c>
      <c r="BV43" s="91" t="str">
        <f t="shared" si="100"/>
        <v/>
      </c>
      <c r="BW43" s="91" t="str">
        <f t="shared" si="100"/>
        <v/>
      </c>
      <c r="BX43" s="91" t="str">
        <f t="shared" si="100"/>
        <v/>
      </c>
      <c r="BY43" s="91" t="str">
        <f t="shared" si="100"/>
        <v/>
      </c>
      <c r="BZ43" s="91" t="str">
        <f t="shared" si="100"/>
        <v/>
      </c>
      <c r="CA43" s="91">
        <f t="shared" si="100"/>
        <v>1</v>
      </c>
      <c r="CB43" s="41"/>
      <c r="CC43" s="41"/>
      <c r="CD43" s="41"/>
      <c r="CE43" s="41"/>
      <c r="CF43" s="41"/>
      <c r="CG43" s="41"/>
      <c r="CH43" s="41"/>
      <c r="CI43" s="41"/>
      <c r="CJ43" s="41"/>
    </row>
    <row r="44" ht="30.0" customHeight="1">
      <c r="A44" s="90"/>
      <c r="B44" s="41"/>
      <c r="C44" s="41"/>
      <c r="D44" s="89">
        <f t="shared" ref="D44:O44" si="101">IF(D25="","",1)</f>
        <v>1</v>
      </c>
      <c r="E44" s="89">
        <f t="shared" si="101"/>
        <v>1</v>
      </c>
      <c r="F44" s="89">
        <f t="shared" si="101"/>
        <v>1</v>
      </c>
      <c r="G44" s="89">
        <f t="shared" si="101"/>
        <v>1</v>
      </c>
      <c r="H44" s="89" t="str">
        <f t="shared" si="101"/>
        <v/>
      </c>
      <c r="I44" s="89" t="str">
        <f t="shared" si="101"/>
        <v/>
      </c>
      <c r="J44" s="89" t="str">
        <f t="shared" si="101"/>
        <v/>
      </c>
      <c r="K44" s="89" t="str">
        <f t="shared" si="101"/>
        <v/>
      </c>
      <c r="L44" s="89" t="str">
        <f t="shared" si="101"/>
        <v/>
      </c>
      <c r="M44" s="89" t="str">
        <f t="shared" si="101"/>
        <v/>
      </c>
      <c r="N44" s="89" t="str">
        <f t="shared" si="101"/>
        <v/>
      </c>
      <c r="O44" s="89" t="str">
        <f t="shared" si="101"/>
        <v/>
      </c>
      <c r="P44" s="41"/>
      <c r="Q44" s="41"/>
      <c r="R44" s="41"/>
      <c r="S44" s="41"/>
      <c r="T44" s="89">
        <f t="shared" ref="T44:AE44" si="102">IF(T25="","",1)</f>
        <v>1</v>
      </c>
      <c r="U44" s="89" t="str">
        <f t="shared" si="102"/>
        <v/>
      </c>
      <c r="V44" s="89" t="str">
        <f t="shared" si="102"/>
        <v/>
      </c>
      <c r="W44" s="89" t="str">
        <f t="shared" si="102"/>
        <v/>
      </c>
      <c r="X44" s="89" t="str">
        <f t="shared" si="102"/>
        <v/>
      </c>
      <c r="Y44" s="89" t="str">
        <f t="shared" si="102"/>
        <v/>
      </c>
      <c r="Z44" s="89" t="str">
        <f t="shared" si="102"/>
        <v/>
      </c>
      <c r="AA44" s="89" t="str">
        <f t="shared" si="102"/>
        <v/>
      </c>
      <c r="AB44" s="89" t="str">
        <f t="shared" si="102"/>
        <v/>
      </c>
      <c r="AC44" s="89" t="str">
        <f t="shared" si="102"/>
        <v/>
      </c>
      <c r="AD44" s="89" t="str">
        <f t="shared" si="102"/>
        <v/>
      </c>
      <c r="AE44" s="89">
        <f t="shared" si="102"/>
        <v>1</v>
      </c>
      <c r="AF44" s="41"/>
      <c r="AG44" s="41"/>
      <c r="AH44" s="41"/>
      <c r="AI44" s="41"/>
      <c r="AJ44" s="89">
        <f t="shared" ref="AJ44:AU44" si="103">IF(AJ25="","",1)</f>
        <v>1</v>
      </c>
      <c r="AK44" s="89" t="str">
        <f t="shared" si="103"/>
        <v/>
      </c>
      <c r="AL44" s="89" t="str">
        <f t="shared" si="103"/>
        <v/>
      </c>
      <c r="AM44" s="89" t="str">
        <f t="shared" si="103"/>
        <v/>
      </c>
      <c r="AN44" s="89" t="str">
        <f t="shared" si="103"/>
        <v/>
      </c>
      <c r="AO44" s="89" t="str">
        <f t="shared" si="103"/>
        <v/>
      </c>
      <c r="AP44" s="89" t="str">
        <f t="shared" si="103"/>
        <v/>
      </c>
      <c r="AQ44" s="89" t="str">
        <f t="shared" si="103"/>
        <v/>
      </c>
      <c r="AR44" s="89" t="str">
        <f t="shared" si="103"/>
        <v/>
      </c>
      <c r="AS44" s="89" t="str">
        <f t="shared" si="103"/>
        <v/>
      </c>
      <c r="AT44" s="89" t="str">
        <f t="shared" si="103"/>
        <v/>
      </c>
      <c r="AU44" s="89" t="str">
        <f t="shared" si="103"/>
        <v/>
      </c>
      <c r="AV44" s="41"/>
      <c r="AW44" s="41"/>
      <c r="AX44" s="41"/>
      <c r="AY44" s="41"/>
      <c r="AZ44" s="89">
        <f t="shared" ref="AZ44:BK44" si="104">IF(AZ25="","",1)</f>
        <v>1</v>
      </c>
      <c r="BA44" s="89" t="str">
        <f t="shared" si="104"/>
        <v/>
      </c>
      <c r="BB44" s="89" t="str">
        <f t="shared" si="104"/>
        <v/>
      </c>
      <c r="BC44" s="89" t="str">
        <f t="shared" si="104"/>
        <v/>
      </c>
      <c r="BD44" s="89" t="str">
        <f t="shared" si="104"/>
        <v/>
      </c>
      <c r="BE44" s="89" t="str">
        <f t="shared" si="104"/>
        <v/>
      </c>
      <c r="BF44" s="89" t="str">
        <f t="shared" si="104"/>
        <v/>
      </c>
      <c r="BG44" s="89" t="str">
        <f t="shared" si="104"/>
        <v/>
      </c>
      <c r="BH44" s="89" t="str">
        <f t="shared" si="104"/>
        <v/>
      </c>
      <c r="BI44" s="89" t="str">
        <f t="shared" si="104"/>
        <v/>
      </c>
      <c r="BJ44" s="89" t="str">
        <f t="shared" si="104"/>
        <v/>
      </c>
      <c r="BK44" s="89">
        <f t="shared" si="104"/>
        <v>1</v>
      </c>
      <c r="BL44" s="41"/>
      <c r="BM44" s="41"/>
      <c r="BN44" s="41"/>
      <c r="BO44" s="41"/>
      <c r="BP44" s="89">
        <f t="shared" ref="BP44:CA44" si="105">IF(BP25="","",1)</f>
        <v>1</v>
      </c>
      <c r="BQ44" s="89" t="str">
        <f t="shared" si="105"/>
        <v/>
      </c>
      <c r="BR44" s="89" t="str">
        <f t="shared" si="105"/>
        <v/>
      </c>
      <c r="BS44" s="89" t="str">
        <f t="shared" si="105"/>
        <v/>
      </c>
      <c r="BT44" s="89" t="str">
        <f t="shared" si="105"/>
        <v/>
      </c>
      <c r="BU44" s="89" t="str">
        <f t="shared" si="105"/>
        <v/>
      </c>
      <c r="BV44" s="89" t="str">
        <f t="shared" si="105"/>
        <v/>
      </c>
      <c r="BW44" s="89" t="str">
        <f t="shared" si="105"/>
        <v/>
      </c>
      <c r="BX44" s="89" t="str">
        <f t="shared" si="105"/>
        <v/>
      </c>
      <c r="BY44" s="89" t="str">
        <f t="shared" si="105"/>
        <v/>
      </c>
      <c r="BZ44" s="89" t="str">
        <f t="shared" si="105"/>
        <v/>
      </c>
      <c r="CA44" s="89">
        <f t="shared" si="105"/>
        <v>1</v>
      </c>
      <c r="CB44" s="41"/>
      <c r="CC44" s="41"/>
      <c r="CD44" s="41"/>
      <c r="CE44" s="41"/>
      <c r="CF44" s="41"/>
      <c r="CG44" s="41"/>
      <c r="CH44" s="41"/>
      <c r="CI44" s="41"/>
      <c r="CJ44" s="41"/>
    </row>
    <row r="45" ht="30.0" customHeight="1">
      <c r="A45" s="90"/>
      <c r="B45" s="41"/>
      <c r="C45" s="41"/>
      <c r="D45" s="89">
        <f t="shared" ref="D45:O45" si="106">IF(D29="","",1)</f>
        <v>1</v>
      </c>
      <c r="E45" s="89">
        <f t="shared" si="106"/>
        <v>1</v>
      </c>
      <c r="F45" s="89">
        <f t="shared" si="106"/>
        <v>1</v>
      </c>
      <c r="G45" s="89">
        <f t="shared" si="106"/>
        <v>1</v>
      </c>
      <c r="H45" s="89" t="str">
        <f t="shared" si="106"/>
        <v/>
      </c>
      <c r="I45" s="89" t="str">
        <f t="shared" si="106"/>
        <v/>
      </c>
      <c r="J45" s="89" t="str">
        <f t="shared" si="106"/>
        <v/>
      </c>
      <c r="K45" s="89" t="str">
        <f t="shared" si="106"/>
        <v/>
      </c>
      <c r="L45" s="89" t="str">
        <f t="shared" si="106"/>
        <v/>
      </c>
      <c r="M45" s="89" t="str">
        <f t="shared" si="106"/>
        <v/>
      </c>
      <c r="N45" s="89" t="str">
        <f t="shared" si="106"/>
        <v/>
      </c>
      <c r="O45" s="89" t="str">
        <f t="shared" si="106"/>
        <v/>
      </c>
      <c r="P45" s="41"/>
      <c r="Q45" s="41"/>
      <c r="R45" s="41"/>
      <c r="S45" s="41"/>
      <c r="T45" s="89">
        <f t="shared" ref="T45:AE45" si="107">IF(T29="","",1)</f>
        <v>1</v>
      </c>
      <c r="U45" s="89" t="str">
        <f t="shared" si="107"/>
        <v/>
      </c>
      <c r="V45" s="89" t="str">
        <f t="shared" si="107"/>
        <v/>
      </c>
      <c r="W45" s="89" t="str">
        <f t="shared" si="107"/>
        <v/>
      </c>
      <c r="X45" s="89" t="str">
        <f t="shared" si="107"/>
        <v/>
      </c>
      <c r="Y45" s="89" t="str">
        <f t="shared" si="107"/>
        <v/>
      </c>
      <c r="Z45" s="89" t="str">
        <f t="shared" si="107"/>
        <v/>
      </c>
      <c r="AA45" s="89" t="str">
        <f t="shared" si="107"/>
        <v/>
      </c>
      <c r="AB45" s="89" t="str">
        <f t="shared" si="107"/>
        <v/>
      </c>
      <c r="AC45" s="89" t="str">
        <f t="shared" si="107"/>
        <v/>
      </c>
      <c r="AD45" s="89" t="str">
        <f t="shared" si="107"/>
        <v/>
      </c>
      <c r="AE45" s="89">
        <f t="shared" si="107"/>
        <v>1</v>
      </c>
      <c r="AF45" s="41"/>
      <c r="AG45" s="41"/>
      <c r="AH45" s="41"/>
      <c r="AI45" s="41"/>
      <c r="AJ45" s="89">
        <f t="shared" ref="AJ45:AU45" si="108">IF(AJ29="","",1)</f>
        <v>1</v>
      </c>
      <c r="AK45" s="89" t="str">
        <f t="shared" si="108"/>
        <v/>
      </c>
      <c r="AL45" s="89" t="str">
        <f t="shared" si="108"/>
        <v/>
      </c>
      <c r="AM45" s="89" t="str">
        <f t="shared" si="108"/>
        <v/>
      </c>
      <c r="AN45" s="89" t="str">
        <f t="shared" si="108"/>
        <v/>
      </c>
      <c r="AO45" s="89" t="str">
        <f t="shared" si="108"/>
        <v/>
      </c>
      <c r="AP45" s="89" t="str">
        <f t="shared" si="108"/>
        <v/>
      </c>
      <c r="AQ45" s="89" t="str">
        <f t="shared" si="108"/>
        <v/>
      </c>
      <c r="AR45" s="89" t="str">
        <f t="shared" si="108"/>
        <v/>
      </c>
      <c r="AS45" s="89" t="str">
        <f t="shared" si="108"/>
        <v/>
      </c>
      <c r="AT45" s="89" t="str">
        <f t="shared" si="108"/>
        <v/>
      </c>
      <c r="AU45" s="89" t="str">
        <f t="shared" si="108"/>
        <v/>
      </c>
      <c r="AV45" s="41"/>
      <c r="AW45" s="41"/>
      <c r="AX45" s="41"/>
      <c r="AY45" s="41"/>
      <c r="AZ45" s="89">
        <f t="shared" ref="AZ45:BK45" si="109">IF(AZ29="","",1)</f>
        <v>1</v>
      </c>
      <c r="BA45" s="89" t="str">
        <f t="shared" si="109"/>
        <v/>
      </c>
      <c r="BB45" s="89" t="str">
        <f t="shared" si="109"/>
        <v/>
      </c>
      <c r="BC45" s="89" t="str">
        <f t="shared" si="109"/>
        <v/>
      </c>
      <c r="BD45" s="89" t="str">
        <f t="shared" si="109"/>
        <v/>
      </c>
      <c r="BE45" s="89" t="str">
        <f t="shared" si="109"/>
        <v/>
      </c>
      <c r="BF45" s="89" t="str">
        <f t="shared" si="109"/>
        <v/>
      </c>
      <c r="BG45" s="89" t="str">
        <f t="shared" si="109"/>
        <v/>
      </c>
      <c r="BH45" s="89" t="str">
        <f t="shared" si="109"/>
        <v/>
      </c>
      <c r="BI45" s="89" t="str">
        <f t="shared" si="109"/>
        <v/>
      </c>
      <c r="BJ45" s="89" t="str">
        <f t="shared" si="109"/>
        <v/>
      </c>
      <c r="BK45" s="89">
        <f t="shared" si="109"/>
        <v>1</v>
      </c>
      <c r="BL45" s="41"/>
      <c r="BM45" s="41"/>
      <c r="BN45" s="41"/>
      <c r="BO45" s="41"/>
      <c r="BP45" s="89">
        <f t="shared" ref="BP45:CA45" si="110">IF(BP29="","",1)</f>
        <v>1</v>
      </c>
      <c r="BQ45" s="89" t="str">
        <f t="shared" si="110"/>
        <v/>
      </c>
      <c r="BR45" s="89" t="str">
        <f t="shared" si="110"/>
        <v/>
      </c>
      <c r="BS45" s="89" t="str">
        <f t="shared" si="110"/>
        <v/>
      </c>
      <c r="BT45" s="89" t="str">
        <f t="shared" si="110"/>
        <v/>
      </c>
      <c r="BU45" s="89" t="str">
        <f t="shared" si="110"/>
        <v/>
      </c>
      <c r="BV45" s="89" t="str">
        <f t="shared" si="110"/>
        <v/>
      </c>
      <c r="BW45" s="89" t="str">
        <f t="shared" si="110"/>
        <v/>
      </c>
      <c r="BX45" s="89" t="str">
        <f t="shared" si="110"/>
        <v/>
      </c>
      <c r="BY45" s="89" t="str">
        <f t="shared" si="110"/>
        <v/>
      </c>
      <c r="BZ45" s="89" t="str">
        <f t="shared" si="110"/>
        <v/>
      </c>
      <c r="CA45" s="89">
        <f t="shared" si="110"/>
        <v>1</v>
      </c>
      <c r="CB45" s="41"/>
      <c r="CC45" s="41"/>
      <c r="CD45" s="41"/>
      <c r="CE45" s="41"/>
      <c r="CF45" s="41"/>
      <c r="CG45" s="41"/>
      <c r="CH45" s="41"/>
      <c r="CI45" s="41"/>
      <c r="CJ45" s="41"/>
    </row>
    <row r="46" ht="30.0" customHeight="1">
      <c r="A46" s="90"/>
      <c r="B46" s="41"/>
      <c r="C46" s="41"/>
      <c r="D46" s="89">
        <f t="shared" ref="D46:O46" si="111">IF(D30="","",1)</f>
        <v>1</v>
      </c>
      <c r="E46" s="89">
        <f t="shared" si="111"/>
        <v>1</v>
      </c>
      <c r="F46" s="89">
        <f t="shared" si="111"/>
        <v>1</v>
      </c>
      <c r="G46" s="89">
        <f t="shared" si="111"/>
        <v>1</v>
      </c>
      <c r="H46" s="89" t="str">
        <f t="shared" si="111"/>
        <v/>
      </c>
      <c r="I46" s="89" t="str">
        <f t="shared" si="111"/>
        <v/>
      </c>
      <c r="J46" s="89" t="str">
        <f t="shared" si="111"/>
        <v/>
      </c>
      <c r="K46" s="89" t="str">
        <f t="shared" si="111"/>
        <v/>
      </c>
      <c r="L46" s="89" t="str">
        <f t="shared" si="111"/>
        <v/>
      </c>
      <c r="M46" s="89" t="str">
        <f t="shared" si="111"/>
        <v/>
      </c>
      <c r="N46" s="89" t="str">
        <f t="shared" si="111"/>
        <v/>
      </c>
      <c r="O46" s="89" t="str">
        <f t="shared" si="111"/>
        <v/>
      </c>
      <c r="P46" s="41"/>
      <c r="Q46" s="41"/>
      <c r="R46" s="41"/>
      <c r="S46" s="41"/>
      <c r="T46" s="89">
        <f t="shared" ref="T46:AE46" si="112">IF(T30="","",1)</f>
        <v>1</v>
      </c>
      <c r="U46" s="89" t="str">
        <f t="shared" si="112"/>
        <v/>
      </c>
      <c r="V46" s="89" t="str">
        <f t="shared" si="112"/>
        <v/>
      </c>
      <c r="W46" s="89" t="str">
        <f t="shared" si="112"/>
        <v/>
      </c>
      <c r="X46" s="89" t="str">
        <f t="shared" si="112"/>
        <v/>
      </c>
      <c r="Y46" s="89" t="str">
        <f t="shared" si="112"/>
        <v/>
      </c>
      <c r="Z46" s="89" t="str">
        <f t="shared" si="112"/>
        <v/>
      </c>
      <c r="AA46" s="89" t="str">
        <f t="shared" si="112"/>
        <v/>
      </c>
      <c r="AB46" s="89" t="str">
        <f t="shared" si="112"/>
        <v/>
      </c>
      <c r="AC46" s="89" t="str">
        <f t="shared" si="112"/>
        <v/>
      </c>
      <c r="AD46" s="89" t="str">
        <f t="shared" si="112"/>
        <v/>
      </c>
      <c r="AE46" s="89">
        <f t="shared" si="112"/>
        <v>1</v>
      </c>
      <c r="AF46" s="41"/>
      <c r="AG46" s="41"/>
      <c r="AH46" s="41"/>
      <c r="AI46" s="41"/>
      <c r="AJ46" s="89">
        <f t="shared" ref="AJ46:AU46" si="113">IF(AJ30="","",1)</f>
        <v>1</v>
      </c>
      <c r="AK46" s="89" t="str">
        <f t="shared" si="113"/>
        <v/>
      </c>
      <c r="AL46" s="89" t="str">
        <f t="shared" si="113"/>
        <v/>
      </c>
      <c r="AM46" s="89" t="str">
        <f t="shared" si="113"/>
        <v/>
      </c>
      <c r="AN46" s="89" t="str">
        <f t="shared" si="113"/>
        <v/>
      </c>
      <c r="AO46" s="89" t="str">
        <f t="shared" si="113"/>
        <v/>
      </c>
      <c r="AP46" s="89" t="str">
        <f t="shared" si="113"/>
        <v/>
      </c>
      <c r="AQ46" s="89" t="str">
        <f t="shared" si="113"/>
        <v/>
      </c>
      <c r="AR46" s="89" t="str">
        <f t="shared" si="113"/>
        <v/>
      </c>
      <c r="AS46" s="89" t="str">
        <f t="shared" si="113"/>
        <v/>
      </c>
      <c r="AT46" s="89" t="str">
        <f t="shared" si="113"/>
        <v/>
      </c>
      <c r="AU46" s="89" t="str">
        <f t="shared" si="113"/>
        <v/>
      </c>
      <c r="AV46" s="41"/>
      <c r="AW46" s="41"/>
      <c r="AX46" s="41"/>
      <c r="AY46" s="41"/>
      <c r="AZ46" s="89">
        <f t="shared" ref="AZ46:BK46" si="114">IF(AZ30="","",1)</f>
        <v>1</v>
      </c>
      <c r="BA46" s="89" t="str">
        <f t="shared" si="114"/>
        <v/>
      </c>
      <c r="BB46" s="89" t="str">
        <f t="shared" si="114"/>
        <v/>
      </c>
      <c r="BC46" s="89" t="str">
        <f t="shared" si="114"/>
        <v/>
      </c>
      <c r="BD46" s="89" t="str">
        <f t="shared" si="114"/>
        <v/>
      </c>
      <c r="BE46" s="89" t="str">
        <f t="shared" si="114"/>
        <v/>
      </c>
      <c r="BF46" s="89" t="str">
        <f t="shared" si="114"/>
        <v/>
      </c>
      <c r="BG46" s="89" t="str">
        <f t="shared" si="114"/>
        <v/>
      </c>
      <c r="BH46" s="89" t="str">
        <f t="shared" si="114"/>
        <v/>
      </c>
      <c r="BI46" s="89" t="str">
        <f t="shared" si="114"/>
        <v/>
      </c>
      <c r="BJ46" s="89" t="str">
        <f t="shared" si="114"/>
        <v/>
      </c>
      <c r="BK46" s="89">
        <f t="shared" si="114"/>
        <v>1</v>
      </c>
      <c r="BL46" s="41"/>
      <c r="BM46" s="41"/>
      <c r="BN46" s="41"/>
      <c r="BO46" s="41"/>
      <c r="BP46" s="89">
        <f t="shared" ref="BP46:CA46" si="115">IF(BP30="","",1)</f>
        <v>1</v>
      </c>
      <c r="BQ46" s="89" t="str">
        <f t="shared" si="115"/>
        <v/>
      </c>
      <c r="BR46" s="89" t="str">
        <f t="shared" si="115"/>
        <v/>
      </c>
      <c r="BS46" s="89" t="str">
        <f t="shared" si="115"/>
        <v/>
      </c>
      <c r="BT46" s="89" t="str">
        <f t="shared" si="115"/>
        <v/>
      </c>
      <c r="BU46" s="89" t="str">
        <f t="shared" si="115"/>
        <v/>
      </c>
      <c r="BV46" s="89" t="str">
        <f t="shared" si="115"/>
        <v/>
      </c>
      <c r="BW46" s="89" t="str">
        <f t="shared" si="115"/>
        <v/>
      </c>
      <c r="BX46" s="89" t="str">
        <f t="shared" si="115"/>
        <v/>
      </c>
      <c r="BY46" s="89" t="str">
        <f t="shared" si="115"/>
        <v/>
      </c>
      <c r="BZ46" s="89" t="str">
        <f t="shared" si="115"/>
        <v/>
      </c>
      <c r="CA46" s="89">
        <f t="shared" si="115"/>
        <v>1</v>
      </c>
      <c r="CB46" s="41"/>
      <c r="CC46" s="41"/>
      <c r="CD46" s="41"/>
      <c r="CE46" s="41"/>
      <c r="CF46" s="41"/>
      <c r="CG46" s="41"/>
      <c r="CH46" s="41"/>
      <c r="CI46" s="41"/>
      <c r="CJ46" s="41"/>
    </row>
    <row r="47" ht="30.0" customHeight="1">
      <c r="A47" s="90"/>
      <c r="B47" s="41"/>
      <c r="C47" s="41"/>
      <c r="D47" s="89" t="str">
        <f t="shared" ref="D47:O47" si="116">IF(D34="","",1)</f>
        <v/>
      </c>
      <c r="E47" s="89" t="str">
        <f t="shared" si="116"/>
        <v/>
      </c>
      <c r="F47" s="89" t="str">
        <f t="shared" si="116"/>
        <v/>
      </c>
      <c r="G47" s="89" t="str">
        <f t="shared" si="116"/>
        <v/>
      </c>
      <c r="H47" s="89" t="str">
        <f t="shared" si="116"/>
        <v/>
      </c>
      <c r="I47" s="89" t="str">
        <f t="shared" si="116"/>
        <v/>
      </c>
      <c r="J47" s="89" t="str">
        <f t="shared" si="116"/>
        <v/>
      </c>
      <c r="K47" s="89" t="str">
        <f t="shared" si="116"/>
        <v/>
      </c>
      <c r="L47" s="89" t="str">
        <f t="shared" si="116"/>
        <v/>
      </c>
      <c r="M47" s="89" t="str">
        <f t="shared" si="116"/>
        <v/>
      </c>
      <c r="N47" s="89" t="str">
        <f t="shared" si="116"/>
        <v/>
      </c>
      <c r="O47" s="89" t="str">
        <f t="shared" si="116"/>
        <v/>
      </c>
      <c r="P47" s="41"/>
      <c r="Q47" s="41"/>
      <c r="R47" s="41"/>
      <c r="S47" s="41"/>
      <c r="T47" s="89">
        <f t="shared" ref="T47:AE47" si="117">IF(T34="","",1)</f>
        <v>1</v>
      </c>
      <c r="U47" s="89" t="str">
        <f t="shared" si="117"/>
        <v/>
      </c>
      <c r="V47" s="89" t="str">
        <f t="shared" si="117"/>
        <v/>
      </c>
      <c r="W47" s="89" t="str">
        <f t="shared" si="117"/>
        <v/>
      </c>
      <c r="X47" s="89" t="str">
        <f t="shared" si="117"/>
        <v/>
      </c>
      <c r="Y47" s="89" t="str">
        <f t="shared" si="117"/>
        <v/>
      </c>
      <c r="Z47" s="89" t="str">
        <f t="shared" si="117"/>
        <v/>
      </c>
      <c r="AA47" s="89" t="str">
        <f t="shared" si="117"/>
        <v/>
      </c>
      <c r="AB47" s="89" t="str">
        <f t="shared" si="117"/>
        <v/>
      </c>
      <c r="AC47" s="89" t="str">
        <f t="shared" si="117"/>
        <v/>
      </c>
      <c r="AD47" s="89" t="str">
        <f t="shared" si="117"/>
        <v/>
      </c>
      <c r="AE47" s="89">
        <f t="shared" si="117"/>
        <v>1</v>
      </c>
      <c r="AF47" s="41"/>
      <c r="AG47" s="41"/>
      <c r="AH47" s="41"/>
      <c r="AI47" s="41"/>
      <c r="AJ47" s="89">
        <f t="shared" ref="AJ47:AU47" si="118">IF(AJ34="","",1)</f>
        <v>1</v>
      </c>
      <c r="AK47" s="89" t="str">
        <f t="shared" si="118"/>
        <v/>
      </c>
      <c r="AL47" s="89" t="str">
        <f t="shared" si="118"/>
        <v/>
      </c>
      <c r="AM47" s="89" t="str">
        <f t="shared" si="118"/>
        <v/>
      </c>
      <c r="AN47" s="89" t="str">
        <f t="shared" si="118"/>
        <v/>
      </c>
      <c r="AO47" s="89" t="str">
        <f t="shared" si="118"/>
        <v/>
      </c>
      <c r="AP47" s="89" t="str">
        <f t="shared" si="118"/>
        <v/>
      </c>
      <c r="AQ47" s="89" t="str">
        <f t="shared" si="118"/>
        <v/>
      </c>
      <c r="AR47" s="89" t="str">
        <f t="shared" si="118"/>
        <v/>
      </c>
      <c r="AS47" s="89" t="str">
        <f t="shared" si="118"/>
        <v/>
      </c>
      <c r="AT47" s="89" t="str">
        <f t="shared" si="118"/>
        <v/>
      </c>
      <c r="AU47" s="89" t="str">
        <f t="shared" si="118"/>
        <v/>
      </c>
      <c r="AV47" s="41"/>
      <c r="AW47" s="41"/>
      <c r="AX47" s="41"/>
      <c r="AY47" s="41"/>
      <c r="AZ47" s="89">
        <f t="shared" ref="AZ47:BK47" si="119">IF(AZ34="","",1)</f>
        <v>1</v>
      </c>
      <c r="BA47" s="89" t="str">
        <f t="shared" si="119"/>
        <v/>
      </c>
      <c r="BB47" s="89" t="str">
        <f t="shared" si="119"/>
        <v/>
      </c>
      <c r="BC47" s="89" t="str">
        <f t="shared" si="119"/>
        <v/>
      </c>
      <c r="BD47" s="89" t="str">
        <f t="shared" si="119"/>
        <v/>
      </c>
      <c r="BE47" s="89" t="str">
        <f t="shared" si="119"/>
        <v/>
      </c>
      <c r="BF47" s="89" t="str">
        <f t="shared" si="119"/>
        <v/>
      </c>
      <c r="BG47" s="89" t="str">
        <f t="shared" si="119"/>
        <v/>
      </c>
      <c r="BH47" s="89" t="str">
        <f t="shared" si="119"/>
        <v/>
      </c>
      <c r="BI47" s="89" t="str">
        <f t="shared" si="119"/>
        <v/>
      </c>
      <c r="BJ47" s="89" t="str">
        <f t="shared" si="119"/>
        <v/>
      </c>
      <c r="BK47" s="89">
        <f t="shared" si="119"/>
        <v>1</v>
      </c>
      <c r="BL47" s="41"/>
      <c r="BM47" s="41"/>
      <c r="BN47" s="41"/>
      <c r="BO47" s="41"/>
      <c r="BP47" s="89">
        <f t="shared" ref="BP47:CA47" si="120">IF(BP34="","",1)</f>
        <v>1</v>
      </c>
      <c r="BQ47" s="89" t="str">
        <f t="shared" si="120"/>
        <v/>
      </c>
      <c r="BR47" s="89" t="str">
        <f t="shared" si="120"/>
        <v/>
      </c>
      <c r="BS47" s="89" t="str">
        <f t="shared" si="120"/>
        <v/>
      </c>
      <c r="BT47" s="89" t="str">
        <f t="shared" si="120"/>
        <v/>
      </c>
      <c r="BU47" s="89" t="str">
        <f t="shared" si="120"/>
        <v/>
      </c>
      <c r="BV47" s="89" t="str">
        <f t="shared" si="120"/>
        <v/>
      </c>
      <c r="BW47" s="89" t="str">
        <f t="shared" si="120"/>
        <v/>
      </c>
      <c r="BX47" s="89" t="str">
        <f t="shared" si="120"/>
        <v/>
      </c>
      <c r="BY47" s="89" t="str">
        <f t="shared" si="120"/>
        <v/>
      </c>
      <c r="BZ47" s="89" t="str">
        <f t="shared" si="120"/>
        <v/>
      </c>
      <c r="CA47" s="89">
        <f t="shared" si="120"/>
        <v>1</v>
      </c>
      <c r="CB47" s="41"/>
      <c r="CC47" s="41"/>
      <c r="CD47" s="41"/>
      <c r="CE47" s="41"/>
      <c r="CF47" s="41"/>
      <c r="CG47" s="41"/>
      <c r="CH47" s="41"/>
      <c r="CI47" s="41"/>
      <c r="CJ47" s="41"/>
    </row>
    <row r="48" ht="30.0" customHeight="1">
      <c r="A48" s="90"/>
      <c r="B48" s="41"/>
      <c r="C48" s="41"/>
      <c r="D48" s="89" t="str">
        <f t="shared" ref="D48:O48" si="121">IF(D35="","",1)</f>
        <v/>
      </c>
      <c r="E48" s="89" t="str">
        <f t="shared" si="121"/>
        <v/>
      </c>
      <c r="F48" s="89" t="str">
        <f t="shared" si="121"/>
        <v/>
      </c>
      <c r="G48" s="89" t="str">
        <f t="shared" si="121"/>
        <v/>
      </c>
      <c r="H48" s="89" t="str">
        <f t="shared" si="121"/>
        <v/>
      </c>
      <c r="I48" s="89" t="str">
        <f t="shared" si="121"/>
        <v/>
      </c>
      <c r="J48" s="89" t="str">
        <f t="shared" si="121"/>
        <v/>
      </c>
      <c r="K48" s="89" t="str">
        <f t="shared" si="121"/>
        <v/>
      </c>
      <c r="L48" s="89" t="str">
        <f t="shared" si="121"/>
        <v/>
      </c>
      <c r="M48" s="89" t="str">
        <f t="shared" si="121"/>
        <v/>
      </c>
      <c r="N48" s="89" t="str">
        <f t="shared" si="121"/>
        <v/>
      </c>
      <c r="O48" s="89" t="str">
        <f t="shared" si="121"/>
        <v/>
      </c>
      <c r="P48" s="41"/>
      <c r="Q48" s="41"/>
      <c r="R48" s="41"/>
      <c r="S48" s="41"/>
      <c r="T48" s="89">
        <f t="shared" ref="T48:AE48" si="122">IF(T35="","",1)</f>
        <v>1</v>
      </c>
      <c r="U48" s="89" t="str">
        <f t="shared" si="122"/>
        <v/>
      </c>
      <c r="V48" s="89" t="str">
        <f t="shared" si="122"/>
        <v/>
      </c>
      <c r="W48" s="89" t="str">
        <f t="shared" si="122"/>
        <v/>
      </c>
      <c r="X48" s="89" t="str">
        <f t="shared" si="122"/>
        <v/>
      </c>
      <c r="Y48" s="89" t="str">
        <f t="shared" si="122"/>
        <v/>
      </c>
      <c r="Z48" s="89" t="str">
        <f t="shared" si="122"/>
        <v/>
      </c>
      <c r="AA48" s="89" t="str">
        <f t="shared" si="122"/>
        <v/>
      </c>
      <c r="AB48" s="89" t="str">
        <f t="shared" si="122"/>
        <v/>
      </c>
      <c r="AC48" s="89" t="str">
        <f t="shared" si="122"/>
        <v/>
      </c>
      <c r="AD48" s="89" t="str">
        <f t="shared" si="122"/>
        <v/>
      </c>
      <c r="AE48" s="89">
        <f t="shared" si="122"/>
        <v>1</v>
      </c>
      <c r="AF48" s="41"/>
      <c r="AG48" s="41"/>
      <c r="AH48" s="41"/>
      <c r="AI48" s="41"/>
      <c r="AJ48" s="89">
        <f t="shared" ref="AJ48:AU48" si="123">IF(AJ35="","",1)</f>
        <v>1</v>
      </c>
      <c r="AK48" s="89" t="str">
        <f t="shared" si="123"/>
        <v/>
      </c>
      <c r="AL48" s="89" t="str">
        <f t="shared" si="123"/>
        <v/>
      </c>
      <c r="AM48" s="89" t="str">
        <f t="shared" si="123"/>
        <v/>
      </c>
      <c r="AN48" s="89" t="str">
        <f t="shared" si="123"/>
        <v/>
      </c>
      <c r="AO48" s="89" t="str">
        <f t="shared" si="123"/>
        <v/>
      </c>
      <c r="AP48" s="89" t="str">
        <f t="shared" si="123"/>
        <v/>
      </c>
      <c r="AQ48" s="89" t="str">
        <f t="shared" si="123"/>
        <v/>
      </c>
      <c r="AR48" s="89" t="str">
        <f t="shared" si="123"/>
        <v/>
      </c>
      <c r="AS48" s="89" t="str">
        <f t="shared" si="123"/>
        <v/>
      </c>
      <c r="AT48" s="89" t="str">
        <f t="shared" si="123"/>
        <v/>
      </c>
      <c r="AU48" s="89" t="str">
        <f t="shared" si="123"/>
        <v/>
      </c>
      <c r="AV48" s="41"/>
      <c r="AW48" s="41"/>
      <c r="AX48" s="41"/>
      <c r="AY48" s="41"/>
      <c r="AZ48" s="89">
        <f t="shared" ref="AZ48:BK48" si="124">IF(AZ35="","",1)</f>
        <v>1</v>
      </c>
      <c r="BA48" s="89" t="str">
        <f t="shared" si="124"/>
        <v/>
      </c>
      <c r="BB48" s="89" t="str">
        <f t="shared" si="124"/>
        <v/>
      </c>
      <c r="BC48" s="89" t="str">
        <f t="shared" si="124"/>
        <v/>
      </c>
      <c r="BD48" s="89" t="str">
        <f t="shared" si="124"/>
        <v/>
      </c>
      <c r="BE48" s="89" t="str">
        <f t="shared" si="124"/>
        <v/>
      </c>
      <c r="BF48" s="89" t="str">
        <f t="shared" si="124"/>
        <v/>
      </c>
      <c r="BG48" s="89" t="str">
        <f t="shared" si="124"/>
        <v/>
      </c>
      <c r="BH48" s="89" t="str">
        <f t="shared" si="124"/>
        <v/>
      </c>
      <c r="BI48" s="89" t="str">
        <f t="shared" si="124"/>
        <v/>
      </c>
      <c r="BJ48" s="89" t="str">
        <f t="shared" si="124"/>
        <v/>
      </c>
      <c r="BK48" s="89">
        <f t="shared" si="124"/>
        <v>1</v>
      </c>
      <c r="BL48" s="41"/>
      <c r="BM48" s="41"/>
      <c r="BN48" s="41"/>
      <c r="BO48" s="41"/>
      <c r="BP48" s="89">
        <f t="shared" ref="BP48:CA48" si="125">IF(BP35="","",1)</f>
        <v>1</v>
      </c>
      <c r="BQ48" s="89" t="str">
        <f t="shared" si="125"/>
        <v/>
      </c>
      <c r="BR48" s="89" t="str">
        <f t="shared" si="125"/>
        <v/>
      </c>
      <c r="BS48" s="89" t="str">
        <f t="shared" si="125"/>
        <v/>
      </c>
      <c r="BT48" s="89" t="str">
        <f t="shared" si="125"/>
        <v/>
      </c>
      <c r="BU48" s="89" t="str">
        <f t="shared" si="125"/>
        <v/>
      </c>
      <c r="BV48" s="89" t="str">
        <f t="shared" si="125"/>
        <v/>
      </c>
      <c r="BW48" s="89" t="str">
        <f t="shared" si="125"/>
        <v/>
      </c>
      <c r="BX48" s="89" t="str">
        <f t="shared" si="125"/>
        <v/>
      </c>
      <c r="BY48" s="89" t="str">
        <f t="shared" si="125"/>
        <v/>
      </c>
      <c r="BZ48" s="89" t="str">
        <f t="shared" si="125"/>
        <v/>
      </c>
      <c r="CA48" s="89">
        <f t="shared" si="125"/>
        <v>1</v>
      </c>
      <c r="CB48" s="41"/>
      <c r="CC48" s="41"/>
      <c r="CD48" s="41"/>
      <c r="CE48" s="41"/>
      <c r="CF48" s="41"/>
      <c r="CG48" s="41"/>
      <c r="CH48" s="41"/>
      <c r="CI48" s="41"/>
      <c r="CJ48" s="41"/>
    </row>
    <row r="49" ht="30.0" customHeight="1">
      <c r="A49" s="90"/>
      <c r="B49" s="41"/>
      <c r="C49" s="41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</row>
    <row r="50" ht="30.0" customHeight="1">
      <c r="A50" s="90"/>
      <c r="B50" s="41"/>
      <c r="C50" s="4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</row>
    <row r="51" ht="30.0" customHeight="1">
      <c r="A51" s="90"/>
      <c r="B51" s="41"/>
      <c r="C51" s="41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</row>
    <row r="52" ht="30.0" customHeight="1">
      <c r="A52" s="90"/>
      <c r="B52" s="41"/>
      <c r="C52" s="41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</row>
    <row r="53" ht="30.0" customHeight="1">
      <c r="A53" s="90"/>
      <c r="B53" s="41"/>
      <c r="C53" s="41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</row>
    <row r="54" ht="30.0" customHeight="1">
      <c r="A54" s="90"/>
      <c r="B54" s="41"/>
      <c r="C54" s="41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</row>
    <row r="55" ht="30.0" customHeight="1">
      <c r="A55" s="90"/>
      <c r="B55" s="41"/>
      <c r="C55" s="41"/>
      <c r="D55" s="89" t="str">
        <f t="shared" ref="D55:F55" si="126">IF(OR(D29="",D30=""),"Não","ok")</f>
        <v>ok</v>
      </c>
      <c r="E55" s="89" t="str">
        <f t="shared" si="126"/>
        <v>ok</v>
      </c>
      <c r="F55" s="89" t="str">
        <f t="shared" si="126"/>
        <v>ok</v>
      </c>
      <c r="G55" s="89" t="s">
        <v>97</v>
      </c>
      <c r="H55" s="89" t="s">
        <v>97</v>
      </c>
      <c r="I55" s="89" t="s">
        <v>97</v>
      </c>
      <c r="J55" s="89" t="s">
        <v>97</v>
      </c>
      <c r="K55" s="89" t="s">
        <v>98</v>
      </c>
      <c r="L55" s="89" t="s">
        <v>98</v>
      </c>
      <c r="M55" s="89" t="s">
        <v>98</v>
      </c>
      <c r="N55" s="89" t="s">
        <v>98</v>
      </c>
      <c r="O55" s="89" t="s">
        <v>98</v>
      </c>
      <c r="P55" s="41"/>
      <c r="Q55" s="41"/>
      <c r="R55" s="41"/>
      <c r="S55" s="41"/>
      <c r="T55" s="41" t="s">
        <v>98</v>
      </c>
      <c r="U55" s="41" t="s">
        <v>98</v>
      </c>
      <c r="V55" s="41" t="s">
        <v>98</v>
      </c>
      <c r="W55" s="41" t="s">
        <v>98</v>
      </c>
      <c r="X55" s="41" t="s">
        <v>98</v>
      </c>
      <c r="Y55" s="41" t="s">
        <v>98</v>
      </c>
      <c r="Z55" s="41" t="s">
        <v>98</v>
      </c>
      <c r="AA55" s="41" t="s">
        <v>98</v>
      </c>
      <c r="AB55" s="41" t="s">
        <v>98</v>
      </c>
      <c r="AC55" s="41" t="s">
        <v>98</v>
      </c>
      <c r="AD55" s="41" t="s">
        <v>98</v>
      </c>
      <c r="AE55" s="41" t="s">
        <v>98</v>
      </c>
      <c r="AF55" s="41"/>
      <c r="AG55" s="41"/>
      <c r="AH55" s="41"/>
      <c r="AI55" s="41"/>
      <c r="AJ55" s="41" t="s">
        <v>98</v>
      </c>
      <c r="AK55" s="41" t="s">
        <v>98</v>
      </c>
      <c r="AL55" s="41" t="s">
        <v>98</v>
      </c>
      <c r="AM55" s="41" t="s">
        <v>98</v>
      </c>
      <c r="AN55" s="41" t="s">
        <v>98</v>
      </c>
      <c r="AO55" s="41" t="s">
        <v>98</v>
      </c>
      <c r="AP55" s="41" t="s">
        <v>98</v>
      </c>
      <c r="AQ55" s="41" t="s">
        <v>98</v>
      </c>
      <c r="AR55" s="41" t="s">
        <v>98</v>
      </c>
      <c r="AS55" s="41" t="s">
        <v>98</v>
      </c>
      <c r="AT55" s="41" t="s">
        <v>98</v>
      </c>
      <c r="AU55" s="41" t="s">
        <v>98</v>
      </c>
      <c r="AV55" s="41"/>
      <c r="AW55" s="41"/>
      <c r="AX55" s="41"/>
      <c r="AY55" s="41"/>
      <c r="AZ55" s="41" t="s">
        <v>98</v>
      </c>
      <c r="BA55" s="41" t="s">
        <v>98</v>
      </c>
      <c r="BB55" s="41" t="s">
        <v>98</v>
      </c>
      <c r="BC55" s="41" t="s">
        <v>98</v>
      </c>
      <c r="BD55" s="41" t="s">
        <v>98</v>
      </c>
      <c r="BE55" s="41" t="s">
        <v>98</v>
      </c>
      <c r="BF55" s="41" t="s">
        <v>98</v>
      </c>
      <c r="BG55" s="41" t="s">
        <v>98</v>
      </c>
      <c r="BH55" s="41" t="s">
        <v>98</v>
      </c>
      <c r="BI55" s="41" t="s">
        <v>98</v>
      </c>
      <c r="BJ55" s="41" t="s">
        <v>98</v>
      </c>
      <c r="BK55" s="41" t="s">
        <v>98</v>
      </c>
      <c r="BL55" s="41"/>
      <c r="BM55" s="41"/>
      <c r="BN55" s="41"/>
      <c r="BO55" s="41"/>
      <c r="BP55" s="41" t="s">
        <v>98</v>
      </c>
      <c r="BQ55" s="41" t="s">
        <v>98</v>
      </c>
      <c r="BR55" s="41" t="s">
        <v>98</v>
      </c>
      <c r="BS55" s="41" t="s">
        <v>98</v>
      </c>
      <c r="BT55" s="41" t="s">
        <v>98</v>
      </c>
      <c r="BU55" s="41" t="s">
        <v>98</v>
      </c>
      <c r="BV55" s="41" t="s">
        <v>98</v>
      </c>
      <c r="BW55" s="41" t="s">
        <v>98</v>
      </c>
      <c r="BX55" s="41" t="s">
        <v>98</v>
      </c>
      <c r="BY55" s="41" t="s">
        <v>98</v>
      </c>
      <c r="BZ55" s="41" t="s">
        <v>98</v>
      </c>
      <c r="CA55" s="41" t="s">
        <v>98</v>
      </c>
      <c r="CB55" s="41"/>
      <c r="CC55" s="41"/>
      <c r="CD55" s="41"/>
      <c r="CE55" s="41"/>
      <c r="CF55" s="41"/>
      <c r="CG55" s="41"/>
      <c r="CH55" s="41"/>
      <c r="CI55" s="41"/>
      <c r="CJ55" s="41"/>
    </row>
    <row r="56" ht="30.0" customHeight="1">
      <c r="A56" s="90"/>
      <c r="B56" s="41"/>
      <c r="C56" s="41"/>
      <c r="D56" s="89" t="str">
        <f>IF(D55="ok",COLUMN(#REF!),"")</f>
        <v>#REF!</v>
      </c>
      <c r="E56" s="89">
        <f t="shared" ref="E56:F56" si="127">IF(E55="ok",COLUMN(A77),"")</f>
        <v>1</v>
      </c>
      <c r="F56" s="89">
        <f t="shared" si="127"/>
        <v>2</v>
      </c>
      <c r="G56" s="89">
        <v>4.0</v>
      </c>
      <c r="H56" s="89">
        <v>5.0</v>
      </c>
      <c r="I56" s="89">
        <v>6.0</v>
      </c>
      <c r="J56" s="89">
        <v>7.0</v>
      </c>
      <c r="K56" s="89"/>
      <c r="L56" s="89"/>
      <c r="M56" s="89"/>
      <c r="N56" s="89"/>
      <c r="O56" s="89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</row>
    <row r="57" ht="30.0" customHeight="1">
      <c r="A57" s="90"/>
      <c r="B57" s="41"/>
      <c r="C57" s="41"/>
      <c r="D57" s="89" t="str">
        <f t="shared" ref="D57:F57" si="128">IF(OR(D31="",D32=""),"Não","ok")</f>
        <v>Não</v>
      </c>
      <c r="E57" s="89" t="str">
        <f t="shared" si="128"/>
        <v>Não</v>
      </c>
      <c r="F57" s="89" t="str">
        <f t="shared" si="128"/>
        <v>Não</v>
      </c>
      <c r="G57" s="89" t="s">
        <v>97</v>
      </c>
      <c r="H57" s="89" t="s">
        <v>98</v>
      </c>
      <c r="I57" s="89" t="s">
        <v>98</v>
      </c>
      <c r="J57" s="89" t="s">
        <v>98</v>
      </c>
      <c r="K57" s="89" t="s">
        <v>98</v>
      </c>
      <c r="L57" s="89" t="s">
        <v>98</v>
      </c>
      <c r="M57" s="89" t="s">
        <v>98</v>
      </c>
      <c r="N57" s="89" t="s">
        <v>98</v>
      </c>
      <c r="O57" s="89" t="s">
        <v>98</v>
      </c>
      <c r="P57" s="41"/>
      <c r="Q57" s="41"/>
      <c r="R57" s="41"/>
      <c r="S57" s="41"/>
      <c r="T57" s="41" t="s">
        <v>98</v>
      </c>
      <c r="U57" s="41" t="s">
        <v>98</v>
      </c>
      <c r="V57" s="41" t="s">
        <v>98</v>
      </c>
      <c r="W57" s="41" t="s">
        <v>98</v>
      </c>
      <c r="X57" s="41" t="s">
        <v>98</v>
      </c>
      <c r="Y57" s="41" t="s">
        <v>98</v>
      </c>
      <c r="Z57" s="41" t="s">
        <v>98</v>
      </c>
      <c r="AA57" s="41" t="s">
        <v>98</v>
      </c>
      <c r="AB57" s="41" t="s">
        <v>98</v>
      </c>
      <c r="AC57" s="41" t="s">
        <v>98</v>
      </c>
      <c r="AD57" s="41" t="s">
        <v>98</v>
      </c>
      <c r="AE57" s="41" t="s">
        <v>98</v>
      </c>
      <c r="AF57" s="41"/>
      <c r="AG57" s="41"/>
      <c r="AH57" s="41"/>
      <c r="AI57" s="41"/>
      <c r="AJ57" s="41" t="s">
        <v>98</v>
      </c>
      <c r="AK57" s="41" t="s">
        <v>98</v>
      </c>
      <c r="AL57" s="41" t="s">
        <v>98</v>
      </c>
      <c r="AM57" s="41" t="s">
        <v>98</v>
      </c>
      <c r="AN57" s="41" t="s">
        <v>98</v>
      </c>
      <c r="AO57" s="41" t="s">
        <v>98</v>
      </c>
      <c r="AP57" s="41" t="s">
        <v>98</v>
      </c>
      <c r="AQ57" s="41" t="s">
        <v>98</v>
      </c>
      <c r="AR57" s="41" t="s">
        <v>98</v>
      </c>
      <c r="AS57" s="41" t="s">
        <v>98</v>
      </c>
      <c r="AT57" s="41" t="s">
        <v>98</v>
      </c>
      <c r="AU57" s="41" t="s">
        <v>98</v>
      </c>
      <c r="AV57" s="41" t="s">
        <v>98</v>
      </c>
      <c r="AW57" s="41" t="s">
        <v>98</v>
      </c>
      <c r="AX57" s="41" t="s">
        <v>98</v>
      </c>
      <c r="AY57" s="41" t="s">
        <v>98</v>
      </c>
      <c r="AZ57" s="41" t="s">
        <v>98</v>
      </c>
      <c r="BA57" s="41" t="s">
        <v>98</v>
      </c>
      <c r="BB57" s="41" t="s">
        <v>98</v>
      </c>
      <c r="BC57" s="41" t="s">
        <v>98</v>
      </c>
      <c r="BD57" s="41" t="s">
        <v>98</v>
      </c>
      <c r="BE57" s="41" t="s">
        <v>98</v>
      </c>
      <c r="BF57" s="41" t="s">
        <v>98</v>
      </c>
      <c r="BG57" s="41" t="s">
        <v>98</v>
      </c>
      <c r="BH57" s="41" t="s">
        <v>98</v>
      </c>
      <c r="BI57" s="41" t="s">
        <v>98</v>
      </c>
      <c r="BJ57" s="41" t="s">
        <v>98</v>
      </c>
      <c r="BK57" s="41" t="s">
        <v>98</v>
      </c>
      <c r="BL57" s="41"/>
      <c r="BM57" s="41"/>
      <c r="BN57" s="41"/>
      <c r="BO57" s="41"/>
      <c r="BP57" s="41" t="s">
        <v>98</v>
      </c>
      <c r="BQ57" s="41" t="s">
        <v>98</v>
      </c>
      <c r="BR57" s="41" t="s">
        <v>98</v>
      </c>
      <c r="BS57" s="41" t="s">
        <v>98</v>
      </c>
      <c r="BT57" s="41" t="s">
        <v>98</v>
      </c>
      <c r="BU57" s="41" t="s">
        <v>98</v>
      </c>
      <c r="BV57" s="41" t="s">
        <v>98</v>
      </c>
      <c r="BW57" s="41" t="s">
        <v>98</v>
      </c>
      <c r="BX57" s="41" t="s">
        <v>98</v>
      </c>
      <c r="BY57" s="41" t="s">
        <v>98</v>
      </c>
      <c r="BZ57" s="41" t="s">
        <v>98</v>
      </c>
      <c r="CA57" s="41" t="s">
        <v>98</v>
      </c>
      <c r="CB57" s="41"/>
      <c r="CC57" s="41"/>
      <c r="CD57" s="41"/>
      <c r="CE57" s="41"/>
      <c r="CF57" s="41"/>
      <c r="CG57" s="41"/>
      <c r="CH57" s="41"/>
      <c r="CI57" s="41"/>
      <c r="CJ57" s="41"/>
    </row>
    <row r="58" ht="30.0" customHeight="1">
      <c r="A58" s="90"/>
      <c r="B58" s="41"/>
      <c r="C58" s="41"/>
      <c r="D58" s="89" t="str">
        <f>IF(D57="ok",COLUMN(#REF!),"")</f>
        <v/>
      </c>
      <c r="E58" s="89" t="str">
        <f t="shared" ref="E58:F58" si="129">IF(E57="ok",COLUMN(A78),"")</f>
        <v/>
      </c>
      <c r="F58" s="89" t="str">
        <f t="shared" si="129"/>
        <v/>
      </c>
      <c r="G58" s="89">
        <v>4.0</v>
      </c>
      <c r="H58" s="89"/>
      <c r="I58" s="89"/>
      <c r="J58" s="89"/>
      <c r="K58" s="89"/>
      <c r="L58" s="89"/>
      <c r="M58" s="89"/>
      <c r="N58" s="89"/>
      <c r="O58" s="89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</row>
    <row r="59" ht="30.0" customHeight="1">
      <c r="A59" s="90"/>
      <c r="B59" s="41"/>
      <c r="C59" s="41"/>
      <c r="D59" s="89" t="str">
        <f t="shared" ref="D59:F59" si="130">IF(OR(D33="",D34=""),"Não","ok")</f>
        <v>Não</v>
      </c>
      <c r="E59" s="89" t="str">
        <f t="shared" si="130"/>
        <v>Não</v>
      </c>
      <c r="F59" s="89" t="str">
        <f t="shared" si="130"/>
        <v>Não</v>
      </c>
      <c r="G59" s="89" t="s">
        <v>97</v>
      </c>
      <c r="H59" s="89" t="s">
        <v>98</v>
      </c>
      <c r="I59" s="89" t="s">
        <v>98</v>
      </c>
      <c r="J59" s="89" t="s">
        <v>98</v>
      </c>
      <c r="K59" s="89" t="s">
        <v>98</v>
      </c>
      <c r="L59" s="89" t="s">
        <v>98</v>
      </c>
      <c r="M59" s="89" t="s">
        <v>98</v>
      </c>
      <c r="N59" s="89" t="s">
        <v>98</v>
      </c>
      <c r="O59" s="89" t="s">
        <v>98</v>
      </c>
      <c r="P59" s="41"/>
      <c r="Q59" s="41"/>
      <c r="R59" s="41"/>
      <c r="S59" s="41"/>
      <c r="T59" s="41" t="s">
        <v>98</v>
      </c>
      <c r="U59" s="41" t="s">
        <v>98</v>
      </c>
      <c r="V59" s="41" t="s">
        <v>98</v>
      </c>
      <c r="W59" s="41" t="s">
        <v>98</v>
      </c>
      <c r="X59" s="41" t="s">
        <v>98</v>
      </c>
      <c r="Y59" s="41" t="s">
        <v>98</v>
      </c>
      <c r="Z59" s="41" t="s">
        <v>98</v>
      </c>
      <c r="AA59" s="41" t="s">
        <v>98</v>
      </c>
      <c r="AB59" s="41" t="s">
        <v>98</v>
      </c>
      <c r="AC59" s="41" t="s">
        <v>98</v>
      </c>
      <c r="AD59" s="41" t="s">
        <v>98</v>
      </c>
      <c r="AE59" s="41" t="s">
        <v>98</v>
      </c>
      <c r="AF59" s="41"/>
      <c r="AG59" s="41"/>
      <c r="AH59" s="41"/>
      <c r="AI59" s="41"/>
      <c r="AJ59" s="41" t="s">
        <v>98</v>
      </c>
      <c r="AK59" s="41" t="s">
        <v>98</v>
      </c>
      <c r="AL59" s="41" t="s">
        <v>98</v>
      </c>
      <c r="AM59" s="41" t="s">
        <v>98</v>
      </c>
      <c r="AN59" s="41" t="s">
        <v>98</v>
      </c>
      <c r="AO59" s="41" t="s">
        <v>98</v>
      </c>
      <c r="AP59" s="41" t="s">
        <v>98</v>
      </c>
      <c r="AQ59" s="41" t="s">
        <v>98</v>
      </c>
      <c r="AR59" s="41" t="s">
        <v>98</v>
      </c>
      <c r="AS59" s="41" t="s">
        <v>98</v>
      </c>
      <c r="AT59" s="41" t="s">
        <v>98</v>
      </c>
      <c r="AU59" s="41" t="s">
        <v>98</v>
      </c>
      <c r="AV59" s="41" t="s">
        <v>98</v>
      </c>
      <c r="AW59" s="41" t="s">
        <v>98</v>
      </c>
      <c r="AX59" s="41" t="s">
        <v>98</v>
      </c>
      <c r="AY59" s="41" t="s">
        <v>98</v>
      </c>
      <c r="AZ59" s="41" t="s">
        <v>98</v>
      </c>
      <c r="BA59" s="41" t="s">
        <v>98</v>
      </c>
      <c r="BB59" s="41" t="s">
        <v>98</v>
      </c>
      <c r="BC59" s="41" t="s">
        <v>98</v>
      </c>
      <c r="BD59" s="41" t="s">
        <v>98</v>
      </c>
      <c r="BE59" s="41" t="s">
        <v>98</v>
      </c>
      <c r="BF59" s="41" t="s">
        <v>98</v>
      </c>
      <c r="BG59" s="41" t="s">
        <v>98</v>
      </c>
      <c r="BH59" s="41" t="s">
        <v>98</v>
      </c>
      <c r="BI59" s="41" t="s">
        <v>98</v>
      </c>
      <c r="BJ59" s="41" t="s">
        <v>98</v>
      </c>
      <c r="BK59" s="41" t="s">
        <v>98</v>
      </c>
      <c r="BL59" s="41"/>
      <c r="BM59" s="41"/>
      <c r="BN59" s="41"/>
      <c r="BO59" s="41"/>
      <c r="BP59" s="41" t="s">
        <v>98</v>
      </c>
      <c r="BQ59" s="41" t="s">
        <v>98</v>
      </c>
      <c r="BR59" s="41" t="s">
        <v>98</v>
      </c>
      <c r="BS59" s="41" t="s">
        <v>98</v>
      </c>
      <c r="BT59" s="41" t="s">
        <v>98</v>
      </c>
      <c r="BU59" s="41" t="s">
        <v>98</v>
      </c>
      <c r="BV59" s="41" t="s">
        <v>98</v>
      </c>
      <c r="BW59" s="41" t="s">
        <v>98</v>
      </c>
      <c r="BX59" s="41" t="s">
        <v>98</v>
      </c>
      <c r="BY59" s="41" t="s">
        <v>98</v>
      </c>
      <c r="BZ59" s="41" t="s">
        <v>98</v>
      </c>
      <c r="CA59" s="41" t="s">
        <v>98</v>
      </c>
      <c r="CB59" s="41"/>
      <c r="CC59" s="41"/>
      <c r="CD59" s="41"/>
      <c r="CE59" s="41"/>
      <c r="CF59" s="41"/>
      <c r="CG59" s="41"/>
      <c r="CH59" s="41"/>
      <c r="CI59" s="41"/>
      <c r="CJ59" s="41"/>
    </row>
    <row r="60" ht="30.0" customHeight="1">
      <c r="A60" s="90"/>
      <c r="B60" s="41"/>
      <c r="C60" s="41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</row>
    <row r="61" ht="30.0" customHeight="1">
      <c r="A61" s="90"/>
      <c r="B61" s="41"/>
      <c r="C61" s="41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</row>
    <row r="62" ht="30.0" customHeight="1">
      <c r="A62" s="90"/>
      <c r="B62" s="41"/>
      <c r="C62" s="41"/>
      <c r="D62" s="89" t="str">
        <f>IF(D59="ok",COLUMN(#REF!),"")</f>
        <v/>
      </c>
      <c r="E62" s="89" t="str">
        <f t="shared" ref="E62:F62" si="131">IF(E59="ok",COLUMN(A79),"")</f>
        <v/>
      </c>
      <c r="F62" s="89" t="str">
        <f t="shared" si="131"/>
        <v/>
      </c>
      <c r="G62" s="89">
        <v>4.0</v>
      </c>
      <c r="H62" s="89"/>
      <c r="I62" s="89"/>
      <c r="J62" s="89"/>
      <c r="K62" s="89"/>
      <c r="L62" s="89"/>
      <c r="M62" s="89"/>
      <c r="N62" s="89"/>
      <c r="O62" s="89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</row>
    <row r="63" ht="30.0" customHeight="1">
      <c r="A63" s="90"/>
      <c r="B63" s="41" t="str">
        <f>DA!G26&amp;": "&amp;DA!H26</f>
        <v>Aumentar: Integração com marketplaces (Amazon, Mercado Livre, Shopee etc.)</v>
      </c>
      <c r="C63" s="41" t="str">
        <f>DA!H13</f>
        <v>Perspectiva Financeira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</row>
    <row r="64" ht="30.0" customHeight="1">
      <c r="A64" s="90"/>
      <c r="B64" s="41" t="str">
        <f>DA!G27&amp;": "&amp;DA!H27</f>
        <v>Aumentar: Tempo médio de atualização dos relatórios</v>
      </c>
      <c r="C64" s="41" t="str">
        <f>DA!K13</f>
        <v>Perspectiva de Clientes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</row>
    <row r="65" ht="30.0" customHeight="1">
      <c r="A65" s="90"/>
      <c r="B65" s="41" t="str">
        <f>DA!G28&amp;": "&amp;DA!H28</f>
        <v>Diminuir: Tempo de resposta do suporte</v>
      </c>
      <c r="C65" s="41" t="str">
        <f>DA!H24</f>
        <v>Perspectiva de Processos Internos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</row>
    <row r="66" ht="30.0" customHeight="1">
      <c r="A66" s="90"/>
      <c r="B66" s="41" t="str">
        <f>DA!G29&amp;": "&amp;DA!H29</f>
        <v>: </v>
      </c>
      <c r="C66" s="41" t="str">
        <f>DA!K24</f>
        <v>Perspectiva de Aprendizagem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</row>
    <row r="67" ht="30.0" customHeight="1">
      <c r="A67" s="90"/>
      <c r="B67" s="41" t="str">
        <f>DA!G30&amp;": "&amp;DA!H30</f>
        <v>: </v>
      </c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</row>
    <row r="68" ht="30.0" customHeight="1">
      <c r="A68" s="90"/>
      <c r="B68" s="41" t="str">
        <f>DA!G31&amp;": "&amp;DA!H31</f>
        <v>: 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</row>
    <row r="69" ht="30.0" customHeight="1">
      <c r="A69" s="90"/>
      <c r="B69" s="41" t="str">
        <f>DA!G32&amp;": "&amp;DA!H32</f>
        <v>: 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</row>
    <row r="70" ht="30.0" customHeight="1">
      <c r="A70" s="90"/>
      <c r="B70" s="41" t="str">
        <f>DA!G33&amp;": "&amp;DA!H33</f>
        <v>: 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</row>
    <row r="71" ht="30.0" customHeight="1">
      <c r="A71" s="90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</row>
    <row r="72" ht="30.0" customHeight="1">
      <c r="A72" s="90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</row>
    <row r="73" ht="30.0" customHeight="1">
      <c r="A73" s="90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</row>
    <row r="74" ht="30.0" customHeight="1">
      <c r="A74" s="90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</row>
    <row r="75" ht="30.0" customHeight="1">
      <c r="A75" s="90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</row>
    <row r="76" ht="30.0" customHeight="1">
      <c r="A76" s="90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</row>
    <row r="77" ht="30.0" customHeight="1">
      <c r="A77" s="90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</row>
    <row r="78" ht="30.0" customHeight="1">
      <c r="A78" s="9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</row>
    <row r="79" ht="30.0" customHeight="1">
      <c r="A79" s="90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</row>
    <row r="80" ht="30.0" customHeight="1">
      <c r="A80" s="90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</row>
    <row r="81" ht="30.0" customHeight="1">
      <c r="A81" s="90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</row>
    <row r="82" ht="30.0" customHeight="1">
      <c r="A82" s="90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</row>
    <row r="83" ht="30.0" customHeight="1">
      <c r="A83" s="90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</row>
    <row r="84" ht="30.0" customHeight="1">
      <c r="A84" s="90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</row>
    <row r="85" ht="30.0" customHeight="1">
      <c r="A85" s="90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</row>
    <row r="86" ht="30.0" customHeight="1">
      <c r="A86" s="90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</row>
    <row r="87" ht="30.0" customHeight="1">
      <c r="A87" s="90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</row>
    <row r="88" ht="30.0" customHeight="1">
      <c r="A88" s="90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</row>
    <row r="89" ht="30.0" customHeight="1">
      <c r="A89" s="90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</row>
    <row r="90" ht="30.0" customHeight="1">
      <c r="A90" s="90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</row>
    <row r="91" ht="30.0" customHeight="1">
      <c r="A91" s="90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</row>
    <row r="92" ht="30.0" customHeight="1">
      <c r="A92" s="90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</row>
    <row r="93" ht="30.0" customHeight="1">
      <c r="A93" s="90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</row>
    <row r="94" ht="30.0" customHeight="1">
      <c r="A94" s="90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</row>
    <row r="95" ht="30.0" customHeight="1">
      <c r="A95" s="90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</row>
    <row r="96" ht="30.0" customHeight="1">
      <c r="A96" s="90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</row>
    <row r="97" ht="30.0" customHeight="1">
      <c r="A97" s="90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</row>
    <row r="98" ht="30.0" customHeight="1">
      <c r="A98" s="90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</row>
    <row r="99" ht="30.0" customHeight="1">
      <c r="A99" s="90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</row>
    <row r="100" ht="30.0" customHeight="1">
      <c r="A100" s="90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</row>
    <row r="101" ht="30.0" customHeight="1">
      <c r="A101" s="90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</row>
    <row r="102" ht="30.0" customHeight="1">
      <c r="A102" s="90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</row>
    <row r="103" ht="30.0" customHeight="1">
      <c r="A103" s="90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</row>
    <row r="104" ht="30.0" customHeight="1">
      <c r="A104" s="90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</row>
    <row r="105" ht="30.0" customHeight="1">
      <c r="A105" s="90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</row>
    <row r="106" ht="30.0" customHeight="1">
      <c r="A106" s="90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</row>
    <row r="107" ht="30.0" customHeight="1">
      <c r="A107" s="90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</row>
    <row r="108" ht="30.0" customHeight="1">
      <c r="A108" s="90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</row>
    <row r="109" ht="30.0" customHeight="1">
      <c r="A109" s="90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</row>
    <row r="110" ht="30.0" customHeight="1">
      <c r="A110" s="90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</row>
    <row r="111" ht="30.0" customHeight="1">
      <c r="A111" s="90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</row>
    <row r="112" ht="30.0" customHeight="1">
      <c r="A112" s="90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</row>
    <row r="113" ht="30.0" customHeight="1">
      <c r="A113" s="90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</row>
    <row r="114" ht="30.0" customHeight="1">
      <c r="A114" s="90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</row>
    <row r="115" ht="30.0" customHeight="1">
      <c r="A115" s="90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</row>
    <row r="116" ht="30.0" customHeight="1">
      <c r="A116" s="90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</row>
    <row r="117" ht="30.0" customHeight="1">
      <c r="A117" s="90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</row>
    <row r="118" ht="30.0" customHeight="1">
      <c r="A118" s="9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</row>
    <row r="119" ht="30.0" customHeight="1">
      <c r="A119" s="90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</row>
    <row r="120" ht="30.0" customHeight="1">
      <c r="A120" s="90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</row>
    <row r="121" ht="30.0" customHeight="1">
      <c r="A121" s="90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</row>
    <row r="122" ht="30.0" customHeight="1">
      <c r="A122" s="90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</row>
    <row r="123" ht="30.0" customHeight="1">
      <c r="A123" s="9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</row>
    <row r="124" ht="30.0" customHeight="1">
      <c r="A124" s="90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</row>
    <row r="125" ht="30.0" customHeight="1">
      <c r="A125" s="90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</row>
    <row r="126" ht="30.0" customHeight="1">
      <c r="A126" s="90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</row>
    <row r="127" ht="30.0" customHeight="1">
      <c r="A127" s="90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</row>
    <row r="128" ht="30.0" customHeight="1">
      <c r="A128" s="90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</row>
    <row r="129" ht="30.0" customHeight="1">
      <c r="A129" s="90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</row>
    <row r="130" ht="30.0" customHeight="1">
      <c r="A130" s="90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</row>
    <row r="131" ht="12.75" customHeight="1">
      <c r="A131" s="90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</row>
    <row r="132" ht="12.75" hidden="1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90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90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90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90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90"/>
      <c r="CC132" s="41"/>
      <c r="CD132" s="41"/>
      <c r="CE132" s="41"/>
      <c r="CF132" s="41"/>
      <c r="CG132" s="41"/>
      <c r="CH132" s="41"/>
      <c r="CI132" s="41"/>
      <c r="CJ132" s="41"/>
    </row>
    <row r="133" ht="12.75" hidden="1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90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90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90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90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90"/>
      <c r="CC133" s="41"/>
      <c r="CD133" s="41"/>
      <c r="CE133" s="41"/>
      <c r="CF133" s="41"/>
      <c r="CG133" s="41"/>
      <c r="CH133" s="41"/>
      <c r="CI133" s="41"/>
      <c r="CJ133" s="41"/>
    </row>
    <row r="134" ht="12.75" hidden="1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90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90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90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90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90"/>
      <c r="CC134" s="41"/>
      <c r="CD134" s="41"/>
      <c r="CE134" s="41"/>
      <c r="CF134" s="41"/>
      <c r="CG134" s="41"/>
      <c r="CH134" s="41"/>
      <c r="CI134" s="41"/>
      <c r="CJ134" s="41"/>
    </row>
    <row r="135" ht="12.75" hidden="1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90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90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90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90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90"/>
      <c r="CC135" s="41"/>
      <c r="CD135" s="41"/>
      <c r="CE135" s="41"/>
      <c r="CF135" s="41"/>
      <c r="CG135" s="41"/>
      <c r="CH135" s="41"/>
      <c r="CI135" s="41"/>
      <c r="CJ135" s="41"/>
    </row>
    <row r="136" ht="12.75" hidden="1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90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90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90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90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90"/>
      <c r="CC136" s="41"/>
      <c r="CD136" s="41"/>
      <c r="CE136" s="41"/>
      <c r="CF136" s="41"/>
      <c r="CG136" s="41"/>
      <c r="CH136" s="41"/>
      <c r="CI136" s="41"/>
      <c r="CJ136" s="41"/>
    </row>
    <row r="137" ht="12.75" hidden="1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90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90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90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90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90"/>
      <c r="CC137" s="41"/>
      <c r="CD137" s="41"/>
      <c r="CE137" s="41"/>
      <c r="CF137" s="41"/>
      <c r="CG137" s="41"/>
      <c r="CH137" s="41"/>
      <c r="CI137" s="41"/>
      <c r="CJ137" s="41"/>
    </row>
    <row r="138" ht="12.75" hidden="1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90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90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90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90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90"/>
      <c r="CC138" s="41"/>
      <c r="CD138" s="41"/>
      <c r="CE138" s="41"/>
      <c r="CF138" s="41"/>
      <c r="CG138" s="41"/>
      <c r="CH138" s="41"/>
      <c r="CI138" s="41"/>
      <c r="CJ138" s="41"/>
    </row>
    <row r="139" ht="12.75" hidden="1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90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90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90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90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90"/>
      <c r="CC139" s="41"/>
      <c r="CD139" s="41"/>
      <c r="CE139" s="41"/>
      <c r="CF139" s="41"/>
      <c r="CG139" s="41"/>
      <c r="CH139" s="41"/>
      <c r="CI139" s="41"/>
      <c r="CJ139" s="41"/>
    </row>
    <row r="140" ht="12.75" hidden="1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90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90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90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90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90"/>
      <c r="CC140" s="41"/>
      <c r="CD140" s="41"/>
      <c r="CE140" s="41"/>
      <c r="CF140" s="41"/>
      <c r="CG140" s="41"/>
      <c r="CH140" s="41"/>
      <c r="CI140" s="41"/>
      <c r="CJ140" s="41"/>
    </row>
    <row r="141" ht="12.75" customHeight="1">
      <c r="P141" s="57"/>
      <c r="R141" s="41"/>
      <c r="AF141" s="57"/>
      <c r="AH141" s="41"/>
      <c r="AV141" s="57"/>
      <c r="AX141" s="41"/>
      <c r="BL141" s="57"/>
      <c r="BN141" s="41"/>
      <c r="CB141" s="57"/>
      <c r="CD141" s="41"/>
    </row>
    <row r="142" ht="12.75" customHeight="1">
      <c r="P142" s="57"/>
      <c r="R142" s="41"/>
      <c r="AF142" s="57"/>
      <c r="AH142" s="41"/>
      <c r="AV142" s="57"/>
      <c r="AX142" s="41"/>
      <c r="BL142" s="57"/>
      <c r="BN142" s="41"/>
      <c r="CB142" s="57"/>
      <c r="CD142" s="41"/>
    </row>
    <row r="143" ht="12.75" customHeight="1">
      <c r="P143" s="57"/>
      <c r="R143" s="41"/>
      <c r="AF143" s="57"/>
      <c r="AH143" s="41"/>
      <c r="AV143" s="57"/>
      <c r="AX143" s="41"/>
      <c r="BL143" s="57"/>
      <c r="BN143" s="41"/>
      <c r="CB143" s="57"/>
      <c r="CD143" s="41"/>
    </row>
    <row r="144" ht="12.75" customHeight="1">
      <c r="P144" s="57"/>
      <c r="R144" s="41"/>
      <c r="AF144" s="57"/>
      <c r="AH144" s="41"/>
      <c r="AV144" s="57"/>
      <c r="AX144" s="41"/>
      <c r="BL144" s="57"/>
      <c r="BN144" s="41"/>
      <c r="CB144" s="57"/>
      <c r="CD144" s="41"/>
    </row>
    <row r="145" ht="12.75" customHeight="1">
      <c r="P145" s="57"/>
      <c r="R145" s="41"/>
      <c r="AF145" s="57"/>
      <c r="AH145" s="41"/>
      <c r="AV145" s="57"/>
      <c r="AX145" s="41"/>
      <c r="BL145" s="57"/>
      <c r="BN145" s="41"/>
      <c r="CB145" s="57"/>
      <c r="CD145" s="41"/>
    </row>
    <row r="146" ht="12.75" customHeight="1">
      <c r="P146" s="57"/>
      <c r="R146" s="41"/>
      <c r="AF146" s="57"/>
      <c r="AH146" s="41"/>
      <c r="AV146" s="57"/>
      <c r="AX146" s="41"/>
      <c r="BL146" s="57"/>
      <c r="BN146" s="41"/>
      <c r="CB146" s="57"/>
      <c r="CD146" s="41"/>
    </row>
    <row r="147" ht="12.75" customHeight="1">
      <c r="P147" s="57"/>
      <c r="R147" s="41"/>
      <c r="AF147" s="57"/>
      <c r="AH147" s="41"/>
      <c r="AV147" s="57"/>
      <c r="AX147" s="41"/>
      <c r="BL147" s="57"/>
      <c r="BN147" s="41"/>
      <c r="CB147" s="57"/>
      <c r="CD147" s="41"/>
    </row>
    <row r="148" ht="12.75" customHeight="1">
      <c r="P148" s="57"/>
      <c r="R148" s="41"/>
      <c r="AF148" s="57"/>
      <c r="AH148" s="41"/>
      <c r="AV148" s="57"/>
      <c r="AX148" s="41"/>
      <c r="BL148" s="57"/>
      <c r="BN148" s="41"/>
      <c r="CB148" s="57"/>
      <c r="CD148" s="41"/>
    </row>
    <row r="149" ht="12.75" customHeight="1">
      <c r="P149" s="57"/>
      <c r="R149" s="41"/>
      <c r="AF149" s="57"/>
      <c r="AH149" s="41"/>
      <c r="AV149" s="57"/>
      <c r="AX149" s="41"/>
      <c r="BL149" s="57"/>
      <c r="BN149" s="41"/>
      <c r="CB149" s="57"/>
      <c r="CD149" s="41"/>
    </row>
    <row r="150" ht="12.75" customHeight="1">
      <c r="P150" s="57"/>
      <c r="R150" s="41"/>
      <c r="AF150" s="57"/>
      <c r="AH150" s="41"/>
      <c r="AV150" s="57"/>
      <c r="AX150" s="41"/>
      <c r="BL150" s="57"/>
      <c r="BN150" s="41"/>
      <c r="CB150" s="57"/>
      <c r="CD150" s="41"/>
    </row>
    <row r="151" ht="12.75" customHeight="1">
      <c r="P151" s="57"/>
      <c r="R151" s="41"/>
      <c r="AF151" s="57"/>
      <c r="AH151" s="41"/>
      <c r="AV151" s="57"/>
      <c r="AX151" s="41"/>
      <c r="BL151" s="57"/>
      <c r="BN151" s="41"/>
      <c r="CB151" s="57"/>
      <c r="CD151" s="41"/>
    </row>
    <row r="152" ht="12.75" customHeight="1">
      <c r="P152" s="57"/>
      <c r="R152" s="41"/>
      <c r="AF152" s="57"/>
      <c r="AH152" s="41"/>
      <c r="AV152" s="57"/>
      <c r="AX152" s="41"/>
      <c r="BL152" s="57"/>
      <c r="BN152" s="41"/>
      <c r="CB152" s="57"/>
      <c r="CD152" s="41"/>
    </row>
    <row r="153" ht="12.75" customHeight="1">
      <c r="P153" s="57"/>
      <c r="R153" s="41"/>
      <c r="AF153" s="57"/>
      <c r="AH153" s="41"/>
      <c r="AV153" s="57"/>
      <c r="AX153" s="41"/>
      <c r="BL153" s="57"/>
      <c r="BN153" s="41"/>
      <c r="CB153" s="57"/>
      <c r="CD153" s="41"/>
    </row>
    <row r="154" ht="12.75" customHeight="1">
      <c r="P154" s="57"/>
      <c r="R154" s="41"/>
      <c r="AF154" s="57"/>
      <c r="AH154" s="41"/>
      <c r="AV154" s="57"/>
      <c r="AX154" s="41"/>
      <c r="BL154" s="57"/>
      <c r="BN154" s="41"/>
      <c r="CB154" s="57"/>
      <c r="CD154" s="41"/>
    </row>
    <row r="155" ht="12.75" customHeight="1">
      <c r="P155" s="57"/>
      <c r="R155" s="41"/>
      <c r="AF155" s="57"/>
      <c r="AH155" s="41"/>
      <c r="AV155" s="57"/>
      <c r="AX155" s="41"/>
      <c r="BL155" s="57"/>
      <c r="BN155" s="41"/>
      <c r="CB155" s="57"/>
      <c r="CD155" s="41"/>
    </row>
    <row r="156" ht="12.75" customHeight="1">
      <c r="P156" s="57"/>
      <c r="R156" s="41"/>
      <c r="AF156" s="57"/>
      <c r="AH156" s="41"/>
      <c r="AV156" s="57"/>
      <c r="AX156" s="41"/>
      <c r="BL156" s="57"/>
      <c r="BN156" s="41"/>
      <c r="CB156" s="57"/>
      <c r="CD156" s="41"/>
    </row>
    <row r="157" ht="12.75" customHeight="1">
      <c r="P157" s="57"/>
      <c r="R157" s="41"/>
      <c r="AF157" s="57"/>
      <c r="AH157" s="41"/>
      <c r="AV157" s="57"/>
      <c r="AX157" s="41"/>
      <c r="BL157" s="57"/>
      <c r="BN157" s="41"/>
      <c r="CB157" s="57"/>
      <c r="CD157" s="41"/>
    </row>
    <row r="158" ht="12.75" customHeight="1">
      <c r="P158" s="57"/>
      <c r="R158" s="41"/>
      <c r="AF158" s="57"/>
      <c r="AH158" s="41"/>
      <c r="AV158" s="57"/>
      <c r="AX158" s="41"/>
      <c r="BL158" s="57"/>
      <c r="BN158" s="41"/>
      <c r="CB158" s="57"/>
      <c r="CD158" s="41"/>
    </row>
    <row r="159" ht="12.75" customHeight="1">
      <c r="P159" s="57"/>
      <c r="R159" s="41"/>
      <c r="AF159" s="57"/>
      <c r="AH159" s="41"/>
      <c r="AV159" s="57"/>
      <c r="AX159" s="41"/>
      <c r="BL159" s="57"/>
      <c r="BN159" s="41"/>
      <c r="CB159" s="57"/>
      <c r="CD159" s="41"/>
    </row>
    <row r="160" ht="12.75" customHeight="1">
      <c r="P160" s="57"/>
      <c r="R160" s="41"/>
      <c r="AF160" s="57"/>
      <c r="AH160" s="41"/>
      <c r="AV160" s="57"/>
      <c r="AX160" s="41"/>
      <c r="BL160" s="57"/>
      <c r="BN160" s="41"/>
      <c r="CB160" s="57"/>
      <c r="CD160" s="41"/>
    </row>
    <row r="161" ht="12.75" customHeight="1">
      <c r="P161" s="57"/>
      <c r="R161" s="41"/>
      <c r="AF161" s="57"/>
      <c r="AH161" s="41"/>
      <c r="AV161" s="57"/>
      <c r="AX161" s="41"/>
      <c r="BL161" s="57"/>
      <c r="BN161" s="41"/>
      <c r="CB161" s="57"/>
      <c r="CD161" s="41"/>
    </row>
    <row r="162" ht="12.75" customHeight="1">
      <c r="P162" s="57"/>
      <c r="R162" s="41"/>
      <c r="AF162" s="57"/>
      <c r="AH162" s="41"/>
      <c r="AV162" s="57"/>
      <c r="AX162" s="41"/>
      <c r="BL162" s="57"/>
      <c r="BN162" s="41"/>
      <c r="CB162" s="57"/>
      <c r="CD162" s="41"/>
    </row>
    <row r="163" ht="12.75" customHeight="1">
      <c r="P163" s="57"/>
      <c r="R163" s="41"/>
      <c r="AF163" s="57"/>
      <c r="AH163" s="41"/>
      <c r="AV163" s="57"/>
      <c r="AX163" s="41"/>
      <c r="BL163" s="57"/>
      <c r="BN163" s="41"/>
      <c r="CB163" s="57"/>
      <c r="CD163" s="41"/>
    </row>
    <row r="164" ht="12.75" customHeight="1">
      <c r="P164" s="57"/>
      <c r="R164" s="41"/>
      <c r="AF164" s="57"/>
      <c r="AH164" s="41"/>
      <c r="AV164" s="57"/>
      <c r="AX164" s="41"/>
      <c r="BL164" s="57"/>
      <c r="BN164" s="41"/>
      <c r="CB164" s="57"/>
      <c r="CD164" s="41"/>
    </row>
    <row r="165" ht="12.75" customHeight="1">
      <c r="P165" s="57"/>
      <c r="R165" s="41"/>
      <c r="AF165" s="57"/>
      <c r="AH165" s="41"/>
      <c r="AV165" s="57"/>
      <c r="AX165" s="41"/>
      <c r="BL165" s="57"/>
      <c r="BN165" s="41"/>
      <c r="CB165" s="57"/>
      <c r="CD165" s="41"/>
    </row>
    <row r="166" ht="12.75" customHeight="1">
      <c r="P166" s="57"/>
      <c r="R166" s="41"/>
      <c r="AF166" s="57"/>
      <c r="AH166" s="41"/>
      <c r="AV166" s="57"/>
      <c r="AX166" s="41"/>
      <c r="BL166" s="57"/>
      <c r="BN166" s="41"/>
      <c r="CB166" s="57"/>
      <c r="CD166" s="41"/>
    </row>
    <row r="167" ht="12.75" customHeight="1">
      <c r="P167" s="57"/>
      <c r="R167" s="41"/>
      <c r="AF167" s="57"/>
      <c r="AH167" s="41"/>
      <c r="AV167" s="57"/>
      <c r="AX167" s="41"/>
      <c r="BL167" s="57"/>
      <c r="BN167" s="41"/>
      <c r="CB167" s="57"/>
      <c r="CD167" s="41"/>
    </row>
    <row r="168" ht="12.75" customHeight="1">
      <c r="P168" s="57"/>
      <c r="R168" s="41"/>
      <c r="AF168" s="57"/>
      <c r="AH168" s="41"/>
      <c r="AV168" s="57"/>
      <c r="AX168" s="41"/>
      <c r="BL168" s="57"/>
      <c r="BN168" s="41"/>
      <c r="CB168" s="57"/>
      <c r="CD168" s="41"/>
    </row>
    <row r="169" ht="12.75" customHeight="1">
      <c r="P169" s="57"/>
      <c r="R169" s="41"/>
      <c r="AF169" s="57"/>
      <c r="AH169" s="41"/>
      <c r="AV169" s="57"/>
      <c r="AX169" s="41"/>
      <c r="BL169" s="57"/>
      <c r="BN169" s="41"/>
      <c r="CB169" s="57"/>
      <c r="CD169" s="41"/>
    </row>
    <row r="170" ht="12.75" customHeight="1">
      <c r="P170" s="57"/>
      <c r="R170" s="41"/>
      <c r="AF170" s="57"/>
      <c r="AH170" s="41"/>
      <c r="AV170" s="57"/>
      <c r="AX170" s="41"/>
      <c r="BL170" s="57"/>
      <c r="BN170" s="41"/>
      <c r="CB170" s="57"/>
      <c r="CD170" s="41"/>
    </row>
    <row r="171" ht="12.75" customHeight="1">
      <c r="P171" s="57"/>
      <c r="R171" s="41"/>
      <c r="AF171" s="57"/>
      <c r="AH171" s="41"/>
      <c r="AV171" s="57"/>
      <c r="AX171" s="41"/>
      <c r="BL171" s="57"/>
      <c r="BN171" s="41"/>
      <c r="CB171" s="57"/>
      <c r="CD171" s="41"/>
    </row>
    <row r="172" ht="12.75" customHeight="1">
      <c r="P172" s="57"/>
      <c r="R172" s="41"/>
      <c r="AF172" s="57"/>
      <c r="AH172" s="41"/>
      <c r="AV172" s="57"/>
      <c r="AX172" s="41"/>
      <c r="BL172" s="57"/>
      <c r="BN172" s="41"/>
      <c r="CB172" s="57"/>
      <c r="CD172" s="41"/>
    </row>
    <row r="173" ht="12.75" customHeight="1">
      <c r="P173" s="57"/>
      <c r="R173" s="41"/>
      <c r="AF173" s="57"/>
      <c r="AH173" s="41"/>
      <c r="AV173" s="57"/>
      <c r="AX173" s="41"/>
      <c r="BL173" s="57"/>
      <c r="BN173" s="41"/>
      <c r="CB173" s="57"/>
      <c r="CD173" s="41"/>
    </row>
    <row r="174" ht="12.75" customHeight="1">
      <c r="P174" s="57"/>
      <c r="R174" s="41"/>
      <c r="AF174" s="57"/>
      <c r="AH174" s="41"/>
      <c r="AV174" s="57"/>
      <c r="AX174" s="41"/>
      <c r="BL174" s="57"/>
      <c r="BN174" s="41"/>
      <c r="CB174" s="57"/>
      <c r="CD174" s="41"/>
    </row>
    <row r="175" ht="12.75" customHeight="1">
      <c r="P175" s="57"/>
      <c r="R175" s="41"/>
      <c r="AF175" s="57"/>
      <c r="AH175" s="41"/>
      <c r="AV175" s="57"/>
      <c r="AX175" s="41"/>
      <c r="BL175" s="57"/>
      <c r="BN175" s="41"/>
      <c r="CB175" s="57"/>
      <c r="CD175" s="41"/>
    </row>
    <row r="176" ht="12.75" customHeight="1">
      <c r="P176" s="57"/>
      <c r="R176" s="41"/>
      <c r="AF176" s="57"/>
      <c r="AH176" s="41"/>
      <c r="AV176" s="57"/>
      <c r="AX176" s="41"/>
      <c r="BL176" s="57"/>
      <c r="BN176" s="41"/>
      <c r="CB176" s="57"/>
      <c r="CD176" s="41"/>
    </row>
    <row r="177" ht="12.75" customHeight="1">
      <c r="P177" s="57"/>
      <c r="R177" s="41"/>
      <c r="AF177" s="57"/>
      <c r="AH177" s="41"/>
      <c r="AV177" s="57"/>
      <c r="AX177" s="41"/>
      <c r="BL177" s="57"/>
      <c r="BN177" s="41"/>
      <c r="CB177" s="57"/>
      <c r="CD177" s="41"/>
    </row>
    <row r="178" ht="12.75" customHeight="1">
      <c r="P178" s="57"/>
      <c r="R178" s="41"/>
      <c r="AF178" s="57"/>
      <c r="AH178" s="41"/>
      <c r="AV178" s="57"/>
      <c r="AX178" s="41"/>
      <c r="BL178" s="57"/>
      <c r="BN178" s="41"/>
      <c r="CB178" s="57"/>
      <c r="CD178" s="41"/>
    </row>
    <row r="179" ht="12.75" customHeight="1">
      <c r="P179" s="57"/>
      <c r="R179" s="41"/>
      <c r="AF179" s="57"/>
      <c r="AH179" s="41"/>
      <c r="AV179" s="57"/>
      <c r="AX179" s="41"/>
      <c r="BL179" s="57"/>
      <c r="BN179" s="41"/>
      <c r="CB179" s="57"/>
      <c r="CD179" s="41"/>
    </row>
    <row r="180" ht="12.75" customHeight="1">
      <c r="P180" s="57"/>
      <c r="R180" s="41"/>
      <c r="AF180" s="57"/>
      <c r="AH180" s="41"/>
      <c r="AV180" s="57"/>
      <c r="AX180" s="41"/>
      <c r="BL180" s="57"/>
      <c r="BN180" s="41"/>
      <c r="CB180" s="57"/>
      <c r="CD180" s="41"/>
    </row>
    <row r="181" ht="12.75" customHeight="1">
      <c r="P181" s="57"/>
      <c r="R181" s="41"/>
      <c r="AF181" s="57"/>
      <c r="AH181" s="41"/>
      <c r="AV181" s="57"/>
      <c r="AX181" s="41"/>
      <c r="BL181" s="57"/>
      <c r="BN181" s="41"/>
      <c r="CB181" s="57"/>
      <c r="CD181" s="41"/>
    </row>
    <row r="182" ht="12.75" customHeight="1">
      <c r="P182" s="57"/>
      <c r="R182" s="41"/>
      <c r="AF182" s="57"/>
      <c r="AH182" s="41"/>
      <c r="AV182" s="57"/>
      <c r="AX182" s="41"/>
      <c r="BL182" s="57"/>
      <c r="BN182" s="41"/>
      <c r="CB182" s="57"/>
      <c r="CD182" s="41"/>
    </row>
    <row r="183" ht="12.75" customHeight="1">
      <c r="P183" s="57"/>
      <c r="R183" s="41"/>
      <c r="AF183" s="57"/>
      <c r="AH183" s="41"/>
      <c r="AV183" s="57"/>
      <c r="AX183" s="41"/>
      <c r="BL183" s="57"/>
      <c r="BN183" s="41"/>
      <c r="CB183" s="57"/>
      <c r="CD183" s="41"/>
    </row>
    <row r="184" ht="12.75" customHeight="1">
      <c r="P184" s="57"/>
      <c r="R184" s="41"/>
      <c r="AF184" s="57"/>
      <c r="AH184" s="41"/>
      <c r="AV184" s="57"/>
      <c r="AX184" s="41"/>
      <c r="BL184" s="57"/>
      <c r="BN184" s="41"/>
      <c r="CB184" s="57"/>
      <c r="CD184" s="41"/>
    </row>
    <row r="185" ht="12.75" customHeight="1">
      <c r="P185" s="57"/>
      <c r="R185" s="41"/>
      <c r="AF185" s="57"/>
      <c r="AH185" s="41"/>
      <c r="AV185" s="57"/>
      <c r="AX185" s="41"/>
      <c r="BL185" s="57"/>
      <c r="BN185" s="41"/>
      <c r="CB185" s="57"/>
      <c r="CD185" s="41"/>
    </row>
    <row r="186" ht="12.75" customHeight="1">
      <c r="P186" s="57"/>
      <c r="R186" s="41"/>
      <c r="AF186" s="57"/>
      <c r="AH186" s="41"/>
      <c r="AV186" s="57"/>
      <c r="AX186" s="41"/>
      <c r="BL186" s="57"/>
      <c r="BN186" s="41"/>
      <c r="CB186" s="57"/>
      <c r="CD186" s="41"/>
    </row>
    <row r="187" ht="12.75" customHeight="1">
      <c r="P187" s="57"/>
      <c r="R187" s="41"/>
      <c r="AF187" s="57"/>
      <c r="AH187" s="41"/>
      <c r="AV187" s="57"/>
      <c r="AX187" s="41"/>
      <c r="BL187" s="57"/>
      <c r="BN187" s="41"/>
      <c r="CB187" s="57"/>
      <c r="CD187" s="41"/>
    </row>
    <row r="188" ht="12.75" customHeight="1">
      <c r="P188" s="57"/>
      <c r="R188" s="41"/>
      <c r="AF188" s="57"/>
      <c r="AH188" s="41"/>
      <c r="AV188" s="57"/>
      <c r="AX188" s="41"/>
      <c r="BL188" s="57"/>
      <c r="BN188" s="41"/>
      <c r="CB188" s="57"/>
      <c r="CD188" s="41"/>
    </row>
    <row r="189" ht="12.75" customHeight="1">
      <c r="P189" s="57"/>
      <c r="R189" s="41"/>
      <c r="AF189" s="57"/>
      <c r="AH189" s="41"/>
      <c r="AV189" s="57"/>
      <c r="AX189" s="41"/>
      <c r="BL189" s="57"/>
      <c r="BN189" s="41"/>
      <c r="CB189" s="57"/>
      <c r="CD189" s="41"/>
    </row>
    <row r="190" ht="12.75" customHeight="1">
      <c r="P190" s="57"/>
      <c r="R190" s="41"/>
      <c r="AF190" s="57"/>
      <c r="AH190" s="41"/>
      <c r="AV190" s="57"/>
      <c r="AX190" s="41"/>
      <c r="BL190" s="57"/>
      <c r="BN190" s="41"/>
      <c r="CB190" s="57"/>
      <c r="CD190" s="41"/>
    </row>
    <row r="191" ht="12.75" customHeight="1">
      <c r="P191" s="57"/>
      <c r="R191" s="41"/>
      <c r="AF191" s="57"/>
      <c r="AH191" s="41"/>
      <c r="AV191" s="57"/>
      <c r="AX191" s="41"/>
      <c r="BL191" s="57"/>
      <c r="BN191" s="41"/>
      <c r="CB191" s="57"/>
      <c r="CD191" s="41"/>
    </row>
    <row r="192" ht="12.75" customHeight="1">
      <c r="P192" s="57"/>
      <c r="R192" s="41"/>
      <c r="AF192" s="57"/>
      <c r="AH192" s="41"/>
      <c r="AV192" s="57"/>
      <c r="AX192" s="41"/>
      <c r="BL192" s="57"/>
      <c r="BN192" s="41"/>
      <c r="CB192" s="57"/>
      <c r="CD192" s="41"/>
    </row>
    <row r="193" ht="12.75" customHeight="1">
      <c r="P193" s="57"/>
      <c r="R193" s="41"/>
      <c r="AF193" s="57"/>
      <c r="AH193" s="41"/>
      <c r="AV193" s="57"/>
      <c r="AX193" s="41"/>
      <c r="BL193" s="57"/>
      <c r="BN193" s="41"/>
      <c r="CB193" s="57"/>
      <c r="CD193" s="41"/>
    </row>
    <row r="194" ht="12.75" customHeight="1">
      <c r="P194" s="57"/>
      <c r="R194" s="41"/>
      <c r="AF194" s="57"/>
      <c r="AH194" s="41"/>
      <c r="AV194" s="57"/>
      <c r="AX194" s="41"/>
      <c r="BL194" s="57"/>
      <c r="BN194" s="41"/>
      <c r="CB194" s="57"/>
      <c r="CD194" s="41"/>
    </row>
    <row r="195" ht="12.75" customHeight="1">
      <c r="P195" s="57"/>
      <c r="R195" s="41"/>
      <c r="AF195" s="57"/>
      <c r="AH195" s="41"/>
      <c r="AV195" s="57"/>
      <c r="AX195" s="41"/>
      <c r="BL195" s="57"/>
      <c r="BN195" s="41"/>
      <c r="CB195" s="57"/>
      <c r="CD195" s="41"/>
    </row>
    <row r="196" ht="12.75" customHeight="1">
      <c r="P196" s="57"/>
      <c r="R196" s="41"/>
      <c r="AF196" s="57"/>
      <c r="AH196" s="41"/>
      <c r="AV196" s="57"/>
      <c r="AX196" s="41"/>
      <c r="BL196" s="57"/>
      <c r="BN196" s="41"/>
      <c r="CB196" s="57"/>
      <c r="CD196" s="41"/>
    </row>
    <row r="197" ht="12.75" customHeight="1">
      <c r="P197" s="57"/>
      <c r="R197" s="41"/>
      <c r="AF197" s="57"/>
      <c r="AH197" s="41"/>
      <c r="AV197" s="57"/>
      <c r="AX197" s="41"/>
      <c r="BL197" s="57"/>
      <c r="BN197" s="41"/>
      <c r="CB197" s="57"/>
      <c r="CD197" s="41"/>
    </row>
    <row r="198" ht="12.75" customHeight="1">
      <c r="P198" s="57"/>
      <c r="R198" s="41"/>
      <c r="AF198" s="57"/>
      <c r="AH198" s="41"/>
      <c r="AV198" s="57"/>
      <c r="AX198" s="41"/>
      <c r="BL198" s="57"/>
      <c r="BN198" s="41"/>
      <c r="CB198" s="57"/>
      <c r="CD198" s="41"/>
    </row>
    <row r="199" ht="12.75" customHeight="1">
      <c r="P199" s="57"/>
      <c r="R199" s="41"/>
      <c r="AF199" s="57"/>
      <c r="AH199" s="41"/>
      <c r="AV199" s="57"/>
      <c r="AX199" s="41"/>
      <c r="BL199" s="57"/>
      <c r="BN199" s="41"/>
      <c r="CB199" s="57"/>
      <c r="CD199" s="41"/>
    </row>
    <row r="200" ht="12.75" customHeight="1">
      <c r="P200" s="57"/>
      <c r="R200" s="41"/>
      <c r="AF200" s="57"/>
      <c r="AH200" s="41"/>
      <c r="AV200" s="57"/>
      <c r="AX200" s="41"/>
      <c r="BL200" s="57"/>
      <c r="BN200" s="41"/>
      <c r="CB200" s="57"/>
      <c r="CD200" s="41"/>
    </row>
    <row r="201" ht="12.75" customHeight="1">
      <c r="P201" s="57"/>
      <c r="R201" s="41"/>
      <c r="AF201" s="57"/>
      <c r="AH201" s="41"/>
      <c r="AV201" s="57"/>
      <c r="AX201" s="41"/>
      <c r="BL201" s="57"/>
      <c r="BN201" s="41"/>
      <c r="CB201" s="57"/>
      <c r="CD201" s="41"/>
    </row>
    <row r="202" ht="12.75" customHeight="1">
      <c r="P202" s="57"/>
      <c r="R202" s="41"/>
      <c r="AF202" s="57"/>
      <c r="AH202" s="41"/>
      <c r="AV202" s="57"/>
      <c r="AX202" s="41"/>
      <c r="BL202" s="57"/>
      <c r="BN202" s="41"/>
      <c r="CB202" s="57"/>
      <c r="CD202" s="41"/>
    </row>
    <row r="203" ht="12.75" customHeight="1">
      <c r="P203" s="57"/>
      <c r="R203" s="41"/>
      <c r="AF203" s="57"/>
      <c r="AH203" s="41"/>
      <c r="AV203" s="57"/>
      <c r="AX203" s="41"/>
      <c r="BL203" s="57"/>
      <c r="BN203" s="41"/>
      <c r="CB203" s="57"/>
      <c r="CD203" s="41"/>
    </row>
    <row r="204" ht="12.75" customHeight="1">
      <c r="P204" s="57"/>
      <c r="R204" s="41"/>
      <c r="AF204" s="57"/>
      <c r="AH204" s="41"/>
      <c r="AV204" s="57"/>
      <c r="AX204" s="41"/>
      <c r="BL204" s="57"/>
      <c r="BN204" s="41"/>
      <c r="CB204" s="57"/>
      <c r="CD204" s="41"/>
    </row>
    <row r="205" ht="12.75" customHeight="1">
      <c r="P205" s="57"/>
      <c r="R205" s="41"/>
      <c r="AF205" s="57"/>
      <c r="AH205" s="41"/>
      <c r="AV205" s="57"/>
      <c r="AX205" s="41"/>
      <c r="BL205" s="57"/>
      <c r="BN205" s="41"/>
      <c r="CB205" s="57"/>
      <c r="CD205" s="41"/>
    </row>
    <row r="206" ht="12.75" customHeight="1">
      <c r="P206" s="57"/>
      <c r="R206" s="41"/>
      <c r="AF206" s="57"/>
      <c r="AH206" s="41"/>
      <c r="AV206" s="57"/>
      <c r="AX206" s="41"/>
      <c r="BL206" s="57"/>
      <c r="BN206" s="41"/>
      <c r="CB206" s="57"/>
      <c r="CD206" s="41"/>
    </row>
    <row r="207" ht="12.75" customHeight="1">
      <c r="P207" s="57"/>
      <c r="R207" s="41"/>
      <c r="AF207" s="57"/>
      <c r="AH207" s="41"/>
      <c r="AV207" s="57"/>
      <c r="AX207" s="41"/>
      <c r="BL207" s="57"/>
      <c r="BN207" s="41"/>
      <c r="CB207" s="57"/>
      <c r="CD207" s="41"/>
    </row>
    <row r="208" ht="12.75" customHeight="1">
      <c r="P208" s="57"/>
      <c r="R208" s="41"/>
      <c r="AF208" s="57"/>
      <c r="AH208" s="41"/>
      <c r="AV208" s="57"/>
      <c r="AX208" s="41"/>
      <c r="BL208" s="57"/>
      <c r="BN208" s="41"/>
      <c r="CB208" s="57"/>
      <c r="CD208" s="41"/>
    </row>
    <row r="209" ht="12.75" customHeight="1">
      <c r="P209" s="57"/>
      <c r="R209" s="41"/>
      <c r="AF209" s="57"/>
      <c r="AH209" s="41"/>
      <c r="AV209" s="57"/>
      <c r="AX209" s="41"/>
      <c r="BL209" s="57"/>
      <c r="BN209" s="41"/>
      <c r="CB209" s="57"/>
      <c r="CD209" s="41"/>
    </row>
    <row r="210" ht="12.75" customHeight="1">
      <c r="P210" s="57"/>
      <c r="R210" s="41"/>
      <c r="AF210" s="57"/>
      <c r="AH210" s="41"/>
      <c r="AV210" s="57"/>
      <c r="AX210" s="41"/>
      <c r="BL210" s="57"/>
      <c r="BN210" s="41"/>
      <c r="CB210" s="57"/>
      <c r="CD210" s="41"/>
    </row>
    <row r="211" ht="12.75" customHeight="1">
      <c r="P211" s="57"/>
      <c r="R211" s="41"/>
      <c r="AF211" s="57"/>
      <c r="AH211" s="41"/>
      <c r="AV211" s="57"/>
      <c r="AX211" s="41"/>
      <c r="BL211" s="57"/>
      <c r="BN211" s="41"/>
      <c r="CB211" s="57"/>
      <c r="CD211" s="41"/>
    </row>
    <row r="212" ht="12.75" customHeight="1">
      <c r="P212" s="57"/>
      <c r="R212" s="41"/>
      <c r="AF212" s="57"/>
      <c r="AH212" s="41"/>
      <c r="AV212" s="57"/>
      <c r="AX212" s="41"/>
      <c r="BL212" s="57"/>
      <c r="BN212" s="41"/>
      <c r="CB212" s="57"/>
      <c r="CD212" s="41"/>
    </row>
    <row r="213" ht="12.75" customHeight="1">
      <c r="P213" s="57"/>
      <c r="R213" s="41"/>
      <c r="AF213" s="57"/>
      <c r="AH213" s="41"/>
      <c r="AV213" s="57"/>
      <c r="AX213" s="41"/>
      <c r="BL213" s="57"/>
      <c r="BN213" s="41"/>
      <c r="CB213" s="57"/>
      <c r="CD213" s="41"/>
    </row>
    <row r="214" ht="12.75" customHeight="1">
      <c r="P214" s="57"/>
      <c r="R214" s="41"/>
      <c r="AF214" s="57"/>
      <c r="AH214" s="41"/>
      <c r="AV214" s="57"/>
      <c r="AX214" s="41"/>
      <c r="BL214" s="57"/>
      <c r="BN214" s="41"/>
      <c r="CB214" s="57"/>
      <c r="CD214" s="41"/>
    </row>
    <row r="215" ht="12.75" customHeight="1">
      <c r="P215" s="57"/>
      <c r="R215" s="41"/>
      <c r="AF215" s="57"/>
      <c r="AH215" s="41"/>
      <c r="AV215" s="57"/>
      <c r="AX215" s="41"/>
      <c r="BL215" s="57"/>
      <c r="BN215" s="41"/>
      <c r="CB215" s="57"/>
      <c r="CD215" s="41"/>
    </row>
    <row r="216" ht="12.75" customHeight="1">
      <c r="P216" s="57"/>
      <c r="R216" s="41"/>
      <c r="AF216" s="57"/>
      <c r="AH216" s="41"/>
      <c r="AV216" s="57"/>
      <c r="AX216" s="41"/>
      <c r="BL216" s="57"/>
      <c r="BN216" s="41"/>
      <c r="CB216" s="57"/>
      <c r="CD216" s="41"/>
    </row>
    <row r="217" ht="12.75" customHeight="1">
      <c r="P217" s="57"/>
      <c r="R217" s="41"/>
      <c r="AF217" s="57"/>
      <c r="AH217" s="41"/>
      <c r="AV217" s="57"/>
      <c r="AX217" s="41"/>
      <c r="BL217" s="57"/>
      <c r="BN217" s="41"/>
      <c r="CB217" s="57"/>
      <c r="CD217" s="41"/>
    </row>
    <row r="218" ht="12.75" customHeight="1">
      <c r="P218" s="57"/>
      <c r="R218" s="41"/>
      <c r="AF218" s="57"/>
      <c r="AH218" s="41"/>
      <c r="AV218" s="57"/>
      <c r="AX218" s="41"/>
      <c r="BL218" s="57"/>
      <c r="BN218" s="41"/>
      <c r="CB218" s="57"/>
      <c r="CD218" s="41"/>
    </row>
    <row r="219" ht="12.75" customHeight="1">
      <c r="P219" s="57"/>
      <c r="R219" s="41"/>
      <c r="AF219" s="57"/>
      <c r="AH219" s="41"/>
      <c r="AV219" s="57"/>
      <c r="AX219" s="41"/>
      <c r="BL219" s="57"/>
      <c r="BN219" s="41"/>
      <c r="CB219" s="57"/>
      <c r="CD219" s="41"/>
    </row>
    <row r="220" ht="12.75" customHeight="1">
      <c r="P220" s="57"/>
      <c r="R220" s="41"/>
      <c r="AF220" s="57"/>
      <c r="AH220" s="41"/>
      <c r="AV220" s="57"/>
      <c r="AX220" s="41"/>
      <c r="BL220" s="57"/>
      <c r="BN220" s="41"/>
      <c r="CB220" s="57"/>
      <c r="CD220" s="41"/>
    </row>
    <row r="221" ht="12.75" customHeight="1">
      <c r="P221" s="57"/>
      <c r="R221" s="41"/>
      <c r="AF221" s="57"/>
      <c r="AH221" s="41"/>
      <c r="AV221" s="57"/>
      <c r="AX221" s="41"/>
      <c r="BL221" s="57"/>
      <c r="BN221" s="41"/>
      <c r="CB221" s="57"/>
      <c r="CD221" s="41"/>
    </row>
    <row r="222" ht="12.75" customHeight="1">
      <c r="P222" s="57"/>
      <c r="R222" s="41"/>
      <c r="AF222" s="57"/>
      <c r="AH222" s="41"/>
      <c r="AV222" s="57"/>
      <c r="AX222" s="41"/>
      <c r="BL222" s="57"/>
      <c r="BN222" s="41"/>
      <c r="CB222" s="57"/>
      <c r="CD222" s="41"/>
    </row>
    <row r="223" ht="12.75" customHeight="1">
      <c r="P223" s="57"/>
      <c r="R223" s="41"/>
      <c r="AF223" s="57"/>
      <c r="AH223" s="41"/>
      <c r="AV223" s="57"/>
      <c r="AX223" s="41"/>
      <c r="BL223" s="57"/>
      <c r="BN223" s="41"/>
      <c r="CB223" s="57"/>
      <c r="CD223" s="41"/>
    </row>
    <row r="224" ht="12.75" customHeight="1">
      <c r="P224" s="57"/>
      <c r="R224" s="41"/>
      <c r="AF224" s="57"/>
      <c r="AH224" s="41"/>
      <c r="AV224" s="57"/>
      <c r="AX224" s="41"/>
      <c r="BL224" s="57"/>
      <c r="BN224" s="41"/>
      <c r="CB224" s="57"/>
      <c r="CD224" s="41"/>
    </row>
    <row r="225" ht="12.75" customHeight="1">
      <c r="P225" s="57"/>
      <c r="R225" s="41"/>
      <c r="AF225" s="57"/>
      <c r="AH225" s="41"/>
      <c r="AV225" s="57"/>
      <c r="AX225" s="41"/>
      <c r="BL225" s="57"/>
      <c r="BN225" s="41"/>
      <c r="CB225" s="57"/>
      <c r="CD225" s="41"/>
    </row>
    <row r="226" ht="12.75" customHeight="1">
      <c r="P226" s="57"/>
      <c r="R226" s="41"/>
      <c r="AF226" s="57"/>
      <c r="AH226" s="41"/>
      <c r="AV226" s="57"/>
      <c r="AX226" s="41"/>
      <c r="BL226" s="57"/>
      <c r="BN226" s="41"/>
      <c r="CB226" s="57"/>
      <c r="CD226" s="41"/>
    </row>
    <row r="227" ht="12.75" customHeight="1">
      <c r="P227" s="57"/>
      <c r="R227" s="41"/>
      <c r="AF227" s="57"/>
      <c r="AH227" s="41"/>
      <c r="AV227" s="57"/>
      <c r="AX227" s="41"/>
      <c r="BL227" s="57"/>
      <c r="BN227" s="41"/>
      <c r="CB227" s="57"/>
      <c r="CD227" s="41"/>
    </row>
    <row r="228" ht="12.75" customHeight="1">
      <c r="P228" s="57"/>
      <c r="R228" s="41"/>
      <c r="AF228" s="57"/>
      <c r="AH228" s="41"/>
      <c r="AV228" s="57"/>
      <c r="AX228" s="41"/>
      <c r="BL228" s="57"/>
      <c r="BN228" s="41"/>
      <c r="CB228" s="57"/>
      <c r="CD228" s="41"/>
    </row>
    <row r="229" ht="12.75" customHeight="1">
      <c r="P229" s="57"/>
      <c r="R229" s="41"/>
      <c r="AF229" s="57"/>
      <c r="AH229" s="41"/>
      <c r="AV229" s="57"/>
      <c r="AX229" s="41"/>
      <c r="BL229" s="57"/>
      <c r="BN229" s="41"/>
      <c r="CB229" s="57"/>
      <c r="CD229" s="41"/>
    </row>
    <row r="230" ht="12.75" customHeight="1">
      <c r="P230" s="57"/>
      <c r="R230" s="41"/>
      <c r="AF230" s="57"/>
      <c r="AH230" s="41"/>
      <c r="AV230" s="57"/>
      <c r="AX230" s="41"/>
      <c r="BL230" s="57"/>
      <c r="BN230" s="41"/>
      <c r="CB230" s="57"/>
      <c r="CD230" s="41"/>
    </row>
    <row r="231" ht="12.75" customHeight="1">
      <c r="P231" s="57"/>
      <c r="R231" s="41"/>
      <c r="AF231" s="57"/>
      <c r="AH231" s="41"/>
      <c r="AV231" s="57"/>
      <c r="AX231" s="41"/>
      <c r="BL231" s="57"/>
      <c r="BN231" s="41"/>
      <c r="CB231" s="57"/>
      <c r="CD231" s="41"/>
    </row>
    <row r="232" ht="12.75" customHeight="1">
      <c r="P232" s="57"/>
      <c r="R232" s="41"/>
      <c r="AF232" s="57"/>
      <c r="AH232" s="41"/>
      <c r="AV232" s="57"/>
      <c r="AX232" s="41"/>
      <c r="BL232" s="57"/>
      <c r="BN232" s="41"/>
      <c r="CB232" s="57"/>
      <c r="CD232" s="41"/>
    </row>
    <row r="233" ht="12.75" customHeight="1">
      <c r="P233" s="57"/>
      <c r="R233" s="41"/>
      <c r="AF233" s="57"/>
      <c r="AH233" s="41"/>
      <c r="AV233" s="57"/>
      <c r="AX233" s="41"/>
      <c r="BL233" s="57"/>
      <c r="BN233" s="41"/>
      <c r="CB233" s="57"/>
      <c r="CD233" s="41"/>
    </row>
    <row r="234" ht="12.75" customHeight="1">
      <c r="P234" s="57"/>
      <c r="R234" s="41"/>
      <c r="AF234" s="57"/>
      <c r="AH234" s="41"/>
      <c r="AV234" s="57"/>
      <c r="AX234" s="41"/>
      <c r="BL234" s="57"/>
      <c r="BN234" s="41"/>
      <c r="CB234" s="57"/>
      <c r="CD234" s="41"/>
    </row>
    <row r="235" ht="12.75" customHeight="1">
      <c r="P235" s="57"/>
      <c r="R235" s="41"/>
      <c r="AF235" s="57"/>
      <c r="AH235" s="41"/>
      <c r="AV235" s="57"/>
      <c r="AX235" s="41"/>
      <c r="BL235" s="57"/>
      <c r="BN235" s="41"/>
      <c r="CB235" s="57"/>
      <c r="CD235" s="41"/>
    </row>
    <row r="236" ht="12.75" customHeight="1">
      <c r="P236" s="57"/>
      <c r="R236" s="41"/>
      <c r="AF236" s="57"/>
      <c r="AH236" s="41"/>
      <c r="AV236" s="57"/>
      <c r="AX236" s="41"/>
      <c r="BL236" s="57"/>
      <c r="BN236" s="41"/>
      <c r="CB236" s="57"/>
      <c r="CD236" s="41"/>
    </row>
    <row r="237" ht="12.75" customHeight="1">
      <c r="P237" s="57"/>
      <c r="R237" s="41"/>
      <c r="AF237" s="57"/>
      <c r="AH237" s="41"/>
      <c r="AV237" s="57"/>
      <c r="AX237" s="41"/>
      <c r="BL237" s="57"/>
      <c r="BN237" s="41"/>
      <c r="CB237" s="57"/>
      <c r="CD237" s="41"/>
    </row>
    <row r="238" ht="12.75" customHeight="1">
      <c r="P238" s="57"/>
      <c r="R238" s="41"/>
      <c r="AF238" s="57"/>
      <c r="AH238" s="41"/>
      <c r="AV238" s="57"/>
      <c r="AX238" s="41"/>
      <c r="BL238" s="57"/>
      <c r="BN238" s="41"/>
      <c r="CB238" s="57"/>
      <c r="CD238" s="41"/>
    </row>
    <row r="239" ht="12.75" customHeight="1">
      <c r="P239" s="57"/>
      <c r="R239" s="41"/>
      <c r="AF239" s="57"/>
      <c r="AH239" s="41"/>
      <c r="AV239" s="57"/>
      <c r="AX239" s="41"/>
      <c r="BL239" s="57"/>
      <c r="BN239" s="41"/>
      <c r="CB239" s="57"/>
      <c r="CD239" s="41"/>
    </row>
    <row r="240" ht="12.75" customHeight="1">
      <c r="P240" s="57"/>
      <c r="R240" s="41"/>
      <c r="AF240" s="57"/>
      <c r="AH240" s="41"/>
      <c r="AV240" s="57"/>
      <c r="AX240" s="41"/>
      <c r="BL240" s="57"/>
      <c r="BN240" s="41"/>
      <c r="CB240" s="57"/>
      <c r="CD240" s="41"/>
    </row>
    <row r="241" ht="12.75" customHeight="1">
      <c r="P241" s="57"/>
      <c r="R241" s="41"/>
      <c r="AF241" s="57"/>
      <c r="AH241" s="41"/>
      <c r="AV241" s="57"/>
      <c r="AX241" s="41"/>
      <c r="BL241" s="57"/>
      <c r="BN241" s="41"/>
      <c r="CB241" s="57"/>
      <c r="CD241" s="41"/>
    </row>
    <row r="242" ht="12.75" customHeight="1">
      <c r="P242" s="57"/>
      <c r="R242" s="41"/>
      <c r="AF242" s="57"/>
      <c r="AH242" s="41"/>
      <c r="AV242" s="57"/>
      <c r="AX242" s="41"/>
      <c r="BL242" s="57"/>
      <c r="BN242" s="41"/>
      <c r="CB242" s="57"/>
      <c r="CD242" s="41"/>
    </row>
    <row r="243" ht="12.75" customHeight="1">
      <c r="P243" s="57"/>
      <c r="R243" s="41"/>
      <c r="AF243" s="57"/>
      <c r="AH243" s="41"/>
      <c r="AV243" s="57"/>
      <c r="AX243" s="41"/>
      <c r="BL243" s="57"/>
      <c r="BN243" s="41"/>
      <c r="CB243" s="57"/>
      <c r="CD243" s="41"/>
    </row>
    <row r="244" ht="12.75" customHeight="1">
      <c r="P244" s="57"/>
      <c r="R244" s="41"/>
      <c r="AF244" s="57"/>
      <c r="AH244" s="41"/>
      <c r="AV244" s="57"/>
      <c r="AX244" s="41"/>
      <c r="BL244" s="57"/>
      <c r="BN244" s="41"/>
      <c r="CB244" s="57"/>
      <c r="CD244" s="41"/>
    </row>
    <row r="245" ht="12.75" customHeight="1">
      <c r="P245" s="57"/>
      <c r="R245" s="41"/>
      <c r="AF245" s="57"/>
      <c r="AH245" s="41"/>
      <c r="AV245" s="57"/>
      <c r="AX245" s="41"/>
      <c r="BL245" s="57"/>
      <c r="BN245" s="41"/>
      <c r="CB245" s="57"/>
      <c r="CD245" s="41"/>
    </row>
    <row r="246" ht="12.75" customHeight="1">
      <c r="P246" s="57"/>
      <c r="R246" s="41"/>
      <c r="AF246" s="57"/>
      <c r="AH246" s="41"/>
      <c r="AV246" s="57"/>
      <c r="AX246" s="41"/>
      <c r="BL246" s="57"/>
      <c r="BN246" s="41"/>
      <c r="CB246" s="57"/>
      <c r="CD246" s="41"/>
    </row>
    <row r="247" ht="12.75" customHeight="1">
      <c r="P247" s="57"/>
      <c r="R247" s="41"/>
      <c r="AF247" s="57"/>
      <c r="AH247" s="41"/>
      <c r="AV247" s="57"/>
      <c r="AX247" s="41"/>
      <c r="BL247" s="57"/>
      <c r="BN247" s="41"/>
      <c r="CB247" s="57"/>
      <c r="CD247" s="41"/>
    </row>
    <row r="248" ht="12.75" customHeight="1">
      <c r="P248" s="57"/>
      <c r="R248" s="41"/>
      <c r="AF248" s="57"/>
      <c r="AH248" s="41"/>
      <c r="AV248" s="57"/>
      <c r="AX248" s="41"/>
      <c r="BL248" s="57"/>
      <c r="BN248" s="41"/>
      <c r="CB248" s="57"/>
      <c r="CD248" s="41"/>
    </row>
    <row r="249" ht="12.75" customHeight="1">
      <c r="P249" s="57"/>
      <c r="R249" s="41"/>
      <c r="AF249" s="57"/>
      <c r="AH249" s="41"/>
      <c r="AV249" s="57"/>
      <c r="AX249" s="41"/>
      <c r="BL249" s="57"/>
      <c r="BN249" s="41"/>
      <c r="CB249" s="57"/>
      <c r="CD249" s="41"/>
    </row>
    <row r="250" ht="12.75" customHeight="1">
      <c r="P250" s="57"/>
      <c r="R250" s="41"/>
      <c r="AF250" s="57"/>
      <c r="AH250" s="41"/>
      <c r="AV250" s="57"/>
      <c r="AX250" s="41"/>
      <c r="BL250" s="57"/>
      <c r="BN250" s="41"/>
      <c r="CB250" s="57"/>
      <c r="CD250" s="41"/>
    </row>
    <row r="251" ht="12.75" customHeight="1">
      <c r="P251" s="57"/>
      <c r="R251" s="41"/>
      <c r="AF251" s="57"/>
      <c r="AH251" s="41"/>
      <c r="AV251" s="57"/>
      <c r="AX251" s="41"/>
      <c r="BL251" s="57"/>
      <c r="BN251" s="41"/>
      <c r="CB251" s="57"/>
      <c r="CD251" s="41"/>
    </row>
    <row r="252" ht="12.75" customHeight="1">
      <c r="P252" s="57"/>
      <c r="R252" s="41"/>
      <c r="AF252" s="57"/>
      <c r="AH252" s="41"/>
      <c r="AV252" s="57"/>
      <c r="AX252" s="41"/>
      <c r="BL252" s="57"/>
      <c r="BN252" s="41"/>
      <c r="CB252" s="57"/>
      <c r="CD252" s="41"/>
    </row>
    <row r="253" ht="12.75" customHeight="1">
      <c r="P253" s="57"/>
      <c r="R253" s="41"/>
      <c r="AF253" s="57"/>
      <c r="AH253" s="41"/>
      <c r="AV253" s="57"/>
      <c r="AX253" s="41"/>
      <c r="BL253" s="57"/>
      <c r="BN253" s="41"/>
      <c r="CB253" s="57"/>
      <c r="CD253" s="41"/>
    </row>
    <row r="254" ht="12.75" customHeight="1">
      <c r="P254" s="57"/>
      <c r="R254" s="41"/>
      <c r="AF254" s="57"/>
      <c r="AH254" s="41"/>
      <c r="AV254" s="57"/>
      <c r="AX254" s="41"/>
      <c r="BL254" s="57"/>
      <c r="BN254" s="41"/>
      <c r="CB254" s="57"/>
      <c r="CD254" s="41"/>
    </row>
    <row r="255" ht="12.75" customHeight="1">
      <c r="P255" s="57"/>
      <c r="R255" s="41"/>
      <c r="AF255" s="57"/>
      <c r="AH255" s="41"/>
      <c r="AV255" s="57"/>
      <c r="AX255" s="41"/>
      <c r="BL255" s="57"/>
      <c r="BN255" s="41"/>
      <c r="CB255" s="57"/>
      <c r="CD255" s="41"/>
    </row>
    <row r="256" ht="12.75" customHeight="1">
      <c r="P256" s="57"/>
      <c r="R256" s="41"/>
      <c r="AF256" s="57"/>
      <c r="AH256" s="41"/>
      <c r="AV256" s="57"/>
      <c r="AX256" s="41"/>
      <c r="BL256" s="57"/>
      <c r="BN256" s="41"/>
      <c r="CB256" s="57"/>
      <c r="CD256" s="41"/>
    </row>
    <row r="257" ht="12.75" customHeight="1">
      <c r="P257" s="57"/>
      <c r="R257" s="41"/>
      <c r="AF257" s="57"/>
      <c r="AH257" s="41"/>
      <c r="AV257" s="57"/>
      <c r="AX257" s="41"/>
      <c r="BL257" s="57"/>
      <c r="BN257" s="41"/>
      <c r="CB257" s="57"/>
      <c r="CD257" s="41"/>
    </row>
    <row r="258" ht="12.75" customHeight="1">
      <c r="P258" s="57"/>
      <c r="R258" s="41"/>
      <c r="AF258" s="57"/>
      <c r="AH258" s="41"/>
      <c r="AV258" s="57"/>
      <c r="AX258" s="41"/>
      <c r="BL258" s="57"/>
      <c r="BN258" s="41"/>
      <c r="CB258" s="57"/>
      <c r="CD258" s="41"/>
    </row>
    <row r="259" ht="12.75" customHeight="1">
      <c r="P259" s="57"/>
      <c r="R259" s="41"/>
      <c r="AF259" s="57"/>
      <c r="AH259" s="41"/>
      <c r="AV259" s="57"/>
      <c r="AX259" s="41"/>
      <c r="BL259" s="57"/>
      <c r="BN259" s="41"/>
      <c r="CB259" s="57"/>
      <c r="CD259" s="41"/>
    </row>
    <row r="260" ht="12.75" customHeight="1">
      <c r="P260" s="57"/>
      <c r="R260" s="41"/>
      <c r="AF260" s="57"/>
      <c r="AH260" s="41"/>
      <c r="AV260" s="57"/>
      <c r="AX260" s="41"/>
      <c r="BL260" s="57"/>
      <c r="BN260" s="41"/>
      <c r="CB260" s="57"/>
      <c r="CD260" s="41"/>
    </row>
    <row r="261" ht="12.75" customHeight="1">
      <c r="P261" s="57"/>
      <c r="R261" s="41"/>
      <c r="AF261" s="57"/>
      <c r="AH261" s="41"/>
      <c r="AV261" s="57"/>
      <c r="AX261" s="41"/>
      <c r="BL261" s="57"/>
      <c r="BN261" s="41"/>
      <c r="CB261" s="57"/>
      <c r="CD261" s="41"/>
    </row>
    <row r="262" ht="12.75" customHeight="1">
      <c r="P262" s="57"/>
      <c r="R262" s="41"/>
      <c r="AF262" s="57"/>
      <c r="AH262" s="41"/>
      <c r="AV262" s="57"/>
      <c r="AX262" s="41"/>
      <c r="BL262" s="57"/>
      <c r="BN262" s="41"/>
      <c r="CB262" s="57"/>
      <c r="CD262" s="41"/>
    </row>
    <row r="263" ht="12.75" customHeight="1">
      <c r="P263" s="57"/>
      <c r="R263" s="41"/>
      <c r="AF263" s="57"/>
      <c r="AH263" s="41"/>
      <c r="AV263" s="57"/>
      <c r="AX263" s="41"/>
      <c r="BL263" s="57"/>
      <c r="BN263" s="41"/>
      <c r="CB263" s="57"/>
      <c r="CD263" s="41"/>
    </row>
    <row r="264" ht="12.75" customHeight="1">
      <c r="P264" s="57"/>
      <c r="R264" s="41"/>
      <c r="AF264" s="57"/>
      <c r="AH264" s="41"/>
      <c r="AV264" s="57"/>
      <c r="AX264" s="41"/>
      <c r="BL264" s="57"/>
      <c r="BN264" s="41"/>
      <c r="CB264" s="57"/>
      <c r="CD264" s="41"/>
    </row>
    <row r="265" ht="12.75" customHeight="1">
      <c r="P265" s="57"/>
      <c r="R265" s="41"/>
      <c r="AF265" s="57"/>
      <c r="AH265" s="41"/>
      <c r="AV265" s="57"/>
      <c r="AX265" s="41"/>
      <c r="BL265" s="57"/>
      <c r="BN265" s="41"/>
      <c r="CB265" s="57"/>
      <c r="CD265" s="41"/>
    </row>
    <row r="266" ht="12.75" customHeight="1">
      <c r="P266" s="57"/>
      <c r="R266" s="41"/>
      <c r="AF266" s="57"/>
      <c r="AH266" s="41"/>
      <c r="AV266" s="57"/>
      <c r="AX266" s="41"/>
      <c r="BL266" s="57"/>
      <c r="BN266" s="41"/>
      <c r="CB266" s="57"/>
      <c r="CD266" s="41"/>
    </row>
    <row r="267" ht="12.75" customHeight="1">
      <c r="P267" s="57"/>
      <c r="R267" s="41"/>
      <c r="AF267" s="57"/>
      <c r="AH267" s="41"/>
      <c r="AV267" s="57"/>
      <c r="AX267" s="41"/>
      <c r="BL267" s="57"/>
      <c r="BN267" s="41"/>
      <c r="CB267" s="57"/>
      <c r="CD267" s="41"/>
    </row>
    <row r="268" ht="12.75" customHeight="1">
      <c r="P268" s="57"/>
      <c r="R268" s="41"/>
      <c r="AF268" s="57"/>
      <c r="AH268" s="41"/>
      <c r="AV268" s="57"/>
      <c r="AX268" s="41"/>
      <c r="BL268" s="57"/>
      <c r="BN268" s="41"/>
      <c r="CB268" s="57"/>
      <c r="CD268" s="41"/>
    </row>
    <row r="269" ht="12.75" customHeight="1">
      <c r="P269" s="57"/>
      <c r="R269" s="41"/>
      <c r="AF269" s="57"/>
      <c r="AH269" s="41"/>
      <c r="AV269" s="57"/>
      <c r="AX269" s="41"/>
      <c r="BL269" s="57"/>
      <c r="BN269" s="41"/>
      <c r="CB269" s="57"/>
      <c r="CD269" s="41"/>
    </row>
    <row r="270" ht="12.75" customHeight="1">
      <c r="P270" s="57"/>
      <c r="R270" s="41"/>
      <c r="AF270" s="57"/>
      <c r="AH270" s="41"/>
      <c r="AV270" s="57"/>
      <c r="AX270" s="41"/>
      <c r="BL270" s="57"/>
      <c r="BN270" s="41"/>
      <c r="CB270" s="57"/>
      <c r="CD270" s="41"/>
    </row>
    <row r="271" ht="12.75" customHeight="1">
      <c r="P271" s="57"/>
      <c r="R271" s="41"/>
      <c r="AF271" s="57"/>
      <c r="AH271" s="41"/>
      <c r="AV271" s="57"/>
      <c r="AX271" s="41"/>
      <c r="BL271" s="57"/>
      <c r="BN271" s="41"/>
      <c r="CB271" s="57"/>
      <c r="CD271" s="41"/>
    </row>
    <row r="272" ht="12.75" customHeight="1">
      <c r="P272" s="57"/>
      <c r="R272" s="41"/>
      <c r="AF272" s="57"/>
      <c r="AH272" s="41"/>
      <c r="AV272" s="57"/>
      <c r="AX272" s="41"/>
      <c r="BL272" s="57"/>
      <c r="BN272" s="41"/>
      <c r="CB272" s="57"/>
      <c r="CD272" s="41"/>
    </row>
    <row r="273" ht="12.75" customHeight="1">
      <c r="P273" s="57"/>
      <c r="R273" s="41"/>
      <c r="AF273" s="57"/>
      <c r="AH273" s="41"/>
      <c r="AV273" s="57"/>
      <c r="AX273" s="41"/>
      <c r="BL273" s="57"/>
      <c r="BN273" s="41"/>
      <c r="CB273" s="57"/>
      <c r="CD273" s="41"/>
    </row>
    <row r="274" ht="12.75" customHeight="1">
      <c r="P274" s="57"/>
      <c r="R274" s="41"/>
      <c r="AF274" s="57"/>
      <c r="AH274" s="41"/>
      <c r="AV274" s="57"/>
      <c r="AX274" s="41"/>
      <c r="BL274" s="57"/>
      <c r="BN274" s="41"/>
      <c r="CB274" s="57"/>
      <c r="CD274" s="41"/>
    </row>
    <row r="275" ht="12.75" customHeight="1">
      <c r="P275" s="57"/>
      <c r="R275" s="41"/>
      <c r="AF275" s="57"/>
      <c r="AH275" s="41"/>
      <c r="AV275" s="57"/>
      <c r="AX275" s="41"/>
      <c r="BL275" s="57"/>
      <c r="BN275" s="41"/>
      <c r="CB275" s="57"/>
      <c r="CD275" s="41"/>
    </row>
    <row r="276" ht="12.75" customHeight="1">
      <c r="P276" s="57"/>
      <c r="R276" s="41"/>
      <c r="AF276" s="57"/>
      <c r="AH276" s="41"/>
      <c r="AV276" s="57"/>
      <c r="AX276" s="41"/>
      <c r="BL276" s="57"/>
      <c r="BN276" s="41"/>
      <c r="CB276" s="57"/>
      <c r="CD276" s="41"/>
    </row>
    <row r="277" ht="12.75" customHeight="1">
      <c r="P277" s="57"/>
      <c r="R277" s="41"/>
      <c r="AF277" s="57"/>
      <c r="AH277" s="41"/>
      <c r="AV277" s="57"/>
      <c r="AX277" s="41"/>
      <c r="BL277" s="57"/>
      <c r="BN277" s="41"/>
      <c r="CB277" s="57"/>
      <c r="CD277" s="41"/>
    </row>
    <row r="278" ht="12.75" customHeight="1">
      <c r="P278" s="57"/>
      <c r="R278" s="41"/>
      <c r="AF278" s="57"/>
      <c r="AH278" s="41"/>
      <c r="AV278" s="57"/>
      <c r="AX278" s="41"/>
      <c r="BL278" s="57"/>
      <c r="BN278" s="41"/>
      <c r="CB278" s="57"/>
      <c r="CD278" s="41"/>
    </row>
    <row r="279" ht="12.75" customHeight="1">
      <c r="P279" s="57"/>
      <c r="R279" s="41"/>
      <c r="AF279" s="57"/>
      <c r="AH279" s="41"/>
      <c r="AV279" s="57"/>
      <c r="AX279" s="41"/>
      <c r="BL279" s="57"/>
      <c r="BN279" s="41"/>
      <c r="CB279" s="57"/>
      <c r="CD279" s="41"/>
    </row>
    <row r="280" ht="12.75" customHeight="1">
      <c r="P280" s="57"/>
      <c r="R280" s="41"/>
      <c r="AF280" s="57"/>
      <c r="AH280" s="41"/>
      <c r="AV280" s="57"/>
      <c r="AX280" s="41"/>
      <c r="BL280" s="57"/>
      <c r="BN280" s="41"/>
      <c r="CB280" s="57"/>
      <c r="CD280" s="41"/>
    </row>
    <row r="281" ht="12.75" customHeight="1">
      <c r="P281" s="57"/>
      <c r="R281" s="41"/>
      <c r="AF281" s="57"/>
      <c r="AH281" s="41"/>
      <c r="AV281" s="57"/>
      <c r="AX281" s="41"/>
      <c r="BL281" s="57"/>
      <c r="BN281" s="41"/>
      <c r="CB281" s="57"/>
      <c r="CD281" s="41"/>
    </row>
    <row r="282" ht="12.75" customHeight="1">
      <c r="P282" s="57"/>
      <c r="R282" s="41"/>
      <c r="AF282" s="57"/>
      <c r="AH282" s="41"/>
      <c r="AV282" s="57"/>
      <c r="AX282" s="41"/>
      <c r="BL282" s="57"/>
      <c r="BN282" s="41"/>
      <c r="CB282" s="57"/>
      <c r="CD282" s="41"/>
    </row>
    <row r="283" ht="12.75" customHeight="1">
      <c r="P283" s="57"/>
      <c r="R283" s="41"/>
      <c r="AF283" s="57"/>
      <c r="AH283" s="41"/>
      <c r="AV283" s="57"/>
      <c r="AX283" s="41"/>
      <c r="BL283" s="57"/>
      <c r="BN283" s="41"/>
      <c r="CB283" s="57"/>
      <c r="CD283" s="41"/>
    </row>
    <row r="284" ht="12.75" customHeight="1">
      <c r="P284" s="57"/>
      <c r="R284" s="41"/>
      <c r="AF284" s="57"/>
      <c r="AH284" s="41"/>
      <c r="AV284" s="57"/>
      <c r="AX284" s="41"/>
      <c r="BL284" s="57"/>
      <c r="BN284" s="41"/>
      <c r="CB284" s="57"/>
      <c r="CD284" s="41"/>
    </row>
    <row r="285" ht="12.75" customHeight="1">
      <c r="P285" s="57"/>
      <c r="R285" s="41"/>
      <c r="AF285" s="57"/>
      <c r="AH285" s="41"/>
      <c r="AV285" s="57"/>
      <c r="AX285" s="41"/>
      <c r="BL285" s="57"/>
      <c r="BN285" s="41"/>
      <c r="CB285" s="57"/>
      <c r="CD285" s="41"/>
    </row>
    <row r="286" ht="12.75" customHeight="1">
      <c r="P286" s="57"/>
      <c r="R286" s="41"/>
      <c r="AF286" s="57"/>
      <c r="AH286" s="41"/>
      <c r="AV286" s="57"/>
      <c r="AX286" s="41"/>
      <c r="BL286" s="57"/>
      <c r="BN286" s="41"/>
      <c r="CB286" s="57"/>
      <c r="CD286" s="41"/>
    </row>
    <row r="287" ht="12.75" customHeight="1">
      <c r="P287" s="57"/>
      <c r="R287" s="41"/>
      <c r="AF287" s="57"/>
      <c r="AH287" s="41"/>
      <c r="AV287" s="57"/>
      <c r="AX287" s="41"/>
      <c r="BL287" s="57"/>
      <c r="BN287" s="41"/>
      <c r="CB287" s="57"/>
      <c r="CD287" s="41"/>
    </row>
    <row r="288" ht="12.75" customHeight="1">
      <c r="P288" s="57"/>
      <c r="R288" s="41"/>
      <c r="AF288" s="57"/>
      <c r="AH288" s="41"/>
      <c r="AV288" s="57"/>
      <c r="AX288" s="41"/>
      <c r="BL288" s="57"/>
      <c r="BN288" s="41"/>
      <c r="CB288" s="57"/>
      <c r="CD288" s="41"/>
    </row>
    <row r="289" ht="12.75" customHeight="1">
      <c r="P289" s="57"/>
      <c r="R289" s="41"/>
      <c r="AF289" s="57"/>
      <c r="AH289" s="41"/>
      <c r="AV289" s="57"/>
      <c r="AX289" s="41"/>
      <c r="BL289" s="57"/>
      <c r="BN289" s="41"/>
      <c r="CB289" s="57"/>
      <c r="CD289" s="41"/>
    </row>
    <row r="290" ht="12.75" customHeight="1">
      <c r="P290" s="57"/>
      <c r="R290" s="41"/>
      <c r="AF290" s="57"/>
      <c r="AH290" s="41"/>
      <c r="AV290" s="57"/>
      <c r="AX290" s="41"/>
      <c r="BL290" s="57"/>
      <c r="BN290" s="41"/>
      <c r="CB290" s="57"/>
      <c r="CD290" s="41"/>
    </row>
    <row r="291" ht="12.75" customHeight="1">
      <c r="P291" s="57"/>
      <c r="R291" s="41"/>
      <c r="AF291" s="57"/>
      <c r="AH291" s="41"/>
      <c r="AV291" s="57"/>
      <c r="AX291" s="41"/>
      <c r="BL291" s="57"/>
      <c r="BN291" s="41"/>
      <c r="CB291" s="57"/>
      <c r="CD291" s="41"/>
    </row>
    <row r="292" ht="12.75" customHeight="1">
      <c r="P292" s="57"/>
      <c r="R292" s="41"/>
      <c r="AF292" s="57"/>
      <c r="AH292" s="41"/>
      <c r="AV292" s="57"/>
      <c r="AX292" s="41"/>
      <c r="BL292" s="57"/>
      <c r="BN292" s="41"/>
      <c r="CB292" s="57"/>
      <c r="CD292" s="41"/>
    </row>
    <row r="293" ht="12.75" customHeight="1">
      <c r="P293" s="57"/>
      <c r="R293" s="41"/>
      <c r="AF293" s="57"/>
      <c r="AH293" s="41"/>
      <c r="AV293" s="57"/>
      <c r="AX293" s="41"/>
      <c r="BL293" s="57"/>
      <c r="BN293" s="41"/>
      <c r="CB293" s="57"/>
      <c r="CD293" s="41"/>
    </row>
    <row r="294" ht="12.75" customHeight="1">
      <c r="P294" s="57"/>
      <c r="R294" s="41"/>
      <c r="AF294" s="57"/>
      <c r="AH294" s="41"/>
      <c r="AV294" s="57"/>
      <c r="AX294" s="41"/>
      <c r="BL294" s="57"/>
      <c r="BN294" s="41"/>
      <c r="CB294" s="57"/>
      <c r="CD294" s="41"/>
    </row>
    <row r="295" ht="12.75" customHeight="1">
      <c r="P295" s="57"/>
      <c r="R295" s="41"/>
      <c r="AF295" s="57"/>
      <c r="AH295" s="41"/>
      <c r="AV295" s="57"/>
      <c r="AX295" s="41"/>
      <c r="BL295" s="57"/>
      <c r="BN295" s="41"/>
      <c r="CB295" s="57"/>
      <c r="CD295" s="41"/>
    </row>
    <row r="296" ht="12.75" customHeight="1">
      <c r="P296" s="57"/>
      <c r="R296" s="41"/>
      <c r="AF296" s="57"/>
      <c r="AH296" s="41"/>
      <c r="AV296" s="57"/>
      <c r="AX296" s="41"/>
      <c r="BL296" s="57"/>
      <c r="BN296" s="41"/>
      <c r="CB296" s="57"/>
      <c r="CD296" s="41"/>
    </row>
    <row r="297" ht="12.75" customHeight="1">
      <c r="P297" s="57"/>
      <c r="R297" s="41"/>
      <c r="AF297" s="57"/>
      <c r="AH297" s="41"/>
      <c r="AV297" s="57"/>
      <c r="AX297" s="41"/>
      <c r="BL297" s="57"/>
      <c r="BN297" s="41"/>
      <c r="CB297" s="57"/>
      <c r="CD297" s="41"/>
    </row>
    <row r="298" ht="12.75" customHeight="1">
      <c r="P298" s="57"/>
      <c r="R298" s="41"/>
      <c r="AF298" s="57"/>
      <c r="AH298" s="41"/>
      <c r="AV298" s="57"/>
      <c r="AX298" s="41"/>
      <c r="BL298" s="57"/>
      <c r="BN298" s="41"/>
      <c r="CB298" s="57"/>
      <c r="CD298" s="41"/>
    </row>
    <row r="299" ht="12.75" customHeight="1">
      <c r="P299" s="57"/>
      <c r="R299" s="41"/>
      <c r="AF299" s="57"/>
      <c r="AH299" s="41"/>
      <c r="AV299" s="57"/>
      <c r="AX299" s="41"/>
      <c r="BL299" s="57"/>
      <c r="BN299" s="41"/>
      <c r="CB299" s="57"/>
      <c r="CD299" s="41"/>
    </row>
    <row r="300" ht="12.75" customHeight="1">
      <c r="P300" s="57"/>
      <c r="R300" s="41"/>
      <c r="AF300" s="57"/>
      <c r="AH300" s="41"/>
      <c r="AV300" s="57"/>
      <c r="AX300" s="41"/>
      <c r="BL300" s="57"/>
      <c r="BN300" s="41"/>
      <c r="CB300" s="57"/>
      <c r="CD300" s="41"/>
    </row>
    <row r="301" ht="12.75" customHeight="1">
      <c r="P301" s="57"/>
      <c r="R301" s="41"/>
      <c r="AF301" s="57"/>
      <c r="AH301" s="41"/>
      <c r="AV301" s="57"/>
      <c r="AX301" s="41"/>
      <c r="BL301" s="57"/>
      <c r="BN301" s="41"/>
      <c r="CB301" s="57"/>
      <c r="CD301" s="41"/>
    </row>
    <row r="302" ht="12.75" customHeight="1">
      <c r="P302" s="57"/>
      <c r="R302" s="41"/>
      <c r="AF302" s="57"/>
      <c r="AH302" s="41"/>
      <c r="AV302" s="57"/>
      <c r="AX302" s="41"/>
      <c r="BL302" s="57"/>
      <c r="BN302" s="41"/>
      <c r="CB302" s="57"/>
      <c r="CD302" s="41"/>
    </row>
    <row r="303" ht="12.75" customHeight="1">
      <c r="P303" s="57"/>
      <c r="R303" s="41"/>
      <c r="AF303" s="57"/>
      <c r="AH303" s="41"/>
      <c r="AV303" s="57"/>
      <c r="AX303" s="41"/>
      <c r="BL303" s="57"/>
      <c r="BN303" s="41"/>
      <c r="CB303" s="57"/>
      <c r="CD303" s="41"/>
    </row>
    <row r="304" ht="12.75" customHeight="1">
      <c r="P304" s="57"/>
      <c r="R304" s="41"/>
      <c r="AF304" s="57"/>
      <c r="AH304" s="41"/>
      <c r="AV304" s="57"/>
      <c r="AX304" s="41"/>
      <c r="BL304" s="57"/>
      <c r="BN304" s="41"/>
      <c r="CB304" s="57"/>
      <c r="CD304" s="41"/>
    </row>
    <row r="305" ht="12.75" customHeight="1">
      <c r="P305" s="57"/>
      <c r="R305" s="41"/>
      <c r="AF305" s="57"/>
      <c r="AH305" s="41"/>
      <c r="AV305" s="57"/>
      <c r="AX305" s="41"/>
      <c r="BL305" s="57"/>
      <c r="BN305" s="41"/>
      <c r="CB305" s="57"/>
      <c r="CD305" s="41"/>
    </row>
    <row r="306" ht="12.75" customHeight="1">
      <c r="P306" s="57"/>
      <c r="R306" s="41"/>
      <c r="AF306" s="57"/>
      <c r="AH306" s="41"/>
      <c r="AV306" s="57"/>
      <c r="AX306" s="41"/>
      <c r="BL306" s="57"/>
      <c r="BN306" s="41"/>
      <c r="CB306" s="57"/>
      <c r="CD306" s="41"/>
    </row>
    <row r="307" ht="12.75" customHeight="1">
      <c r="P307" s="57"/>
      <c r="R307" s="41"/>
      <c r="AF307" s="57"/>
      <c r="AH307" s="41"/>
      <c r="AV307" s="57"/>
      <c r="AX307" s="41"/>
      <c r="BL307" s="57"/>
      <c r="BN307" s="41"/>
      <c r="CB307" s="57"/>
      <c r="CD307" s="41"/>
    </row>
    <row r="308" ht="12.75" customHeight="1">
      <c r="P308" s="57"/>
      <c r="R308" s="41"/>
      <c r="AF308" s="57"/>
      <c r="AH308" s="41"/>
      <c r="AV308" s="57"/>
      <c r="AX308" s="41"/>
      <c r="BL308" s="57"/>
      <c r="BN308" s="41"/>
      <c r="CB308" s="57"/>
      <c r="CD308" s="41"/>
    </row>
    <row r="309" ht="12.75" customHeight="1">
      <c r="P309" s="57"/>
      <c r="R309" s="41"/>
      <c r="AF309" s="57"/>
      <c r="AH309" s="41"/>
      <c r="AV309" s="57"/>
      <c r="AX309" s="41"/>
      <c r="BL309" s="57"/>
      <c r="BN309" s="41"/>
      <c r="CB309" s="57"/>
      <c r="CD309" s="41"/>
    </row>
    <row r="310" ht="12.75" customHeight="1">
      <c r="P310" s="57"/>
      <c r="R310" s="41"/>
      <c r="AF310" s="57"/>
      <c r="AH310" s="41"/>
      <c r="AV310" s="57"/>
      <c r="AX310" s="41"/>
      <c r="BL310" s="57"/>
      <c r="BN310" s="41"/>
      <c r="CB310" s="57"/>
      <c r="CD310" s="41"/>
    </row>
    <row r="311" ht="12.75" customHeight="1">
      <c r="P311" s="57"/>
      <c r="R311" s="41"/>
      <c r="AF311" s="57"/>
      <c r="AH311" s="41"/>
      <c r="AV311" s="57"/>
      <c r="AX311" s="41"/>
      <c r="BL311" s="57"/>
      <c r="BN311" s="41"/>
      <c r="CB311" s="57"/>
      <c r="CD311" s="41"/>
    </row>
    <row r="312" ht="12.75" customHeight="1">
      <c r="P312" s="57"/>
      <c r="R312" s="41"/>
      <c r="AF312" s="57"/>
      <c r="AH312" s="41"/>
      <c r="AV312" s="57"/>
      <c r="AX312" s="41"/>
      <c r="BL312" s="57"/>
      <c r="BN312" s="41"/>
      <c r="CB312" s="57"/>
      <c r="CD312" s="41"/>
    </row>
    <row r="313" ht="12.75" customHeight="1">
      <c r="P313" s="57"/>
      <c r="R313" s="41"/>
      <c r="AF313" s="57"/>
      <c r="AH313" s="41"/>
      <c r="AV313" s="57"/>
      <c r="AX313" s="41"/>
      <c r="BL313" s="57"/>
      <c r="BN313" s="41"/>
      <c r="CB313" s="57"/>
      <c r="CD313" s="41"/>
    </row>
    <row r="314" ht="12.75" customHeight="1">
      <c r="P314" s="57"/>
      <c r="R314" s="41"/>
      <c r="AF314" s="57"/>
      <c r="AH314" s="41"/>
      <c r="AV314" s="57"/>
      <c r="AX314" s="41"/>
      <c r="BL314" s="57"/>
      <c r="BN314" s="41"/>
      <c r="CB314" s="57"/>
      <c r="CD314" s="41"/>
    </row>
    <row r="315" ht="12.75" customHeight="1">
      <c r="P315" s="57"/>
      <c r="R315" s="41"/>
      <c r="AF315" s="57"/>
      <c r="AH315" s="41"/>
      <c r="AV315" s="57"/>
      <c r="AX315" s="41"/>
      <c r="BL315" s="57"/>
      <c r="BN315" s="41"/>
      <c r="CB315" s="57"/>
      <c r="CD315" s="41"/>
    </row>
    <row r="316" ht="12.75" customHeight="1">
      <c r="P316" s="57"/>
      <c r="R316" s="41"/>
      <c r="AF316" s="57"/>
      <c r="AH316" s="41"/>
      <c r="AV316" s="57"/>
      <c r="AX316" s="41"/>
      <c r="BL316" s="57"/>
      <c r="BN316" s="41"/>
      <c r="CB316" s="57"/>
      <c r="CD316" s="41"/>
    </row>
    <row r="317" ht="12.75" customHeight="1">
      <c r="P317" s="57"/>
      <c r="R317" s="41"/>
      <c r="AF317" s="57"/>
      <c r="AH317" s="41"/>
      <c r="AV317" s="57"/>
      <c r="AX317" s="41"/>
      <c r="BL317" s="57"/>
      <c r="BN317" s="41"/>
      <c r="CB317" s="57"/>
      <c r="CD317" s="41"/>
    </row>
    <row r="318" ht="12.75" customHeight="1">
      <c r="P318" s="57"/>
      <c r="R318" s="41"/>
      <c r="AF318" s="57"/>
      <c r="AH318" s="41"/>
      <c r="AV318" s="57"/>
      <c r="AX318" s="41"/>
      <c r="BL318" s="57"/>
      <c r="BN318" s="41"/>
      <c r="CB318" s="57"/>
      <c r="CD318" s="41"/>
    </row>
    <row r="319" ht="12.75" customHeight="1">
      <c r="P319" s="57"/>
      <c r="R319" s="41"/>
      <c r="AF319" s="57"/>
      <c r="AH319" s="41"/>
      <c r="AV319" s="57"/>
      <c r="AX319" s="41"/>
      <c r="BL319" s="57"/>
      <c r="BN319" s="41"/>
      <c r="CB319" s="57"/>
      <c r="CD319" s="41"/>
    </row>
    <row r="320" ht="12.75" customHeight="1">
      <c r="P320" s="57"/>
      <c r="R320" s="41"/>
      <c r="AF320" s="57"/>
      <c r="AH320" s="41"/>
      <c r="AV320" s="57"/>
      <c r="AX320" s="41"/>
      <c r="BL320" s="57"/>
      <c r="BN320" s="41"/>
      <c r="CB320" s="57"/>
      <c r="CD320" s="41"/>
    </row>
    <row r="321" ht="12.75" customHeight="1">
      <c r="P321" s="57"/>
      <c r="R321" s="41"/>
      <c r="AF321" s="57"/>
      <c r="AH321" s="41"/>
      <c r="AV321" s="57"/>
      <c r="AX321" s="41"/>
      <c r="BL321" s="57"/>
      <c r="BN321" s="41"/>
      <c r="CB321" s="57"/>
      <c r="CD321" s="41"/>
    </row>
    <row r="322" ht="12.75" customHeight="1">
      <c r="P322" s="57"/>
      <c r="R322" s="41"/>
      <c r="AF322" s="57"/>
      <c r="AH322" s="41"/>
      <c r="AV322" s="57"/>
      <c r="AX322" s="41"/>
      <c r="BL322" s="57"/>
      <c r="BN322" s="41"/>
      <c r="CB322" s="57"/>
      <c r="CD322" s="41"/>
    </row>
    <row r="323" ht="12.75" customHeight="1">
      <c r="P323" s="57"/>
      <c r="R323" s="41"/>
      <c r="AF323" s="57"/>
      <c r="AH323" s="41"/>
      <c r="AV323" s="57"/>
      <c r="AX323" s="41"/>
      <c r="BL323" s="57"/>
      <c r="BN323" s="41"/>
      <c r="CB323" s="57"/>
      <c r="CD323" s="41"/>
    </row>
    <row r="324" ht="12.75" customHeight="1">
      <c r="P324" s="57"/>
      <c r="R324" s="41"/>
      <c r="AF324" s="57"/>
      <c r="AH324" s="41"/>
      <c r="AV324" s="57"/>
      <c r="AX324" s="41"/>
      <c r="BL324" s="57"/>
      <c r="BN324" s="41"/>
      <c r="CB324" s="57"/>
      <c r="CD324" s="41"/>
    </row>
    <row r="325" ht="12.75" customHeight="1">
      <c r="P325" s="57"/>
      <c r="R325" s="41"/>
      <c r="AF325" s="57"/>
      <c r="AH325" s="41"/>
      <c r="AV325" s="57"/>
      <c r="AX325" s="41"/>
      <c r="BL325" s="57"/>
      <c r="BN325" s="41"/>
      <c r="CB325" s="57"/>
      <c r="CD325" s="41"/>
    </row>
    <row r="326" ht="12.75" customHeight="1">
      <c r="P326" s="57"/>
      <c r="R326" s="41"/>
      <c r="AF326" s="57"/>
      <c r="AH326" s="41"/>
      <c r="AV326" s="57"/>
      <c r="AX326" s="41"/>
      <c r="BL326" s="57"/>
      <c r="BN326" s="41"/>
      <c r="CB326" s="57"/>
      <c r="CD326" s="41"/>
    </row>
    <row r="327" ht="12.75" customHeight="1">
      <c r="P327" s="57"/>
      <c r="R327" s="41"/>
      <c r="AF327" s="57"/>
      <c r="AH327" s="41"/>
      <c r="AV327" s="57"/>
      <c r="AX327" s="41"/>
      <c r="BL327" s="57"/>
      <c r="BN327" s="41"/>
      <c r="CB327" s="57"/>
      <c r="CD327" s="41"/>
    </row>
    <row r="328" ht="12.75" customHeight="1">
      <c r="P328" s="57"/>
      <c r="R328" s="41"/>
      <c r="AF328" s="57"/>
      <c r="AH328" s="41"/>
      <c r="AV328" s="57"/>
      <c r="AX328" s="41"/>
      <c r="BL328" s="57"/>
      <c r="BN328" s="41"/>
      <c r="CB328" s="57"/>
      <c r="CD328" s="41"/>
    </row>
    <row r="329" ht="12.75" customHeight="1">
      <c r="P329" s="57"/>
      <c r="R329" s="41"/>
      <c r="AF329" s="57"/>
      <c r="AH329" s="41"/>
      <c r="AV329" s="57"/>
      <c r="AX329" s="41"/>
      <c r="BL329" s="57"/>
      <c r="BN329" s="41"/>
      <c r="CB329" s="57"/>
      <c r="CD329" s="41"/>
    </row>
    <row r="330" ht="12.75" customHeight="1">
      <c r="P330" s="57"/>
      <c r="R330" s="41"/>
      <c r="AF330" s="57"/>
      <c r="AH330" s="41"/>
      <c r="AV330" s="57"/>
      <c r="AX330" s="41"/>
      <c r="BL330" s="57"/>
      <c r="BN330" s="41"/>
      <c r="CB330" s="57"/>
      <c r="CD330" s="41"/>
    </row>
    <row r="331" ht="12.75" customHeight="1">
      <c r="P331" s="57"/>
      <c r="R331" s="41"/>
      <c r="AF331" s="57"/>
      <c r="AH331" s="41"/>
      <c r="AV331" s="57"/>
      <c r="AX331" s="41"/>
      <c r="BL331" s="57"/>
      <c r="BN331" s="41"/>
      <c r="CB331" s="57"/>
      <c r="CD331" s="41"/>
    </row>
    <row r="332" ht="12.75" customHeight="1">
      <c r="P332" s="57"/>
      <c r="R332" s="41"/>
      <c r="AF332" s="57"/>
      <c r="AH332" s="41"/>
      <c r="AV332" s="57"/>
      <c r="AX332" s="41"/>
      <c r="BL332" s="57"/>
      <c r="BN332" s="41"/>
      <c r="CB332" s="57"/>
      <c r="CD332" s="41"/>
    </row>
    <row r="333" ht="12.75" customHeight="1">
      <c r="P333" s="57"/>
      <c r="R333" s="41"/>
      <c r="AF333" s="57"/>
      <c r="AH333" s="41"/>
      <c r="AV333" s="57"/>
      <c r="AX333" s="41"/>
      <c r="BL333" s="57"/>
      <c r="BN333" s="41"/>
      <c r="CB333" s="57"/>
      <c r="CD333" s="41"/>
    </row>
    <row r="334" ht="12.75" customHeight="1">
      <c r="P334" s="57"/>
      <c r="R334" s="41"/>
      <c r="AF334" s="57"/>
      <c r="AH334" s="41"/>
      <c r="AV334" s="57"/>
      <c r="AX334" s="41"/>
      <c r="BL334" s="57"/>
      <c r="BN334" s="41"/>
      <c r="CB334" s="57"/>
      <c r="CD334" s="41"/>
    </row>
    <row r="335" ht="12.75" customHeight="1">
      <c r="P335" s="57"/>
      <c r="R335" s="41"/>
      <c r="AF335" s="57"/>
      <c r="AH335" s="41"/>
      <c r="AV335" s="57"/>
      <c r="AX335" s="41"/>
      <c r="BL335" s="57"/>
      <c r="BN335" s="41"/>
      <c r="CB335" s="57"/>
      <c r="CD335" s="41"/>
    </row>
    <row r="336" ht="12.75" customHeight="1">
      <c r="P336" s="57"/>
      <c r="R336" s="41"/>
      <c r="AF336" s="57"/>
      <c r="AH336" s="41"/>
      <c r="AV336" s="57"/>
      <c r="AX336" s="41"/>
      <c r="BL336" s="57"/>
      <c r="BN336" s="41"/>
      <c r="CB336" s="57"/>
      <c r="CD336" s="41"/>
    </row>
    <row r="337" ht="12.75" customHeight="1">
      <c r="P337" s="57"/>
      <c r="R337" s="41"/>
      <c r="AF337" s="57"/>
      <c r="AH337" s="41"/>
      <c r="AV337" s="57"/>
      <c r="AX337" s="41"/>
      <c r="BL337" s="57"/>
      <c r="BN337" s="41"/>
      <c r="CB337" s="57"/>
      <c r="CD337" s="41"/>
    </row>
    <row r="338" ht="12.75" customHeight="1">
      <c r="P338" s="57"/>
      <c r="R338" s="41"/>
      <c r="AF338" s="57"/>
      <c r="AH338" s="41"/>
      <c r="AV338" s="57"/>
      <c r="AX338" s="41"/>
      <c r="BL338" s="57"/>
      <c r="BN338" s="41"/>
      <c r="CB338" s="57"/>
      <c r="CD338" s="41"/>
    </row>
    <row r="339" ht="12.75" customHeight="1">
      <c r="P339" s="57"/>
      <c r="R339" s="41"/>
      <c r="AF339" s="57"/>
      <c r="AH339" s="41"/>
      <c r="AV339" s="57"/>
      <c r="AX339" s="41"/>
      <c r="BL339" s="57"/>
      <c r="BN339" s="41"/>
      <c r="CB339" s="57"/>
      <c r="CD339" s="41"/>
    </row>
    <row r="340" ht="12.75" customHeight="1">
      <c r="P340" s="57"/>
      <c r="R340" s="41"/>
      <c r="AF340" s="57"/>
      <c r="AH340" s="41"/>
      <c r="AV340" s="57"/>
      <c r="AX340" s="41"/>
      <c r="BL340" s="57"/>
      <c r="BN340" s="41"/>
      <c r="CB340" s="57"/>
      <c r="CD340" s="41"/>
    </row>
    <row r="341" ht="12.75" customHeight="1">
      <c r="P341" s="57"/>
      <c r="R341" s="41"/>
      <c r="AF341" s="57"/>
      <c r="AH341" s="41"/>
      <c r="AV341" s="57"/>
      <c r="AX341" s="41"/>
      <c r="BL341" s="57"/>
      <c r="BN341" s="41"/>
      <c r="CB341" s="57"/>
      <c r="CD341" s="41"/>
    </row>
    <row r="342" ht="12.75" customHeight="1">
      <c r="P342" s="57"/>
      <c r="R342" s="41"/>
      <c r="AF342" s="57"/>
      <c r="AH342" s="41"/>
      <c r="AV342" s="57"/>
      <c r="AX342" s="41"/>
      <c r="BL342" s="57"/>
      <c r="BN342" s="41"/>
      <c r="CB342" s="57"/>
      <c r="CD342" s="41"/>
    </row>
    <row r="343" ht="12.75" customHeight="1">
      <c r="P343" s="57"/>
      <c r="R343" s="41"/>
      <c r="AF343" s="57"/>
      <c r="AH343" s="41"/>
      <c r="AV343" s="57"/>
      <c r="AX343" s="41"/>
      <c r="BL343" s="57"/>
      <c r="BN343" s="41"/>
      <c r="CB343" s="57"/>
      <c r="CD343" s="41"/>
    </row>
    <row r="344" ht="12.75" customHeight="1">
      <c r="P344" s="57"/>
      <c r="R344" s="41"/>
      <c r="AF344" s="57"/>
      <c r="AH344" s="41"/>
      <c r="AV344" s="57"/>
      <c r="AX344" s="41"/>
      <c r="BL344" s="57"/>
      <c r="BN344" s="41"/>
      <c r="CB344" s="57"/>
      <c r="CD344" s="41"/>
    </row>
    <row r="345" ht="12.75" customHeight="1">
      <c r="P345" s="57"/>
      <c r="R345" s="41"/>
      <c r="AF345" s="57"/>
      <c r="AH345" s="41"/>
      <c r="AV345" s="57"/>
      <c r="AX345" s="41"/>
      <c r="BL345" s="57"/>
      <c r="BN345" s="41"/>
      <c r="CB345" s="57"/>
      <c r="CD345" s="41"/>
    </row>
    <row r="346" ht="12.75" customHeight="1">
      <c r="P346" s="57"/>
      <c r="R346" s="41"/>
      <c r="AF346" s="57"/>
      <c r="AH346" s="41"/>
      <c r="AV346" s="57"/>
      <c r="AX346" s="41"/>
      <c r="BL346" s="57"/>
      <c r="BN346" s="41"/>
      <c r="CB346" s="57"/>
      <c r="CD346" s="41"/>
    </row>
    <row r="347" ht="12.75" customHeight="1">
      <c r="P347" s="57"/>
      <c r="R347" s="41"/>
      <c r="AF347" s="57"/>
      <c r="AH347" s="41"/>
      <c r="AV347" s="57"/>
      <c r="AX347" s="41"/>
      <c r="BL347" s="57"/>
      <c r="BN347" s="41"/>
      <c r="CB347" s="57"/>
      <c r="CD347" s="41"/>
    </row>
    <row r="348" ht="12.75" customHeight="1">
      <c r="P348" s="57"/>
      <c r="R348" s="41"/>
      <c r="AF348" s="57"/>
      <c r="AH348" s="41"/>
      <c r="AV348" s="57"/>
      <c r="AX348" s="41"/>
      <c r="BL348" s="57"/>
      <c r="BN348" s="41"/>
      <c r="CB348" s="57"/>
      <c r="CD348" s="41"/>
    </row>
    <row r="349" ht="12.75" customHeight="1">
      <c r="P349" s="57"/>
      <c r="R349" s="41"/>
      <c r="AF349" s="57"/>
      <c r="AH349" s="41"/>
      <c r="AV349" s="57"/>
      <c r="AX349" s="41"/>
      <c r="BL349" s="57"/>
      <c r="BN349" s="41"/>
      <c r="CB349" s="57"/>
      <c r="CD349" s="41"/>
    </row>
    <row r="350" ht="12.75" customHeight="1">
      <c r="P350" s="57"/>
      <c r="R350" s="41"/>
      <c r="AF350" s="57"/>
      <c r="AH350" s="41"/>
      <c r="AV350" s="57"/>
      <c r="AX350" s="41"/>
      <c r="BL350" s="57"/>
      <c r="BN350" s="41"/>
      <c r="CB350" s="57"/>
      <c r="CD350" s="41"/>
    </row>
    <row r="351" ht="12.75" customHeight="1">
      <c r="P351" s="57"/>
      <c r="R351" s="41"/>
      <c r="AF351" s="57"/>
      <c r="AH351" s="41"/>
      <c r="AV351" s="57"/>
      <c r="AX351" s="41"/>
      <c r="BL351" s="57"/>
      <c r="BN351" s="41"/>
      <c r="CB351" s="57"/>
      <c r="CD351" s="41"/>
    </row>
    <row r="352" ht="12.75" customHeight="1">
      <c r="P352" s="57"/>
      <c r="R352" s="41"/>
      <c r="AF352" s="57"/>
      <c r="AH352" s="41"/>
      <c r="AV352" s="57"/>
      <c r="AX352" s="41"/>
      <c r="BL352" s="57"/>
      <c r="BN352" s="41"/>
      <c r="CB352" s="57"/>
      <c r="CD352" s="41"/>
    </row>
    <row r="353" ht="12.75" customHeight="1">
      <c r="P353" s="57"/>
      <c r="R353" s="41"/>
      <c r="AF353" s="57"/>
      <c r="AH353" s="41"/>
      <c r="AV353" s="57"/>
      <c r="AX353" s="41"/>
      <c r="BL353" s="57"/>
      <c r="BN353" s="41"/>
      <c r="CB353" s="57"/>
      <c r="CD353" s="41"/>
    </row>
    <row r="354" ht="12.75" customHeight="1">
      <c r="P354" s="57"/>
      <c r="R354" s="41"/>
      <c r="AF354" s="57"/>
      <c r="AH354" s="41"/>
      <c r="AV354" s="57"/>
      <c r="AX354" s="41"/>
      <c r="BL354" s="57"/>
      <c r="BN354" s="41"/>
      <c r="CB354" s="57"/>
      <c r="CD354" s="41"/>
    </row>
    <row r="355" ht="12.75" customHeight="1">
      <c r="P355" s="57"/>
      <c r="R355" s="41"/>
      <c r="AF355" s="57"/>
      <c r="AH355" s="41"/>
      <c r="AV355" s="57"/>
      <c r="AX355" s="41"/>
      <c r="BL355" s="57"/>
      <c r="BN355" s="41"/>
      <c r="CB355" s="57"/>
      <c r="CD355" s="41"/>
    </row>
    <row r="356" ht="12.75" customHeight="1">
      <c r="P356" s="57"/>
      <c r="R356" s="41"/>
      <c r="AF356" s="57"/>
      <c r="AH356" s="41"/>
      <c r="AV356" s="57"/>
      <c r="AX356" s="41"/>
      <c r="BL356" s="57"/>
      <c r="BN356" s="41"/>
      <c r="CB356" s="57"/>
      <c r="CD356" s="41"/>
    </row>
    <row r="357" ht="12.75" customHeight="1">
      <c r="P357" s="57"/>
      <c r="R357" s="41"/>
      <c r="AF357" s="57"/>
      <c r="AH357" s="41"/>
      <c r="AV357" s="57"/>
      <c r="AX357" s="41"/>
      <c r="BL357" s="57"/>
      <c r="BN357" s="41"/>
      <c r="CB357" s="57"/>
      <c r="CD357" s="41"/>
    </row>
    <row r="358" ht="12.75" customHeight="1">
      <c r="P358" s="57"/>
      <c r="R358" s="41"/>
      <c r="AF358" s="57"/>
      <c r="AH358" s="41"/>
      <c r="AV358" s="57"/>
      <c r="AX358" s="41"/>
      <c r="BL358" s="57"/>
      <c r="BN358" s="41"/>
      <c r="CB358" s="57"/>
      <c r="CD358" s="41"/>
    </row>
    <row r="359" ht="12.75" customHeight="1">
      <c r="P359" s="57"/>
      <c r="R359" s="41"/>
      <c r="AF359" s="57"/>
      <c r="AH359" s="41"/>
      <c r="AV359" s="57"/>
      <c r="AX359" s="41"/>
      <c r="BL359" s="57"/>
      <c r="BN359" s="41"/>
      <c r="CB359" s="57"/>
      <c r="CD359" s="41"/>
    </row>
    <row r="360" ht="12.75" customHeight="1">
      <c r="P360" s="57"/>
      <c r="R360" s="41"/>
      <c r="AF360" s="57"/>
      <c r="AH360" s="41"/>
      <c r="AV360" s="57"/>
      <c r="AX360" s="41"/>
      <c r="BL360" s="57"/>
      <c r="BN360" s="41"/>
      <c r="CB360" s="57"/>
      <c r="CD360" s="41"/>
    </row>
    <row r="361" ht="12.75" customHeight="1">
      <c r="P361" s="57"/>
      <c r="R361" s="41"/>
      <c r="AF361" s="57"/>
      <c r="AH361" s="41"/>
      <c r="AV361" s="57"/>
      <c r="AX361" s="41"/>
      <c r="BL361" s="57"/>
      <c r="BN361" s="41"/>
      <c r="CB361" s="57"/>
      <c r="CD361" s="41"/>
    </row>
    <row r="362" ht="12.75" customHeight="1">
      <c r="P362" s="57"/>
      <c r="R362" s="41"/>
      <c r="AF362" s="57"/>
      <c r="AH362" s="41"/>
      <c r="AV362" s="57"/>
      <c r="AX362" s="41"/>
      <c r="BL362" s="57"/>
      <c r="BN362" s="41"/>
      <c r="CB362" s="57"/>
      <c r="CD362" s="41"/>
    </row>
    <row r="363" ht="12.75" customHeight="1">
      <c r="P363" s="57"/>
      <c r="R363" s="41"/>
      <c r="AF363" s="57"/>
      <c r="AH363" s="41"/>
      <c r="AV363" s="57"/>
      <c r="AX363" s="41"/>
      <c r="BL363" s="57"/>
      <c r="BN363" s="41"/>
      <c r="CB363" s="57"/>
      <c r="CD363" s="41"/>
    </row>
    <row r="364" ht="12.75" customHeight="1">
      <c r="P364" s="57"/>
      <c r="R364" s="41"/>
      <c r="AF364" s="57"/>
      <c r="AH364" s="41"/>
      <c r="AV364" s="57"/>
      <c r="AX364" s="41"/>
      <c r="BL364" s="57"/>
      <c r="BN364" s="41"/>
      <c r="CB364" s="57"/>
      <c r="CD364" s="41"/>
    </row>
    <row r="365" ht="12.75" customHeight="1">
      <c r="P365" s="57"/>
      <c r="R365" s="41"/>
      <c r="AF365" s="57"/>
      <c r="AH365" s="41"/>
      <c r="AV365" s="57"/>
      <c r="AX365" s="41"/>
      <c r="BL365" s="57"/>
      <c r="BN365" s="41"/>
      <c r="CB365" s="57"/>
      <c r="CD365" s="41"/>
    </row>
    <row r="366" ht="12.75" customHeight="1">
      <c r="P366" s="57"/>
      <c r="R366" s="41"/>
      <c r="AF366" s="57"/>
      <c r="AH366" s="41"/>
      <c r="AV366" s="57"/>
      <c r="AX366" s="41"/>
      <c r="BL366" s="57"/>
      <c r="BN366" s="41"/>
      <c r="CB366" s="57"/>
      <c r="CD366" s="41"/>
    </row>
    <row r="367" ht="12.75" customHeight="1">
      <c r="P367" s="57"/>
      <c r="R367" s="41"/>
      <c r="AF367" s="57"/>
      <c r="AH367" s="41"/>
      <c r="AV367" s="57"/>
      <c r="AX367" s="41"/>
      <c r="BL367" s="57"/>
      <c r="BN367" s="41"/>
      <c r="CB367" s="57"/>
      <c r="CD367" s="41"/>
    </row>
    <row r="368" ht="12.75" customHeight="1">
      <c r="P368" s="57"/>
      <c r="R368" s="41"/>
      <c r="AF368" s="57"/>
      <c r="AH368" s="41"/>
      <c r="AV368" s="57"/>
      <c r="AX368" s="41"/>
      <c r="BL368" s="57"/>
      <c r="BN368" s="41"/>
      <c r="CB368" s="57"/>
      <c r="CD368" s="41"/>
    </row>
    <row r="369" ht="12.75" customHeight="1">
      <c r="P369" s="57"/>
      <c r="R369" s="41"/>
      <c r="AF369" s="57"/>
      <c r="AH369" s="41"/>
      <c r="AV369" s="57"/>
      <c r="AX369" s="41"/>
      <c r="BL369" s="57"/>
      <c r="BN369" s="41"/>
      <c r="CB369" s="57"/>
      <c r="CD369" s="41"/>
    </row>
    <row r="370" ht="12.75" customHeight="1">
      <c r="P370" s="57"/>
      <c r="R370" s="41"/>
      <c r="AF370" s="57"/>
      <c r="AH370" s="41"/>
      <c r="AV370" s="57"/>
      <c r="AX370" s="41"/>
      <c r="BL370" s="57"/>
      <c r="BN370" s="41"/>
      <c r="CB370" s="57"/>
      <c r="CD370" s="41"/>
    </row>
    <row r="371" ht="12.75" customHeight="1">
      <c r="P371" s="57"/>
      <c r="R371" s="41"/>
      <c r="AF371" s="57"/>
      <c r="AH371" s="41"/>
      <c r="AV371" s="57"/>
      <c r="AX371" s="41"/>
      <c r="BL371" s="57"/>
      <c r="BN371" s="41"/>
      <c r="CB371" s="57"/>
      <c r="CD371" s="41"/>
    </row>
    <row r="372" ht="12.75" customHeight="1">
      <c r="P372" s="57"/>
      <c r="R372" s="41"/>
      <c r="AF372" s="57"/>
      <c r="AH372" s="41"/>
      <c r="AV372" s="57"/>
      <c r="AX372" s="41"/>
      <c r="BL372" s="57"/>
      <c r="BN372" s="41"/>
      <c r="CB372" s="57"/>
      <c r="CD372" s="41"/>
    </row>
    <row r="373" ht="12.75" customHeight="1">
      <c r="P373" s="57"/>
      <c r="R373" s="41"/>
      <c r="AF373" s="57"/>
      <c r="AH373" s="41"/>
      <c r="AV373" s="57"/>
      <c r="AX373" s="41"/>
      <c r="BL373" s="57"/>
      <c r="BN373" s="41"/>
      <c r="CB373" s="57"/>
      <c r="CD373" s="41"/>
    </row>
    <row r="374" ht="12.75" customHeight="1">
      <c r="P374" s="57"/>
      <c r="R374" s="41"/>
      <c r="AF374" s="57"/>
      <c r="AH374" s="41"/>
      <c r="AV374" s="57"/>
      <c r="AX374" s="41"/>
      <c r="BL374" s="57"/>
      <c r="BN374" s="41"/>
      <c r="CB374" s="57"/>
      <c r="CD374" s="41"/>
    </row>
    <row r="375" ht="12.75" customHeight="1">
      <c r="P375" s="57"/>
      <c r="R375" s="41"/>
      <c r="AF375" s="57"/>
      <c r="AH375" s="41"/>
      <c r="AV375" s="57"/>
      <c r="AX375" s="41"/>
      <c r="BL375" s="57"/>
      <c r="BN375" s="41"/>
      <c r="CB375" s="57"/>
      <c r="CD375" s="41"/>
    </row>
    <row r="376" ht="12.75" customHeight="1">
      <c r="P376" s="57"/>
      <c r="R376" s="41"/>
      <c r="AF376" s="57"/>
      <c r="AH376" s="41"/>
      <c r="AV376" s="57"/>
      <c r="AX376" s="41"/>
      <c r="BL376" s="57"/>
      <c r="BN376" s="41"/>
      <c r="CB376" s="57"/>
      <c r="CD376" s="41"/>
    </row>
    <row r="377" ht="12.75" customHeight="1">
      <c r="P377" s="57"/>
      <c r="R377" s="41"/>
      <c r="AF377" s="57"/>
      <c r="AH377" s="41"/>
      <c r="AV377" s="57"/>
      <c r="AX377" s="41"/>
      <c r="BL377" s="57"/>
      <c r="BN377" s="41"/>
      <c r="CB377" s="57"/>
      <c r="CD377" s="41"/>
    </row>
    <row r="378" ht="12.75" customHeight="1">
      <c r="P378" s="57"/>
      <c r="R378" s="41"/>
      <c r="AF378" s="57"/>
      <c r="AH378" s="41"/>
      <c r="AV378" s="57"/>
      <c r="AX378" s="41"/>
      <c r="BL378" s="57"/>
      <c r="BN378" s="41"/>
      <c r="CB378" s="57"/>
      <c r="CD378" s="41"/>
    </row>
    <row r="379" ht="12.75" customHeight="1">
      <c r="P379" s="57"/>
      <c r="R379" s="41"/>
      <c r="AF379" s="57"/>
      <c r="AH379" s="41"/>
      <c r="AV379" s="57"/>
      <c r="AX379" s="41"/>
      <c r="BL379" s="57"/>
      <c r="BN379" s="41"/>
      <c r="CB379" s="57"/>
      <c r="CD379" s="41"/>
    </row>
    <row r="380" ht="12.75" customHeight="1">
      <c r="P380" s="57"/>
      <c r="R380" s="41"/>
      <c r="AF380" s="57"/>
      <c r="AH380" s="41"/>
      <c r="AV380" s="57"/>
      <c r="AX380" s="41"/>
      <c r="BL380" s="57"/>
      <c r="BN380" s="41"/>
      <c r="CB380" s="57"/>
      <c r="CD380" s="41"/>
    </row>
    <row r="381" ht="12.75" customHeight="1">
      <c r="P381" s="57"/>
      <c r="R381" s="41"/>
      <c r="AF381" s="57"/>
      <c r="AH381" s="41"/>
      <c r="AV381" s="57"/>
      <c r="AX381" s="41"/>
      <c r="BL381" s="57"/>
      <c r="BN381" s="41"/>
      <c r="CB381" s="57"/>
      <c r="CD381" s="41"/>
    </row>
    <row r="382" ht="12.75" customHeight="1">
      <c r="P382" s="57"/>
      <c r="R382" s="41"/>
      <c r="AF382" s="57"/>
      <c r="AH382" s="41"/>
      <c r="AV382" s="57"/>
      <c r="AX382" s="41"/>
      <c r="BL382" s="57"/>
      <c r="BN382" s="41"/>
      <c r="CB382" s="57"/>
      <c r="CD382" s="41"/>
    </row>
    <row r="383" ht="12.75" customHeight="1">
      <c r="P383" s="57"/>
      <c r="R383" s="41"/>
      <c r="AF383" s="57"/>
      <c r="AH383" s="41"/>
      <c r="AV383" s="57"/>
      <c r="AX383" s="41"/>
      <c r="BL383" s="57"/>
      <c r="BN383" s="41"/>
      <c r="CB383" s="57"/>
      <c r="CD383" s="41"/>
    </row>
    <row r="384" ht="12.75" customHeight="1">
      <c r="P384" s="57"/>
      <c r="R384" s="41"/>
      <c r="AF384" s="57"/>
      <c r="AH384" s="41"/>
      <c r="AV384" s="57"/>
      <c r="AX384" s="41"/>
      <c r="BL384" s="57"/>
      <c r="BN384" s="41"/>
      <c r="CB384" s="57"/>
      <c r="CD384" s="41"/>
    </row>
    <row r="385" ht="12.75" customHeight="1">
      <c r="P385" s="57"/>
      <c r="R385" s="41"/>
      <c r="AF385" s="57"/>
      <c r="AH385" s="41"/>
      <c r="AV385" s="57"/>
      <c r="AX385" s="41"/>
      <c r="BL385" s="57"/>
      <c r="BN385" s="41"/>
      <c r="CB385" s="57"/>
      <c r="CD385" s="41"/>
    </row>
    <row r="386" ht="12.75" customHeight="1">
      <c r="P386" s="57"/>
      <c r="R386" s="41"/>
      <c r="AF386" s="57"/>
      <c r="AH386" s="41"/>
      <c r="AV386" s="57"/>
      <c r="AX386" s="41"/>
      <c r="BL386" s="57"/>
      <c r="BN386" s="41"/>
      <c r="CB386" s="57"/>
      <c r="CD386" s="41"/>
    </row>
    <row r="387" ht="12.75" customHeight="1">
      <c r="P387" s="57"/>
      <c r="R387" s="41"/>
      <c r="AF387" s="57"/>
      <c r="AH387" s="41"/>
      <c r="AV387" s="57"/>
      <c r="AX387" s="41"/>
      <c r="BL387" s="57"/>
      <c r="BN387" s="41"/>
      <c r="CB387" s="57"/>
      <c r="CD387" s="41"/>
    </row>
    <row r="388" ht="12.75" customHeight="1">
      <c r="P388" s="57"/>
      <c r="R388" s="41"/>
      <c r="AF388" s="57"/>
      <c r="AH388" s="41"/>
      <c r="AV388" s="57"/>
      <c r="AX388" s="41"/>
      <c r="BL388" s="57"/>
      <c r="BN388" s="41"/>
      <c r="CB388" s="57"/>
      <c r="CD388" s="41"/>
    </row>
    <row r="389" ht="12.75" customHeight="1">
      <c r="P389" s="57"/>
      <c r="R389" s="41"/>
      <c r="AF389" s="57"/>
      <c r="AH389" s="41"/>
      <c r="AV389" s="57"/>
      <c r="AX389" s="41"/>
      <c r="BL389" s="57"/>
      <c r="BN389" s="41"/>
      <c r="CB389" s="57"/>
      <c r="CD389" s="41"/>
    </row>
    <row r="390" ht="12.75" customHeight="1">
      <c r="P390" s="57"/>
      <c r="R390" s="41"/>
      <c r="AF390" s="57"/>
      <c r="AH390" s="41"/>
      <c r="AV390" s="57"/>
      <c r="AX390" s="41"/>
      <c r="BL390" s="57"/>
      <c r="BN390" s="41"/>
      <c r="CB390" s="57"/>
      <c r="CD390" s="41"/>
    </row>
    <row r="391" ht="12.75" customHeight="1">
      <c r="P391" s="57"/>
      <c r="R391" s="41"/>
      <c r="AF391" s="57"/>
      <c r="AH391" s="41"/>
      <c r="AV391" s="57"/>
      <c r="AX391" s="41"/>
      <c r="BL391" s="57"/>
      <c r="BN391" s="41"/>
      <c r="CB391" s="57"/>
      <c r="CD391" s="41"/>
    </row>
    <row r="392" ht="12.75" customHeight="1">
      <c r="P392" s="57"/>
      <c r="R392" s="41"/>
      <c r="AF392" s="57"/>
      <c r="AH392" s="41"/>
      <c r="AV392" s="57"/>
      <c r="AX392" s="41"/>
      <c r="BL392" s="57"/>
      <c r="BN392" s="41"/>
      <c r="CB392" s="57"/>
      <c r="CD392" s="41"/>
    </row>
    <row r="393" ht="12.75" customHeight="1">
      <c r="P393" s="57"/>
      <c r="R393" s="41"/>
      <c r="AF393" s="57"/>
      <c r="AH393" s="41"/>
      <c r="AV393" s="57"/>
      <c r="AX393" s="41"/>
      <c r="BL393" s="57"/>
      <c r="BN393" s="41"/>
      <c r="CB393" s="57"/>
      <c r="CD393" s="41"/>
    </row>
    <row r="394" ht="12.75" customHeight="1">
      <c r="P394" s="57"/>
      <c r="R394" s="41"/>
      <c r="AF394" s="57"/>
      <c r="AH394" s="41"/>
      <c r="AV394" s="57"/>
      <c r="AX394" s="41"/>
      <c r="BL394" s="57"/>
      <c r="BN394" s="41"/>
      <c r="CB394" s="57"/>
      <c r="CD394" s="41"/>
    </row>
    <row r="395" ht="12.75" customHeight="1">
      <c r="P395" s="57"/>
      <c r="R395" s="41"/>
      <c r="AF395" s="57"/>
      <c r="AH395" s="41"/>
      <c r="AV395" s="57"/>
      <c r="AX395" s="41"/>
      <c r="BL395" s="57"/>
      <c r="BN395" s="41"/>
      <c r="CB395" s="57"/>
      <c r="CD395" s="41"/>
    </row>
    <row r="396" ht="12.75" customHeight="1">
      <c r="P396" s="57"/>
      <c r="R396" s="41"/>
      <c r="AF396" s="57"/>
      <c r="AH396" s="41"/>
      <c r="AV396" s="57"/>
      <c r="AX396" s="41"/>
      <c r="BL396" s="57"/>
      <c r="BN396" s="41"/>
      <c r="CB396" s="57"/>
      <c r="CD396" s="41"/>
    </row>
    <row r="397" ht="12.75" customHeight="1">
      <c r="P397" s="57"/>
      <c r="R397" s="41"/>
      <c r="AF397" s="57"/>
      <c r="AH397" s="41"/>
      <c r="AV397" s="57"/>
      <c r="AX397" s="41"/>
      <c r="BL397" s="57"/>
      <c r="BN397" s="41"/>
      <c r="CB397" s="57"/>
      <c r="CD397" s="41"/>
    </row>
    <row r="398" ht="12.75" customHeight="1">
      <c r="P398" s="57"/>
      <c r="R398" s="41"/>
      <c r="AF398" s="57"/>
      <c r="AH398" s="41"/>
      <c r="AV398" s="57"/>
      <c r="AX398" s="41"/>
      <c r="BL398" s="57"/>
      <c r="BN398" s="41"/>
      <c r="CB398" s="57"/>
      <c r="CD398" s="41"/>
    </row>
    <row r="399" ht="12.75" customHeight="1">
      <c r="P399" s="57"/>
      <c r="R399" s="41"/>
      <c r="AF399" s="57"/>
      <c r="AH399" s="41"/>
      <c r="AV399" s="57"/>
      <c r="AX399" s="41"/>
      <c r="BL399" s="57"/>
      <c r="BN399" s="41"/>
      <c r="CB399" s="57"/>
      <c r="CD399" s="41"/>
    </row>
    <row r="400" ht="12.75" customHeight="1">
      <c r="P400" s="57"/>
      <c r="R400" s="41"/>
      <c r="AF400" s="57"/>
      <c r="AH400" s="41"/>
      <c r="AV400" s="57"/>
      <c r="AX400" s="41"/>
      <c r="BL400" s="57"/>
      <c r="BN400" s="41"/>
      <c r="CB400" s="57"/>
      <c r="CD400" s="41"/>
    </row>
    <row r="401" ht="12.75" customHeight="1">
      <c r="P401" s="57"/>
      <c r="R401" s="41"/>
      <c r="AF401" s="57"/>
      <c r="AH401" s="41"/>
      <c r="AV401" s="57"/>
      <c r="AX401" s="41"/>
      <c r="BL401" s="57"/>
      <c r="BN401" s="41"/>
      <c r="CB401" s="57"/>
      <c r="CD401" s="41"/>
    </row>
    <row r="402" ht="12.75" customHeight="1">
      <c r="P402" s="57"/>
      <c r="R402" s="41"/>
      <c r="AF402" s="57"/>
      <c r="AH402" s="41"/>
      <c r="AV402" s="57"/>
      <c r="AX402" s="41"/>
      <c r="BL402" s="57"/>
      <c r="BN402" s="41"/>
      <c r="CB402" s="57"/>
      <c r="CD402" s="41"/>
    </row>
    <row r="403" ht="12.75" customHeight="1">
      <c r="P403" s="57"/>
      <c r="R403" s="41"/>
      <c r="AF403" s="57"/>
      <c r="AH403" s="41"/>
      <c r="AV403" s="57"/>
      <c r="AX403" s="41"/>
      <c r="BL403" s="57"/>
      <c r="BN403" s="41"/>
      <c r="CB403" s="57"/>
      <c r="CD403" s="41"/>
    </row>
    <row r="404" ht="12.75" customHeight="1">
      <c r="P404" s="57"/>
      <c r="R404" s="41"/>
      <c r="AF404" s="57"/>
      <c r="AH404" s="41"/>
      <c r="AV404" s="57"/>
      <c r="AX404" s="41"/>
      <c r="BL404" s="57"/>
      <c r="BN404" s="41"/>
      <c r="CB404" s="57"/>
      <c r="CD404" s="41"/>
    </row>
    <row r="405" ht="12.75" customHeight="1">
      <c r="P405" s="57"/>
      <c r="R405" s="41"/>
      <c r="AF405" s="57"/>
      <c r="AH405" s="41"/>
      <c r="AV405" s="57"/>
      <c r="AX405" s="41"/>
      <c r="BL405" s="57"/>
      <c r="BN405" s="41"/>
      <c r="CB405" s="57"/>
      <c r="CD405" s="41"/>
    </row>
    <row r="406" ht="12.75" customHeight="1">
      <c r="P406" s="57"/>
      <c r="R406" s="41"/>
      <c r="AF406" s="57"/>
      <c r="AH406" s="41"/>
      <c r="AV406" s="57"/>
      <c r="AX406" s="41"/>
      <c r="BL406" s="57"/>
      <c r="BN406" s="41"/>
      <c r="CB406" s="57"/>
      <c r="CD406" s="41"/>
    </row>
    <row r="407" ht="12.75" customHeight="1">
      <c r="P407" s="57"/>
      <c r="R407" s="41"/>
      <c r="AF407" s="57"/>
      <c r="AH407" s="41"/>
      <c r="AV407" s="57"/>
      <c r="AX407" s="41"/>
      <c r="BL407" s="57"/>
      <c r="BN407" s="41"/>
      <c r="CB407" s="57"/>
      <c r="CD407" s="41"/>
    </row>
    <row r="408" ht="12.75" customHeight="1">
      <c r="P408" s="57"/>
      <c r="R408" s="41"/>
      <c r="AF408" s="57"/>
      <c r="AH408" s="41"/>
      <c r="AV408" s="57"/>
      <c r="AX408" s="41"/>
      <c r="BL408" s="57"/>
      <c r="BN408" s="41"/>
      <c r="CB408" s="57"/>
      <c r="CD408" s="41"/>
    </row>
    <row r="409" ht="12.75" customHeight="1">
      <c r="P409" s="57"/>
      <c r="R409" s="41"/>
      <c r="AF409" s="57"/>
      <c r="AH409" s="41"/>
      <c r="AV409" s="57"/>
      <c r="AX409" s="41"/>
      <c r="BL409" s="57"/>
      <c r="BN409" s="41"/>
      <c r="CB409" s="57"/>
      <c r="CD409" s="41"/>
    </row>
    <row r="410" ht="12.75" customHeight="1">
      <c r="P410" s="57"/>
      <c r="R410" s="41"/>
      <c r="AF410" s="57"/>
      <c r="AH410" s="41"/>
      <c r="AV410" s="57"/>
      <c r="AX410" s="41"/>
      <c r="BL410" s="57"/>
      <c r="BN410" s="41"/>
      <c r="CB410" s="57"/>
      <c r="CD410" s="41"/>
    </row>
    <row r="411" ht="12.75" customHeight="1">
      <c r="P411" s="57"/>
      <c r="R411" s="41"/>
      <c r="AF411" s="57"/>
      <c r="AH411" s="41"/>
      <c r="AV411" s="57"/>
      <c r="AX411" s="41"/>
      <c r="BL411" s="57"/>
      <c r="BN411" s="41"/>
      <c r="CB411" s="57"/>
      <c r="CD411" s="41"/>
    </row>
    <row r="412" ht="12.75" customHeight="1">
      <c r="P412" s="57"/>
      <c r="R412" s="41"/>
      <c r="AF412" s="57"/>
      <c r="AH412" s="41"/>
      <c r="AV412" s="57"/>
      <c r="AX412" s="41"/>
      <c r="BL412" s="57"/>
      <c r="BN412" s="41"/>
      <c r="CB412" s="57"/>
      <c r="CD412" s="41"/>
    </row>
    <row r="413" ht="12.75" customHeight="1">
      <c r="P413" s="57"/>
      <c r="R413" s="41"/>
      <c r="AF413" s="57"/>
      <c r="AH413" s="41"/>
      <c r="AV413" s="57"/>
      <c r="AX413" s="41"/>
      <c r="BL413" s="57"/>
      <c r="BN413" s="41"/>
      <c r="CB413" s="57"/>
      <c r="CD413" s="41"/>
    </row>
    <row r="414" ht="12.75" customHeight="1">
      <c r="P414" s="57"/>
      <c r="R414" s="41"/>
      <c r="AF414" s="57"/>
      <c r="AH414" s="41"/>
      <c r="AV414" s="57"/>
      <c r="AX414" s="41"/>
      <c r="BL414" s="57"/>
      <c r="BN414" s="41"/>
      <c r="CB414" s="57"/>
      <c r="CD414" s="41"/>
    </row>
    <row r="415" ht="12.75" customHeight="1">
      <c r="P415" s="57"/>
      <c r="R415" s="41"/>
      <c r="AF415" s="57"/>
      <c r="AH415" s="41"/>
      <c r="AV415" s="57"/>
      <c r="AX415" s="41"/>
      <c r="BL415" s="57"/>
      <c r="BN415" s="41"/>
      <c r="CB415" s="57"/>
      <c r="CD415" s="41"/>
    </row>
    <row r="416" ht="12.75" customHeight="1">
      <c r="P416" s="57"/>
      <c r="R416" s="41"/>
      <c r="AF416" s="57"/>
      <c r="AH416" s="41"/>
      <c r="AV416" s="57"/>
      <c r="AX416" s="41"/>
      <c r="BL416" s="57"/>
      <c r="BN416" s="41"/>
      <c r="CB416" s="57"/>
      <c r="CD416" s="41"/>
    </row>
    <row r="417" ht="12.75" customHeight="1">
      <c r="P417" s="57"/>
      <c r="R417" s="41"/>
      <c r="AF417" s="57"/>
      <c r="AH417" s="41"/>
      <c r="AV417" s="57"/>
      <c r="AX417" s="41"/>
      <c r="BL417" s="57"/>
      <c r="BN417" s="41"/>
      <c r="CB417" s="57"/>
      <c r="CD417" s="41"/>
    </row>
    <row r="418" ht="12.75" customHeight="1">
      <c r="P418" s="57"/>
      <c r="R418" s="41"/>
      <c r="AF418" s="57"/>
      <c r="AH418" s="41"/>
      <c r="AV418" s="57"/>
      <c r="AX418" s="41"/>
      <c r="BL418" s="57"/>
      <c r="BN418" s="41"/>
      <c r="CB418" s="57"/>
      <c r="CD418" s="41"/>
    </row>
    <row r="419" ht="12.75" customHeight="1">
      <c r="P419" s="57"/>
      <c r="R419" s="41"/>
      <c r="AF419" s="57"/>
      <c r="AH419" s="41"/>
      <c r="AV419" s="57"/>
      <c r="AX419" s="41"/>
      <c r="BL419" s="57"/>
      <c r="BN419" s="41"/>
      <c r="CB419" s="57"/>
      <c r="CD419" s="41"/>
    </row>
    <row r="420" ht="12.75" customHeight="1">
      <c r="P420" s="57"/>
      <c r="R420" s="41"/>
      <c r="AF420" s="57"/>
      <c r="AH420" s="41"/>
      <c r="AV420" s="57"/>
      <c r="AX420" s="41"/>
      <c r="BL420" s="57"/>
      <c r="BN420" s="41"/>
      <c r="CB420" s="57"/>
      <c r="CD420" s="41"/>
    </row>
    <row r="421" ht="12.75" customHeight="1">
      <c r="P421" s="57"/>
      <c r="R421" s="41"/>
      <c r="AF421" s="57"/>
      <c r="AH421" s="41"/>
      <c r="AV421" s="57"/>
      <c r="AX421" s="41"/>
      <c r="BL421" s="57"/>
      <c r="BN421" s="41"/>
      <c r="CB421" s="57"/>
      <c r="CD421" s="41"/>
    </row>
    <row r="422" ht="12.75" customHeight="1">
      <c r="P422" s="57"/>
      <c r="R422" s="41"/>
      <c r="AF422" s="57"/>
      <c r="AH422" s="41"/>
      <c r="AV422" s="57"/>
      <c r="AX422" s="41"/>
      <c r="BL422" s="57"/>
      <c r="BN422" s="41"/>
      <c r="CB422" s="57"/>
      <c r="CD422" s="41"/>
    </row>
    <row r="423" ht="12.75" customHeight="1">
      <c r="P423" s="57"/>
      <c r="R423" s="41"/>
      <c r="AF423" s="57"/>
      <c r="AH423" s="41"/>
      <c r="AV423" s="57"/>
      <c r="AX423" s="41"/>
      <c r="BL423" s="57"/>
      <c r="BN423" s="41"/>
      <c r="CB423" s="57"/>
      <c r="CD423" s="41"/>
    </row>
    <row r="424" ht="12.75" customHeight="1">
      <c r="P424" s="57"/>
      <c r="R424" s="41"/>
      <c r="AF424" s="57"/>
      <c r="AH424" s="41"/>
      <c r="AV424" s="57"/>
      <c r="AX424" s="41"/>
      <c r="BL424" s="57"/>
      <c r="BN424" s="41"/>
      <c r="CB424" s="57"/>
      <c r="CD424" s="41"/>
    </row>
    <row r="425" ht="12.75" customHeight="1">
      <c r="P425" s="57"/>
      <c r="R425" s="41"/>
      <c r="AF425" s="57"/>
      <c r="AH425" s="41"/>
      <c r="AV425" s="57"/>
      <c r="AX425" s="41"/>
      <c r="BL425" s="57"/>
      <c r="BN425" s="41"/>
      <c r="CB425" s="57"/>
      <c r="CD425" s="41"/>
    </row>
    <row r="426" ht="12.75" customHeight="1">
      <c r="P426" s="57"/>
      <c r="R426" s="41"/>
      <c r="AF426" s="57"/>
      <c r="AH426" s="41"/>
      <c r="AV426" s="57"/>
      <c r="AX426" s="41"/>
      <c r="BL426" s="57"/>
      <c r="BN426" s="41"/>
      <c r="CB426" s="57"/>
      <c r="CD426" s="41"/>
    </row>
    <row r="427" ht="12.75" customHeight="1">
      <c r="P427" s="57"/>
      <c r="R427" s="41"/>
      <c r="AF427" s="57"/>
      <c r="AH427" s="41"/>
      <c r="AV427" s="57"/>
      <c r="AX427" s="41"/>
      <c r="BL427" s="57"/>
      <c r="BN427" s="41"/>
      <c r="CB427" s="57"/>
      <c r="CD427" s="41"/>
    </row>
    <row r="428" ht="12.75" customHeight="1">
      <c r="P428" s="57"/>
      <c r="R428" s="41"/>
      <c r="AF428" s="57"/>
      <c r="AH428" s="41"/>
      <c r="AV428" s="57"/>
      <c r="AX428" s="41"/>
      <c r="BL428" s="57"/>
      <c r="BN428" s="41"/>
      <c r="CB428" s="57"/>
      <c r="CD428" s="41"/>
    </row>
    <row r="429" ht="12.75" customHeight="1">
      <c r="P429" s="57"/>
      <c r="R429" s="41"/>
      <c r="AF429" s="57"/>
      <c r="AH429" s="41"/>
      <c r="AV429" s="57"/>
      <c r="AX429" s="41"/>
      <c r="BL429" s="57"/>
      <c r="BN429" s="41"/>
      <c r="CB429" s="57"/>
      <c r="CD429" s="41"/>
    </row>
    <row r="430" ht="12.75" customHeight="1">
      <c r="P430" s="57"/>
      <c r="R430" s="41"/>
      <c r="AF430" s="57"/>
      <c r="AH430" s="41"/>
      <c r="AV430" s="57"/>
      <c r="AX430" s="41"/>
      <c r="BL430" s="57"/>
      <c r="BN430" s="41"/>
      <c r="CB430" s="57"/>
      <c r="CD430" s="41"/>
    </row>
    <row r="431" ht="12.75" customHeight="1">
      <c r="P431" s="57"/>
      <c r="R431" s="41"/>
      <c r="AF431" s="57"/>
      <c r="AH431" s="41"/>
      <c r="AV431" s="57"/>
      <c r="AX431" s="41"/>
      <c r="BL431" s="57"/>
      <c r="BN431" s="41"/>
      <c r="CB431" s="57"/>
      <c r="CD431" s="41"/>
    </row>
    <row r="432" ht="12.75" customHeight="1">
      <c r="P432" s="57"/>
      <c r="R432" s="41"/>
      <c r="AF432" s="57"/>
      <c r="AH432" s="41"/>
      <c r="AV432" s="57"/>
      <c r="AX432" s="41"/>
      <c r="BL432" s="57"/>
      <c r="BN432" s="41"/>
      <c r="CB432" s="57"/>
      <c r="CD432" s="41"/>
    </row>
    <row r="433" ht="12.75" customHeight="1">
      <c r="P433" s="57"/>
      <c r="R433" s="41"/>
      <c r="AF433" s="57"/>
      <c r="AH433" s="41"/>
      <c r="AV433" s="57"/>
      <c r="AX433" s="41"/>
      <c r="BL433" s="57"/>
      <c r="BN433" s="41"/>
      <c r="CB433" s="57"/>
      <c r="CD433" s="41"/>
    </row>
    <row r="434" ht="12.75" customHeight="1">
      <c r="P434" s="57"/>
      <c r="R434" s="41"/>
      <c r="AF434" s="57"/>
      <c r="AH434" s="41"/>
      <c r="AV434" s="57"/>
      <c r="AX434" s="41"/>
      <c r="BL434" s="57"/>
      <c r="BN434" s="41"/>
      <c r="CB434" s="57"/>
      <c r="CD434" s="41"/>
    </row>
    <row r="435" ht="12.75" customHeight="1">
      <c r="P435" s="57"/>
      <c r="R435" s="41"/>
      <c r="AF435" s="57"/>
      <c r="AH435" s="41"/>
      <c r="AV435" s="57"/>
      <c r="AX435" s="41"/>
      <c r="BL435" s="57"/>
      <c r="BN435" s="41"/>
      <c r="CB435" s="57"/>
      <c r="CD435" s="41"/>
    </row>
    <row r="436" ht="12.75" customHeight="1">
      <c r="P436" s="57"/>
      <c r="R436" s="41"/>
      <c r="AF436" s="57"/>
      <c r="AH436" s="41"/>
      <c r="AV436" s="57"/>
      <c r="AX436" s="41"/>
      <c r="BL436" s="57"/>
      <c r="BN436" s="41"/>
      <c r="CB436" s="57"/>
      <c r="CD436" s="41"/>
    </row>
    <row r="437" ht="12.75" customHeight="1">
      <c r="P437" s="57"/>
      <c r="R437" s="41"/>
      <c r="AF437" s="57"/>
      <c r="AH437" s="41"/>
      <c r="AV437" s="57"/>
      <c r="AX437" s="41"/>
      <c r="BL437" s="57"/>
      <c r="BN437" s="41"/>
      <c r="CB437" s="57"/>
      <c r="CD437" s="41"/>
    </row>
    <row r="438" ht="12.75" customHeight="1">
      <c r="P438" s="57"/>
      <c r="R438" s="41"/>
      <c r="AF438" s="57"/>
      <c r="AH438" s="41"/>
      <c r="AV438" s="57"/>
      <c r="AX438" s="41"/>
      <c r="BL438" s="57"/>
      <c r="BN438" s="41"/>
      <c r="CB438" s="57"/>
      <c r="CD438" s="41"/>
    </row>
    <row r="439" ht="12.75" customHeight="1">
      <c r="P439" s="57"/>
      <c r="R439" s="41"/>
      <c r="AF439" s="57"/>
      <c r="AH439" s="41"/>
      <c r="AV439" s="57"/>
      <c r="AX439" s="41"/>
      <c r="BL439" s="57"/>
      <c r="BN439" s="41"/>
      <c r="CB439" s="57"/>
      <c r="CD439" s="41"/>
    </row>
    <row r="440" ht="12.75" customHeight="1">
      <c r="P440" s="57"/>
      <c r="R440" s="41"/>
      <c r="AF440" s="57"/>
      <c r="AH440" s="41"/>
      <c r="AV440" s="57"/>
      <c r="AX440" s="41"/>
      <c r="BL440" s="57"/>
      <c r="BN440" s="41"/>
      <c r="CB440" s="57"/>
      <c r="CD440" s="41"/>
    </row>
    <row r="441" ht="12.75" customHeight="1">
      <c r="P441" s="57"/>
      <c r="R441" s="41"/>
      <c r="AF441" s="57"/>
      <c r="AH441" s="41"/>
      <c r="AV441" s="57"/>
      <c r="AX441" s="41"/>
      <c r="BL441" s="57"/>
      <c r="BN441" s="41"/>
      <c r="CB441" s="57"/>
      <c r="CD441" s="41"/>
    </row>
    <row r="442" ht="12.75" customHeight="1">
      <c r="P442" s="57"/>
      <c r="R442" s="41"/>
      <c r="AF442" s="57"/>
      <c r="AH442" s="41"/>
      <c r="AV442" s="57"/>
      <c r="AX442" s="41"/>
      <c r="BL442" s="57"/>
      <c r="BN442" s="41"/>
      <c r="CB442" s="57"/>
      <c r="CD442" s="41"/>
    </row>
    <row r="443" ht="12.75" customHeight="1">
      <c r="P443" s="57"/>
      <c r="R443" s="41"/>
      <c r="AF443" s="57"/>
      <c r="AH443" s="41"/>
      <c r="AV443" s="57"/>
      <c r="AX443" s="41"/>
      <c r="BL443" s="57"/>
      <c r="BN443" s="41"/>
      <c r="CB443" s="57"/>
      <c r="CD443" s="41"/>
    </row>
    <row r="444" ht="12.75" customHeight="1">
      <c r="P444" s="57"/>
      <c r="R444" s="41"/>
      <c r="AF444" s="57"/>
      <c r="AH444" s="41"/>
      <c r="AV444" s="57"/>
      <c r="AX444" s="41"/>
      <c r="BL444" s="57"/>
      <c r="BN444" s="41"/>
      <c r="CB444" s="57"/>
      <c r="CD444" s="41"/>
    </row>
    <row r="445" ht="12.75" customHeight="1">
      <c r="P445" s="57"/>
      <c r="R445" s="41"/>
      <c r="AF445" s="57"/>
      <c r="AH445" s="41"/>
      <c r="AV445" s="57"/>
      <c r="AX445" s="41"/>
      <c r="BL445" s="57"/>
      <c r="BN445" s="41"/>
      <c r="CB445" s="57"/>
      <c r="CD445" s="41"/>
    </row>
    <row r="446" ht="12.75" customHeight="1">
      <c r="P446" s="57"/>
      <c r="R446" s="41"/>
      <c r="AF446" s="57"/>
      <c r="AH446" s="41"/>
      <c r="AV446" s="57"/>
      <c r="AX446" s="41"/>
      <c r="BL446" s="57"/>
      <c r="BN446" s="41"/>
      <c r="CB446" s="57"/>
      <c r="CD446" s="41"/>
    </row>
    <row r="447" ht="12.75" customHeight="1">
      <c r="P447" s="57"/>
      <c r="R447" s="41"/>
      <c r="AF447" s="57"/>
      <c r="AH447" s="41"/>
      <c r="AV447" s="57"/>
      <c r="AX447" s="41"/>
      <c r="BL447" s="57"/>
      <c r="BN447" s="41"/>
      <c r="CB447" s="57"/>
      <c r="CD447" s="41"/>
    </row>
    <row r="448" ht="12.75" customHeight="1">
      <c r="P448" s="57"/>
      <c r="R448" s="41"/>
      <c r="AF448" s="57"/>
      <c r="AH448" s="41"/>
      <c r="AV448" s="57"/>
      <c r="AX448" s="41"/>
      <c r="BL448" s="57"/>
      <c r="BN448" s="41"/>
      <c r="CB448" s="57"/>
      <c r="CD448" s="41"/>
    </row>
    <row r="449" ht="12.75" customHeight="1">
      <c r="P449" s="57"/>
      <c r="R449" s="41"/>
      <c r="AF449" s="57"/>
      <c r="AH449" s="41"/>
      <c r="AV449" s="57"/>
      <c r="AX449" s="41"/>
      <c r="BL449" s="57"/>
      <c r="BN449" s="41"/>
      <c r="CB449" s="57"/>
      <c r="CD449" s="41"/>
    </row>
    <row r="450" ht="12.75" customHeight="1">
      <c r="P450" s="57"/>
      <c r="R450" s="41"/>
      <c r="AF450" s="57"/>
      <c r="AH450" s="41"/>
      <c r="AV450" s="57"/>
      <c r="AX450" s="41"/>
      <c r="BL450" s="57"/>
      <c r="BN450" s="41"/>
      <c r="CB450" s="57"/>
      <c r="CD450" s="41"/>
    </row>
    <row r="451" ht="12.75" customHeight="1">
      <c r="P451" s="57"/>
      <c r="R451" s="41"/>
      <c r="AF451" s="57"/>
      <c r="AH451" s="41"/>
      <c r="AV451" s="57"/>
      <c r="AX451" s="41"/>
      <c r="BL451" s="57"/>
      <c r="BN451" s="41"/>
      <c r="CB451" s="57"/>
      <c r="CD451" s="41"/>
    </row>
    <row r="452" ht="12.75" customHeight="1">
      <c r="P452" s="57"/>
      <c r="R452" s="41"/>
      <c r="AF452" s="57"/>
      <c r="AH452" s="41"/>
      <c r="AV452" s="57"/>
      <c r="AX452" s="41"/>
      <c r="BL452" s="57"/>
      <c r="BN452" s="41"/>
      <c r="CB452" s="57"/>
      <c r="CD452" s="41"/>
    </row>
    <row r="453" ht="12.75" customHeight="1">
      <c r="P453" s="57"/>
      <c r="R453" s="41"/>
      <c r="AF453" s="57"/>
      <c r="AH453" s="41"/>
      <c r="AV453" s="57"/>
      <c r="AX453" s="41"/>
      <c r="BL453" s="57"/>
      <c r="BN453" s="41"/>
      <c r="CB453" s="57"/>
      <c r="CD453" s="41"/>
    </row>
    <row r="454" ht="12.75" customHeight="1">
      <c r="P454" s="57"/>
      <c r="R454" s="41"/>
      <c r="AF454" s="57"/>
      <c r="AH454" s="41"/>
      <c r="AV454" s="57"/>
      <c r="AX454" s="41"/>
      <c r="BL454" s="57"/>
      <c r="BN454" s="41"/>
      <c r="CB454" s="57"/>
      <c r="CD454" s="41"/>
    </row>
    <row r="455" ht="12.75" customHeight="1">
      <c r="P455" s="57"/>
      <c r="R455" s="41"/>
      <c r="AF455" s="57"/>
      <c r="AH455" s="41"/>
      <c r="AV455" s="57"/>
      <c r="AX455" s="41"/>
      <c r="BL455" s="57"/>
      <c r="BN455" s="41"/>
      <c r="CB455" s="57"/>
      <c r="CD455" s="41"/>
    </row>
    <row r="456" ht="12.75" customHeight="1">
      <c r="P456" s="57"/>
      <c r="R456" s="41"/>
      <c r="AF456" s="57"/>
      <c r="AH456" s="41"/>
      <c r="AV456" s="57"/>
      <c r="AX456" s="41"/>
      <c r="BL456" s="57"/>
      <c r="BN456" s="41"/>
      <c r="CB456" s="57"/>
      <c r="CD456" s="41"/>
    </row>
    <row r="457" ht="12.75" customHeight="1">
      <c r="P457" s="57"/>
      <c r="R457" s="41"/>
      <c r="AF457" s="57"/>
      <c r="AH457" s="41"/>
      <c r="AV457" s="57"/>
      <c r="AX457" s="41"/>
      <c r="BL457" s="57"/>
      <c r="BN457" s="41"/>
      <c r="CB457" s="57"/>
      <c r="CD457" s="41"/>
    </row>
    <row r="458" ht="12.75" customHeight="1">
      <c r="P458" s="57"/>
      <c r="R458" s="41"/>
      <c r="AF458" s="57"/>
      <c r="AH458" s="41"/>
      <c r="AV458" s="57"/>
      <c r="AX458" s="41"/>
      <c r="BL458" s="57"/>
      <c r="BN458" s="41"/>
      <c r="CB458" s="57"/>
      <c r="CD458" s="41"/>
    </row>
    <row r="459" ht="12.75" customHeight="1">
      <c r="P459" s="57"/>
      <c r="R459" s="41"/>
      <c r="AF459" s="57"/>
      <c r="AH459" s="41"/>
      <c r="AV459" s="57"/>
      <c r="AX459" s="41"/>
      <c r="BL459" s="57"/>
      <c r="BN459" s="41"/>
      <c r="CB459" s="57"/>
      <c r="CD459" s="41"/>
    </row>
    <row r="460" ht="12.75" customHeight="1">
      <c r="P460" s="57"/>
      <c r="R460" s="41"/>
      <c r="AF460" s="57"/>
      <c r="AH460" s="41"/>
      <c r="AV460" s="57"/>
      <c r="AX460" s="41"/>
      <c r="BL460" s="57"/>
      <c r="BN460" s="41"/>
      <c r="CB460" s="57"/>
      <c r="CD460" s="41"/>
    </row>
    <row r="461" ht="12.75" customHeight="1">
      <c r="P461" s="57"/>
      <c r="R461" s="41"/>
      <c r="AF461" s="57"/>
      <c r="AH461" s="41"/>
      <c r="AV461" s="57"/>
      <c r="AX461" s="41"/>
      <c r="BL461" s="57"/>
      <c r="BN461" s="41"/>
      <c r="CB461" s="57"/>
      <c r="CD461" s="41"/>
    </row>
    <row r="462" ht="12.75" customHeight="1">
      <c r="P462" s="57"/>
      <c r="R462" s="41"/>
      <c r="AF462" s="57"/>
      <c r="AH462" s="41"/>
      <c r="AV462" s="57"/>
      <c r="AX462" s="41"/>
      <c r="BL462" s="57"/>
      <c r="BN462" s="41"/>
      <c r="CB462" s="57"/>
      <c r="CD462" s="41"/>
    </row>
    <row r="463" ht="12.75" customHeight="1">
      <c r="P463" s="57"/>
      <c r="R463" s="41"/>
      <c r="AF463" s="57"/>
      <c r="AH463" s="41"/>
      <c r="AV463" s="57"/>
      <c r="AX463" s="41"/>
      <c r="BL463" s="57"/>
      <c r="BN463" s="41"/>
      <c r="CB463" s="57"/>
      <c r="CD463" s="41"/>
    </row>
    <row r="464" ht="12.75" customHeight="1">
      <c r="P464" s="57"/>
      <c r="R464" s="41"/>
      <c r="AF464" s="57"/>
      <c r="AH464" s="41"/>
      <c r="AV464" s="57"/>
      <c r="AX464" s="41"/>
      <c r="BL464" s="57"/>
      <c r="BN464" s="41"/>
      <c r="CB464" s="57"/>
      <c r="CD464" s="41"/>
    </row>
    <row r="465" ht="12.75" customHeight="1">
      <c r="P465" s="57"/>
      <c r="R465" s="41"/>
      <c r="AF465" s="57"/>
      <c r="AH465" s="41"/>
      <c r="AV465" s="57"/>
      <c r="AX465" s="41"/>
      <c r="BL465" s="57"/>
      <c r="BN465" s="41"/>
      <c r="CB465" s="57"/>
      <c r="CD465" s="41"/>
    </row>
    <row r="466" ht="12.75" customHeight="1">
      <c r="P466" s="57"/>
      <c r="R466" s="41"/>
      <c r="AF466" s="57"/>
      <c r="AH466" s="41"/>
      <c r="AV466" s="57"/>
      <c r="AX466" s="41"/>
      <c r="BL466" s="57"/>
      <c r="BN466" s="41"/>
      <c r="CB466" s="57"/>
      <c r="CD466" s="41"/>
    </row>
    <row r="467" ht="12.75" customHeight="1">
      <c r="P467" s="57"/>
      <c r="R467" s="41"/>
      <c r="AF467" s="57"/>
      <c r="AH467" s="41"/>
      <c r="AV467" s="57"/>
      <c r="AX467" s="41"/>
      <c r="BL467" s="57"/>
      <c r="BN467" s="41"/>
      <c r="CB467" s="57"/>
      <c r="CD467" s="41"/>
    </row>
    <row r="468" ht="12.75" customHeight="1">
      <c r="P468" s="57"/>
      <c r="R468" s="41"/>
      <c r="AF468" s="57"/>
      <c r="AH468" s="41"/>
      <c r="AV468" s="57"/>
      <c r="AX468" s="41"/>
      <c r="BL468" s="57"/>
      <c r="BN468" s="41"/>
      <c r="CB468" s="57"/>
      <c r="CD468" s="41"/>
    </row>
    <row r="469" ht="12.75" customHeight="1">
      <c r="P469" s="57"/>
      <c r="R469" s="41"/>
      <c r="AF469" s="57"/>
      <c r="AH469" s="41"/>
      <c r="AV469" s="57"/>
      <c r="AX469" s="41"/>
      <c r="BL469" s="57"/>
      <c r="BN469" s="41"/>
      <c r="CB469" s="57"/>
      <c r="CD469" s="41"/>
    </row>
    <row r="470" ht="12.75" customHeight="1">
      <c r="P470" s="57"/>
      <c r="R470" s="41"/>
      <c r="AF470" s="57"/>
      <c r="AH470" s="41"/>
      <c r="AV470" s="57"/>
      <c r="AX470" s="41"/>
      <c r="BL470" s="57"/>
      <c r="BN470" s="41"/>
      <c r="CB470" s="57"/>
      <c r="CD470" s="41"/>
    </row>
    <row r="471" ht="12.75" customHeight="1">
      <c r="P471" s="57"/>
      <c r="R471" s="41"/>
      <c r="AF471" s="57"/>
      <c r="AH471" s="41"/>
      <c r="AV471" s="57"/>
      <c r="AX471" s="41"/>
      <c r="BL471" s="57"/>
      <c r="BN471" s="41"/>
      <c r="CB471" s="57"/>
      <c r="CD471" s="41"/>
    </row>
    <row r="472" ht="12.75" customHeight="1">
      <c r="P472" s="57"/>
      <c r="R472" s="41"/>
      <c r="AF472" s="57"/>
      <c r="AH472" s="41"/>
      <c r="AV472" s="57"/>
      <c r="AX472" s="41"/>
      <c r="BL472" s="57"/>
      <c r="BN472" s="41"/>
      <c r="CB472" s="57"/>
      <c r="CD472" s="41"/>
    </row>
    <row r="473" ht="12.75" customHeight="1">
      <c r="P473" s="57"/>
      <c r="R473" s="41"/>
      <c r="AF473" s="57"/>
      <c r="AH473" s="41"/>
      <c r="AV473" s="57"/>
      <c r="AX473" s="41"/>
      <c r="BL473" s="57"/>
      <c r="BN473" s="41"/>
      <c r="CB473" s="57"/>
      <c r="CD473" s="41"/>
    </row>
    <row r="474" ht="12.75" customHeight="1">
      <c r="P474" s="57"/>
      <c r="R474" s="41"/>
      <c r="AF474" s="57"/>
      <c r="AH474" s="41"/>
      <c r="AV474" s="57"/>
      <c r="AX474" s="41"/>
      <c r="BL474" s="57"/>
      <c r="BN474" s="41"/>
      <c r="CB474" s="57"/>
      <c r="CD474" s="41"/>
    </row>
    <row r="475" ht="12.75" customHeight="1">
      <c r="P475" s="57"/>
      <c r="R475" s="41"/>
      <c r="AF475" s="57"/>
      <c r="AH475" s="41"/>
      <c r="AV475" s="57"/>
      <c r="AX475" s="41"/>
      <c r="BL475" s="57"/>
      <c r="BN475" s="41"/>
      <c r="CB475" s="57"/>
      <c r="CD475" s="41"/>
    </row>
    <row r="476" ht="12.75" customHeight="1">
      <c r="P476" s="57"/>
      <c r="R476" s="41"/>
      <c r="AF476" s="57"/>
      <c r="AH476" s="41"/>
      <c r="AV476" s="57"/>
      <c r="AX476" s="41"/>
      <c r="BL476" s="57"/>
      <c r="BN476" s="41"/>
      <c r="CB476" s="57"/>
      <c r="CD476" s="41"/>
    </row>
    <row r="477" ht="12.75" customHeight="1">
      <c r="P477" s="57"/>
      <c r="R477" s="41"/>
      <c r="AF477" s="57"/>
      <c r="AH477" s="41"/>
      <c r="AV477" s="57"/>
      <c r="AX477" s="41"/>
      <c r="BL477" s="57"/>
      <c r="BN477" s="41"/>
      <c r="CB477" s="57"/>
      <c r="CD477" s="41"/>
    </row>
    <row r="478" ht="12.75" customHeight="1">
      <c r="P478" s="57"/>
      <c r="R478" s="41"/>
      <c r="AF478" s="57"/>
      <c r="AH478" s="41"/>
      <c r="AV478" s="57"/>
      <c r="AX478" s="41"/>
      <c r="BL478" s="57"/>
      <c r="BN478" s="41"/>
      <c r="CB478" s="57"/>
      <c r="CD478" s="41"/>
    </row>
    <row r="479" ht="12.75" customHeight="1">
      <c r="P479" s="57"/>
      <c r="R479" s="41"/>
      <c r="AF479" s="57"/>
      <c r="AH479" s="41"/>
      <c r="AV479" s="57"/>
      <c r="AX479" s="41"/>
      <c r="BL479" s="57"/>
      <c r="BN479" s="41"/>
      <c r="CB479" s="57"/>
      <c r="CD479" s="41"/>
    </row>
    <row r="480" ht="12.75" customHeight="1">
      <c r="P480" s="57"/>
      <c r="R480" s="41"/>
      <c r="AF480" s="57"/>
      <c r="AH480" s="41"/>
      <c r="AV480" s="57"/>
      <c r="AX480" s="41"/>
      <c r="BL480" s="57"/>
      <c r="BN480" s="41"/>
      <c r="CB480" s="57"/>
      <c r="CD480" s="41"/>
    </row>
    <row r="481" ht="12.75" customHeight="1">
      <c r="P481" s="57"/>
      <c r="R481" s="41"/>
      <c r="AF481" s="57"/>
      <c r="AH481" s="41"/>
      <c r="AV481" s="57"/>
      <c r="AX481" s="41"/>
      <c r="BL481" s="57"/>
      <c r="BN481" s="41"/>
      <c r="CB481" s="57"/>
      <c r="CD481" s="41"/>
    </row>
    <row r="482" ht="12.75" customHeight="1">
      <c r="P482" s="57"/>
      <c r="R482" s="41"/>
      <c r="AF482" s="57"/>
      <c r="AH482" s="41"/>
      <c r="AV482" s="57"/>
      <c r="AX482" s="41"/>
      <c r="BL482" s="57"/>
      <c r="BN482" s="41"/>
      <c r="CB482" s="57"/>
      <c r="CD482" s="41"/>
    </row>
    <row r="483" ht="12.75" customHeight="1">
      <c r="P483" s="57"/>
      <c r="R483" s="41"/>
      <c r="AF483" s="57"/>
      <c r="AH483" s="41"/>
      <c r="AV483" s="57"/>
      <c r="AX483" s="41"/>
      <c r="BL483" s="57"/>
      <c r="BN483" s="41"/>
      <c r="CB483" s="57"/>
      <c r="CD483" s="41"/>
    </row>
    <row r="484" ht="12.75" customHeight="1">
      <c r="P484" s="57"/>
      <c r="R484" s="41"/>
      <c r="AF484" s="57"/>
      <c r="AH484" s="41"/>
      <c r="AV484" s="57"/>
      <c r="AX484" s="41"/>
      <c r="BL484" s="57"/>
      <c r="BN484" s="41"/>
      <c r="CB484" s="57"/>
      <c r="CD484" s="41"/>
    </row>
    <row r="485" ht="12.75" customHeight="1">
      <c r="P485" s="57"/>
      <c r="R485" s="41"/>
      <c r="AF485" s="57"/>
      <c r="AH485" s="41"/>
      <c r="AV485" s="57"/>
      <c r="AX485" s="41"/>
      <c r="BL485" s="57"/>
      <c r="BN485" s="41"/>
      <c r="CB485" s="57"/>
      <c r="CD485" s="41"/>
    </row>
    <row r="486" ht="12.75" customHeight="1">
      <c r="P486" s="57"/>
      <c r="R486" s="41"/>
      <c r="AF486" s="57"/>
      <c r="AH486" s="41"/>
      <c r="AV486" s="57"/>
      <c r="AX486" s="41"/>
      <c r="BL486" s="57"/>
      <c r="BN486" s="41"/>
      <c r="CB486" s="57"/>
      <c r="CD486" s="41"/>
    </row>
    <row r="487" ht="12.75" customHeight="1">
      <c r="P487" s="57"/>
      <c r="R487" s="41"/>
      <c r="AF487" s="57"/>
      <c r="AH487" s="41"/>
      <c r="AV487" s="57"/>
      <c r="AX487" s="41"/>
      <c r="BL487" s="57"/>
      <c r="BN487" s="41"/>
      <c r="CB487" s="57"/>
      <c r="CD487" s="41"/>
    </row>
    <row r="488" ht="12.75" customHeight="1">
      <c r="P488" s="57"/>
      <c r="R488" s="41"/>
      <c r="AF488" s="57"/>
      <c r="AH488" s="41"/>
      <c r="AV488" s="57"/>
      <c r="AX488" s="41"/>
      <c r="BL488" s="57"/>
      <c r="BN488" s="41"/>
      <c r="CB488" s="57"/>
      <c r="CD488" s="41"/>
    </row>
    <row r="489" ht="12.75" customHeight="1">
      <c r="P489" s="57"/>
      <c r="R489" s="41"/>
      <c r="AF489" s="57"/>
      <c r="AH489" s="41"/>
      <c r="AV489" s="57"/>
      <c r="AX489" s="41"/>
      <c r="BL489" s="57"/>
      <c r="BN489" s="41"/>
      <c r="CB489" s="57"/>
      <c r="CD489" s="41"/>
    </row>
    <row r="490" ht="12.75" customHeight="1">
      <c r="P490" s="57"/>
      <c r="R490" s="41"/>
      <c r="AF490" s="57"/>
      <c r="AH490" s="41"/>
      <c r="AV490" s="57"/>
      <c r="AX490" s="41"/>
      <c r="BL490" s="57"/>
      <c r="BN490" s="41"/>
      <c r="CB490" s="57"/>
      <c r="CD490" s="41"/>
    </row>
    <row r="491" ht="12.75" customHeight="1">
      <c r="P491" s="57"/>
      <c r="R491" s="41"/>
      <c r="AF491" s="57"/>
      <c r="AH491" s="41"/>
      <c r="AV491" s="57"/>
      <c r="AX491" s="41"/>
      <c r="BL491" s="57"/>
      <c r="BN491" s="41"/>
      <c r="CB491" s="57"/>
      <c r="CD491" s="41"/>
    </row>
    <row r="492" ht="12.75" customHeight="1">
      <c r="P492" s="57"/>
      <c r="R492" s="41"/>
      <c r="AF492" s="57"/>
      <c r="AH492" s="41"/>
      <c r="AV492" s="57"/>
      <c r="AX492" s="41"/>
      <c r="BL492" s="57"/>
      <c r="BN492" s="41"/>
      <c r="CB492" s="57"/>
      <c r="CD492" s="41"/>
    </row>
    <row r="493" ht="12.75" customHeight="1">
      <c r="P493" s="57"/>
      <c r="R493" s="41"/>
      <c r="AF493" s="57"/>
      <c r="AH493" s="41"/>
      <c r="AV493" s="57"/>
      <c r="AX493" s="41"/>
      <c r="BL493" s="57"/>
      <c r="BN493" s="41"/>
      <c r="CB493" s="57"/>
      <c r="CD493" s="41"/>
    </row>
    <row r="494" ht="12.75" customHeight="1">
      <c r="P494" s="57"/>
      <c r="R494" s="41"/>
      <c r="AF494" s="57"/>
      <c r="AH494" s="41"/>
      <c r="AV494" s="57"/>
      <c r="AX494" s="41"/>
      <c r="BL494" s="57"/>
      <c r="BN494" s="41"/>
      <c r="CB494" s="57"/>
      <c r="CD494" s="41"/>
    </row>
    <row r="495" ht="12.75" customHeight="1">
      <c r="P495" s="57"/>
      <c r="R495" s="41"/>
      <c r="AF495" s="57"/>
      <c r="AH495" s="41"/>
      <c r="AV495" s="57"/>
      <c r="AX495" s="41"/>
      <c r="BL495" s="57"/>
      <c r="BN495" s="41"/>
      <c r="CB495" s="57"/>
      <c r="CD495" s="41"/>
    </row>
    <row r="496" ht="12.75" customHeight="1">
      <c r="P496" s="57"/>
      <c r="R496" s="41"/>
      <c r="AF496" s="57"/>
      <c r="AH496" s="41"/>
      <c r="AV496" s="57"/>
      <c r="AX496" s="41"/>
      <c r="BL496" s="57"/>
      <c r="BN496" s="41"/>
      <c r="CB496" s="57"/>
      <c r="CD496" s="41"/>
    </row>
    <row r="497" ht="12.75" customHeight="1">
      <c r="P497" s="57"/>
      <c r="R497" s="41"/>
      <c r="AF497" s="57"/>
      <c r="AH497" s="41"/>
      <c r="AV497" s="57"/>
      <c r="AX497" s="41"/>
      <c r="BL497" s="57"/>
      <c r="BN497" s="41"/>
      <c r="CB497" s="57"/>
      <c r="CD497" s="41"/>
    </row>
    <row r="498" ht="12.75" customHeight="1">
      <c r="P498" s="57"/>
      <c r="R498" s="41"/>
      <c r="AF498" s="57"/>
      <c r="AH498" s="41"/>
      <c r="AV498" s="57"/>
      <c r="AX498" s="41"/>
      <c r="BL498" s="57"/>
      <c r="BN498" s="41"/>
      <c r="CB498" s="57"/>
      <c r="CD498" s="41"/>
    </row>
    <row r="499" ht="12.75" customHeight="1">
      <c r="P499" s="57"/>
      <c r="R499" s="41"/>
      <c r="AF499" s="57"/>
      <c r="AH499" s="41"/>
      <c r="AV499" s="57"/>
      <c r="AX499" s="41"/>
      <c r="BL499" s="57"/>
      <c r="BN499" s="41"/>
      <c r="CB499" s="57"/>
      <c r="CD499" s="41"/>
    </row>
    <row r="500" ht="12.75" customHeight="1">
      <c r="P500" s="57"/>
      <c r="R500" s="41"/>
      <c r="AF500" s="57"/>
      <c r="AH500" s="41"/>
      <c r="AV500" s="57"/>
      <c r="AX500" s="41"/>
      <c r="BL500" s="57"/>
      <c r="BN500" s="41"/>
      <c r="CB500" s="57"/>
      <c r="CD500" s="41"/>
    </row>
    <row r="501" ht="12.75" customHeight="1">
      <c r="P501" s="57"/>
      <c r="R501" s="41"/>
      <c r="AF501" s="57"/>
      <c r="AH501" s="41"/>
      <c r="AV501" s="57"/>
      <c r="AX501" s="41"/>
      <c r="BL501" s="57"/>
      <c r="BN501" s="41"/>
      <c r="CB501" s="57"/>
      <c r="CD501" s="41"/>
    </row>
    <row r="502" ht="12.75" customHeight="1">
      <c r="P502" s="57"/>
      <c r="R502" s="41"/>
      <c r="AF502" s="57"/>
      <c r="AH502" s="41"/>
      <c r="AV502" s="57"/>
      <c r="AX502" s="41"/>
      <c r="BL502" s="57"/>
      <c r="BN502" s="41"/>
      <c r="CB502" s="57"/>
      <c r="CD502" s="41"/>
    </row>
    <row r="503" ht="12.75" customHeight="1">
      <c r="P503" s="57"/>
      <c r="R503" s="41"/>
      <c r="AF503" s="57"/>
      <c r="AH503" s="41"/>
      <c r="AV503" s="57"/>
      <c r="AX503" s="41"/>
      <c r="BL503" s="57"/>
      <c r="BN503" s="41"/>
      <c r="CB503" s="57"/>
      <c r="CD503" s="41"/>
    </row>
    <row r="504" ht="12.75" customHeight="1">
      <c r="P504" s="57"/>
      <c r="R504" s="41"/>
      <c r="AF504" s="57"/>
      <c r="AH504" s="41"/>
      <c r="AV504" s="57"/>
      <c r="AX504" s="41"/>
      <c r="BL504" s="57"/>
      <c r="BN504" s="41"/>
      <c r="CB504" s="57"/>
      <c r="CD504" s="41"/>
    </row>
    <row r="505" ht="12.75" customHeight="1">
      <c r="P505" s="57"/>
      <c r="R505" s="41"/>
      <c r="AF505" s="57"/>
      <c r="AH505" s="41"/>
      <c r="AV505" s="57"/>
      <c r="AX505" s="41"/>
      <c r="BL505" s="57"/>
      <c r="BN505" s="41"/>
      <c r="CB505" s="57"/>
      <c r="CD505" s="41"/>
    </row>
    <row r="506" ht="12.75" customHeight="1">
      <c r="P506" s="57"/>
      <c r="R506" s="41"/>
      <c r="AF506" s="57"/>
      <c r="AH506" s="41"/>
      <c r="AV506" s="57"/>
      <c r="AX506" s="41"/>
      <c r="BL506" s="57"/>
      <c r="BN506" s="41"/>
      <c r="CB506" s="57"/>
      <c r="CD506" s="41"/>
    </row>
    <row r="507" ht="12.75" customHeight="1">
      <c r="P507" s="57"/>
      <c r="R507" s="41"/>
      <c r="AF507" s="57"/>
      <c r="AH507" s="41"/>
      <c r="AV507" s="57"/>
      <c r="AX507" s="41"/>
      <c r="BL507" s="57"/>
      <c r="BN507" s="41"/>
      <c r="CB507" s="57"/>
      <c r="CD507" s="41"/>
    </row>
    <row r="508" ht="12.75" customHeight="1">
      <c r="P508" s="57"/>
      <c r="R508" s="41"/>
      <c r="AF508" s="57"/>
      <c r="AH508" s="41"/>
      <c r="AV508" s="57"/>
      <c r="AX508" s="41"/>
      <c r="BL508" s="57"/>
      <c r="BN508" s="41"/>
      <c r="CB508" s="57"/>
      <c r="CD508" s="41"/>
    </row>
    <row r="509" ht="12.75" customHeight="1">
      <c r="P509" s="57"/>
      <c r="R509" s="41"/>
      <c r="AF509" s="57"/>
      <c r="AH509" s="41"/>
      <c r="AV509" s="57"/>
      <c r="AX509" s="41"/>
      <c r="BL509" s="57"/>
      <c r="BN509" s="41"/>
      <c r="CB509" s="57"/>
      <c r="CD509" s="41"/>
    </row>
    <row r="510" ht="12.75" customHeight="1">
      <c r="P510" s="57"/>
      <c r="R510" s="41"/>
      <c r="AF510" s="57"/>
      <c r="AH510" s="41"/>
      <c r="AV510" s="57"/>
      <c r="AX510" s="41"/>
      <c r="BL510" s="57"/>
      <c r="BN510" s="41"/>
      <c r="CB510" s="57"/>
      <c r="CD510" s="41"/>
    </row>
    <row r="511" ht="12.75" customHeight="1">
      <c r="P511" s="57"/>
      <c r="R511" s="41"/>
      <c r="AF511" s="57"/>
      <c r="AH511" s="41"/>
      <c r="AV511" s="57"/>
      <c r="AX511" s="41"/>
      <c r="BL511" s="57"/>
      <c r="BN511" s="41"/>
      <c r="CB511" s="57"/>
      <c r="CD511" s="41"/>
    </row>
    <row r="512" ht="12.75" customHeight="1">
      <c r="P512" s="57"/>
      <c r="R512" s="41"/>
      <c r="AF512" s="57"/>
      <c r="AH512" s="41"/>
      <c r="AV512" s="57"/>
      <c r="AX512" s="41"/>
      <c r="BL512" s="57"/>
      <c r="BN512" s="41"/>
      <c r="CB512" s="57"/>
      <c r="CD512" s="41"/>
    </row>
    <row r="513" ht="12.75" customHeight="1">
      <c r="P513" s="57"/>
      <c r="R513" s="41"/>
      <c r="AF513" s="57"/>
      <c r="AH513" s="41"/>
      <c r="AV513" s="57"/>
      <c r="AX513" s="41"/>
      <c r="BL513" s="57"/>
      <c r="BN513" s="41"/>
      <c r="CB513" s="57"/>
      <c r="CD513" s="41"/>
    </row>
    <row r="514" ht="12.75" customHeight="1">
      <c r="P514" s="57"/>
      <c r="R514" s="41"/>
      <c r="AF514" s="57"/>
      <c r="AH514" s="41"/>
      <c r="AV514" s="57"/>
      <c r="AX514" s="41"/>
      <c r="BL514" s="57"/>
      <c r="BN514" s="41"/>
      <c r="CB514" s="57"/>
      <c r="CD514" s="41"/>
    </row>
    <row r="515" ht="12.75" customHeight="1">
      <c r="P515" s="57"/>
      <c r="R515" s="41"/>
      <c r="AF515" s="57"/>
      <c r="AH515" s="41"/>
      <c r="AV515" s="57"/>
      <c r="AX515" s="41"/>
      <c r="BL515" s="57"/>
      <c r="BN515" s="41"/>
      <c r="CB515" s="57"/>
      <c r="CD515" s="41"/>
    </row>
    <row r="516" ht="12.75" customHeight="1">
      <c r="P516" s="57"/>
      <c r="R516" s="41"/>
      <c r="AF516" s="57"/>
      <c r="AH516" s="41"/>
      <c r="AV516" s="57"/>
      <c r="AX516" s="41"/>
      <c r="BL516" s="57"/>
      <c r="BN516" s="41"/>
      <c r="CB516" s="57"/>
      <c r="CD516" s="41"/>
    </row>
    <row r="517" ht="12.75" customHeight="1">
      <c r="P517" s="57"/>
      <c r="R517" s="41"/>
      <c r="AF517" s="57"/>
      <c r="AH517" s="41"/>
      <c r="AV517" s="57"/>
      <c r="AX517" s="41"/>
      <c r="BL517" s="57"/>
      <c r="BN517" s="41"/>
      <c r="CB517" s="57"/>
      <c r="CD517" s="41"/>
    </row>
    <row r="518" ht="12.75" customHeight="1">
      <c r="P518" s="57"/>
      <c r="R518" s="41"/>
      <c r="AF518" s="57"/>
      <c r="AH518" s="41"/>
      <c r="AV518" s="57"/>
      <c r="AX518" s="41"/>
      <c r="BL518" s="57"/>
      <c r="BN518" s="41"/>
      <c r="CB518" s="57"/>
      <c r="CD518" s="41"/>
    </row>
    <row r="519" ht="12.75" customHeight="1">
      <c r="P519" s="57"/>
      <c r="R519" s="41"/>
      <c r="AF519" s="57"/>
      <c r="AH519" s="41"/>
      <c r="AV519" s="57"/>
      <c r="AX519" s="41"/>
      <c r="BL519" s="57"/>
      <c r="BN519" s="41"/>
      <c r="CB519" s="57"/>
      <c r="CD519" s="41"/>
    </row>
    <row r="520" ht="12.75" customHeight="1">
      <c r="P520" s="57"/>
      <c r="R520" s="41"/>
      <c r="AF520" s="57"/>
      <c r="AH520" s="41"/>
      <c r="AV520" s="57"/>
      <c r="AX520" s="41"/>
      <c r="BL520" s="57"/>
      <c r="BN520" s="41"/>
      <c r="CB520" s="57"/>
      <c r="CD520" s="41"/>
    </row>
    <row r="521" ht="12.75" customHeight="1">
      <c r="P521" s="57"/>
      <c r="R521" s="41"/>
      <c r="AF521" s="57"/>
      <c r="AH521" s="41"/>
      <c r="AV521" s="57"/>
      <c r="AX521" s="41"/>
      <c r="BL521" s="57"/>
      <c r="BN521" s="41"/>
      <c r="CB521" s="57"/>
      <c r="CD521" s="41"/>
    </row>
    <row r="522" ht="12.75" customHeight="1">
      <c r="P522" s="57"/>
      <c r="R522" s="41"/>
      <c r="AF522" s="57"/>
      <c r="AH522" s="41"/>
      <c r="AV522" s="57"/>
      <c r="AX522" s="41"/>
      <c r="BL522" s="57"/>
      <c r="BN522" s="41"/>
      <c r="CB522" s="57"/>
      <c r="CD522" s="41"/>
    </row>
    <row r="523" ht="12.75" customHeight="1">
      <c r="P523" s="57"/>
      <c r="R523" s="41"/>
      <c r="AF523" s="57"/>
      <c r="AH523" s="41"/>
      <c r="AV523" s="57"/>
      <c r="AX523" s="41"/>
      <c r="BL523" s="57"/>
      <c r="BN523" s="41"/>
      <c r="CB523" s="57"/>
      <c r="CD523" s="41"/>
    </row>
    <row r="524" ht="12.75" customHeight="1">
      <c r="P524" s="57"/>
      <c r="R524" s="41"/>
      <c r="AF524" s="57"/>
      <c r="AH524" s="41"/>
      <c r="AV524" s="57"/>
      <c r="AX524" s="41"/>
      <c r="BL524" s="57"/>
      <c r="BN524" s="41"/>
      <c r="CB524" s="57"/>
      <c r="CD524" s="41"/>
    </row>
    <row r="525" ht="12.75" customHeight="1">
      <c r="P525" s="57"/>
      <c r="R525" s="41"/>
      <c r="AF525" s="57"/>
      <c r="AH525" s="41"/>
      <c r="AV525" s="57"/>
      <c r="AX525" s="41"/>
      <c r="BL525" s="57"/>
      <c r="BN525" s="41"/>
      <c r="CB525" s="57"/>
      <c r="CD525" s="41"/>
    </row>
    <row r="526" ht="12.75" customHeight="1">
      <c r="P526" s="57"/>
      <c r="R526" s="41"/>
      <c r="AF526" s="57"/>
      <c r="AH526" s="41"/>
      <c r="AV526" s="57"/>
      <c r="AX526" s="41"/>
      <c r="BL526" s="57"/>
      <c r="BN526" s="41"/>
      <c r="CB526" s="57"/>
      <c r="CD526" s="41"/>
    </row>
    <row r="527" ht="12.75" customHeight="1">
      <c r="P527" s="57"/>
      <c r="R527" s="41"/>
      <c r="AF527" s="57"/>
      <c r="AH527" s="41"/>
      <c r="AV527" s="57"/>
      <c r="AX527" s="41"/>
      <c r="BL527" s="57"/>
      <c r="BN527" s="41"/>
      <c r="CB527" s="57"/>
      <c r="CD527" s="41"/>
    </row>
    <row r="528" ht="12.75" customHeight="1">
      <c r="P528" s="57"/>
      <c r="R528" s="41"/>
      <c r="AF528" s="57"/>
      <c r="AH528" s="41"/>
      <c r="AV528" s="57"/>
      <c r="AX528" s="41"/>
      <c r="BL528" s="57"/>
      <c r="BN528" s="41"/>
      <c r="CB528" s="57"/>
      <c r="CD528" s="41"/>
    </row>
    <row r="529" ht="12.75" customHeight="1">
      <c r="P529" s="57"/>
      <c r="R529" s="41"/>
      <c r="AF529" s="57"/>
      <c r="AH529" s="41"/>
      <c r="AV529" s="57"/>
      <c r="AX529" s="41"/>
      <c r="BL529" s="57"/>
      <c r="BN529" s="41"/>
      <c r="CB529" s="57"/>
      <c r="CD529" s="41"/>
    </row>
    <row r="530" ht="12.75" customHeight="1">
      <c r="P530" s="57"/>
      <c r="R530" s="41"/>
      <c r="AF530" s="57"/>
      <c r="AH530" s="41"/>
      <c r="AV530" s="57"/>
      <c r="AX530" s="41"/>
      <c r="BL530" s="57"/>
      <c r="BN530" s="41"/>
      <c r="CB530" s="57"/>
      <c r="CD530" s="41"/>
    </row>
    <row r="531" ht="12.75" customHeight="1">
      <c r="P531" s="57"/>
      <c r="R531" s="41"/>
      <c r="AF531" s="57"/>
      <c r="AH531" s="41"/>
      <c r="AV531" s="57"/>
      <c r="AX531" s="41"/>
      <c r="BL531" s="57"/>
      <c r="BN531" s="41"/>
      <c r="CB531" s="57"/>
      <c r="CD531" s="41"/>
    </row>
    <row r="532" ht="12.75" customHeight="1">
      <c r="P532" s="57"/>
      <c r="R532" s="41"/>
      <c r="AF532" s="57"/>
      <c r="AH532" s="41"/>
      <c r="AV532" s="57"/>
      <c r="AX532" s="41"/>
      <c r="BL532" s="57"/>
      <c r="BN532" s="41"/>
      <c r="CB532" s="57"/>
      <c r="CD532" s="41"/>
    </row>
    <row r="533" ht="12.75" customHeight="1">
      <c r="P533" s="57"/>
      <c r="R533" s="41"/>
      <c r="AF533" s="57"/>
      <c r="AH533" s="41"/>
      <c r="AV533" s="57"/>
      <c r="AX533" s="41"/>
      <c r="BL533" s="57"/>
      <c r="BN533" s="41"/>
      <c r="CB533" s="57"/>
      <c r="CD533" s="41"/>
    </row>
    <row r="534" ht="12.75" customHeight="1">
      <c r="P534" s="57"/>
      <c r="R534" s="41"/>
      <c r="AF534" s="57"/>
      <c r="AH534" s="41"/>
      <c r="AV534" s="57"/>
      <c r="AX534" s="41"/>
      <c r="BL534" s="57"/>
      <c r="BN534" s="41"/>
      <c r="CB534" s="57"/>
      <c r="CD534" s="41"/>
    </row>
    <row r="535" ht="12.75" customHeight="1">
      <c r="P535" s="57"/>
      <c r="R535" s="41"/>
      <c r="AF535" s="57"/>
      <c r="AH535" s="41"/>
      <c r="AV535" s="57"/>
      <c r="AX535" s="41"/>
      <c r="BL535" s="57"/>
      <c r="BN535" s="41"/>
      <c r="CB535" s="57"/>
      <c r="CD535" s="41"/>
    </row>
    <row r="536" ht="12.75" customHeight="1">
      <c r="P536" s="57"/>
      <c r="R536" s="41"/>
      <c r="AF536" s="57"/>
      <c r="AH536" s="41"/>
      <c r="AV536" s="57"/>
      <c r="AX536" s="41"/>
      <c r="BL536" s="57"/>
      <c r="BN536" s="41"/>
      <c r="CB536" s="57"/>
      <c r="CD536" s="41"/>
    </row>
    <row r="537" ht="12.75" customHeight="1">
      <c r="P537" s="57"/>
      <c r="R537" s="41"/>
      <c r="AF537" s="57"/>
      <c r="AH537" s="41"/>
      <c r="AV537" s="57"/>
      <c r="AX537" s="41"/>
      <c r="BL537" s="57"/>
      <c r="BN537" s="41"/>
      <c r="CB537" s="57"/>
      <c r="CD537" s="41"/>
    </row>
    <row r="538" ht="12.75" customHeight="1">
      <c r="P538" s="57"/>
      <c r="R538" s="41"/>
      <c r="AF538" s="57"/>
      <c r="AH538" s="41"/>
      <c r="AV538" s="57"/>
      <c r="AX538" s="41"/>
      <c r="BL538" s="57"/>
      <c r="BN538" s="41"/>
      <c r="CB538" s="57"/>
      <c r="CD538" s="41"/>
    </row>
    <row r="539" ht="12.75" customHeight="1">
      <c r="P539" s="57"/>
      <c r="R539" s="41"/>
      <c r="AF539" s="57"/>
      <c r="AH539" s="41"/>
      <c r="AV539" s="57"/>
      <c r="AX539" s="41"/>
      <c r="BL539" s="57"/>
      <c r="BN539" s="41"/>
      <c r="CB539" s="57"/>
      <c r="CD539" s="41"/>
    </row>
    <row r="540" ht="12.75" customHeight="1">
      <c r="P540" s="57"/>
      <c r="R540" s="41"/>
      <c r="AF540" s="57"/>
      <c r="AH540" s="41"/>
      <c r="AV540" s="57"/>
      <c r="AX540" s="41"/>
      <c r="BL540" s="57"/>
      <c r="BN540" s="41"/>
      <c r="CB540" s="57"/>
      <c r="CD540" s="41"/>
    </row>
    <row r="541" ht="12.75" customHeight="1">
      <c r="P541" s="57"/>
      <c r="R541" s="41"/>
      <c r="AF541" s="57"/>
      <c r="AH541" s="41"/>
      <c r="AV541" s="57"/>
      <c r="AX541" s="41"/>
      <c r="BL541" s="57"/>
      <c r="BN541" s="41"/>
      <c r="CB541" s="57"/>
      <c r="CD541" s="41"/>
    </row>
    <row r="542" ht="12.75" customHeight="1">
      <c r="P542" s="57"/>
      <c r="R542" s="41"/>
      <c r="AF542" s="57"/>
      <c r="AH542" s="41"/>
      <c r="AV542" s="57"/>
      <c r="AX542" s="41"/>
      <c r="BL542" s="57"/>
      <c r="BN542" s="41"/>
      <c r="CB542" s="57"/>
      <c r="CD542" s="41"/>
    </row>
    <row r="543" ht="12.75" customHeight="1">
      <c r="P543" s="57"/>
      <c r="R543" s="41"/>
      <c r="AF543" s="57"/>
      <c r="AH543" s="41"/>
      <c r="AV543" s="57"/>
      <c r="AX543" s="41"/>
      <c r="BL543" s="57"/>
      <c r="BN543" s="41"/>
      <c r="CB543" s="57"/>
      <c r="CD543" s="41"/>
    </row>
    <row r="544" ht="12.75" customHeight="1">
      <c r="P544" s="57"/>
      <c r="R544" s="41"/>
      <c r="AF544" s="57"/>
      <c r="AH544" s="41"/>
      <c r="AV544" s="57"/>
      <c r="AX544" s="41"/>
      <c r="BL544" s="57"/>
      <c r="BN544" s="41"/>
      <c r="CB544" s="57"/>
      <c r="CD544" s="41"/>
    </row>
    <row r="545" ht="12.75" customHeight="1">
      <c r="P545" s="57"/>
      <c r="R545" s="41"/>
      <c r="AF545" s="57"/>
      <c r="AH545" s="41"/>
      <c r="AV545" s="57"/>
      <c r="AX545" s="41"/>
      <c r="BL545" s="57"/>
      <c r="BN545" s="41"/>
      <c r="CB545" s="57"/>
      <c r="CD545" s="41"/>
    </row>
    <row r="546" ht="12.75" customHeight="1">
      <c r="P546" s="57"/>
      <c r="R546" s="41"/>
      <c r="AF546" s="57"/>
      <c r="AH546" s="41"/>
      <c r="AV546" s="57"/>
      <c r="AX546" s="41"/>
      <c r="BL546" s="57"/>
      <c r="BN546" s="41"/>
      <c r="CB546" s="57"/>
      <c r="CD546" s="41"/>
    </row>
    <row r="547" ht="12.75" customHeight="1">
      <c r="P547" s="57"/>
      <c r="R547" s="41"/>
      <c r="AF547" s="57"/>
      <c r="AH547" s="41"/>
      <c r="AV547" s="57"/>
      <c r="AX547" s="41"/>
      <c r="BL547" s="57"/>
      <c r="BN547" s="41"/>
      <c r="CB547" s="57"/>
      <c r="CD547" s="41"/>
    </row>
    <row r="548" ht="12.75" customHeight="1">
      <c r="P548" s="57"/>
      <c r="R548" s="41"/>
      <c r="AF548" s="57"/>
      <c r="AH548" s="41"/>
      <c r="AV548" s="57"/>
      <c r="AX548" s="41"/>
      <c r="BL548" s="57"/>
      <c r="BN548" s="41"/>
      <c r="CB548" s="57"/>
      <c r="CD548" s="41"/>
    </row>
    <row r="549" ht="12.75" customHeight="1">
      <c r="P549" s="57"/>
      <c r="R549" s="41"/>
      <c r="AF549" s="57"/>
      <c r="AH549" s="41"/>
      <c r="AV549" s="57"/>
      <c r="AX549" s="41"/>
      <c r="BL549" s="57"/>
      <c r="BN549" s="41"/>
      <c r="CB549" s="57"/>
      <c r="CD549" s="41"/>
    </row>
    <row r="550" ht="12.75" customHeight="1">
      <c r="P550" s="57"/>
      <c r="R550" s="41"/>
      <c r="AF550" s="57"/>
      <c r="AH550" s="41"/>
      <c r="AV550" s="57"/>
      <c r="AX550" s="41"/>
      <c r="BL550" s="57"/>
      <c r="BN550" s="41"/>
      <c r="CB550" s="57"/>
      <c r="CD550" s="41"/>
    </row>
    <row r="551" ht="12.75" customHeight="1">
      <c r="P551" s="57"/>
      <c r="R551" s="41"/>
      <c r="AF551" s="57"/>
      <c r="AH551" s="41"/>
      <c r="AV551" s="57"/>
      <c r="AX551" s="41"/>
      <c r="BL551" s="57"/>
      <c r="BN551" s="41"/>
      <c r="CB551" s="57"/>
      <c r="CD551" s="41"/>
    </row>
    <row r="552" ht="12.75" customHeight="1">
      <c r="P552" s="57"/>
      <c r="R552" s="41"/>
      <c r="AF552" s="57"/>
      <c r="AH552" s="41"/>
      <c r="AV552" s="57"/>
      <c r="AX552" s="41"/>
      <c r="BL552" s="57"/>
      <c r="BN552" s="41"/>
      <c r="CB552" s="57"/>
      <c r="CD552" s="41"/>
    </row>
    <row r="553" ht="12.75" customHeight="1">
      <c r="P553" s="57"/>
      <c r="R553" s="41"/>
      <c r="AF553" s="57"/>
      <c r="AH553" s="41"/>
      <c r="AV553" s="57"/>
      <c r="AX553" s="41"/>
      <c r="BL553" s="57"/>
      <c r="BN553" s="41"/>
      <c r="CB553" s="57"/>
      <c r="CD553" s="41"/>
    </row>
    <row r="554" ht="12.75" customHeight="1">
      <c r="P554" s="57"/>
      <c r="R554" s="41"/>
      <c r="AF554" s="57"/>
      <c r="AH554" s="41"/>
      <c r="AV554" s="57"/>
      <c r="AX554" s="41"/>
      <c r="BL554" s="57"/>
      <c r="BN554" s="41"/>
      <c r="CB554" s="57"/>
      <c r="CD554" s="41"/>
    </row>
    <row r="555" ht="12.75" customHeight="1">
      <c r="P555" s="57"/>
      <c r="R555" s="41"/>
      <c r="AF555" s="57"/>
      <c r="AH555" s="41"/>
      <c r="AV555" s="57"/>
      <c r="AX555" s="41"/>
      <c r="BL555" s="57"/>
      <c r="BN555" s="41"/>
      <c r="CB555" s="57"/>
      <c r="CD555" s="41"/>
    </row>
    <row r="556" ht="12.75" customHeight="1">
      <c r="P556" s="57"/>
      <c r="R556" s="41"/>
      <c r="AF556" s="57"/>
      <c r="AH556" s="41"/>
      <c r="AV556" s="57"/>
      <c r="AX556" s="41"/>
      <c r="BL556" s="57"/>
      <c r="BN556" s="41"/>
      <c r="CB556" s="57"/>
      <c r="CD556" s="41"/>
    </row>
    <row r="557" ht="12.75" customHeight="1">
      <c r="P557" s="57"/>
      <c r="R557" s="41"/>
      <c r="AF557" s="57"/>
      <c r="AH557" s="41"/>
      <c r="AV557" s="57"/>
      <c r="AX557" s="41"/>
      <c r="BL557" s="57"/>
      <c r="BN557" s="41"/>
      <c r="CB557" s="57"/>
      <c r="CD557" s="41"/>
    </row>
    <row r="558" ht="12.75" customHeight="1">
      <c r="P558" s="57"/>
      <c r="R558" s="41"/>
      <c r="AF558" s="57"/>
      <c r="AH558" s="41"/>
      <c r="AV558" s="57"/>
      <c r="AX558" s="41"/>
      <c r="BL558" s="57"/>
      <c r="BN558" s="41"/>
      <c r="CB558" s="57"/>
      <c r="CD558" s="41"/>
    </row>
    <row r="559" ht="12.75" customHeight="1">
      <c r="P559" s="57"/>
      <c r="R559" s="41"/>
      <c r="AF559" s="57"/>
      <c r="AH559" s="41"/>
      <c r="AV559" s="57"/>
      <c r="AX559" s="41"/>
      <c r="BL559" s="57"/>
      <c r="BN559" s="41"/>
      <c r="CB559" s="57"/>
      <c r="CD559" s="41"/>
    </row>
    <row r="560" ht="12.75" customHeight="1">
      <c r="P560" s="57"/>
      <c r="R560" s="41"/>
      <c r="AF560" s="57"/>
      <c r="AH560" s="41"/>
      <c r="AV560" s="57"/>
      <c r="AX560" s="41"/>
      <c r="BL560" s="57"/>
      <c r="BN560" s="41"/>
      <c r="CB560" s="57"/>
      <c r="CD560" s="41"/>
    </row>
    <row r="561" ht="12.75" customHeight="1">
      <c r="P561" s="57"/>
      <c r="R561" s="41"/>
      <c r="AF561" s="57"/>
      <c r="AH561" s="41"/>
      <c r="AV561" s="57"/>
      <c r="AX561" s="41"/>
      <c r="BL561" s="57"/>
      <c r="BN561" s="41"/>
      <c r="CB561" s="57"/>
      <c r="CD561" s="41"/>
    </row>
    <row r="562" ht="12.75" customHeight="1">
      <c r="P562" s="57"/>
      <c r="R562" s="41"/>
      <c r="AF562" s="57"/>
      <c r="AH562" s="41"/>
      <c r="AV562" s="57"/>
      <c r="AX562" s="41"/>
      <c r="BL562" s="57"/>
      <c r="BN562" s="41"/>
      <c r="CB562" s="57"/>
      <c r="CD562" s="41"/>
    </row>
    <row r="563" ht="12.75" customHeight="1">
      <c r="P563" s="57"/>
      <c r="R563" s="41"/>
      <c r="AF563" s="57"/>
      <c r="AH563" s="41"/>
      <c r="AV563" s="57"/>
      <c r="AX563" s="41"/>
      <c r="BL563" s="57"/>
      <c r="BN563" s="41"/>
      <c r="CB563" s="57"/>
      <c r="CD563" s="41"/>
    </row>
    <row r="564" ht="12.75" customHeight="1">
      <c r="P564" s="57"/>
      <c r="R564" s="41"/>
      <c r="AF564" s="57"/>
      <c r="AH564" s="41"/>
      <c r="AV564" s="57"/>
      <c r="AX564" s="41"/>
      <c r="BL564" s="57"/>
      <c r="BN564" s="41"/>
      <c r="CB564" s="57"/>
      <c r="CD564" s="41"/>
    </row>
    <row r="565" ht="12.75" customHeight="1">
      <c r="P565" s="57"/>
      <c r="R565" s="41"/>
      <c r="AF565" s="57"/>
      <c r="AH565" s="41"/>
      <c r="AV565" s="57"/>
      <c r="AX565" s="41"/>
      <c r="BL565" s="57"/>
      <c r="BN565" s="41"/>
      <c r="CB565" s="57"/>
      <c r="CD565" s="41"/>
    </row>
    <row r="566" ht="12.75" customHeight="1">
      <c r="P566" s="57"/>
      <c r="R566" s="41"/>
      <c r="AF566" s="57"/>
      <c r="AH566" s="41"/>
      <c r="AV566" s="57"/>
      <c r="AX566" s="41"/>
      <c r="BL566" s="57"/>
      <c r="BN566" s="41"/>
      <c r="CB566" s="57"/>
      <c r="CD566" s="41"/>
    </row>
    <row r="567" ht="12.75" customHeight="1">
      <c r="P567" s="57"/>
      <c r="R567" s="41"/>
      <c r="AF567" s="57"/>
      <c r="AH567" s="41"/>
      <c r="AV567" s="57"/>
      <c r="AX567" s="41"/>
      <c r="BL567" s="57"/>
      <c r="BN567" s="41"/>
      <c r="CB567" s="57"/>
      <c r="CD567" s="41"/>
    </row>
    <row r="568" ht="12.75" customHeight="1">
      <c r="P568" s="57"/>
      <c r="R568" s="41"/>
      <c r="AF568" s="57"/>
      <c r="AH568" s="41"/>
      <c r="AV568" s="57"/>
      <c r="AX568" s="41"/>
      <c r="BL568" s="57"/>
      <c r="BN568" s="41"/>
      <c r="CB568" s="57"/>
      <c r="CD568" s="41"/>
    </row>
    <row r="569" ht="12.75" customHeight="1">
      <c r="P569" s="57"/>
      <c r="R569" s="41"/>
      <c r="AF569" s="57"/>
      <c r="AH569" s="41"/>
      <c r="AV569" s="57"/>
      <c r="AX569" s="41"/>
      <c r="BL569" s="57"/>
      <c r="BN569" s="41"/>
      <c r="CB569" s="57"/>
      <c r="CD569" s="41"/>
    </row>
    <row r="570" ht="12.75" customHeight="1">
      <c r="P570" s="57"/>
      <c r="R570" s="41"/>
      <c r="AF570" s="57"/>
      <c r="AH570" s="41"/>
      <c r="AV570" s="57"/>
      <c r="AX570" s="41"/>
      <c r="BL570" s="57"/>
      <c r="BN570" s="41"/>
      <c r="CB570" s="57"/>
      <c r="CD570" s="41"/>
    </row>
    <row r="571" ht="12.75" customHeight="1">
      <c r="P571" s="57"/>
      <c r="R571" s="41"/>
      <c r="AF571" s="57"/>
      <c r="AH571" s="41"/>
      <c r="AV571" s="57"/>
      <c r="AX571" s="41"/>
      <c r="BL571" s="57"/>
      <c r="BN571" s="41"/>
      <c r="CB571" s="57"/>
      <c r="CD571" s="41"/>
    </row>
    <row r="572" ht="12.75" customHeight="1">
      <c r="P572" s="57"/>
      <c r="R572" s="41"/>
      <c r="AF572" s="57"/>
      <c r="AH572" s="41"/>
      <c r="AV572" s="57"/>
      <c r="AX572" s="41"/>
      <c r="BL572" s="57"/>
      <c r="BN572" s="41"/>
      <c r="CB572" s="57"/>
      <c r="CD572" s="41"/>
    </row>
    <row r="573" ht="12.75" customHeight="1">
      <c r="P573" s="57"/>
      <c r="R573" s="41"/>
      <c r="AF573" s="57"/>
      <c r="AH573" s="41"/>
      <c r="AV573" s="57"/>
      <c r="AX573" s="41"/>
      <c r="BL573" s="57"/>
      <c r="BN573" s="41"/>
      <c r="CB573" s="57"/>
      <c r="CD573" s="41"/>
    </row>
    <row r="574" ht="12.75" customHeight="1">
      <c r="P574" s="57"/>
      <c r="R574" s="41"/>
      <c r="AF574" s="57"/>
      <c r="AH574" s="41"/>
      <c r="AV574" s="57"/>
      <c r="AX574" s="41"/>
      <c r="BL574" s="57"/>
      <c r="BN574" s="41"/>
      <c r="CB574" s="57"/>
      <c r="CD574" s="41"/>
    </row>
    <row r="575" ht="12.75" customHeight="1">
      <c r="P575" s="57"/>
      <c r="R575" s="41"/>
      <c r="AF575" s="57"/>
      <c r="AH575" s="41"/>
      <c r="AV575" s="57"/>
      <c r="AX575" s="41"/>
      <c r="BL575" s="57"/>
      <c r="BN575" s="41"/>
      <c r="CB575" s="57"/>
      <c r="CD575" s="41"/>
    </row>
    <row r="576" ht="12.75" customHeight="1">
      <c r="P576" s="57"/>
      <c r="R576" s="41"/>
      <c r="AF576" s="57"/>
      <c r="AH576" s="41"/>
      <c r="AV576" s="57"/>
      <c r="AX576" s="41"/>
      <c r="BL576" s="57"/>
      <c r="BN576" s="41"/>
      <c r="CB576" s="57"/>
      <c r="CD576" s="41"/>
    </row>
    <row r="577" ht="12.75" customHeight="1">
      <c r="P577" s="57"/>
      <c r="R577" s="41"/>
      <c r="AF577" s="57"/>
      <c r="AH577" s="41"/>
      <c r="AV577" s="57"/>
      <c r="AX577" s="41"/>
      <c r="BL577" s="57"/>
      <c r="BN577" s="41"/>
      <c r="CB577" s="57"/>
      <c r="CD577" s="41"/>
    </row>
    <row r="578" ht="12.75" customHeight="1">
      <c r="P578" s="57"/>
      <c r="R578" s="41"/>
      <c r="AF578" s="57"/>
      <c r="AH578" s="41"/>
      <c r="AV578" s="57"/>
      <c r="AX578" s="41"/>
      <c r="BL578" s="57"/>
      <c r="BN578" s="41"/>
      <c r="CB578" s="57"/>
      <c r="CD578" s="41"/>
    </row>
    <row r="579" ht="12.75" customHeight="1">
      <c r="P579" s="57"/>
      <c r="R579" s="41"/>
      <c r="AF579" s="57"/>
      <c r="AH579" s="41"/>
      <c r="AV579" s="57"/>
      <c r="AX579" s="41"/>
      <c r="BL579" s="57"/>
      <c r="BN579" s="41"/>
      <c r="CB579" s="57"/>
      <c r="CD579" s="41"/>
    </row>
    <row r="580" ht="12.75" customHeight="1">
      <c r="P580" s="57"/>
      <c r="R580" s="41"/>
      <c r="AF580" s="57"/>
      <c r="AH580" s="41"/>
      <c r="AV580" s="57"/>
      <c r="AX580" s="41"/>
      <c r="BL580" s="57"/>
      <c r="BN580" s="41"/>
      <c r="CB580" s="57"/>
      <c r="CD580" s="41"/>
    </row>
    <row r="581" ht="12.75" customHeight="1">
      <c r="P581" s="57"/>
      <c r="R581" s="41"/>
      <c r="AF581" s="57"/>
      <c r="AH581" s="41"/>
      <c r="AV581" s="57"/>
      <c r="AX581" s="41"/>
      <c r="BL581" s="57"/>
      <c r="BN581" s="41"/>
      <c r="CB581" s="57"/>
      <c r="CD581" s="41"/>
    </row>
    <row r="582" ht="12.75" customHeight="1">
      <c r="P582" s="57"/>
      <c r="R582" s="41"/>
      <c r="AF582" s="57"/>
      <c r="AH582" s="41"/>
      <c r="AV582" s="57"/>
      <c r="AX582" s="41"/>
      <c r="BL582" s="57"/>
      <c r="BN582" s="41"/>
      <c r="CB582" s="57"/>
      <c r="CD582" s="41"/>
    </row>
    <row r="583" ht="12.75" customHeight="1">
      <c r="P583" s="57"/>
      <c r="R583" s="41"/>
      <c r="AF583" s="57"/>
      <c r="AH583" s="41"/>
      <c r="AV583" s="57"/>
      <c r="AX583" s="41"/>
      <c r="BL583" s="57"/>
      <c r="BN583" s="41"/>
      <c r="CB583" s="57"/>
      <c r="CD583" s="41"/>
    </row>
    <row r="584" ht="12.75" customHeight="1">
      <c r="P584" s="57"/>
      <c r="R584" s="41"/>
      <c r="AF584" s="57"/>
      <c r="AH584" s="41"/>
      <c r="AV584" s="57"/>
      <c r="AX584" s="41"/>
      <c r="BL584" s="57"/>
      <c r="BN584" s="41"/>
      <c r="CB584" s="57"/>
      <c r="CD584" s="41"/>
    </row>
    <row r="585" ht="12.75" customHeight="1">
      <c r="P585" s="57"/>
      <c r="R585" s="41"/>
      <c r="AF585" s="57"/>
      <c r="AH585" s="41"/>
      <c r="AV585" s="57"/>
      <c r="AX585" s="41"/>
      <c r="BL585" s="57"/>
      <c r="BN585" s="41"/>
      <c r="CB585" s="57"/>
      <c r="CD585" s="41"/>
    </row>
    <row r="586" ht="12.75" customHeight="1">
      <c r="P586" s="57"/>
      <c r="R586" s="41"/>
      <c r="AF586" s="57"/>
      <c r="AH586" s="41"/>
      <c r="AV586" s="57"/>
      <c r="AX586" s="41"/>
      <c r="BL586" s="57"/>
      <c r="BN586" s="41"/>
      <c r="CB586" s="57"/>
      <c r="CD586" s="41"/>
    </row>
    <row r="587" ht="12.75" customHeight="1">
      <c r="P587" s="57"/>
      <c r="R587" s="41"/>
      <c r="AF587" s="57"/>
      <c r="AH587" s="41"/>
      <c r="AV587" s="57"/>
      <c r="AX587" s="41"/>
      <c r="BL587" s="57"/>
      <c r="BN587" s="41"/>
      <c r="CB587" s="57"/>
      <c r="CD587" s="41"/>
    </row>
    <row r="588" ht="12.75" customHeight="1">
      <c r="P588" s="57"/>
      <c r="R588" s="41"/>
      <c r="AF588" s="57"/>
      <c r="AH588" s="41"/>
      <c r="AV588" s="57"/>
      <c r="AX588" s="41"/>
      <c r="BL588" s="57"/>
      <c r="BN588" s="41"/>
      <c r="CB588" s="57"/>
      <c r="CD588" s="41"/>
    </row>
    <row r="589" ht="12.75" customHeight="1">
      <c r="P589" s="57"/>
      <c r="R589" s="41"/>
      <c r="AF589" s="57"/>
      <c r="AH589" s="41"/>
      <c r="AV589" s="57"/>
      <c r="AX589" s="41"/>
      <c r="BL589" s="57"/>
      <c r="BN589" s="41"/>
      <c r="CB589" s="57"/>
      <c r="CD589" s="41"/>
    </row>
    <row r="590" ht="12.75" customHeight="1">
      <c r="P590" s="57"/>
      <c r="R590" s="41"/>
      <c r="AF590" s="57"/>
      <c r="AH590" s="41"/>
      <c r="AV590" s="57"/>
      <c r="AX590" s="41"/>
      <c r="BL590" s="57"/>
      <c r="BN590" s="41"/>
      <c r="CB590" s="57"/>
      <c r="CD590" s="41"/>
    </row>
    <row r="591" ht="12.75" customHeight="1">
      <c r="P591" s="57"/>
      <c r="R591" s="41"/>
      <c r="AF591" s="57"/>
      <c r="AH591" s="41"/>
      <c r="AV591" s="57"/>
      <c r="AX591" s="41"/>
      <c r="BL591" s="57"/>
      <c r="BN591" s="41"/>
      <c r="CB591" s="57"/>
      <c r="CD591" s="41"/>
    </row>
    <row r="592" ht="12.75" customHeight="1">
      <c r="P592" s="57"/>
      <c r="R592" s="41"/>
      <c r="AF592" s="57"/>
      <c r="AH592" s="41"/>
      <c r="AV592" s="57"/>
      <c r="AX592" s="41"/>
      <c r="BL592" s="57"/>
      <c r="BN592" s="41"/>
      <c r="CB592" s="57"/>
      <c r="CD592" s="41"/>
    </row>
    <row r="593" ht="12.75" customHeight="1">
      <c r="P593" s="57"/>
      <c r="R593" s="41"/>
      <c r="AF593" s="57"/>
      <c r="AH593" s="41"/>
      <c r="AV593" s="57"/>
      <c r="AX593" s="41"/>
      <c r="BL593" s="57"/>
      <c r="BN593" s="41"/>
      <c r="CB593" s="57"/>
      <c r="CD593" s="41"/>
    </row>
    <row r="594" ht="12.75" customHeight="1">
      <c r="P594" s="57"/>
      <c r="R594" s="41"/>
      <c r="AF594" s="57"/>
      <c r="AH594" s="41"/>
      <c r="AV594" s="57"/>
      <c r="AX594" s="41"/>
      <c r="BL594" s="57"/>
      <c r="BN594" s="41"/>
      <c r="CB594" s="57"/>
      <c r="CD594" s="41"/>
    </row>
    <row r="595" ht="12.75" customHeight="1">
      <c r="P595" s="57"/>
      <c r="R595" s="41"/>
      <c r="AF595" s="57"/>
      <c r="AH595" s="41"/>
      <c r="AV595" s="57"/>
      <c r="AX595" s="41"/>
      <c r="BL595" s="57"/>
      <c r="BN595" s="41"/>
      <c r="CB595" s="57"/>
      <c r="CD595" s="41"/>
    </row>
    <row r="596" ht="12.75" customHeight="1">
      <c r="P596" s="57"/>
      <c r="R596" s="41"/>
      <c r="AF596" s="57"/>
      <c r="AH596" s="41"/>
      <c r="AV596" s="57"/>
      <c r="AX596" s="41"/>
      <c r="BL596" s="57"/>
      <c r="BN596" s="41"/>
      <c r="CB596" s="57"/>
      <c r="CD596" s="41"/>
    </row>
    <row r="597" ht="12.75" customHeight="1">
      <c r="P597" s="57"/>
      <c r="R597" s="41"/>
      <c r="AF597" s="57"/>
      <c r="AH597" s="41"/>
      <c r="AV597" s="57"/>
      <c r="AX597" s="41"/>
      <c r="BL597" s="57"/>
      <c r="BN597" s="41"/>
      <c r="CB597" s="57"/>
      <c r="CD597" s="41"/>
    </row>
    <row r="598" ht="12.75" customHeight="1">
      <c r="P598" s="57"/>
      <c r="R598" s="41"/>
      <c r="AF598" s="57"/>
      <c r="AH598" s="41"/>
      <c r="AV598" s="57"/>
      <c r="AX598" s="41"/>
      <c r="BL598" s="57"/>
      <c r="BN598" s="41"/>
      <c r="CB598" s="57"/>
      <c r="CD598" s="41"/>
    </row>
    <row r="599" ht="12.75" customHeight="1">
      <c r="P599" s="57"/>
      <c r="R599" s="41"/>
      <c r="AF599" s="57"/>
      <c r="AH599" s="41"/>
      <c r="AV599" s="57"/>
      <c r="AX599" s="41"/>
      <c r="BL599" s="57"/>
      <c r="BN599" s="41"/>
      <c r="CB599" s="57"/>
      <c r="CD599" s="41"/>
    </row>
    <row r="600" ht="12.75" customHeight="1">
      <c r="P600" s="57"/>
      <c r="R600" s="41"/>
      <c r="AF600" s="57"/>
      <c r="AH600" s="41"/>
      <c r="AV600" s="57"/>
      <c r="AX600" s="41"/>
      <c r="BL600" s="57"/>
      <c r="BN600" s="41"/>
      <c r="CB600" s="57"/>
      <c r="CD600" s="41"/>
    </row>
    <row r="601" ht="12.75" customHeight="1">
      <c r="P601" s="57"/>
      <c r="R601" s="41"/>
      <c r="AF601" s="57"/>
      <c r="AH601" s="41"/>
      <c r="AV601" s="57"/>
      <c r="AX601" s="41"/>
      <c r="BL601" s="57"/>
      <c r="BN601" s="41"/>
      <c r="CB601" s="57"/>
      <c r="CD601" s="41"/>
    </row>
    <row r="602" ht="12.75" customHeight="1">
      <c r="P602" s="57"/>
      <c r="R602" s="41"/>
      <c r="AF602" s="57"/>
      <c r="AH602" s="41"/>
      <c r="AV602" s="57"/>
      <c r="AX602" s="41"/>
      <c r="BL602" s="57"/>
      <c r="BN602" s="41"/>
      <c r="CB602" s="57"/>
      <c r="CD602" s="41"/>
    </row>
    <row r="603" ht="12.75" customHeight="1">
      <c r="P603" s="57"/>
      <c r="R603" s="41"/>
      <c r="AF603" s="57"/>
      <c r="AH603" s="41"/>
      <c r="AV603" s="57"/>
      <c r="AX603" s="41"/>
      <c r="BL603" s="57"/>
      <c r="BN603" s="41"/>
      <c r="CB603" s="57"/>
      <c r="CD603" s="41"/>
    </row>
    <row r="604" ht="12.75" customHeight="1">
      <c r="P604" s="57"/>
      <c r="R604" s="41"/>
      <c r="AF604" s="57"/>
      <c r="AH604" s="41"/>
      <c r="AV604" s="57"/>
      <c r="AX604" s="41"/>
      <c r="BL604" s="57"/>
      <c r="BN604" s="41"/>
      <c r="CB604" s="57"/>
      <c r="CD604" s="41"/>
    </row>
    <row r="605" ht="12.75" customHeight="1">
      <c r="P605" s="57"/>
      <c r="R605" s="41"/>
      <c r="AF605" s="57"/>
      <c r="AH605" s="41"/>
      <c r="AV605" s="57"/>
      <c r="AX605" s="41"/>
      <c r="BL605" s="57"/>
      <c r="BN605" s="41"/>
      <c r="CB605" s="57"/>
      <c r="CD605" s="41"/>
    </row>
    <row r="606" ht="12.75" customHeight="1">
      <c r="P606" s="57"/>
      <c r="R606" s="41"/>
      <c r="AF606" s="57"/>
      <c r="AH606" s="41"/>
      <c r="AV606" s="57"/>
      <c r="AX606" s="41"/>
      <c r="BL606" s="57"/>
      <c r="BN606" s="41"/>
      <c r="CB606" s="57"/>
      <c r="CD606" s="41"/>
    </row>
    <row r="607" ht="12.75" customHeight="1">
      <c r="P607" s="57"/>
      <c r="R607" s="41"/>
      <c r="AF607" s="57"/>
      <c r="AH607" s="41"/>
      <c r="AV607" s="57"/>
      <c r="AX607" s="41"/>
      <c r="BL607" s="57"/>
      <c r="BN607" s="41"/>
      <c r="CB607" s="57"/>
      <c r="CD607" s="41"/>
    </row>
    <row r="608" ht="12.75" customHeight="1">
      <c r="P608" s="57"/>
      <c r="R608" s="41"/>
      <c r="AF608" s="57"/>
      <c r="AH608" s="41"/>
      <c r="AV608" s="57"/>
      <c r="AX608" s="41"/>
      <c r="BL608" s="57"/>
      <c r="BN608" s="41"/>
      <c r="CB608" s="57"/>
      <c r="CD608" s="41"/>
    </row>
    <row r="609" ht="12.75" customHeight="1">
      <c r="P609" s="57"/>
      <c r="R609" s="41"/>
      <c r="AF609" s="57"/>
      <c r="AH609" s="41"/>
      <c r="AV609" s="57"/>
      <c r="AX609" s="41"/>
      <c r="BL609" s="57"/>
      <c r="BN609" s="41"/>
      <c r="CB609" s="57"/>
      <c r="CD609" s="41"/>
    </row>
    <row r="610" ht="12.75" customHeight="1">
      <c r="P610" s="57"/>
      <c r="R610" s="41"/>
      <c r="AF610" s="57"/>
      <c r="AH610" s="41"/>
      <c r="AV610" s="57"/>
      <c r="AX610" s="41"/>
      <c r="BL610" s="57"/>
      <c r="BN610" s="41"/>
      <c r="CB610" s="57"/>
      <c r="CD610" s="41"/>
    </row>
    <row r="611" ht="12.75" customHeight="1">
      <c r="P611" s="57"/>
      <c r="R611" s="41"/>
      <c r="AF611" s="57"/>
      <c r="AH611" s="41"/>
      <c r="AV611" s="57"/>
      <c r="AX611" s="41"/>
      <c r="BL611" s="57"/>
      <c r="BN611" s="41"/>
      <c r="CB611" s="57"/>
      <c r="CD611" s="41"/>
    </row>
    <row r="612" ht="12.75" customHeight="1">
      <c r="P612" s="57"/>
      <c r="R612" s="41"/>
      <c r="AF612" s="57"/>
      <c r="AH612" s="41"/>
      <c r="AV612" s="57"/>
      <c r="AX612" s="41"/>
      <c r="BL612" s="57"/>
      <c r="BN612" s="41"/>
      <c r="CB612" s="57"/>
      <c r="CD612" s="41"/>
    </row>
    <row r="613" ht="12.75" customHeight="1">
      <c r="P613" s="57"/>
      <c r="R613" s="41"/>
      <c r="AF613" s="57"/>
      <c r="AH613" s="41"/>
      <c r="AV613" s="57"/>
      <c r="AX613" s="41"/>
      <c r="BL613" s="57"/>
      <c r="BN613" s="41"/>
      <c r="CB613" s="57"/>
      <c r="CD613" s="41"/>
    </row>
    <row r="614" ht="12.75" customHeight="1">
      <c r="P614" s="57"/>
      <c r="R614" s="41"/>
      <c r="AF614" s="57"/>
      <c r="AH614" s="41"/>
      <c r="AV614" s="57"/>
      <c r="AX614" s="41"/>
      <c r="BL614" s="57"/>
      <c r="BN614" s="41"/>
      <c r="CB614" s="57"/>
      <c r="CD614" s="41"/>
    </row>
    <row r="615" ht="12.75" customHeight="1">
      <c r="P615" s="57"/>
      <c r="R615" s="41"/>
      <c r="AF615" s="57"/>
      <c r="AH615" s="41"/>
      <c r="AV615" s="57"/>
      <c r="AX615" s="41"/>
      <c r="BL615" s="57"/>
      <c r="BN615" s="41"/>
      <c r="CB615" s="57"/>
      <c r="CD615" s="41"/>
    </row>
    <row r="616" ht="12.75" customHeight="1">
      <c r="P616" s="57"/>
      <c r="R616" s="41"/>
      <c r="AF616" s="57"/>
      <c r="AH616" s="41"/>
      <c r="AV616" s="57"/>
      <c r="AX616" s="41"/>
      <c r="BL616" s="57"/>
      <c r="BN616" s="41"/>
      <c r="CB616" s="57"/>
      <c r="CD616" s="41"/>
    </row>
    <row r="617" ht="12.75" customHeight="1">
      <c r="P617" s="57"/>
      <c r="R617" s="41"/>
      <c r="AF617" s="57"/>
      <c r="AH617" s="41"/>
      <c r="AV617" s="57"/>
      <c r="AX617" s="41"/>
      <c r="BL617" s="57"/>
      <c r="BN617" s="41"/>
      <c r="CB617" s="57"/>
      <c r="CD617" s="41"/>
    </row>
    <row r="618" ht="12.75" customHeight="1">
      <c r="P618" s="57"/>
      <c r="R618" s="41"/>
      <c r="AF618" s="57"/>
      <c r="AH618" s="41"/>
      <c r="AV618" s="57"/>
      <c r="AX618" s="41"/>
      <c r="BL618" s="57"/>
      <c r="BN618" s="41"/>
      <c r="CB618" s="57"/>
      <c r="CD618" s="41"/>
    </row>
    <row r="619" ht="12.75" customHeight="1">
      <c r="P619" s="57"/>
      <c r="R619" s="41"/>
      <c r="AF619" s="57"/>
      <c r="AH619" s="41"/>
      <c r="AV619" s="57"/>
      <c r="AX619" s="41"/>
      <c r="BL619" s="57"/>
      <c r="BN619" s="41"/>
      <c r="CB619" s="57"/>
      <c r="CD619" s="41"/>
    </row>
    <row r="620" ht="12.75" customHeight="1">
      <c r="P620" s="57"/>
      <c r="R620" s="41"/>
      <c r="AF620" s="57"/>
      <c r="AH620" s="41"/>
      <c r="AV620" s="57"/>
      <c r="AX620" s="41"/>
      <c r="BL620" s="57"/>
      <c r="BN620" s="41"/>
      <c r="CB620" s="57"/>
      <c r="CD620" s="41"/>
    </row>
    <row r="621" ht="12.75" customHeight="1">
      <c r="P621" s="57"/>
      <c r="R621" s="41"/>
      <c r="AF621" s="57"/>
      <c r="AH621" s="41"/>
      <c r="AV621" s="57"/>
      <c r="AX621" s="41"/>
      <c r="BL621" s="57"/>
      <c r="BN621" s="41"/>
      <c r="CB621" s="57"/>
      <c r="CD621" s="41"/>
    </row>
    <row r="622" ht="12.75" customHeight="1">
      <c r="P622" s="57"/>
      <c r="R622" s="41"/>
      <c r="AF622" s="57"/>
      <c r="AH622" s="41"/>
      <c r="AV622" s="57"/>
      <c r="AX622" s="41"/>
      <c r="BL622" s="57"/>
      <c r="BN622" s="41"/>
      <c r="CB622" s="57"/>
      <c r="CD622" s="41"/>
    </row>
    <row r="623" ht="12.75" customHeight="1">
      <c r="P623" s="57"/>
      <c r="R623" s="41"/>
      <c r="AF623" s="57"/>
      <c r="AH623" s="41"/>
      <c r="AV623" s="57"/>
      <c r="AX623" s="41"/>
      <c r="BL623" s="57"/>
      <c r="BN623" s="41"/>
      <c r="CB623" s="57"/>
      <c r="CD623" s="41"/>
    </row>
    <row r="624" ht="12.75" customHeight="1">
      <c r="P624" s="57"/>
      <c r="R624" s="41"/>
      <c r="AF624" s="57"/>
      <c r="AH624" s="41"/>
      <c r="AV624" s="57"/>
      <c r="AX624" s="41"/>
      <c r="BL624" s="57"/>
      <c r="BN624" s="41"/>
      <c r="CB624" s="57"/>
      <c r="CD624" s="41"/>
    </row>
    <row r="625" ht="12.75" customHeight="1">
      <c r="P625" s="57"/>
      <c r="R625" s="41"/>
      <c r="AF625" s="57"/>
      <c r="AH625" s="41"/>
      <c r="AV625" s="57"/>
      <c r="AX625" s="41"/>
      <c r="BL625" s="57"/>
      <c r="BN625" s="41"/>
      <c r="CB625" s="57"/>
      <c r="CD625" s="41"/>
    </row>
    <row r="626" ht="12.75" customHeight="1">
      <c r="P626" s="57"/>
      <c r="R626" s="41"/>
      <c r="AF626" s="57"/>
      <c r="AH626" s="41"/>
      <c r="AV626" s="57"/>
      <c r="AX626" s="41"/>
      <c r="BL626" s="57"/>
      <c r="BN626" s="41"/>
      <c r="CB626" s="57"/>
      <c r="CD626" s="41"/>
    </row>
    <row r="627" ht="12.75" customHeight="1">
      <c r="P627" s="57"/>
      <c r="R627" s="41"/>
      <c r="AF627" s="57"/>
      <c r="AH627" s="41"/>
      <c r="AV627" s="57"/>
      <c r="AX627" s="41"/>
      <c r="BL627" s="57"/>
      <c r="BN627" s="41"/>
      <c r="CB627" s="57"/>
      <c r="CD627" s="41"/>
    </row>
    <row r="628" ht="12.75" customHeight="1">
      <c r="P628" s="57"/>
      <c r="R628" s="41"/>
      <c r="AF628" s="57"/>
      <c r="AH628" s="41"/>
      <c r="AV628" s="57"/>
      <c r="AX628" s="41"/>
      <c r="BL628" s="57"/>
      <c r="BN628" s="41"/>
      <c r="CB628" s="57"/>
      <c r="CD628" s="41"/>
    </row>
    <row r="629" ht="12.75" customHeight="1">
      <c r="P629" s="57"/>
      <c r="R629" s="41"/>
      <c r="AF629" s="57"/>
      <c r="AH629" s="41"/>
      <c r="AV629" s="57"/>
      <c r="AX629" s="41"/>
      <c r="BL629" s="57"/>
      <c r="BN629" s="41"/>
      <c r="CB629" s="57"/>
      <c r="CD629" s="41"/>
    </row>
    <row r="630" ht="12.75" customHeight="1">
      <c r="P630" s="57"/>
      <c r="R630" s="41"/>
      <c r="AF630" s="57"/>
      <c r="AH630" s="41"/>
      <c r="AV630" s="57"/>
      <c r="AX630" s="41"/>
      <c r="BL630" s="57"/>
      <c r="BN630" s="41"/>
      <c r="CB630" s="57"/>
      <c r="CD630" s="41"/>
    </row>
    <row r="631" ht="12.75" customHeight="1">
      <c r="P631" s="57"/>
      <c r="R631" s="41"/>
      <c r="AF631" s="57"/>
      <c r="AH631" s="41"/>
      <c r="AV631" s="57"/>
      <c r="AX631" s="41"/>
      <c r="BL631" s="57"/>
      <c r="BN631" s="41"/>
      <c r="CB631" s="57"/>
      <c r="CD631" s="41"/>
    </row>
    <row r="632" ht="12.75" customHeight="1">
      <c r="P632" s="57"/>
      <c r="R632" s="41"/>
      <c r="AF632" s="57"/>
      <c r="AH632" s="41"/>
      <c r="AV632" s="57"/>
      <c r="AX632" s="41"/>
      <c r="BL632" s="57"/>
      <c r="BN632" s="41"/>
      <c r="CB632" s="57"/>
      <c r="CD632" s="41"/>
    </row>
    <row r="633" ht="12.75" customHeight="1">
      <c r="P633" s="57"/>
      <c r="R633" s="41"/>
      <c r="AF633" s="57"/>
      <c r="AH633" s="41"/>
      <c r="AV633" s="57"/>
      <c r="AX633" s="41"/>
      <c r="BL633" s="57"/>
      <c r="BN633" s="41"/>
      <c r="CB633" s="57"/>
      <c r="CD633" s="41"/>
    </row>
    <row r="634" ht="12.75" customHeight="1">
      <c r="P634" s="57"/>
      <c r="R634" s="41"/>
      <c r="AF634" s="57"/>
      <c r="AH634" s="41"/>
      <c r="AV634" s="57"/>
      <c r="AX634" s="41"/>
      <c r="BL634" s="57"/>
      <c r="BN634" s="41"/>
      <c r="CB634" s="57"/>
      <c r="CD634" s="41"/>
    </row>
    <row r="635" ht="12.75" customHeight="1">
      <c r="P635" s="57"/>
      <c r="R635" s="41"/>
      <c r="AF635" s="57"/>
      <c r="AH635" s="41"/>
      <c r="AV635" s="57"/>
      <c r="AX635" s="41"/>
      <c r="BL635" s="57"/>
      <c r="BN635" s="41"/>
      <c r="CB635" s="57"/>
      <c r="CD635" s="41"/>
    </row>
    <row r="636" ht="12.75" customHeight="1">
      <c r="P636" s="57"/>
      <c r="R636" s="41"/>
      <c r="AF636" s="57"/>
      <c r="AH636" s="41"/>
      <c r="AV636" s="57"/>
      <c r="AX636" s="41"/>
      <c r="BL636" s="57"/>
      <c r="BN636" s="41"/>
      <c r="CB636" s="57"/>
      <c r="CD636" s="41"/>
    </row>
    <row r="637" ht="12.75" customHeight="1">
      <c r="P637" s="57"/>
      <c r="R637" s="41"/>
      <c r="AF637" s="57"/>
      <c r="AH637" s="41"/>
      <c r="AV637" s="57"/>
      <c r="AX637" s="41"/>
      <c r="BL637" s="57"/>
      <c r="BN637" s="41"/>
      <c r="CB637" s="57"/>
      <c r="CD637" s="41"/>
    </row>
    <row r="638" ht="12.75" customHeight="1">
      <c r="P638" s="57"/>
      <c r="R638" s="41"/>
      <c r="AF638" s="57"/>
      <c r="AH638" s="41"/>
      <c r="AV638" s="57"/>
      <c r="AX638" s="41"/>
      <c r="BL638" s="57"/>
      <c r="BN638" s="41"/>
      <c r="CB638" s="57"/>
      <c r="CD638" s="41"/>
    </row>
    <row r="639" ht="12.75" customHeight="1">
      <c r="P639" s="57"/>
      <c r="R639" s="41"/>
      <c r="AF639" s="57"/>
      <c r="AH639" s="41"/>
      <c r="AV639" s="57"/>
      <c r="AX639" s="41"/>
      <c r="BL639" s="57"/>
      <c r="BN639" s="41"/>
      <c r="CB639" s="57"/>
      <c r="CD639" s="41"/>
    </row>
    <row r="640" ht="12.75" customHeight="1">
      <c r="P640" s="57"/>
      <c r="R640" s="41"/>
      <c r="AF640" s="57"/>
      <c r="AH640" s="41"/>
      <c r="AV640" s="57"/>
      <c r="AX640" s="41"/>
      <c r="BL640" s="57"/>
      <c r="BN640" s="41"/>
      <c r="CB640" s="57"/>
      <c r="CD640" s="41"/>
    </row>
    <row r="641" ht="12.75" customHeight="1">
      <c r="P641" s="57"/>
      <c r="R641" s="41"/>
      <c r="AF641" s="57"/>
      <c r="AH641" s="41"/>
      <c r="AV641" s="57"/>
      <c r="AX641" s="41"/>
      <c r="BL641" s="57"/>
      <c r="BN641" s="41"/>
      <c r="CB641" s="57"/>
      <c r="CD641" s="41"/>
    </row>
    <row r="642" ht="12.75" customHeight="1">
      <c r="P642" s="57"/>
      <c r="R642" s="41"/>
      <c r="AF642" s="57"/>
      <c r="AH642" s="41"/>
      <c r="AV642" s="57"/>
      <c r="AX642" s="41"/>
      <c r="BL642" s="57"/>
      <c r="BN642" s="41"/>
      <c r="CB642" s="57"/>
      <c r="CD642" s="41"/>
    </row>
    <row r="643" ht="12.75" customHeight="1">
      <c r="P643" s="57"/>
      <c r="R643" s="41"/>
      <c r="AF643" s="57"/>
      <c r="AH643" s="41"/>
      <c r="AV643" s="57"/>
      <c r="AX643" s="41"/>
      <c r="BL643" s="57"/>
      <c r="BN643" s="41"/>
      <c r="CB643" s="57"/>
      <c r="CD643" s="41"/>
    </row>
    <row r="644" ht="12.75" customHeight="1">
      <c r="P644" s="57"/>
      <c r="R644" s="41"/>
      <c r="AF644" s="57"/>
      <c r="AH644" s="41"/>
      <c r="AV644" s="57"/>
      <c r="AX644" s="41"/>
      <c r="BL644" s="57"/>
      <c r="BN644" s="41"/>
      <c r="CB644" s="57"/>
      <c r="CD644" s="41"/>
    </row>
    <row r="645" ht="12.75" customHeight="1">
      <c r="P645" s="57"/>
      <c r="R645" s="41"/>
      <c r="AF645" s="57"/>
      <c r="AH645" s="41"/>
      <c r="AV645" s="57"/>
      <c r="AX645" s="41"/>
      <c r="BL645" s="57"/>
      <c r="BN645" s="41"/>
      <c r="CB645" s="57"/>
      <c r="CD645" s="41"/>
    </row>
    <row r="646" ht="12.75" customHeight="1">
      <c r="P646" s="57"/>
      <c r="R646" s="41"/>
      <c r="AF646" s="57"/>
      <c r="AH646" s="41"/>
      <c r="AV646" s="57"/>
      <c r="AX646" s="41"/>
      <c r="BL646" s="57"/>
      <c r="BN646" s="41"/>
      <c r="CB646" s="57"/>
      <c r="CD646" s="41"/>
    </row>
    <row r="647" ht="12.75" customHeight="1">
      <c r="P647" s="57"/>
      <c r="R647" s="41"/>
      <c r="AF647" s="57"/>
      <c r="AH647" s="41"/>
      <c r="AV647" s="57"/>
      <c r="AX647" s="41"/>
      <c r="BL647" s="57"/>
      <c r="BN647" s="41"/>
      <c r="CB647" s="57"/>
      <c r="CD647" s="41"/>
    </row>
    <row r="648" ht="12.75" customHeight="1">
      <c r="P648" s="57"/>
      <c r="R648" s="41"/>
      <c r="AF648" s="57"/>
      <c r="AH648" s="41"/>
      <c r="AV648" s="57"/>
      <c r="AX648" s="41"/>
      <c r="BL648" s="57"/>
      <c r="BN648" s="41"/>
      <c r="CB648" s="57"/>
      <c r="CD648" s="41"/>
    </row>
    <row r="649" ht="12.75" customHeight="1">
      <c r="P649" s="57"/>
      <c r="R649" s="41"/>
      <c r="AF649" s="57"/>
      <c r="AH649" s="41"/>
      <c r="AV649" s="57"/>
      <c r="AX649" s="41"/>
      <c r="BL649" s="57"/>
      <c r="BN649" s="41"/>
      <c r="CB649" s="57"/>
      <c r="CD649" s="41"/>
    </row>
    <row r="650" ht="12.75" customHeight="1">
      <c r="P650" s="57"/>
      <c r="R650" s="41"/>
      <c r="AF650" s="57"/>
      <c r="AH650" s="41"/>
      <c r="AV650" s="57"/>
      <c r="AX650" s="41"/>
      <c r="BL650" s="57"/>
      <c r="BN650" s="41"/>
      <c r="CB650" s="57"/>
      <c r="CD650" s="41"/>
    </row>
    <row r="651" ht="12.75" customHeight="1">
      <c r="P651" s="57"/>
      <c r="R651" s="41"/>
      <c r="AF651" s="57"/>
      <c r="AH651" s="41"/>
      <c r="AV651" s="57"/>
      <c r="AX651" s="41"/>
      <c r="BL651" s="57"/>
      <c r="BN651" s="41"/>
      <c r="CB651" s="57"/>
      <c r="CD651" s="41"/>
    </row>
    <row r="652" ht="12.75" customHeight="1">
      <c r="P652" s="57"/>
      <c r="R652" s="41"/>
      <c r="AF652" s="57"/>
      <c r="AH652" s="41"/>
      <c r="AV652" s="57"/>
      <c r="AX652" s="41"/>
      <c r="BL652" s="57"/>
      <c r="BN652" s="41"/>
      <c r="CB652" s="57"/>
      <c r="CD652" s="41"/>
    </row>
    <row r="653" ht="12.75" customHeight="1">
      <c r="P653" s="57"/>
      <c r="R653" s="41"/>
      <c r="AF653" s="57"/>
      <c r="AH653" s="41"/>
      <c r="AV653" s="57"/>
      <c r="AX653" s="41"/>
      <c r="BL653" s="57"/>
      <c r="BN653" s="41"/>
      <c r="CB653" s="57"/>
      <c r="CD653" s="41"/>
    </row>
    <row r="654" ht="12.75" customHeight="1">
      <c r="P654" s="57"/>
      <c r="R654" s="41"/>
      <c r="AF654" s="57"/>
      <c r="AH654" s="41"/>
      <c r="AV654" s="57"/>
      <c r="AX654" s="41"/>
      <c r="BL654" s="57"/>
      <c r="BN654" s="41"/>
      <c r="CB654" s="57"/>
      <c r="CD654" s="41"/>
    </row>
    <row r="655" ht="12.75" customHeight="1">
      <c r="P655" s="57"/>
      <c r="R655" s="41"/>
      <c r="AF655" s="57"/>
      <c r="AH655" s="41"/>
      <c r="AV655" s="57"/>
      <c r="AX655" s="41"/>
      <c r="BL655" s="57"/>
      <c r="BN655" s="41"/>
      <c r="CB655" s="57"/>
      <c r="CD655" s="41"/>
    </row>
    <row r="656" ht="12.75" customHeight="1">
      <c r="P656" s="57"/>
      <c r="R656" s="41"/>
      <c r="AF656" s="57"/>
      <c r="AH656" s="41"/>
      <c r="AV656" s="57"/>
      <c r="AX656" s="41"/>
      <c r="BL656" s="57"/>
      <c r="BN656" s="41"/>
      <c r="CB656" s="57"/>
      <c r="CD656" s="41"/>
    </row>
    <row r="657" ht="12.75" customHeight="1">
      <c r="P657" s="57"/>
      <c r="R657" s="41"/>
      <c r="AF657" s="57"/>
      <c r="AH657" s="41"/>
      <c r="AV657" s="57"/>
      <c r="AX657" s="41"/>
      <c r="BL657" s="57"/>
      <c r="BN657" s="41"/>
      <c r="CB657" s="57"/>
      <c r="CD657" s="41"/>
    </row>
    <row r="658" ht="12.75" customHeight="1">
      <c r="P658" s="57"/>
      <c r="R658" s="41"/>
      <c r="AF658" s="57"/>
      <c r="AH658" s="41"/>
      <c r="AV658" s="57"/>
      <c r="AX658" s="41"/>
      <c r="BL658" s="57"/>
      <c r="BN658" s="41"/>
      <c r="CB658" s="57"/>
      <c r="CD658" s="41"/>
    </row>
    <row r="659" ht="12.75" customHeight="1">
      <c r="P659" s="57"/>
      <c r="R659" s="41"/>
      <c r="AF659" s="57"/>
      <c r="AH659" s="41"/>
      <c r="AV659" s="57"/>
      <c r="AX659" s="41"/>
      <c r="BL659" s="57"/>
      <c r="BN659" s="41"/>
      <c r="CB659" s="57"/>
      <c r="CD659" s="41"/>
    </row>
    <row r="660" ht="12.75" customHeight="1">
      <c r="P660" s="57"/>
      <c r="R660" s="41"/>
      <c r="AF660" s="57"/>
      <c r="AH660" s="41"/>
      <c r="AV660" s="57"/>
      <c r="AX660" s="41"/>
      <c r="BL660" s="57"/>
      <c r="BN660" s="41"/>
      <c r="CB660" s="57"/>
      <c r="CD660" s="41"/>
    </row>
    <row r="661" ht="12.75" customHeight="1">
      <c r="P661" s="57"/>
      <c r="R661" s="41"/>
      <c r="AF661" s="57"/>
      <c r="AH661" s="41"/>
      <c r="AV661" s="57"/>
      <c r="AX661" s="41"/>
      <c r="BL661" s="57"/>
      <c r="BN661" s="41"/>
      <c r="CB661" s="57"/>
      <c r="CD661" s="41"/>
    </row>
    <row r="662" ht="12.75" customHeight="1">
      <c r="P662" s="57"/>
      <c r="R662" s="41"/>
      <c r="AF662" s="57"/>
      <c r="AH662" s="41"/>
      <c r="AV662" s="57"/>
      <c r="AX662" s="41"/>
      <c r="BL662" s="57"/>
      <c r="BN662" s="41"/>
      <c r="CB662" s="57"/>
      <c r="CD662" s="41"/>
    </row>
    <row r="663" ht="12.75" customHeight="1">
      <c r="P663" s="57"/>
      <c r="R663" s="41"/>
      <c r="AF663" s="57"/>
      <c r="AH663" s="41"/>
      <c r="AV663" s="57"/>
      <c r="AX663" s="41"/>
      <c r="BL663" s="57"/>
      <c r="BN663" s="41"/>
      <c r="CB663" s="57"/>
      <c r="CD663" s="41"/>
    </row>
    <row r="664" ht="12.75" customHeight="1">
      <c r="P664" s="57"/>
      <c r="R664" s="41"/>
      <c r="AF664" s="57"/>
      <c r="AH664" s="41"/>
      <c r="AV664" s="57"/>
      <c r="AX664" s="41"/>
      <c r="BL664" s="57"/>
      <c r="BN664" s="41"/>
      <c r="CB664" s="57"/>
      <c r="CD664" s="41"/>
    </row>
    <row r="665" ht="12.75" customHeight="1">
      <c r="P665" s="57"/>
      <c r="R665" s="41"/>
      <c r="AF665" s="57"/>
      <c r="AH665" s="41"/>
      <c r="AV665" s="57"/>
      <c r="AX665" s="41"/>
      <c r="BL665" s="57"/>
      <c r="BN665" s="41"/>
      <c r="CB665" s="57"/>
      <c r="CD665" s="41"/>
    </row>
    <row r="666" ht="12.75" customHeight="1">
      <c r="P666" s="57"/>
      <c r="R666" s="41"/>
      <c r="AF666" s="57"/>
      <c r="AH666" s="41"/>
      <c r="AV666" s="57"/>
      <c r="AX666" s="41"/>
      <c r="BL666" s="57"/>
      <c r="BN666" s="41"/>
      <c r="CB666" s="57"/>
      <c r="CD666" s="41"/>
    </row>
    <row r="667" ht="12.75" customHeight="1">
      <c r="P667" s="57"/>
      <c r="R667" s="41"/>
      <c r="AF667" s="57"/>
      <c r="AH667" s="41"/>
      <c r="AV667" s="57"/>
      <c r="AX667" s="41"/>
      <c r="BL667" s="57"/>
      <c r="BN667" s="41"/>
      <c r="CB667" s="57"/>
      <c r="CD667" s="41"/>
    </row>
    <row r="668" ht="12.75" customHeight="1">
      <c r="P668" s="57"/>
      <c r="R668" s="41"/>
      <c r="AF668" s="57"/>
      <c r="AH668" s="41"/>
      <c r="AV668" s="57"/>
      <c r="AX668" s="41"/>
      <c r="BL668" s="57"/>
      <c r="BN668" s="41"/>
      <c r="CB668" s="57"/>
      <c r="CD668" s="41"/>
    </row>
    <row r="669" ht="12.75" customHeight="1">
      <c r="P669" s="57"/>
      <c r="R669" s="41"/>
      <c r="AF669" s="57"/>
      <c r="AH669" s="41"/>
      <c r="AV669" s="57"/>
      <c r="AX669" s="41"/>
      <c r="BL669" s="57"/>
      <c r="BN669" s="41"/>
      <c r="CB669" s="57"/>
      <c r="CD669" s="41"/>
    </row>
    <row r="670" ht="12.75" customHeight="1">
      <c r="P670" s="57"/>
      <c r="R670" s="41"/>
      <c r="AF670" s="57"/>
      <c r="AH670" s="41"/>
      <c r="AV670" s="57"/>
      <c r="AX670" s="41"/>
      <c r="BL670" s="57"/>
      <c r="BN670" s="41"/>
      <c r="CB670" s="57"/>
      <c r="CD670" s="41"/>
    </row>
    <row r="671" ht="12.75" customHeight="1">
      <c r="P671" s="57"/>
      <c r="R671" s="41"/>
      <c r="AF671" s="57"/>
      <c r="AH671" s="41"/>
      <c r="AV671" s="57"/>
      <c r="AX671" s="41"/>
      <c r="BL671" s="57"/>
      <c r="BN671" s="41"/>
      <c r="CB671" s="57"/>
      <c r="CD671" s="41"/>
    </row>
    <row r="672" ht="12.75" customHeight="1">
      <c r="P672" s="57"/>
      <c r="R672" s="41"/>
      <c r="AF672" s="57"/>
      <c r="AH672" s="41"/>
      <c r="AV672" s="57"/>
      <c r="AX672" s="41"/>
      <c r="BL672" s="57"/>
      <c r="BN672" s="41"/>
      <c r="CB672" s="57"/>
      <c r="CD672" s="41"/>
    </row>
    <row r="673" ht="12.75" customHeight="1">
      <c r="P673" s="57"/>
      <c r="R673" s="41"/>
      <c r="AF673" s="57"/>
      <c r="AH673" s="41"/>
      <c r="AV673" s="57"/>
      <c r="AX673" s="41"/>
      <c r="BL673" s="57"/>
      <c r="BN673" s="41"/>
      <c r="CB673" s="57"/>
      <c r="CD673" s="41"/>
    </row>
    <row r="674" ht="12.75" customHeight="1">
      <c r="P674" s="57"/>
      <c r="R674" s="41"/>
      <c r="AF674" s="57"/>
      <c r="AH674" s="41"/>
      <c r="AV674" s="57"/>
      <c r="AX674" s="41"/>
      <c r="BL674" s="57"/>
      <c r="BN674" s="41"/>
      <c r="CB674" s="57"/>
      <c r="CD674" s="41"/>
    </row>
    <row r="675" ht="12.75" customHeight="1">
      <c r="P675" s="57"/>
      <c r="R675" s="41"/>
      <c r="AF675" s="57"/>
      <c r="AH675" s="41"/>
      <c r="AV675" s="57"/>
      <c r="AX675" s="41"/>
      <c r="BL675" s="57"/>
      <c r="BN675" s="41"/>
      <c r="CB675" s="57"/>
      <c r="CD675" s="41"/>
    </row>
    <row r="676" ht="12.75" customHeight="1">
      <c r="P676" s="57"/>
      <c r="R676" s="41"/>
      <c r="AF676" s="57"/>
      <c r="AH676" s="41"/>
      <c r="AV676" s="57"/>
      <c r="AX676" s="41"/>
      <c r="BL676" s="57"/>
      <c r="BN676" s="41"/>
      <c r="CB676" s="57"/>
      <c r="CD676" s="41"/>
    </row>
    <row r="677" ht="12.75" customHeight="1">
      <c r="P677" s="57"/>
      <c r="R677" s="41"/>
      <c r="AF677" s="57"/>
      <c r="AH677" s="41"/>
      <c r="AV677" s="57"/>
      <c r="AX677" s="41"/>
      <c r="BL677" s="57"/>
      <c r="BN677" s="41"/>
      <c r="CB677" s="57"/>
      <c r="CD677" s="41"/>
    </row>
    <row r="678" ht="12.75" customHeight="1">
      <c r="P678" s="57"/>
      <c r="R678" s="41"/>
      <c r="AF678" s="57"/>
      <c r="AH678" s="41"/>
      <c r="AV678" s="57"/>
      <c r="AX678" s="41"/>
      <c r="BL678" s="57"/>
      <c r="BN678" s="41"/>
      <c r="CB678" s="57"/>
      <c r="CD678" s="41"/>
    </row>
    <row r="679" ht="12.75" customHeight="1">
      <c r="P679" s="57"/>
      <c r="R679" s="41"/>
      <c r="AF679" s="57"/>
      <c r="AH679" s="41"/>
      <c r="AV679" s="57"/>
      <c r="AX679" s="41"/>
      <c r="BL679" s="57"/>
      <c r="BN679" s="41"/>
      <c r="CB679" s="57"/>
      <c r="CD679" s="41"/>
    </row>
    <row r="680" ht="12.75" customHeight="1">
      <c r="P680" s="57"/>
      <c r="R680" s="41"/>
      <c r="AF680" s="57"/>
      <c r="AH680" s="41"/>
      <c r="AV680" s="57"/>
      <c r="AX680" s="41"/>
      <c r="BL680" s="57"/>
      <c r="BN680" s="41"/>
      <c r="CB680" s="57"/>
      <c r="CD680" s="41"/>
    </row>
    <row r="681" ht="12.75" customHeight="1">
      <c r="P681" s="57"/>
      <c r="R681" s="41"/>
      <c r="AF681" s="57"/>
      <c r="AH681" s="41"/>
      <c r="AV681" s="57"/>
      <c r="AX681" s="41"/>
      <c r="BL681" s="57"/>
      <c r="BN681" s="41"/>
      <c r="CB681" s="57"/>
      <c r="CD681" s="41"/>
    </row>
    <row r="682" ht="12.75" customHeight="1">
      <c r="P682" s="57"/>
      <c r="R682" s="41"/>
      <c r="AF682" s="57"/>
      <c r="AH682" s="41"/>
      <c r="AV682" s="57"/>
      <c r="AX682" s="41"/>
      <c r="BL682" s="57"/>
      <c r="BN682" s="41"/>
      <c r="CB682" s="57"/>
      <c r="CD682" s="41"/>
    </row>
    <row r="683" ht="12.75" customHeight="1">
      <c r="P683" s="57"/>
      <c r="R683" s="41"/>
      <c r="AF683" s="57"/>
      <c r="AH683" s="41"/>
      <c r="AV683" s="57"/>
      <c r="AX683" s="41"/>
      <c r="BL683" s="57"/>
      <c r="BN683" s="41"/>
      <c r="CB683" s="57"/>
      <c r="CD683" s="41"/>
    </row>
    <row r="684" ht="12.75" customHeight="1">
      <c r="P684" s="57"/>
      <c r="R684" s="41"/>
      <c r="AF684" s="57"/>
      <c r="AH684" s="41"/>
      <c r="AV684" s="57"/>
      <c r="AX684" s="41"/>
      <c r="BL684" s="57"/>
      <c r="BN684" s="41"/>
      <c r="CB684" s="57"/>
      <c r="CD684" s="41"/>
    </row>
    <row r="685" ht="12.75" customHeight="1">
      <c r="P685" s="57"/>
      <c r="R685" s="41"/>
      <c r="AF685" s="57"/>
      <c r="AH685" s="41"/>
      <c r="AV685" s="57"/>
      <c r="AX685" s="41"/>
      <c r="BL685" s="57"/>
      <c r="BN685" s="41"/>
      <c r="CB685" s="57"/>
      <c r="CD685" s="41"/>
    </row>
    <row r="686" ht="12.75" customHeight="1">
      <c r="P686" s="57"/>
      <c r="R686" s="41"/>
      <c r="AF686" s="57"/>
      <c r="AH686" s="41"/>
      <c r="AV686" s="57"/>
      <c r="AX686" s="41"/>
      <c r="BL686" s="57"/>
      <c r="BN686" s="41"/>
      <c r="CB686" s="57"/>
      <c r="CD686" s="41"/>
    </row>
    <row r="687" ht="12.75" customHeight="1">
      <c r="P687" s="57"/>
      <c r="R687" s="41"/>
      <c r="AF687" s="57"/>
      <c r="AH687" s="41"/>
      <c r="AV687" s="57"/>
      <c r="AX687" s="41"/>
      <c r="BL687" s="57"/>
      <c r="BN687" s="41"/>
      <c r="CB687" s="57"/>
      <c r="CD687" s="41"/>
    </row>
    <row r="688" ht="12.75" customHeight="1">
      <c r="P688" s="57"/>
      <c r="R688" s="41"/>
      <c r="AF688" s="57"/>
      <c r="AH688" s="41"/>
      <c r="AV688" s="57"/>
      <c r="AX688" s="41"/>
      <c r="BL688" s="57"/>
      <c r="BN688" s="41"/>
      <c r="CB688" s="57"/>
      <c r="CD688" s="41"/>
    </row>
    <row r="689" ht="12.75" customHeight="1">
      <c r="P689" s="57"/>
      <c r="R689" s="41"/>
      <c r="AF689" s="57"/>
      <c r="AH689" s="41"/>
      <c r="AV689" s="57"/>
      <c r="AX689" s="41"/>
      <c r="BL689" s="57"/>
      <c r="BN689" s="41"/>
      <c r="CB689" s="57"/>
      <c r="CD689" s="41"/>
    </row>
    <row r="690" ht="12.75" customHeight="1">
      <c r="P690" s="57"/>
      <c r="R690" s="41"/>
      <c r="AF690" s="57"/>
      <c r="AH690" s="41"/>
      <c r="AV690" s="57"/>
      <c r="AX690" s="41"/>
      <c r="BL690" s="57"/>
      <c r="BN690" s="41"/>
      <c r="CB690" s="57"/>
      <c r="CD690" s="41"/>
    </row>
    <row r="691" ht="12.75" customHeight="1">
      <c r="P691" s="57"/>
      <c r="R691" s="41"/>
      <c r="AF691" s="57"/>
      <c r="AH691" s="41"/>
      <c r="AV691" s="57"/>
      <c r="AX691" s="41"/>
      <c r="BL691" s="57"/>
      <c r="BN691" s="41"/>
      <c r="CB691" s="57"/>
      <c r="CD691" s="41"/>
    </row>
    <row r="692" ht="12.75" customHeight="1">
      <c r="P692" s="57"/>
      <c r="R692" s="41"/>
      <c r="AF692" s="57"/>
      <c r="AH692" s="41"/>
      <c r="AV692" s="57"/>
      <c r="AX692" s="41"/>
      <c r="BL692" s="57"/>
      <c r="BN692" s="41"/>
      <c r="CB692" s="57"/>
      <c r="CD692" s="41"/>
    </row>
    <row r="693" ht="12.75" customHeight="1">
      <c r="P693" s="57"/>
      <c r="R693" s="41"/>
      <c r="AF693" s="57"/>
      <c r="AH693" s="41"/>
      <c r="AV693" s="57"/>
      <c r="AX693" s="41"/>
      <c r="BL693" s="57"/>
      <c r="BN693" s="41"/>
      <c r="CB693" s="57"/>
      <c r="CD693" s="41"/>
    </row>
    <row r="694" ht="12.75" customHeight="1">
      <c r="P694" s="57"/>
      <c r="R694" s="41"/>
      <c r="AF694" s="57"/>
      <c r="AH694" s="41"/>
      <c r="AV694" s="57"/>
      <c r="AX694" s="41"/>
      <c r="BL694" s="57"/>
      <c r="BN694" s="41"/>
      <c r="CB694" s="57"/>
      <c r="CD694" s="41"/>
    </row>
    <row r="695" ht="12.75" customHeight="1">
      <c r="P695" s="57"/>
      <c r="R695" s="41"/>
      <c r="AF695" s="57"/>
      <c r="AH695" s="41"/>
      <c r="AV695" s="57"/>
      <c r="AX695" s="41"/>
      <c r="BL695" s="57"/>
      <c r="BN695" s="41"/>
      <c r="CB695" s="57"/>
      <c r="CD695" s="41"/>
    </row>
    <row r="696" ht="12.75" customHeight="1">
      <c r="P696" s="57"/>
      <c r="R696" s="41"/>
      <c r="AF696" s="57"/>
      <c r="AH696" s="41"/>
      <c r="AV696" s="57"/>
      <c r="AX696" s="41"/>
      <c r="BL696" s="57"/>
      <c r="BN696" s="41"/>
      <c r="CB696" s="57"/>
      <c r="CD696" s="41"/>
    </row>
    <row r="697" ht="12.75" customHeight="1">
      <c r="P697" s="57"/>
      <c r="R697" s="41"/>
      <c r="AF697" s="57"/>
      <c r="AH697" s="41"/>
      <c r="AV697" s="57"/>
      <c r="AX697" s="41"/>
      <c r="BL697" s="57"/>
      <c r="BN697" s="41"/>
      <c r="CB697" s="57"/>
      <c r="CD697" s="41"/>
    </row>
    <row r="698" ht="12.75" customHeight="1">
      <c r="P698" s="57"/>
      <c r="R698" s="41"/>
      <c r="AF698" s="57"/>
      <c r="AH698" s="41"/>
      <c r="AV698" s="57"/>
      <c r="AX698" s="41"/>
      <c r="BL698" s="57"/>
      <c r="BN698" s="41"/>
      <c r="CB698" s="57"/>
      <c r="CD698" s="41"/>
    </row>
    <row r="699" ht="12.75" customHeight="1">
      <c r="P699" s="57"/>
      <c r="R699" s="41"/>
      <c r="AF699" s="57"/>
      <c r="AH699" s="41"/>
      <c r="AV699" s="57"/>
      <c r="AX699" s="41"/>
      <c r="BL699" s="57"/>
      <c r="BN699" s="41"/>
      <c r="CB699" s="57"/>
      <c r="CD699" s="41"/>
    </row>
    <row r="700" ht="12.75" customHeight="1">
      <c r="P700" s="57"/>
      <c r="R700" s="41"/>
      <c r="AF700" s="57"/>
      <c r="AH700" s="41"/>
      <c r="AV700" s="57"/>
      <c r="AX700" s="41"/>
      <c r="BL700" s="57"/>
      <c r="BN700" s="41"/>
      <c r="CB700" s="57"/>
      <c r="CD700" s="41"/>
    </row>
    <row r="701" ht="12.75" customHeight="1">
      <c r="P701" s="57"/>
      <c r="R701" s="41"/>
      <c r="AF701" s="57"/>
      <c r="AH701" s="41"/>
      <c r="AV701" s="57"/>
      <c r="AX701" s="41"/>
      <c r="BL701" s="57"/>
      <c r="BN701" s="41"/>
      <c r="CB701" s="57"/>
      <c r="CD701" s="41"/>
    </row>
    <row r="702" ht="12.75" customHeight="1">
      <c r="P702" s="57"/>
      <c r="R702" s="41"/>
      <c r="AF702" s="57"/>
      <c r="AH702" s="41"/>
      <c r="AV702" s="57"/>
      <c r="AX702" s="41"/>
      <c r="BL702" s="57"/>
      <c r="BN702" s="41"/>
      <c r="CB702" s="57"/>
      <c r="CD702" s="41"/>
    </row>
    <row r="703" ht="12.75" customHeight="1">
      <c r="P703" s="57"/>
      <c r="R703" s="41"/>
      <c r="AF703" s="57"/>
      <c r="AH703" s="41"/>
      <c r="AV703" s="57"/>
      <c r="AX703" s="41"/>
      <c r="BL703" s="57"/>
      <c r="BN703" s="41"/>
      <c r="CB703" s="57"/>
      <c r="CD703" s="41"/>
    </row>
    <row r="704" ht="12.75" customHeight="1">
      <c r="P704" s="57"/>
      <c r="R704" s="41"/>
      <c r="AF704" s="57"/>
      <c r="AH704" s="41"/>
      <c r="AV704" s="57"/>
      <c r="AX704" s="41"/>
      <c r="BL704" s="57"/>
      <c r="BN704" s="41"/>
      <c r="CB704" s="57"/>
      <c r="CD704" s="41"/>
    </row>
    <row r="705" ht="12.75" customHeight="1">
      <c r="P705" s="57"/>
      <c r="R705" s="41"/>
      <c r="AF705" s="57"/>
      <c r="AH705" s="41"/>
      <c r="AV705" s="57"/>
      <c r="AX705" s="41"/>
      <c r="BL705" s="57"/>
      <c r="BN705" s="41"/>
      <c r="CB705" s="57"/>
      <c r="CD705" s="41"/>
    </row>
    <row r="706" ht="12.75" customHeight="1">
      <c r="P706" s="57"/>
      <c r="R706" s="41"/>
      <c r="AF706" s="57"/>
      <c r="AH706" s="41"/>
      <c r="AV706" s="57"/>
      <c r="AX706" s="41"/>
      <c r="BL706" s="57"/>
      <c r="BN706" s="41"/>
      <c r="CB706" s="57"/>
      <c r="CD706" s="41"/>
    </row>
    <row r="707" ht="12.75" customHeight="1">
      <c r="P707" s="57"/>
      <c r="R707" s="41"/>
      <c r="AF707" s="57"/>
      <c r="AH707" s="41"/>
      <c r="AV707" s="57"/>
      <c r="AX707" s="41"/>
      <c r="BL707" s="57"/>
      <c r="BN707" s="41"/>
      <c r="CB707" s="57"/>
      <c r="CD707" s="41"/>
    </row>
    <row r="708" ht="12.75" customHeight="1">
      <c r="P708" s="57"/>
      <c r="R708" s="41"/>
      <c r="AF708" s="57"/>
      <c r="AH708" s="41"/>
      <c r="AV708" s="57"/>
      <c r="AX708" s="41"/>
      <c r="BL708" s="57"/>
      <c r="BN708" s="41"/>
      <c r="CB708" s="57"/>
      <c r="CD708" s="41"/>
    </row>
    <row r="709" ht="12.75" customHeight="1">
      <c r="P709" s="57"/>
      <c r="R709" s="41"/>
      <c r="AF709" s="57"/>
      <c r="AH709" s="41"/>
      <c r="AV709" s="57"/>
      <c r="AX709" s="41"/>
      <c r="BL709" s="57"/>
      <c r="BN709" s="41"/>
      <c r="CB709" s="57"/>
      <c r="CD709" s="41"/>
    </row>
    <row r="710" ht="12.75" customHeight="1">
      <c r="P710" s="57"/>
      <c r="R710" s="41"/>
      <c r="AF710" s="57"/>
      <c r="AH710" s="41"/>
      <c r="AV710" s="57"/>
      <c r="AX710" s="41"/>
      <c r="BL710" s="57"/>
      <c r="BN710" s="41"/>
      <c r="CB710" s="57"/>
      <c r="CD710" s="41"/>
    </row>
    <row r="711" ht="12.75" customHeight="1">
      <c r="P711" s="57"/>
      <c r="R711" s="41"/>
      <c r="AF711" s="57"/>
      <c r="AH711" s="41"/>
      <c r="AV711" s="57"/>
      <c r="AX711" s="41"/>
      <c r="BL711" s="57"/>
      <c r="BN711" s="41"/>
      <c r="CB711" s="57"/>
      <c r="CD711" s="41"/>
    </row>
    <row r="712" ht="12.75" customHeight="1">
      <c r="P712" s="57"/>
      <c r="R712" s="41"/>
      <c r="AF712" s="57"/>
      <c r="AH712" s="41"/>
      <c r="AV712" s="57"/>
      <c r="AX712" s="41"/>
      <c r="BL712" s="57"/>
      <c r="BN712" s="41"/>
      <c r="CB712" s="57"/>
      <c r="CD712" s="41"/>
    </row>
    <row r="713" ht="12.75" customHeight="1">
      <c r="P713" s="57"/>
      <c r="R713" s="41"/>
      <c r="AF713" s="57"/>
      <c r="AH713" s="41"/>
      <c r="AV713" s="57"/>
      <c r="AX713" s="41"/>
      <c r="BL713" s="57"/>
      <c r="BN713" s="41"/>
      <c r="CB713" s="57"/>
      <c r="CD713" s="41"/>
    </row>
    <row r="714" ht="12.75" customHeight="1">
      <c r="P714" s="57"/>
      <c r="R714" s="41"/>
      <c r="AF714" s="57"/>
      <c r="AH714" s="41"/>
      <c r="AV714" s="57"/>
      <c r="AX714" s="41"/>
      <c r="BL714" s="57"/>
      <c r="BN714" s="41"/>
      <c r="CB714" s="57"/>
      <c r="CD714" s="41"/>
    </row>
    <row r="715" ht="12.75" customHeight="1">
      <c r="P715" s="57"/>
      <c r="R715" s="41"/>
      <c r="AF715" s="57"/>
      <c r="AH715" s="41"/>
      <c r="AV715" s="57"/>
      <c r="AX715" s="41"/>
      <c r="BL715" s="57"/>
      <c r="BN715" s="41"/>
      <c r="CB715" s="57"/>
      <c r="CD715" s="41"/>
    </row>
    <row r="716" ht="12.75" customHeight="1">
      <c r="P716" s="57"/>
      <c r="R716" s="41"/>
      <c r="AF716" s="57"/>
      <c r="AH716" s="41"/>
      <c r="AV716" s="57"/>
      <c r="AX716" s="41"/>
      <c r="BL716" s="57"/>
      <c r="BN716" s="41"/>
      <c r="CB716" s="57"/>
      <c r="CD716" s="41"/>
    </row>
    <row r="717" ht="12.75" customHeight="1">
      <c r="P717" s="57"/>
      <c r="R717" s="41"/>
      <c r="AF717" s="57"/>
      <c r="AH717" s="41"/>
      <c r="AV717" s="57"/>
      <c r="AX717" s="41"/>
      <c r="BL717" s="57"/>
      <c r="BN717" s="41"/>
      <c r="CB717" s="57"/>
      <c r="CD717" s="41"/>
    </row>
    <row r="718" ht="12.75" customHeight="1">
      <c r="P718" s="57"/>
      <c r="R718" s="41"/>
      <c r="AF718" s="57"/>
      <c r="AH718" s="41"/>
      <c r="AV718" s="57"/>
      <c r="AX718" s="41"/>
      <c r="BL718" s="57"/>
      <c r="BN718" s="41"/>
      <c r="CB718" s="57"/>
      <c r="CD718" s="41"/>
    </row>
    <row r="719" ht="12.75" customHeight="1">
      <c r="P719" s="57"/>
      <c r="R719" s="41"/>
      <c r="AF719" s="57"/>
      <c r="AH719" s="41"/>
      <c r="AV719" s="57"/>
      <c r="AX719" s="41"/>
      <c r="BL719" s="57"/>
      <c r="BN719" s="41"/>
      <c r="CB719" s="57"/>
      <c r="CD719" s="41"/>
    </row>
    <row r="720" ht="12.75" customHeight="1">
      <c r="P720" s="57"/>
      <c r="R720" s="41"/>
      <c r="AF720" s="57"/>
      <c r="AH720" s="41"/>
      <c r="AV720" s="57"/>
      <c r="AX720" s="41"/>
      <c r="BL720" s="57"/>
      <c r="BN720" s="41"/>
      <c r="CB720" s="57"/>
      <c r="CD720" s="41"/>
    </row>
    <row r="721" ht="12.75" customHeight="1">
      <c r="P721" s="57"/>
      <c r="R721" s="41"/>
      <c r="AF721" s="57"/>
      <c r="AH721" s="41"/>
      <c r="AV721" s="57"/>
      <c r="AX721" s="41"/>
      <c r="BL721" s="57"/>
      <c r="BN721" s="41"/>
      <c r="CB721" s="57"/>
      <c r="CD721" s="41"/>
    </row>
    <row r="722" ht="12.75" customHeight="1">
      <c r="P722" s="57"/>
      <c r="R722" s="41"/>
      <c r="AF722" s="57"/>
      <c r="AH722" s="41"/>
      <c r="AV722" s="57"/>
      <c r="AX722" s="41"/>
      <c r="BL722" s="57"/>
      <c r="BN722" s="41"/>
      <c r="CB722" s="57"/>
      <c r="CD722" s="41"/>
    </row>
    <row r="723" ht="12.75" customHeight="1">
      <c r="P723" s="57"/>
      <c r="R723" s="41"/>
      <c r="AF723" s="57"/>
      <c r="AH723" s="41"/>
      <c r="AV723" s="57"/>
      <c r="AX723" s="41"/>
      <c r="BL723" s="57"/>
      <c r="BN723" s="41"/>
      <c r="CB723" s="57"/>
      <c r="CD723" s="41"/>
    </row>
    <row r="724" ht="12.75" customHeight="1">
      <c r="P724" s="57"/>
      <c r="R724" s="41"/>
      <c r="AF724" s="57"/>
      <c r="AH724" s="41"/>
      <c r="AV724" s="57"/>
      <c r="AX724" s="41"/>
      <c r="BL724" s="57"/>
      <c r="BN724" s="41"/>
      <c r="CB724" s="57"/>
      <c r="CD724" s="41"/>
    </row>
    <row r="725" ht="12.75" customHeight="1">
      <c r="P725" s="57"/>
      <c r="R725" s="41"/>
      <c r="AF725" s="57"/>
      <c r="AH725" s="41"/>
      <c r="AV725" s="57"/>
      <c r="AX725" s="41"/>
      <c r="BL725" s="57"/>
      <c r="BN725" s="41"/>
      <c r="CB725" s="57"/>
      <c r="CD725" s="41"/>
    </row>
    <row r="726" ht="12.75" customHeight="1">
      <c r="P726" s="57"/>
      <c r="R726" s="41"/>
      <c r="AF726" s="57"/>
      <c r="AH726" s="41"/>
      <c r="AV726" s="57"/>
      <c r="AX726" s="41"/>
      <c r="BL726" s="57"/>
      <c r="BN726" s="41"/>
      <c r="CB726" s="57"/>
      <c r="CD726" s="41"/>
    </row>
    <row r="727" ht="12.75" customHeight="1">
      <c r="P727" s="57"/>
      <c r="R727" s="41"/>
      <c r="AF727" s="57"/>
      <c r="AH727" s="41"/>
      <c r="AV727" s="57"/>
      <c r="AX727" s="41"/>
      <c r="BL727" s="57"/>
      <c r="BN727" s="41"/>
      <c r="CB727" s="57"/>
      <c r="CD727" s="41"/>
    </row>
    <row r="728" ht="12.75" customHeight="1">
      <c r="P728" s="57"/>
      <c r="R728" s="41"/>
      <c r="AF728" s="57"/>
      <c r="AH728" s="41"/>
      <c r="AV728" s="57"/>
      <c r="AX728" s="41"/>
      <c r="BL728" s="57"/>
      <c r="BN728" s="41"/>
      <c r="CB728" s="57"/>
      <c r="CD728" s="41"/>
    </row>
    <row r="729" ht="12.75" customHeight="1">
      <c r="P729" s="57"/>
      <c r="R729" s="41"/>
      <c r="AF729" s="57"/>
      <c r="AH729" s="41"/>
      <c r="AV729" s="57"/>
      <c r="AX729" s="41"/>
      <c r="BL729" s="57"/>
      <c r="BN729" s="41"/>
      <c r="CB729" s="57"/>
      <c r="CD729" s="41"/>
    </row>
    <row r="730" ht="12.75" customHeight="1">
      <c r="P730" s="57"/>
      <c r="R730" s="41"/>
      <c r="AF730" s="57"/>
      <c r="AH730" s="41"/>
      <c r="AV730" s="57"/>
      <c r="AX730" s="41"/>
      <c r="BL730" s="57"/>
      <c r="BN730" s="41"/>
      <c r="CB730" s="57"/>
      <c r="CD730" s="41"/>
    </row>
    <row r="731" ht="12.75" customHeight="1">
      <c r="P731" s="57"/>
      <c r="R731" s="41"/>
      <c r="AF731" s="57"/>
      <c r="AH731" s="41"/>
      <c r="AV731" s="57"/>
      <c r="AX731" s="41"/>
      <c r="BL731" s="57"/>
      <c r="BN731" s="41"/>
      <c r="CB731" s="57"/>
      <c r="CD731" s="41"/>
    </row>
    <row r="732" ht="12.75" customHeight="1">
      <c r="P732" s="57"/>
      <c r="R732" s="41"/>
      <c r="AF732" s="57"/>
      <c r="AH732" s="41"/>
      <c r="AV732" s="57"/>
      <c r="AX732" s="41"/>
      <c r="BL732" s="57"/>
      <c r="BN732" s="41"/>
      <c r="CB732" s="57"/>
      <c r="CD732" s="41"/>
    </row>
    <row r="733" ht="12.75" customHeight="1">
      <c r="P733" s="57"/>
      <c r="R733" s="41"/>
      <c r="AF733" s="57"/>
      <c r="AH733" s="41"/>
      <c r="AV733" s="57"/>
      <c r="AX733" s="41"/>
      <c r="BL733" s="57"/>
      <c r="BN733" s="41"/>
      <c r="CB733" s="57"/>
      <c r="CD733" s="41"/>
    </row>
    <row r="734" ht="12.75" customHeight="1">
      <c r="P734" s="57"/>
      <c r="R734" s="41"/>
      <c r="AF734" s="57"/>
      <c r="AH734" s="41"/>
      <c r="AV734" s="57"/>
      <c r="AX734" s="41"/>
      <c r="BL734" s="57"/>
      <c r="BN734" s="41"/>
      <c r="CB734" s="57"/>
      <c r="CD734" s="41"/>
    </row>
    <row r="735" ht="12.75" customHeight="1">
      <c r="P735" s="57"/>
      <c r="R735" s="41"/>
      <c r="AF735" s="57"/>
      <c r="AH735" s="41"/>
      <c r="AV735" s="57"/>
      <c r="AX735" s="41"/>
      <c r="BL735" s="57"/>
      <c r="BN735" s="41"/>
      <c r="CB735" s="57"/>
      <c r="CD735" s="41"/>
    </row>
    <row r="736" ht="12.75" customHeight="1">
      <c r="P736" s="57"/>
      <c r="R736" s="41"/>
      <c r="AF736" s="57"/>
      <c r="AH736" s="41"/>
      <c r="AV736" s="57"/>
      <c r="AX736" s="41"/>
      <c r="BL736" s="57"/>
      <c r="BN736" s="41"/>
      <c r="CB736" s="57"/>
      <c r="CD736" s="41"/>
    </row>
    <row r="737" ht="12.75" customHeight="1">
      <c r="P737" s="57"/>
      <c r="R737" s="41"/>
      <c r="AF737" s="57"/>
      <c r="AH737" s="41"/>
      <c r="AV737" s="57"/>
      <c r="AX737" s="41"/>
      <c r="BL737" s="57"/>
      <c r="BN737" s="41"/>
      <c r="CB737" s="57"/>
      <c r="CD737" s="41"/>
    </row>
    <row r="738" ht="12.75" customHeight="1">
      <c r="P738" s="57"/>
      <c r="R738" s="41"/>
      <c r="AF738" s="57"/>
      <c r="AH738" s="41"/>
      <c r="AV738" s="57"/>
      <c r="AX738" s="41"/>
      <c r="BL738" s="57"/>
      <c r="BN738" s="41"/>
      <c r="CB738" s="57"/>
      <c r="CD738" s="41"/>
    </row>
    <row r="739" ht="12.75" customHeight="1">
      <c r="P739" s="57"/>
      <c r="R739" s="41"/>
      <c r="AF739" s="57"/>
      <c r="AH739" s="41"/>
      <c r="AV739" s="57"/>
      <c r="AX739" s="41"/>
      <c r="BL739" s="57"/>
      <c r="BN739" s="41"/>
      <c r="CB739" s="57"/>
      <c r="CD739" s="41"/>
    </row>
    <row r="740" ht="12.75" customHeight="1">
      <c r="P740" s="57"/>
      <c r="R740" s="41"/>
      <c r="AF740" s="57"/>
      <c r="AH740" s="41"/>
      <c r="AV740" s="57"/>
      <c r="AX740" s="41"/>
      <c r="BL740" s="57"/>
      <c r="BN740" s="41"/>
      <c r="CB740" s="57"/>
      <c r="CD740" s="41"/>
    </row>
    <row r="741" ht="12.75" customHeight="1">
      <c r="P741" s="57"/>
      <c r="R741" s="41"/>
      <c r="AF741" s="57"/>
      <c r="AH741" s="41"/>
      <c r="AV741" s="57"/>
      <c r="AX741" s="41"/>
      <c r="BL741" s="57"/>
      <c r="BN741" s="41"/>
      <c r="CB741" s="57"/>
      <c r="CD741" s="41"/>
    </row>
    <row r="742" ht="12.75" customHeight="1">
      <c r="P742" s="57"/>
      <c r="R742" s="41"/>
      <c r="AF742" s="57"/>
      <c r="AH742" s="41"/>
      <c r="AV742" s="57"/>
      <c r="AX742" s="41"/>
      <c r="BL742" s="57"/>
      <c r="BN742" s="41"/>
      <c r="CB742" s="57"/>
      <c r="CD742" s="41"/>
    </row>
    <row r="743" ht="12.75" customHeight="1">
      <c r="P743" s="57"/>
      <c r="R743" s="41"/>
      <c r="AF743" s="57"/>
      <c r="AH743" s="41"/>
      <c r="AV743" s="57"/>
      <c r="AX743" s="41"/>
      <c r="BL743" s="57"/>
      <c r="BN743" s="41"/>
      <c r="CB743" s="57"/>
      <c r="CD743" s="41"/>
    </row>
    <row r="744" ht="12.75" customHeight="1">
      <c r="P744" s="57"/>
      <c r="R744" s="41"/>
      <c r="AF744" s="57"/>
      <c r="AH744" s="41"/>
      <c r="AV744" s="57"/>
      <c r="AX744" s="41"/>
      <c r="BL744" s="57"/>
      <c r="BN744" s="41"/>
      <c r="CB744" s="57"/>
      <c r="CD744" s="41"/>
    </row>
    <row r="745" ht="12.75" customHeight="1">
      <c r="P745" s="57"/>
      <c r="R745" s="41"/>
      <c r="AF745" s="57"/>
      <c r="AH745" s="41"/>
      <c r="AV745" s="57"/>
      <c r="AX745" s="41"/>
      <c r="BL745" s="57"/>
      <c r="BN745" s="41"/>
      <c r="CB745" s="57"/>
      <c r="CD745" s="41"/>
    </row>
    <row r="746" ht="12.75" customHeight="1">
      <c r="P746" s="57"/>
      <c r="R746" s="41"/>
      <c r="AF746" s="57"/>
      <c r="AH746" s="41"/>
      <c r="AV746" s="57"/>
      <c r="AX746" s="41"/>
      <c r="BL746" s="57"/>
      <c r="BN746" s="41"/>
      <c r="CB746" s="57"/>
      <c r="CD746" s="41"/>
    </row>
    <row r="747" ht="12.75" customHeight="1">
      <c r="P747" s="57"/>
      <c r="R747" s="41"/>
      <c r="AF747" s="57"/>
      <c r="AH747" s="41"/>
      <c r="AV747" s="57"/>
      <c r="AX747" s="41"/>
      <c r="BL747" s="57"/>
      <c r="BN747" s="41"/>
      <c r="CB747" s="57"/>
      <c r="CD747" s="41"/>
    </row>
    <row r="748" ht="12.75" customHeight="1">
      <c r="P748" s="57"/>
      <c r="R748" s="41"/>
      <c r="AF748" s="57"/>
      <c r="AH748" s="41"/>
      <c r="AV748" s="57"/>
      <c r="AX748" s="41"/>
      <c r="BL748" s="57"/>
      <c r="BN748" s="41"/>
      <c r="CB748" s="57"/>
      <c r="CD748" s="41"/>
    </row>
    <row r="749" ht="12.75" customHeight="1">
      <c r="P749" s="57"/>
      <c r="R749" s="41"/>
      <c r="AF749" s="57"/>
      <c r="AH749" s="41"/>
      <c r="AV749" s="57"/>
      <c r="AX749" s="41"/>
      <c r="BL749" s="57"/>
      <c r="BN749" s="41"/>
      <c r="CB749" s="57"/>
      <c r="CD749" s="41"/>
    </row>
    <row r="750" ht="12.75" customHeight="1">
      <c r="P750" s="57"/>
      <c r="R750" s="41"/>
      <c r="AF750" s="57"/>
      <c r="AH750" s="41"/>
      <c r="AV750" s="57"/>
      <c r="AX750" s="41"/>
      <c r="BL750" s="57"/>
      <c r="BN750" s="41"/>
      <c r="CB750" s="57"/>
      <c r="CD750" s="41"/>
    </row>
    <row r="751" ht="12.75" customHeight="1">
      <c r="P751" s="57"/>
      <c r="R751" s="41"/>
      <c r="AF751" s="57"/>
      <c r="AH751" s="41"/>
      <c r="AV751" s="57"/>
      <c r="AX751" s="41"/>
      <c r="BL751" s="57"/>
      <c r="BN751" s="41"/>
      <c r="CB751" s="57"/>
      <c r="CD751" s="41"/>
    </row>
    <row r="752" ht="12.75" customHeight="1">
      <c r="P752" s="57"/>
      <c r="R752" s="41"/>
      <c r="AF752" s="57"/>
      <c r="AH752" s="41"/>
      <c r="AV752" s="57"/>
      <c r="AX752" s="41"/>
      <c r="BL752" s="57"/>
      <c r="BN752" s="41"/>
      <c r="CB752" s="57"/>
      <c r="CD752" s="41"/>
    </row>
    <row r="753" ht="12.75" customHeight="1">
      <c r="P753" s="57"/>
      <c r="R753" s="41"/>
      <c r="AF753" s="57"/>
      <c r="AH753" s="41"/>
      <c r="AV753" s="57"/>
      <c r="AX753" s="41"/>
      <c r="BL753" s="57"/>
      <c r="BN753" s="41"/>
      <c r="CB753" s="57"/>
      <c r="CD753" s="41"/>
    </row>
    <row r="754" ht="12.75" customHeight="1">
      <c r="P754" s="57"/>
      <c r="R754" s="41"/>
      <c r="AF754" s="57"/>
      <c r="AH754" s="41"/>
      <c r="AV754" s="57"/>
      <c r="AX754" s="41"/>
      <c r="BL754" s="57"/>
      <c r="BN754" s="41"/>
      <c r="CB754" s="57"/>
      <c r="CD754" s="41"/>
    </row>
    <row r="755" ht="12.75" customHeight="1">
      <c r="P755" s="57"/>
      <c r="R755" s="41"/>
      <c r="AF755" s="57"/>
      <c r="AH755" s="41"/>
      <c r="AV755" s="57"/>
      <c r="AX755" s="41"/>
      <c r="BL755" s="57"/>
      <c r="BN755" s="41"/>
      <c r="CB755" s="57"/>
      <c r="CD755" s="41"/>
    </row>
    <row r="756" ht="12.75" customHeight="1">
      <c r="P756" s="57"/>
      <c r="R756" s="41"/>
      <c r="AF756" s="57"/>
      <c r="AH756" s="41"/>
      <c r="AV756" s="57"/>
      <c r="AX756" s="41"/>
      <c r="BL756" s="57"/>
      <c r="BN756" s="41"/>
      <c r="CB756" s="57"/>
      <c r="CD756" s="41"/>
    </row>
    <row r="757" ht="12.75" customHeight="1">
      <c r="P757" s="57"/>
      <c r="R757" s="41"/>
      <c r="AF757" s="57"/>
      <c r="AH757" s="41"/>
      <c r="AV757" s="57"/>
      <c r="AX757" s="41"/>
      <c r="BL757" s="57"/>
      <c r="BN757" s="41"/>
      <c r="CB757" s="57"/>
      <c r="CD757" s="41"/>
    </row>
    <row r="758" ht="12.75" customHeight="1">
      <c r="P758" s="57"/>
      <c r="R758" s="41"/>
      <c r="AF758" s="57"/>
      <c r="AH758" s="41"/>
      <c r="AV758" s="57"/>
      <c r="AX758" s="41"/>
      <c r="BL758" s="57"/>
      <c r="BN758" s="41"/>
      <c r="CB758" s="57"/>
      <c r="CD758" s="41"/>
    </row>
    <row r="759" ht="12.75" customHeight="1">
      <c r="P759" s="57"/>
      <c r="R759" s="41"/>
      <c r="AF759" s="57"/>
      <c r="AH759" s="41"/>
      <c r="AV759" s="57"/>
      <c r="AX759" s="41"/>
      <c r="BL759" s="57"/>
      <c r="BN759" s="41"/>
      <c r="CB759" s="57"/>
      <c r="CD759" s="41"/>
    </row>
    <row r="760" ht="12.75" customHeight="1">
      <c r="P760" s="57"/>
      <c r="R760" s="41"/>
      <c r="AF760" s="57"/>
      <c r="AH760" s="41"/>
      <c r="AV760" s="57"/>
      <c r="AX760" s="41"/>
      <c r="BL760" s="57"/>
      <c r="BN760" s="41"/>
      <c r="CB760" s="57"/>
      <c r="CD760" s="41"/>
    </row>
    <row r="761" ht="12.75" customHeight="1">
      <c r="P761" s="57"/>
      <c r="R761" s="41"/>
      <c r="AF761" s="57"/>
      <c r="AH761" s="41"/>
      <c r="AV761" s="57"/>
      <c r="AX761" s="41"/>
      <c r="BL761" s="57"/>
      <c r="BN761" s="41"/>
      <c r="CB761" s="57"/>
      <c r="CD761" s="41"/>
    </row>
    <row r="762" ht="12.75" customHeight="1">
      <c r="P762" s="57"/>
      <c r="R762" s="41"/>
      <c r="AF762" s="57"/>
      <c r="AH762" s="41"/>
      <c r="AV762" s="57"/>
      <c r="AX762" s="41"/>
      <c r="BL762" s="57"/>
      <c r="BN762" s="41"/>
      <c r="CB762" s="57"/>
      <c r="CD762" s="41"/>
    </row>
    <row r="763" ht="12.75" customHeight="1">
      <c r="P763" s="57"/>
      <c r="R763" s="41"/>
      <c r="AF763" s="57"/>
      <c r="AH763" s="41"/>
      <c r="AV763" s="57"/>
      <c r="AX763" s="41"/>
      <c r="BL763" s="57"/>
      <c r="BN763" s="41"/>
      <c r="CB763" s="57"/>
      <c r="CD763" s="41"/>
    </row>
    <row r="764" ht="12.75" customHeight="1">
      <c r="P764" s="57"/>
      <c r="R764" s="41"/>
      <c r="AF764" s="57"/>
      <c r="AH764" s="41"/>
      <c r="AV764" s="57"/>
      <c r="AX764" s="41"/>
      <c r="BL764" s="57"/>
      <c r="BN764" s="41"/>
      <c r="CB764" s="57"/>
      <c r="CD764" s="41"/>
    </row>
    <row r="765" ht="12.75" customHeight="1">
      <c r="P765" s="57"/>
      <c r="R765" s="41"/>
      <c r="AF765" s="57"/>
      <c r="AH765" s="41"/>
      <c r="AV765" s="57"/>
      <c r="AX765" s="41"/>
      <c r="BL765" s="57"/>
      <c r="BN765" s="41"/>
      <c r="CB765" s="57"/>
      <c r="CD765" s="41"/>
    </row>
    <row r="766" ht="12.75" customHeight="1">
      <c r="P766" s="57"/>
      <c r="R766" s="41"/>
      <c r="AF766" s="57"/>
      <c r="AH766" s="41"/>
      <c r="AV766" s="57"/>
      <c r="AX766" s="41"/>
      <c r="BL766" s="57"/>
      <c r="BN766" s="41"/>
      <c r="CB766" s="57"/>
      <c r="CD766" s="41"/>
    </row>
    <row r="767" ht="12.75" customHeight="1">
      <c r="P767" s="57"/>
      <c r="R767" s="41"/>
      <c r="AF767" s="57"/>
      <c r="AH767" s="41"/>
      <c r="AV767" s="57"/>
      <c r="AX767" s="41"/>
      <c r="BL767" s="57"/>
      <c r="BN767" s="41"/>
      <c r="CB767" s="57"/>
      <c r="CD767" s="41"/>
    </row>
    <row r="768" ht="12.75" customHeight="1">
      <c r="P768" s="57"/>
      <c r="R768" s="41"/>
      <c r="AF768" s="57"/>
      <c r="AH768" s="41"/>
      <c r="AV768" s="57"/>
      <c r="AX768" s="41"/>
      <c r="BL768" s="57"/>
      <c r="BN768" s="41"/>
      <c r="CB768" s="57"/>
      <c r="CD768" s="41"/>
    </row>
    <row r="769" ht="12.75" customHeight="1">
      <c r="P769" s="57"/>
      <c r="R769" s="41"/>
      <c r="AF769" s="57"/>
      <c r="AH769" s="41"/>
      <c r="AV769" s="57"/>
      <c r="AX769" s="41"/>
      <c r="BL769" s="57"/>
      <c r="BN769" s="41"/>
      <c r="CB769" s="57"/>
      <c r="CD769" s="41"/>
    </row>
    <row r="770" ht="12.75" customHeight="1">
      <c r="P770" s="57"/>
      <c r="R770" s="41"/>
      <c r="AF770" s="57"/>
      <c r="AH770" s="41"/>
      <c r="AV770" s="57"/>
      <c r="AX770" s="41"/>
      <c r="BL770" s="57"/>
      <c r="BN770" s="41"/>
      <c r="CB770" s="57"/>
      <c r="CD770" s="41"/>
    </row>
    <row r="771" ht="12.75" customHeight="1">
      <c r="P771" s="57"/>
      <c r="R771" s="41"/>
      <c r="AF771" s="57"/>
      <c r="AH771" s="41"/>
      <c r="AV771" s="57"/>
      <c r="AX771" s="41"/>
      <c r="BL771" s="57"/>
      <c r="BN771" s="41"/>
      <c r="CB771" s="57"/>
      <c r="CD771" s="41"/>
    </row>
    <row r="772" ht="12.75" customHeight="1">
      <c r="P772" s="57"/>
      <c r="R772" s="41"/>
      <c r="AF772" s="57"/>
      <c r="AH772" s="41"/>
      <c r="AV772" s="57"/>
      <c r="AX772" s="41"/>
      <c r="BL772" s="57"/>
      <c r="BN772" s="41"/>
      <c r="CB772" s="57"/>
      <c r="CD772" s="41"/>
    </row>
    <row r="773" ht="12.75" customHeight="1">
      <c r="P773" s="57"/>
      <c r="R773" s="41"/>
      <c r="AF773" s="57"/>
      <c r="AH773" s="41"/>
      <c r="AV773" s="57"/>
      <c r="AX773" s="41"/>
      <c r="BL773" s="57"/>
      <c r="BN773" s="41"/>
      <c r="CB773" s="57"/>
      <c r="CD773" s="41"/>
    </row>
    <row r="774" ht="12.75" customHeight="1">
      <c r="P774" s="57"/>
      <c r="R774" s="41"/>
      <c r="AF774" s="57"/>
      <c r="AH774" s="41"/>
      <c r="AV774" s="57"/>
      <c r="AX774" s="41"/>
      <c r="BL774" s="57"/>
      <c r="BN774" s="41"/>
      <c r="CB774" s="57"/>
      <c r="CD774" s="41"/>
    </row>
    <row r="775" ht="12.75" customHeight="1">
      <c r="P775" s="57"/>
      <c r="R775" s="41"/>
      <c r="AF775" s="57"/>
      <c r="AH775" s="41"/>
      <c r="AV775" s="57"/>
      <c r="AX775" s="41"/>
      <c r="BL775" s="57"/>
      <c r="BN775" s="41"/>
      <c r="CB775" s="57"/>
      <c r="CD775" s="41"/>
    </row>
    <row r="776" ht="12.75" customHeight="1">
      <c r="P776" s="57"/>
      <c r="R776" s="41"/>
      <c r="AF776" s="57"/>
      <c r="AH776" s="41"/>
      <c r="AV776" s="57"/>
      <c r="AX776" s="41"/>
      <c r="BL776" s="57"/>
      <c r="BN776" s="41"/>
      <c r="CB776" s="57"/>
      <c r="CD776" s="41"/>
    </row>
    <row r="777" ht="12.75" customHeight="1">
      <c r="P777" s="57"/>
      <c r="R777" s="41"/>
      <c r="AF777" s="57"/>
      <c r="AH777" s="41"/>
      <c r="AV777" s="57"/>
      <c r="AX777" s="41"/>
      <c r="BL777" s="57"/>
      <c r="BN777" s="41"/>
      <c r="CB777" s="57"/>
      <c r="CD777" s="41"/>
    </row>
    <row r="778" ht="12.75" customHeight="1">
      <c r="P778" s="57"/>
      <c r="R778" s="41"/>
      <c r="AF778" s="57"/>
      <c r="AH778" s="41"/>
      <c r="AV778" s="57"/>
      <c r="AX778" s="41"/>
      <c r="BL778" s="57"/>
      <c r="BN778" s="41"/>
      <c r="CB778" s="57"/>
      <c r="CD778" s="41"/>
    </row>
    <row r="779" ht="12.75" customHeight="1">
      <c r="P779" s="57"/>
      <c r="R779" s="41"/>
      <c r="AF779" s="57"/>
      <c r="AH779" s="41"/>
      <c r="AV779" s="57"/>
      <c r="AX779" s="41"/>
      <c r="BL779" s="57"/>
      <c r="BN779" s="41"/>
      <c r="CB779" s="57"/>
      <c r="CD779" s="41"/>
    </row>
    <row r="780" ht="12.75" customHeight="1">
      <c r="P780" s="57"/>
      <c r="R780" s="41"/>
      <c r="AF780" s="57"/>
      <c r="AH780" s="41"/>
      <c r="AV780" s="57"/>
      <c r="AX780" s="41"/>
      <c r="BL780" s="57"/>
      <c r="BN780" s="41"/>
      <c r="CB780" s="57"/>
      <c r="CD780" s="41"/>
    </row>
    <row r="781" ht="12.75" customHeight="1">
      <c r="P781" s="57"/>
      <c r="R781" s="41"/>
      <c r="AF781" s="57"/>
      <c r="AH781" s="41"/>
      <c r="AV781" s="57"/>
      <c r="AX781" s="41"/>
      <c r="BL781" s="57"/>
      <c r="BN781" s="41"/>
      <c r="CB781" s="57"/>
      <c r="CD781" s="41"/>
    </row>
    <row r="782" ht="12.75" customHeight="1">
      <c r="P782" s="57"/>
      <c r="R782" s="41"/>
      <c r="AF782" s="57"/>
      <c r="AH782" s="41"/>
      <c r="AV782" s="57"/>
      <c r="AX782" s="41"/>
      <c r="BL782" s="57"/>
      <c r="BN782" s="41"/>
      <c r="CB782" s="57"/>
      <c r="CD782" s="41"/>
    </row>
    <row r="783" ht="12.75" customHeight="1">
      <c r="P783" s="57"/>
      <c r="R783" s="41"/>
      <c r="AF783" s="57"/>
      <c r="AH783" s="41"/>
      <c r="AV783" s="57"/>
      <c r="AX783" s="41"/>
      <c r="BL783" s="57"/>
      <c r="BN783" s="41"/>
      <c r="CB783" s="57"/>
      <c r="CD783" s="41"/>
    </row>
    <row r="784" ht="12.75" customHeight="1">
      <c r="P784" s="57"/>
      <c r="R784" s="41"/>
      <c r="AF784" s="57"/>
      <c r="AH784" s="41"/>
      <c r="AV784" s="57"/>
      <c r="AX784" s="41"/>
      <c r="BL784" s="57"/>
      <c r="BN784" s="41"/>
      <c r="CB784" s="57"/>
      <c r="CD784" s="41"/>
    </row>
    <row r="785" ht="12.75" customHeight="1">
      <c r="P785" s="57"/>
      <c r="R785" s="41"/>
      <c r="AF785" s="57"/>
      <c r="AH785" s="41"/>
      <c r="AV785" s="57"/>
      <c r="AX785" s="41"/>
      <c r="BL785" s="57"/>
      <c r="BN785" s="41"/>
      <c r="CB785" s="57"/>
      <c r="CD785" s="41"/>
    </row>
    <row r="786" ht="12.75" customHeight="1">
      <c r="P786" s="57"/>
      <c r="R786" s="41"/>
      <c r="AF786" s="57"/>
      <c r="AH786" s="41"/>
      <c r="AV786" s="57"/>
      <c r="AX786" s="41"/>
      <c r="BL786" s="57"/>
      <c r="BN786" s="41"/>
      <c r="CB786" s="57"/>
      <c r="CD786" s="41"/>
    </row>
    <row r="787" ht="12.75" customHeight="1">
      <c r="P787" s="57"/>
      <c r="R787" s="41"/>
      <c r="AF787" s="57"/>
      <c r="AH787" s="41"/>
      <c r="AV787" s="57"/>
      <c r="AX787" s="41"/>
      <c r="BL787" s="57"/>
      <c r="BN787" s="41"/>
      <c r="CB787" s="57"/>
      <c r="CD787" s="41"/>
    </row>
    <row r="788" ht="12.75" customHeight="1">
      <c r="P788" s="57"/>
      <c r="R788" s="41"/>
      <c r="AF788" s="57"/>
      <c r="AH788" s="41"/>
      <c r="AV788" s="57"/>
      <c r="AX788" s="41"/>
      <c r="BL788" s="57"/>
      <c r="BN788" s="41"/>
      <c r="CB788" s="57"/>
      <c r="CD788" s="41"/>
    </row>
    <row r="789" ht="12.75" customHeight="1">
      <c r="P789" s="57"/>
      <c r="R789" s="41"/>
      <c r="AF789" s="57"/>
      <c r="AH789" s="41"/>
      <c r="AV789" s="57"/>
      <c r="AX789" s="41"/>
      <c r="BL789" s="57"/>
      <c r="BN789" s="41"/>
      <c r="CB789" s="57"/>
      <c r="CD789" s="41"/>
    </row>
    <row r="790" ht="12.75" customHeight="1">
      <c r="P790" s="57"/>
      <c r="R790" s="41"/>
      <c r="AF790" s="57"/>
      <c r="AH790" s="41"/>
      <c r="AV790" s="57"/>
      <c r="AX790" s="41"/>
      <c r="BL790" s="57"/>
      <c r="BN790" s="41"/>
      <c r="CB790" s="57"/>
      <c r="CD790" s="41"/>
    </row>
    <row r="791" ht="12.75" customHeight="1">
      <c r="P791" s="57"/>
      <c r="R791" s="41"/>
      <c r="AF791" s="57"/>
      <c r="AH791" s="41"/>
      <c r="AV791" s="57"/>
      <c r="AX791" s="41"/>
      <c r="BL791" s="57"/>
      <c r="BN791" s="41"/>
      <c r="CB791" s="57"/>
      <c r="CD791" s="41"/>
    </row>
    <row r="792" ht="12.75" customHeight="1">
      <c r="P792" s="57"/>
      <c r="R792" s="41"/>
      <c r="AF792" s="57"/>
      <c r="AH792" s="41"/>
      <c r="AV792" s="57"/>
      <c r="AX792" s="41"/>
      <c r="BL792" s="57"/>
      <c r="BN792" s="41"/>
      <c r="CB792" s="57"/>
      <c r="CD792" s="41"/>
    </row>
    <row r="793" ht="12.75" customHeight="1">
      <c r="P793" s="57"/>
      <c r="R793" s="41"/>
      <c r="AF793" s="57"/>
      <c r="AH793" s="41"/>
      <c r="AV793" s="57"/>
      <c r="AX793" s="41"/>
      <c r="BL793" s="57"/>
      <c r="BN793" s="41"/>
      <c r="CB793" s="57"/>
      <c r="CD793" s="41"/>
    </row>
    <row r="794" ht="12.75" customHeight="1">
      <c r="P794" s="57"/>
      <c r="R794" s="41"/>
      <c r="AF794" s="57"/>
      <c r="AH794" s="41"/>
      <c r="AV794" s="57"/>
      <c r="AX794" s="41"/>
      <c r="BL794" s="57"/>
      <c r="BN794" s="41"/>
      <c r="CB794" s="57"/>
      <c r="CD794" s="41"/>
    </row>
    <row r="795" ht="12.75" customHeight="1">
      <c r="P795" s="57"/>
      <c r="R795" s="41"/>
      <c r="AF795" s="57"/>
      <c r="AH795" s="41"/>
      <c r="AV795" s="57"/>
      <c r="AX795" s="41"/>
      <c r="BL795" s="57"/>
      <c r="BN795" s="41"/>
      <c r="CB795" s="57"/>
      <c r="CD795" s="41"/>
    </row>
    <row r="796" ht="12.75" customHeight="1">
      <c r="P796" s="57"/>
      <c r="R796" s="41"/>
      <c r="AF796" s="57"/>
      <c r="AH796" s="41"/>
      <c r="AV796" s="57"/>
      <c r="AX796" s="41"/>
      <c r="BL796" s="57"/>
      <c r="BN796" s="41"/>
      <c r="CB796" s="57"/>
      <c r="CD796" s="41"/>
    </row>
    <row r="797" ht="12.75" customHeight="1">
      <c r="P797" s="57"/>
      <c r="R797" s="41"/>
      <c r="AF797" s="57"/>
      <c r="AH797" s="41"/>
      <c r="AV797" s="57"/>
      <c r="AX797" s="41"/>
      <c r="BL797" s="57"/>
      <c r="BN797" s="41"/>
      <c r="CB797" s="57"/>
      <c r="CD797" s="41"/>
    </row>
    <row r="798" ht="12.75" customHeight="1">
      <c r="P798" s="57"/>
      <c r="R798" s="41"/>
      <c r="AF798" s="57"/>
      <c r="AH798" s="41"/>
      <c r="AV798" s="57"/>
      <c r="AX798" s="41"/>
      <c r="BL798" s="57"/>
      <c r="BN798" s="41"/>
      <c r="CB798" s="57"/>
      <c r="CD798" s="41"/>
    </row>
    <row r="799" ht="12.75" customHeight="1">
      <c r="P799" s="57"/>
      <c r="R799" s="41"/>
      <c r="AF799" s="57"/>
      <c r="AH799" s="41"/>
      <c r="AV799" s="57"/>
      <c r="AX799" s="41"/>
      <c r="BL799" s="57"/>
      <c r="BN799" s="41"/>
      <c r="CB799" s="57"/>
      <c r="CD799" s="41"/>
    </row>
    <row r="800" ht="12.75" customHeight="1">
      <c r="P800" s="57"/>
      <c r="R800" s="41"/>
      <c r="AF800" s="57"/>
      <c r="AH800" s="41"/>
      <c r="AV800" s="57"/>
      <c r="AX800" s="41"/>
      <c r="BL800" s="57"/>
      <c r="BN800" s="41"/>
      <c r="CB800" s="57"/>
      <c r="CD800" s="41"/>
    </row>
    <row r="801" ht="12.75" customHeight="1">
      <c r="P801" s="57"/>
      <c r="R801" s="41"/>
      <c r="AF801" s="57"/>
      <c r="AH801" s="41"/>
      <c r="AV801" s="57"/>
      <c r="AX801" s="41"/>
      <c r="BL801" s="57"/>
      <c r="BN801" s="41"/>
      <c r="CB801" s="57"/>
      <c r="CD801" s="41"/>
    </row>
    <row r="802" ht="12.75" customHeight="1">
      <c r="P802" s="57"/>
      <c r="R802" s="41"/>
      <c r="AF802" s="57"/>
      <c r="AH802" s="41"/>
      <c r="AV802" s="57"/>
      <c r="AX802" s="41"/>
      <c r="BL802" s="57"/>
      <c r="BN802" s="41"/>
      <c r="CB802" s="57"/>
      <c r="CD802" s="41"/>
    </row>
    <row r="803" ht="12.75" customHeight="1">
      <c r="P803" s="57"/>
      <c r="R803" s="41"/>
      <c r="AF803" s="57"/>
      <c r="AH803" s="41"/>
      <c r="AV803" s="57"/>
      <c r="AX803" s="41"/>
      <c r="BL803" s="57"/>
      <c r="BN803" s="41"/>
      <c r="CB803" s="57"/>
      <c r="CD803" s="41"/>
    </row>
    <row r="804" ht="12.75" customHeight="1">
      <c r="P804" s="57"/>
      <c r="R804" s="41"/>
      <c r="AF804" s="57"/>
      <c r="AH804" s="41"/>
      <c r="AV804" s="57"/>
      <c r="AX804" s="41"/>
      <c r="BL804" s="57"/>
      <c r="BN804" s="41"/>
      <c r="CB804" s="57"/>
      <c r="CD804" s="41"/>
    </row>
    <row r="805" ht="12.75" customHeight="1">
      <c r="P805" s="57"/>
      <c r="R805" s="41"/>
      <c r="AF805" s="57"/>
      <c r="AH805" s="41"/>
      <c r="AV805" s="57"/>
      <c r="AX805" s="41"/>
      <c r="BL805" s="57"/>
      <c r="BN805" s="41"/>
      <c r="CB805" s="57"/>
      <c r="CD805" s="41"/>
    </row>
    <row r="806" ht="12.75" customHeight="1">
      <c r="P806" s="57"/>
      <c r="R806" s="41"/>
      <c r="AF806" s="57"/>
      <c r="AH806" s="41"/>
      <c r="AV806" s="57"/>
      <c r="AX806" s="41"/>
      <c r="BL806" s="57"/>
      <c r="BN806" s="41"/>
      <c r="CB806" s="57"/>
      <c r="CD806" s="41"/>
    </row>
    <row r="807" ht="12.75" customHeight="1">
      <c r="P807" s="57"/>
      <c r="R807" s="41"/>
      <c r="AF807" s="57"/>
      <c r="AH807" s="41"/>
      <c r="AV807" s="57"/>
      <c r="AX807" s="41"/>
      <c r="BL807" s="57"/>
      <c r="BN807" s="41"/>
      <c r="CB807" s="57"/>
      <c r="CD807" s="41"/>
    </row>
    <row r="808" ht="12.75" customHeight="1">
      <c r="P808" s="57"/>
      <c r="R808" s="41"/>
      <c r="AF808" s="57"/>
      <c r="AH808" s="41"/>
      <c r="AV808" s="57"/>
      <c r="AX808" s="41"/>
      <c r="BL808" s="57"/>
      <c r="BN808" s="41"/>
      <c r="CB808" s="57"/>
      <c r="CD808" s="41"/>
    </row>
    <row r="809" ht="12.75" customHeight="1">
      <c r="P809" s="57"/>
      <c r="R809" s="41"/>
      <c r="AF809" s="57"/>
      <c r="AH809" s="41"/>
      <c r="AV809" s="57"/>
      <c r="AX809" s="41"/>
      <c r="BL809" s="57"/>
      <c r="BN809" s="41"/>
      <c r="CB809" s="57"/>
      <c r="CD809" s="41"/>
    </row>
    <row r="810" ht="12.75" customHeight="1">
      <c r="P810" s="57"/>
      <c r="R810" s="41"/>
      <c r="AF810" s="57"/>
      <c r="AH810" s="41"/>
      <c r="AV810" s="57"/>
      <c r="AX810" s="41"/>
      <c r="BL810" s="57"/>
      <c r="BN810" s="41"/>
      <c r="CB810" s="57"/>
      <c r="CD810" s="41"/>
    </row>
    <row r="811" ht="12.75" customHeight="1">
      <c r="P811" s="57"/>
      <c r="R811" s="41"/>
      <c r="AF811" s="57"/>
      <c r="AH811" s="41"/>
      <c r="AV811" s="57"/>
      <c r="AX811" s="41"/>
      <c r="BL811" s="57"/>
      <c r="BN811" s="41"/>
      <c r="CB811" s="57"/>
      <c r="CD811" s="41"/>
    </row>
    <row r="812" ht="12.75" customHeight="1">
      <c r="P812" s="57"/>
      <c r="R812" s="41"/>
      <c r="AF812" s="57"/>
      <c r="AH812" s="41"/>
      <c r="AV812" s="57"/>
      <c r="AX812" s="41"/>
      <c r="BL812" s="57"/>
      <c r="BN812" s="41"/>
      <c r="CB812" s="57"/>
      <c r="CD812" s="41"/>
    </row>
    <row r="813" ht="12.75" customHeight="1">
      <c r="P813" s="57"/>
      <c r="R813" s="41"/>
      <c r="AF813" s="57"/>
      <c r="AH813" s="41"/>
      <c r="AV813" s="57"/>
      <c r="AX813" s="41"/>
      <c r="BL813" s="57"/>
      <c r="BN813" s="41"/>
      <c r="CB813" s="57"/>
      <c r="CD813" s="41"/>
    </row>
    <row r="814" ht="12.75" customHeight="1">
      <c r="P814" s="57"/>
      <c r="R814" s="41"/>
      <c r="AF814" s="57"/>
      <c r="AH814" s="41"/>
      <c r="AV814" s="57"/>
      <c r="AX814" s="41"/>
      <c r="BL814" s="57"/>
      <c r="BN814" s="41"/>
      <c r="CB814" s="57"/>
      <c r="CD814" s="41"/>
    </row>
    <row r="815" ht="12.75" customHeight="1">
      <c r="P815" s="57"/>
      <c r="R815" s="41"/>
      <c r="AF815" s="57"/>
      <c r="AH815" s="41"/>
      <c r="AV815" s="57"/>
      <c r="AX815" s="41"/>
      <c r="BL815" s="57"/>
      <c r="BN815" s="41"/>
      <c r="CB815" s="57"/>
      <c r="CD815" s="41"/>
    </row>
    <row r="816" ht="12.75" customHeight="1">
      <c r="P816" s="57"/>
      <c r="R816" s="41"/>
      <c r="AF816" s="57"/>
      <c r="AH816" s="41"/>
      <c r="AV816" s="57"/>
      <c r="AX816" s="41"/>
      <c r="BL816" s="57"/>
      <c r="BN816" s="41"/>
      <c r="CB816" s="57"/>
      <c r="CD816" s="41"/>
    </row>
    <row r="817" ht="12.75" customHeight="1">
      <c r="P817" s="57"/>
      <c r="R817" s="41"/>
      <c r="AF817" s="57"/>
      <c r="AH817" s="41"/>
      <c r="AV817" s="57"/>
      <c r="AX817" s="41"/>
      <c r="BL817" s="57"/>
      <c r="BN817" s="41"/>
      <c r="CB817" s="57"/>
      <c r="CD817" s="41"/>
    </row>
    <row r="818" ht="12.75" customHeight="1">
      <c r="P818" s="57"/>
      <c r="R818" s="41"/>
      <c r="AF818" s="57"/>
      <c r="AH818" s="41"/>
      <c r="AV818" s="57"/>
      <c r="AX818" s="41"/>
      <c r="BL818" s="57"/>
      <c r="BN818" s="41"/>
      <c r="CB818" s="57"/>
      <c r="CD818" s="41"/>
    </row>
    <row r="819" ht="12.75" customHeight="1">
      <c r="P819" s="57"/>
      <c r="R819" s="41"/>
      <c r="AF819" s="57"/>
      <c r="AH819" s="41"/>
      <c r="AV819" s="57"/>
      <c r="AX819" s="41"/>
      <c r="BL819" s="57"/>
      <c r="BN819" s="41"/>
      <c r="CB819" s="57"/>
      <c r="CD819" s="41"/>
    </row>
    <row r="820" ht="12.75" customHeight="1">
      <c r="P820" s="57"/>
      <c r="R820" s="41"/>
      <c r="AF820" s="57"/>
      <c r="AH820" s="41"/>
      <c r="AV820" s="57"/>
      <c r="AX820" s="41"/>
      <c r="BL820" s="57"/>
      <c r="BN820" s="41"/>
      <c r="CB820" s="57"/>
      <c r="CD820" s="41"/>
    </row>
    <row r="821" ht="12.75" customHeight="1">
      <c r="P821" s="57"/>
      <c r="R821" s="41"/>
      <c r="AF821" s="57"/>
      <c r="AH821" s="41"/>
      <c r="AV821" s="57"/>
      <c r="AX821" s="41"/>
      <c r="BL821" s="57"/>
      <c r="BN821" s="41"/>
      <c r="CB821" s="57"/>
      <c r="CD821" s="41"/>
    </row>
    <row r="822" ht="12.75" customHeight="1">
      <c r="P822" s="57"/>
      <c r="R822" s="41"/>
      <c r="AF822" s="57"/>
      <c r="AH822" s="41"/>
      <c r="AV822" s="57"/>
      <c r="AX822" s="41"/>
      <c r="BL822" s="57"/>
      <c r="BN822" s="41"/>
      <c r="CB822" s="57"/>
      <c r="CD822" s="41"/>
    </row>
    <row r="823" ht="12.75" customHeight="1">
      <c r="P823" s="57"/>
      <c r="R823" s="41"/>
      <c r="AF823" s="57"/>
      <c r="AH823" s="41"/>
      <c r="AV823" s="57"/>
      <c r="AX823" s="41"/>
      <c r="BL823" s="57"/>
      <c r="BN823" s="41"/>
      <c r="CB823" s="57"/>
      <c r="CD823" s="41"/>
    </row>
    <row r="824" ht="12.75" customHeight="1">
      <c r="P824" s="57"/>
      <c r="R824" s="41"/>
      <c r="AF824" s="57"/>
      <c r="AH824" s="41"/>
      <c r="AV824" s="57"/>
      <c r="AX824" s="41"/>
      <c r="BL824" s="57"/>
      <c r="BN824" s="41"/>
      <c r="CB824" s="57"/>
      <c r="CD824" s="41"/>
    </row>
    <row r="825" ht="12.75" customHeight="1">
      <c r="P825" s="57"/>
      <c r="R825" s="41"/>
      <c r="AF825" s="57"/>
      <c r="AH825" s="41"/>
      <c r="AV825" s="57"/>
      <c r="AX825" s="41"/>
      <c r="BL825" s="57"/>
      <c r="BN825" s="41"/>
      <c r="CB825" s="57"/>
      <c r="CD825" s="41"/>
    </row>
    <row r="826" ht="12.75" customHeight="1">
      <c r="P826" s="57"/>
      <c r="R826" s="41"/>
      <c r="AF826" s="57"/>
      <c r="AH826" s="41"/>
      <c r="AV826" s="57"/>
      <c r="AX826" s="41"/>
      <c r="BL826" s="57"/>
      <c r="BN826" s="41"/>
      <c r="CB826" s="57"/>
      <c r="CD826" s="41"/>
    </row>
    <row r="827" ht="12.75" customHeight="1">
      <c r="P827" s="57"/>
      <c r="R827" s="41"/>
      <c r="AF827" s="57"/>
      <c r="AH827" s="41"/>
      <c r="AV827" s="57"/>
      <c r="AX827" s="41"/>
      <c r="BL827" s="57"/>
      <c r="BN827" s="41"/>
      <c r="CB827" s="57"/>
      <c r="CD827" s="41"/>
    </row>
    <row r="828" ht="12.75" customHeight="1">
      <c r="P828" s="57"/>
      <c r="R828" s="41"/>
      <c r="AF828" s="57"/>
      <c r="AH828" s="41"/>
      <c r="AV828" s="57"/>
      <c r="AX828" s="41"/>
      <c r="BL828" s="57"/>
      <c r="BN828" s="41"/>
      <c r="CB828" s="57"/>
      <c r="CD828" s="41"/>
    </row>
    <row r="829" ht="12.75" customHeight="1">
      <c r="P829" s="57"/>
      <c r="R829" s="41"/>
      <c r="AF829" s="57"/>
      <c r="AH829" s="41"/>
      <c r="AV829" s="57"/>
      <c r="AX829" s="41"/>
      <c r="BL829" s="57"/>
      <c r="BN829" s="41"/>
      <c r="CB829" s="57"/>
      <c r="CD829" s="41"/>
    </row>
    <row r="830" ht="12.75" customHeight="1">
      <c r="P830" s="57"/>
      <c r="R830" s="41"/>
      <c r="AF830" s="57"/>
      <c r="AH830" s="41"/>
      <c r="AV830" s="57"/>
      <c r="AX830" s="41"/>
      <c r="BL830" s="57"/>
      <c r="BN830" s="41"/>
      <c r="CB830" s="57"/>
      <c r="CD830" s="41"/>
    </row>
    <row r="831" ht="12.75" customHeight="1">
      <c r="P831" s="57"/>
      <c r="R831" s="41"/>
      <c r="AF831" s="57"/>
      <c r="AH831" s="41"/>
      <c r="AV831" s="57"/>
      <c r="AX831" s="41"/>
      <c r="BL831" s="57"/>
      <c r="BN831" s="41"/>
      <c r="CB831" s="57"/>
      <c r="CD831" s="41"/>
    </row>
    <row r="832" ht="12.75" customHeight="1">
      <c r="P832" s="57"/>
      <c r="R832" s="41"/>
      <c r="AF832" s="57"/>
      <c r="AH832" s="41"/>
      <c r="AV832" s="57"/>
      <c r="AX832" s="41"/>
      <c r="BL832" s="57"/>
      <c r="BN832" s="41"/>
      <c r="CB832" s="57"/>
      <c r="CD832" s="41"/>
    </row>
    <row r="833" ht="12.75" customHeight="1">
      <c r="P833" s="57"/>
      <c r="R833" s="41"/>
      <c r="AF833" s="57"/>
      <c r="AH833" s="41"/>
      <c r="AV833" s="57"/>
      <c r="AX833" s="41"/>
      <c r="BL833" s="57"/>
      <c r="BN833" s="41"/>
      <c r="CB833" s="57"/>
      <c r="CD833" s="41"/>
    </row>
    <row r="834" ht="12.75" customHeight="1">
      <c r="P834" s="57"/>
      <c r="R834" s="41"/>
      <c r="AF834" s="57"/>
      <c r="AH834" s="41"/>
      <c r="AV834" s="57"/>
      <c r="AX834" s="41"/>
      <c r="BL834" s="57"/>
      <c r="BN834" s="41"/>
      <c r="CB834" s="57"/>
      <c r="CD834" s="41"/>
    </row>
    <row r="835" ht="12.75" customHeight="1">
      <c r="P835" s="57"/>
      <c r="R835" s="41"/>
      <c r="AF835" s="57"/>
      <c r="AH835" s="41"/>
      <c r="AV835" s="57"/>
      <c r="AX835" s="41"/>
      <c r="BL835" s="57"/>
      <c r="BN835" s="41"/>
      <c r="CB835" s="57"/>
      <c r="CD835" s="41"/>
    </row>
    <row r="836" ht="12.75" customHeight="1">
      <c r="P836" s="57"/>
      <c r="R836" s="41"/>
      <c r="AF836" s="57"/>
      <c r="AH836" s="41"/>
      <c r="AV836" s="57"/>
      <c r="AX836" s="41"/>
      <c r="BL836" s="57"/>
      <c r="BN836" s="41"/>
      <c r="CB836" s="57"/>
      <c r="CD836" s="41"/>
    </row>
    <row r="837" ht="12.75" customHeight="1">
      <c r="P837" s="57"/>
      <c r="R837" s="41"/>
      <c r="AF837" s="57"/>
      <c r="AH837" s="41"/>
      <c r="AV837" s="57"/>
      <c r="AX837" s="41"/>
      <c r="BL837" s="57"/>
      <c r="BN837" s="41"/>
      <c r="CB837" s="57"/>
      <c r="CD837" s="41"/>
    </row>
    <row r="838" ht="12.75" customHeight="1">
      <c r="P838" s="57"/>
      <c r="R838" s="41"/>
      <c r="AF838" s="57"/>
      <c r="AH838" s="41"/>
      <c r="AV838" s="57"/>
      <c r="AX838" s="41"/>
      <c r="BL838" s="57"/>
      <c r="BN838" s="41"/>
      <c r="CB838" s="57"/>
      <c r="CD838" s="41"/>
    </row>
    <row r="839" ht="12.75" customHeight="1">
      <c r="P839" s="57"/>
      <c r="R839" s="41"/>
      <c r="AF839" s="57"/>
      <c r="AH839" s="41"/>
      <c r="AV839" s="57"/>
      <c r="AX839" s="41"/>
      <c r="BL839" s="57"/>
      <c r="BN839" s="41"/>
      <c r="CB839" s="57"/>
      <c r="CD839" s="41"/>
    </row>
    <row r="840" ht="12.75" customHeight="1">
      <c r="P840" s="57"/>
      <c r="R840" s="41"/>
      <c r="AF840" s="57"/>
      <c r="AH840" s="41"/>
      <c r="AV840" s="57"/>
      <c r="AX840" s="41"/>
      <c r="BL840" s="57"/>
      <c r="BN840" s="41"/>
      <c r="CB840" s="57"/>
      <c r="CD840" s="41"/>
    </row>
    <row r="841" ht="12.75" customHeight="1">
      <c r="P841" s="57"/>
      <c r="R841" s="41"/>
      <c r="AF841" s="57"/>
      <c r="AH841" s="41"/>
      <c r="AV841" s="57"/>
      <c r="AX841" s="41"/>
      <c r="BL841" s="57"/>
      <c r="BN841" s="41"/>
      <c r="CB841" s="57"/>
      <c r="CD841" s="41"/>
    </row>
    <row r="842" ht="12.75" customHeight="1">
      <c r="P842" s="57"/>
      <c r="R842" s="41"/>
      <c r="AF842" s="57"/>
      <c r="AH842" s="41"/>
      <c r="AV842" s="57"/>
      <c r="AX842" s="41"/>
      <c r="BL842" s="57"/>
      <c r="BN842" s="41"/>
      <c r="CB842" s="57"/>
      <c r="CD842" s="41"/>
    </row>
    <row r="843" ht="12.75" customHeight="1">
      <c r="P843" s="57"/>
      <c r="R843" s="41"/>
      <c r="AF843" s="57"/>
      <c r="AH843" s="41"/>
      <c r="AV843" s="57"/>
      <c r="AX843" s="41"/>
      <c r="BL843" s="57"/>
      <c r="BN843" s="41"/>
      <c r="CB843" s="57"/>
      <c r="CD843" s="41"/>
    </row>
    <row r="844" ht="12.75" customHeight="1">
      <c r="P844" s="57"/>
      <c r="R844" s="41"/>
      <c r="AF844" s="57"/>
      <c r="AH844" s="41"/>
      <c r="AV844" s="57"/>
      <c r="AX844" s="41"/>
      <c r="BL844" s="57"/>
      <c r="BN844" s="41"/>
      <c r="CB844" s="57"/>
      <c r="CD844" s="41"/>
    </row>
    <row r="845" ht="12.75" customHeight="1">
      <c r="P845" s="57"/>
      <c r="R845" s="41"/>
      <c r="AF845" s="57"/>
      <c r="AH845" s="41"/>
      <c r="AV845" s="57"/>
      <c r="AX845" s="41"/>
      <c r="BL845" s="57"/>
      <c r="BN845" s="41"/>
      <c r="CB845" s="57"/>
      <c r="CD845" s="41"/>
    </row>
    <row r="846" ht="12.75" customHeight="1">
      <c r="P846" s="57"/>
      <c r="R846" s="41"/>
      <c r="AF846" s="57"/>
      <c r="AH846" s="41"/>
      <c r="AV846" s="57"/>
      <c r="AX846" s="41"/>
      <c r="BL846" s="57"/>
      <c r="BN846" s="41"/>
      <c r="CB846" s="57"/>
      <c r="CD846" s="41"/>
    </row>
    <row r="847" ht="12.75" customHeight="1">
      <c r="P847" s="57"/>
      <c r="R847" s="41"/>
      <c r="AF847" s="57"/>
      <c r="AH847" s="41"/>
      <c r="AV847" s="57"/>
      <c r="AX847" s="41"/>
      <c r="BL847" s="57"/>
      <c r="BN847" s="41"/>
      <c r="CB847" s="57"/>
      <c r="CD847" s="41"/>
    </row>
    <row r="848" ht="12.75" customHeight="1">
      <c r="P848" s="57"/>
      <c r="R848" s="41"/>
      <c r="AF848" s="57"/>
      <c r="AH848" s="41"/>
      <c r="AV848" s="57"/>
      <c r="AX848" s="41"/>
      <c r="BL848" s="57"/>
      <c r="BN848" s="41"/>
      <c r="CB848" s="57"/>
      <c r="CD848" s="41"/>
    </row>
    <row r="849" ht="12.75" customHeight="1">
      <c r="P849" s="57"/>
      <c r="R849" s="41"/>
      <c r="AF849" s="57"/>
      <c r="AH849" s="41"/>
      <c r="AV849" s="57"/>
      <c r="AX849" s="41"/>
      <c r="BL849" s="57"/>
      <c r="BN849" s="41"/>
      <c r="CB849" s="57"/>
      <c r="CD849" s="41"/>
    </row>
    <row r="850" ht="12.75" customHeight="1">
      <c r="P850" s="57"/>
      <c r="R850" s="41"/>
      <c r="AF850" s="57"/>
      <c r="AH850" s="41"/>
      <c r="AV850" s="57"/>
      <c r="AX850" s="41"/>
      <c r="BL850" s="57"/>
      <c r="BN850" s="41"/>
      <c r="CB850" s="57"/>
      <c r="CD850" s="41"/>
    </row>
    <row r="851" ht="12.75" customHeight="1">
      <c r="P851" s="57"/>
      <c r="R851" s="41"/>
      <c r="AF851" s="57"/>
      <c r="AH851" s="41"/>
      <c r="AV851" s="57"/>
      <c r="AX851" s="41"/>
      <c r="BL851" s="57"/>
      <c r="BN851" s="41"/>
      <c r="CB851" s="57"/>
      <c r="CD851" s="41"/>
    </row>
    <row r="852" ht="12.75" customHeight="1">
      <c r="P852" s="57"/>
      <c r="R852" s="41"/>
      <c r="AF852" s="57"/>
      <c r="AH852" s="41"/>
      <c r="AV852" s="57"/>
      <c r="AX852" s="41"/>
      <c r="BL852" s="57"/>
      <c r="BN852" s="41"/>
      <c r="CB852" s="57"/>
      <c r="CD852" s="41"/>
    </row>
    <row r="853" ht="12.75" customHeight="1">
      <c r="P853" s="57"/>
      <c r="R853" s="41"/>
      <c r="AF853" s="57"/>
      <c r="AH853" s="41"/>
      <c r="AV853" s="57"/>
      <c r="AX853" s="41"/>
      <c r="BL853" s="57"/>
      <c r="BN853" s="41"/>
      <c r="CB853" s="57"/>
      <c r="CD853" s="41"/>
    </row>
    <row r="854" ht="12.75" customHeight="1">
      <c r="P854" s="57"/>
      <c r="R854" s="41"/>
      <c r="AF854" s="57"/>
      <c r="AH854" s="41"/>
      <c r="AV854" s="57"/>
      <c r="AX854" s="41"/>
      <c r="BL854" s="57"/>
      <c r="BN854" s="41"/>
      <c r="CB854" s="57"/>
      <c r="CD854" s="41"/>
    </row>
    <row r="855" ht="12.75" customHeight="1">
      <c r="P855" s="57"/>
      <c r="R855" s="41"/>
      <c r="AF855" s="57"/>
      <c r="AH855" s="41"/>
      <c r="AV855" s="57"/>
      <c r="AX855" s="41"/>
      <c r="BL855" s="57"/>
      <c r="BN855" s="41"/>
      <c r="CB855" s="57"/>
      <c r="CD855" s="41"/>
    </row>
    <row r="856" ht="12.75" customHeight="1">
      <c r="P856" s="57"/>
      <c r="R856" s="41"/>
      <c r="AF856" s="57"/>
      <c r="AH856" s="41"/>
      <c r="AV856" s="57"/>
      <c r="AX856" s="41"/>
      <c r="BL856" s="57"/>
      <c r="BN856" s="41"/>
      <c r="CB856" s="57"/>
      <c r="CD856" s="41"/>
    </row>
    <row r="857" ht="12.75" customHeight="1">
      <c r="P857" s="57"/>
      <c r="R857" s="41"/>
      <c r="AF857" s="57"/>
      <c r="AH857" s="41"/>
      <c r="AV857" s="57"/>
      <c r="AX857" s="41"/>
      <c r="BL857" s="57"/>
      <c r="BN857" s="41"/>
      <c r="CB857" s="57"/>
      <c r="CD857" s="41"/>
    </row>
    <row r="858" ht="12.75" customHeight="1">
      <c r="P858" s="57"/>
      <c r="R858" s="41"/>
      <c r="AF858" s="57"/>
      <c r="AH858" s="41"/>
      <c r="AV858" s="57"/>
      <c r="AX858" s="41"/>
      <c r="BL858" s="57"/>
      <c r="BN858" s="41"/>
      <c r="CB858" s="57"/>
      <c r="CD858" s="41"/>
    </row>
    <row r="859" ht="12.75" customHeight="1">
      <c r="P859" s="57"/>
      <c r="R859" s="41"/>
      <c r="AF859" s="57"/>
      <c r="AH859" s="41"/>
      <c r="AV859" s="57"/>
      <c r="AX859" s="41"/>
      <c r="BL859" s="57"/>
      <c r="BN859" s="41"/>
      <c r="CB859" s="57"/>
      <c r="CD859" s="41"/>
    </row>
    <row r="860" ht="12.75" customHeight="1">
      <c r="P860" s="57"/>
      <c r="R860" s="41"/>
      <c r="AF860" s="57"/>
      <c r="AH860" s="41"/>
      <c r="AV860" s="57"/>
      <c r="AX860" s="41"/>
      <c r="BL860" s="57"/>
      <c r="BN860" s="41"/>
      <c r="CB860" s="57"/>
      <c r="CD860" s="41"/>
    </row>
    <row r="861" ht="12.75" customHeight="1">
      <c r="P861" s="57"/>
      <c r="R861" s="41"/>
      <c r="AF861" s="57"/>
      <c r="AH861" s="41"/>
      <c r="AV861" s="57"/>
      <c r="AX861" s="41"/>
      <c r="BL861" s="57"/>
      <c r="BN861" s="41"/>
      <c r="CB861" s="57"/>
      <c r="CD861" s="41"/>
    </row>
    <row r="862" ht="12.75" customHeight="1">
      <c r="P862" s="57"/>
      <c r="R862" s="41"/>
      <c r="AF862" s="57"/>
      <c r="AH862" s="41"/>
      <c r="AV862" s="57"/>
      <c r="AX862" s="41"/>
      <c r="BL862" s="57"/>
      <c r="BN862" s="41"/>
      <c r="CB862" s="57"/>
      <c r="CD862" s="41"/>
    </row>
    <row r="863" ht="12.75" customHeight="1">
      <c r="P863" s="57"/>
      <c r="R863" s="41"/>
      <c r="AF863" s="57"/>
      <c r="AH863" s="41"/>
      <c r="AV863" s="57"/>
      <c r="AX863" s="41"/>
      <c r="BL863" s="57"/>
      <c r="BN863" s="41"/>
      <c r="CB863" s="57"/>
      <c r="CD863" s="41"/>
    </row>
    <row r="864" ht="12.75" customHeight="1">
      <c r="P864" s="57"/>
      <c r="R864" s="41"/>
      <c r="AF864" s="57"/>
      <c r="AH864" s="41"/>
      <c r="AV864" s="57"/>
      <c r="AX864" s="41"/>
      <c r="BL864" s="57"/>
      <c r="BN864" s="41"/>
      <c r="CB864" s="57"/>
      <c r="CD864" s="41"/>
    </row>
    <row r="865" ht="12.75" customHeight="1">
      <c r="P865" s="57"/>
      <c r="R865" s="41"/>
      <c r="AF865" s="57"/>
      <c r="AH865" s="41"/>
      <c r="AV865" s="57"/>
      <c r="AX865" s="41"/>
      <c r="BL865" s="57"/>
      <c r="BN865" s="41"/>
      <c r="CB865" s="57"/>
      <c r="CD865" s="41"/>
    </row>
    <row r="866" ht="12.75" customHeight="1">
      <c r="P866" s="57"/>
      <c r="R866" s="41"/>
      <c r="AF866" s="57"/>
      <c r="AH866" s="41"/>
      <c r="AV866" s="57"/>
      <c r="AX866" s="41"/>
      <c r="BL866" s="57"/>
      <c r="BN866" s="41"/>
      <c r="CB866" s="57"/>
      <c r="CD866" s="41"/>
    </row>
    <row r="867" ht="12.75" customHeight="1">
      <c r="P867" s="57"/>
      <c r="R867" s="41"/>
      <c r="AF867" s="57"/>
      <c r="AH867" s="41"/>
      <c r="AV867" s="57"/>
      <c r="AX867" s="41"/>
      <c r="BL867" s="57"/>
      <c r="BN867" s="41"/>
      <c r="CB867" s="57"/>
      <c r="CD867" s="41"/>
    </row>
    <row r="868" ht="12.75" customHeight="1">
      <c r="P868" s="57"/>
      <c r="R868" s="41"/>
      <c r="AF868" s="57"/>
      <c r="AH868" s="41"/>
      <c r="AV868" s="57"/>
      <c r="AX868" s="41"/>
      <c r="BL868" s="57"/>
      <c r="BN868" s="41"/>
      <c r="CB868" s="57"/>
      <c r="CD868" s="41"/>
    </row>
    <row r="869" ht="12.75" customHeight="1">
      <c r="P869" s="57"/>
      <c r="R869" s="41"/>
      <c r="AF869" s="57"/>
      <c r="AH869" s="41"/>
      <c r="AV869" s="57"/>
      <c r="AX869" s="41"/>
      <c r="BL869" s="57"/>
      <c r="BN869" s="41"/>
      <c r="CB869" s="57"/>
      <c r="CD869" s="41"/>
    </row>
    <row r="870" ht="12.75" customHeight="1">
      <c r="P870" s="57"/>
      <c r="R870" s="41"/>
      <c r="AF870" s="57"/>
      <c r="AH870" s="41"/>
      <c r="AV870" s="57"/>
      <c r="AX870" s="41"/>
      <c r="BL870" s="57"/>
      <c r="BN870" s="41"/>
      <c r="CB870" s="57"/>
      <c r="CD870" s="41"/>
    </row>
    <row r="871" ht="12.75" customHeight="1">
      <c r="P871" s="57"/>
      <c r="R871" s="41"/>
      <c r="AF871" s="57"/>
      <c r="AH871" s="41"/>
      <c r="AV871" s="57"/>
      <c r="AX871" s="41"/>
      <c r="BL871" s="57"/>
      <c r="BN871" s="41"/>
      <c r="CB871" s="57"/>
      <c r="CD871" s="41"/>
    </row>
    <row r="872" ht="12.75" customHeight="1">
      <c r="P872" s="57"/>
      <c r="R872" s="41"/>
      <c r="AF872" s="57"/>
      <c r="AH872" s="41"/>
      <c r="AV872" s="57"/>
      <c r="AX872" s="41"/>
      <c r="BL872" s="57"/>
      <c r="BN872" s="41"/>
      <c r="CB872" s="57"/>
      <c r="CD872" s="41"/>
    </row>
    <row r="873" ht="12.75" customHeight="1">
      <c r="P873" s="57"/>
      <c r="R873" s="41"/>
      <c r="AF873" s="57"/>
      <c r="AH873" s="41"/>
      <c r="AV873" s="57"/>
      <c r="AX873" s="41"/>
      <c r="BL873" s="57"/>
      <c r="BN873" s="41"/>
      <c r="CB873" s="57"/>
      <c r="CD873" s="41"/>
    </row>
    <row r="874" ht="12.75" customHeight="1">
      <c r="P874" s="57"/>
      <c r="R874" s="41"/>
      <c r="AF874" s="57"/>
      <c r="AH874" s="41"/>
      <c r="AV874" s="57"/>
      <c r="AX874" s="41"/>
      <c r="BL874" s="57"/>
      <c r="BN874" s="41"/>
      <c r="CB874" s="57"/>
      <c r="CD874" s="41"/>
    </row>
    <row r="875" ht="12.75" customHeight="1">
      <c r="P875" s="57"/>
      <c r="R875" s="41"/>
      <c r="AF875" s="57"/>
      <c r="AH875" s="41"/>
      <c r="AV875" s="57"/>
      <c r="AX875" s="41"/>
      <c r="BL875" s="57"/>
      <c r="BN875" s="41"/>
      <c r="CB875" s="57"/>
      <c r="CD875" s="41"/>
    </row>
    <row r="876" ht="12.75" customHeight="1">
      <c r="P876" s="57"/>
      <c r="R876" s="41"/>
      <c r="AF876" s="57"/>
      <c r="AH876" s="41"/>
      <c r="AV876" s="57"/>
      <c r="AX876" s="41"/>
      <c r="BL876" s="57"/>
      <c r="BN876" s="41"/>
      <c r="CB876" s="57"/>
      <c r="CD876" s="41"/>
    </row>
    <row r="877" ht="12.75" customHeight="1">
      <c r="P877" s="57"/>
      <c r="R877" s="41"/>
      <c r="AF877" s="57"/>
      <c r="AH877" s="41"/>
      <c r="AV877" s="57"/>
      <c r="AX877" s="41"/>
      <c r="BL877" s="57"/>
      <c r="BN877" s="41"/>
      <c r="CB877" s="57"/>
      <c r="CD877" s="41"/>
    </row>
    <row r="878" ht="12.75" customHeight="1">
      <c r="P878" s="57"/>
      <c r="R878" s="41"/>
      <c r="AF878" s="57"/>
      <c r="AH878" s="41"/>
      <c r="AV878" s="57"/>
      <c r="AX878" s="41"/>
      <c r="BL878" s="57"/>
      <c r="BN878" s="41"/>
      <c r="CB878" s="57"/>
      <c r="CD878" s="41"/>
    </row>
    <row r="879" ht="12.75" customHeight="1">
      <c r="P879" s="57"/>
      <c r="R879" s="41"/>
      <c r="AF879" s="57"/>
      <c r="AH879" s="41"/>
      <c r="AV879" s="57"/>
      <c r="AX879" s="41"/>
      <c r="BL879" s="57"/>
      <c r="BN879" s="41"/>
      <c r="CB879" s="57"/>
      <c r="CD879" s="41"/>
    </row>
    <row r="880" ht="12.75" customHeight="1">
      <c r="P880" s="57"/>
      <c r="R880" s="41"/>
      <c r="AF880" s="57"/>
      <c r="AH880" s="41"/>
      <c r="AV880" s="57"/>
      <c r="AX880" s="41"/>
      <c r="BL880" s="57"/>
      <c r="BN880" s="41"/>
      <c r="CB880" s="57"/>
      <c r="CD880" s="41"/>
    </row>
    <row r="881" ht="12.75" customHeight="1">
      <c r="P881" s="57"/>
      <c r="R881" s="41"/>
      <c r="AF881" s="57"/>
      <c r="AH881" s="41"/>
      <c r="AV881" s="57"/>
      <c r="AX881" s="41"/>
      <c r="BL881" s="57"/>
      <c r="BN881" s="41"/>
      <c r="CB881" s="57"/>
      <c r="CD881" s="41"/>
    </row>
    <row r="882" ht="12.75" customHeight="1">
      <c r="P882" s="57"/>
      <c r="R882" s="41"/>
      <c r="AF882" s="57"/>
      <c r="AH882" s="41"/>
      <c r="AV882" s="57"/>
      <c r="AX882" s="41"/>
      <c r="BL882" s="57"/>
      <c r="BN882" s="41"/>
      <c r="CB882" s="57"/>
      <c r="CD882" s="41"/>
    </row>
    <row r="883" ht="12.75" customHeight="1">
      <c r="P883" s="57"/>
      <c r="R883" s="41"/>
      <c r="AF883" s="57"/>
      <c r="AH883" s="41"/>
      <c r="AV883" s="57"/>
      <c r="AX883" s="41"/>
      <c r="BL883" s="57"/>
      <c r="BN883" s="41"/>
      <c r="CB883" s="57"/>
      <c r="CD883" s="41"/>
    </row>
    <row r="884" ht="12.75" customHeight="1">
      <c r="P884" s="57"/>
      <c r="R884" s="41"/>
      <c r="AF884" s="57"/>
      <c r="AH884" s="41"/>
      <c r="AV884" s="57"/>
      <c r="AX884" s="41"/>
      <c r="BL884" s="57"/>
      <c r="BN884" s="41"/>
      <c r="CB884" s="57"/>
      <c r="CD884" s="41"/>
    </row>
    <row r="885" ht="12.75" customHeight="1">
      <c r="P885" s="57"/>
      <c r="R885" s="41"/>
      <c r="AF885" s="57"/>
      <c r="AH885" s="41"/>
      <c r="AV885" s="57"/>
      <c r="AX885" s="41"/>
      <c r="BL885" s="57"/>
      <c r="BN885" s="41"/>
      <c r="CB885" s="57"/>
      <c r="CD885" s="41"/>
    </row>
    <row r="886" ht="12.75" customHeight="1">
      <c r="P886" s="57"/>
      <c r="R886" s="41"/>
      <c r="AF886" s="57"/>
      <c r="AH886" s="41"/>
      <c r="AV886" s="57"/>
      <c r="AX886" s="41"/>
      <c r="BL886" s="57"/>
      <c r="BN886" s="41"/>
      <c r="CB886" s="57"/>
      <c r="CD886" s="41"/>
    </row>
    <row r="887" ht="12.75" customHeight="1">
      <c r="P887" s="57"/>
      <c r="R887" s="41"/>
      <c r="AF887" s="57"/>
      <c r="AH887" s="41"/>
      <c r="AV887" s="57"/>
      <c r="AX887" s="41"/>
      <c r="BL887" s="57"/>
      <c r="BN887" s="41"/>
      <c r="CB887" s="57"/>
      <c r="CD887" s="41"/>
    </row>
    <row r="888" ht="12.75" customHeight="1">
      <c r="P888" s="57"/>
      <c r="R888" s="41"/>
      <c r="AF888" s="57"/>
      <c r="AH888" s="41"/>
      <c r="AV888" s="57"/>
      <c r="AX888" s="41"/>
      <c r="BL888" s="57"/>
      <c r="BN888" s="41"/>
      <c r="CB888" s="57"/>
      <c r="CD888" s="41"/>
    </row>
    <row r="889" ht="12.75" customHeight="1">
      <c r="P889" s="57"/>
      <c r="R889" s="41"/>
      <c r="AF889" s="57"/>
      <c r="AH889" s="41"/>
      <c r="AV889" s="57"/>
      <c r="AX889" s="41"/>
      <c r="BL889" s="57"/>
      <c r="BN889" s="41"/>
      <c r="CB889" s="57"/>
      <c r="CD889" s="41"/>
    </row>
    <row r="890" ht="12.75" customHeight="1">
      <c r="P890" s="57"/>
      <c r="R890" s="41"/>
      <c r="AF890" s="57"/>
      <c r="AH890" s="41"/>
      <c r="AV890" s="57"/>
      <c r="AX890" s="41"/>
      <c r="BL890" s="57"/>
      <c r="BN890" s="41"/>
      <c r="CB890" s="57"/>
      <c r="CD890" s="41"/>
    </row>
    <row r="891" ht="12.75" customHeight="1">
      <c r="P891" s="57"/>
      <c r="R891" s="41"/>
      <c r="AF891" s="57"/>
      <c r="AH891" s="41"/>
      <c r="AV891" s="57"/>
      <c r="AX891" s="41"/>
      <c r="BL891" s="57"/>
      <c r="BN891" s="41"/>
      <c r="CB891" s="57"/>
      <c r="CD891" s="41"/>
    </row>
    <row r="892" ht="12.75" customHeight="1">
      <c r="P892" s="57"/>
      <c r="R892" s="41"/>
      <c r="AF892" s="57"/>
      <c r="AH892" s="41"/>
      <c r="AV892" s="57"/>
      <c r="AX892" s="41"/>
      <c r="BL892" s="57"/>
      <c r="BN892" s="41"/>
      <c r="CB892" s="57"/>
      <c r="CD892" s="41"/>
    </row>
    <row r="893" ht="12.75" customHeight="1">
      <c r="P893" s="57"/>
      <c r="R893" s="41"/>
      <c r="AF893" s="57"/>
      <c r="AH893" s="41"/>
      <c r="AV893" s="57"/>
      <c r="AX893" s="41"/>
      <c r="BL893" s="57"/>
      <c r="BN893" s="41"/>
      <c r="CB893" s="57"/>
      <c r="CD893" s="41"/>
    </row>
    <row r="894" ht="12.75" customHeight="1">
      <c r="P894" s="57"/>
      <c r="R894" s="41"/>
      <c r="AF894" s="57"/>
      <c r="AH894" s="41"/>
      <c r="AV894" s="57"/>
      <c r="AX894" s="41"/>
      <c r="BL894" s="57"/>
      <c r="BN894" s="41"/>
      <c r="CB894" s="57"/>
      <c r="CD894" s="41"/>
    </row>
    <row r="895" ht="12.75" customHeight="1">
      <c r="P895" s="57"/>
      <c r="R895" s="41"/>
      <c r="AF895" s="57"/>
      <c r="AH895" s="41"/>
      <c r="AV895" s="57"/>
      <c r="AX895" s="41"/>
      <c r="BL895" s="57"/>
      <c r="BN895" s="41"/>
      <c r="CB895" s="57"/>
      <c r="CD895" s="41"/>
    </row>
    <row r="896" ht="12.75" customHeight="1">
      <c r="P896" s="57"/>
      <c r="R896" s="41"/>
      <c r="AF896" s="57"/>
      <c r="AH896" s="41"/>
      <c r="AV896" s="57"/>
      <c r="AX896" s="41"/>
      <c r="BL896" s="57"/>
      <c r="BN896" s="41"/>
      <c r="CB896" s="57"/>
      <c r="CD896" s="41"/>
    </row>
    <row r="897" ht="12.75" customHeight="1">
      <c r="P897" s="57"/>
      <c r="R897" s="41"/>
      <c r="AF897" s="57"/>
      <c r="AH897" s="41"/>
      <c r="AV897" s="57"/>
      <c r="AX897" s="41"/>
      <c r="BL897" s="57"/>
      <c r="BN897" s="41"/>
      <c r="CB897" s="57"/>
      <c r="CD897" s="41"/>
    </row>
    <row r="898" ht="12.75" customHeight="1">
      <c r="P898" s="57"/>
      <c r="R898" s="41"/>
      <c r="AF898" s="57"/>
      <c r="AH898" s="41"/>
      <c r="AV898" s="57"/>
      <c r="AX898" s="41"/>
      <c r="BL898" s="57"/>
      <c r="BN898" s="41"/>
      <c r="CB898" s="57"/>
      <c r="CD898" s="41"/>
    </row>
    <row r="899" ht="12.75" customHeight="1">
      <c r="P899" s="57"/>
      <c r="R899" s="41"/>
      <c r="AF899" s="57"/>
      <c r="AH899" s="41"/>
      <c r="AV899" s="57"/>
      <c r="AX899" s="41"/>
      <c r="BL899" s="57"/>
      <c r="BN899" s="41"/>
      <c r="CB899" s="57"/>
      <c r="CD899" s="41"/>
    </row>
    <row r="900" ht="12.75" customHeight="1">
      <c r="P900" s="57"/>
      <c r="R900" s="41"/>
      <c r="AF900" s="57"/>
      <c r="AH900" s="41"/>
      <c r="AV900" s="57"/>
      <c r="AX900" s="41"/>
      <c r="BL900" s="57"/>
      <c r="BN900" s="41"/>
      <c r="CB900" s="57"/>
      <c r="CD900" s="41"/>
    </row>
    <row r="901" ht="12.75" customHeight="1">
      <c r="P901" s="57"/>
      <c r="R901" s="41"/>
      <c r="AF901" s="57"/>
      <c r="AH901" s="41"/>
      <c r="AV901" s="57"/>
      <c r="AX901" s="41"/>
      <c r="BL901" s="57"/>
      <c r="BN901" s="41"/>
      <c r="CB901" s="57"/>
      <c r="CD901" s="41"/>
    </row>
    <row r="902" ht="12.75" customHeight="1">
      <c r="P902" s="57"/>
      <c r="R902" s="41"/>
      <c r="AF902" s="57"/>
      <c r="AH902" s="41"/>
      <c r="AV902" s="57"/>
      <c r="AX902" s="41"/>
      <c r="BL902" s="57"/>
      <c r="BN902" s="41"/>
      <c r="CB902" s="57"/>
      <c r="CD902" s="41"/>
    </row>
    <row r="903" ht="12.75" customHeight="1">
      <c r="P903" s="57"/>
      <c r="R903" s="41"/>
      <c r="AF903" s="57"/>
      <c r="AH903" s="41"/>
      <c r="AV903" s="57"/>
      <c r="AX903" s="41"/>
      <c r="BL903" s="57"/>
      <c r="BN903" s="41"/>
      <c r="CB903" s="57"/>
      <c r="CD903" s="41"/>
    </row>
    <row r="904" ht="12.75" customHeight="1">
      <c r="P904" s="57"/>
      <c r="R904" s="41"/>
      <c r="AF904" s="57"/>
      <c r="AH904" s="41"/>
      <c r="AV904" s="57"/>
      <c r="AX904" s="41"/>
      <c r="BL904" s="57"/>
      <c r="BN904" s="41"/>
      <c r="CB904" s="57"/>
      <c r="CD904" s="41"/>
    </row>
    <row r="905" ht="12.75" customHeight="1">
      <c r="P905" s="57"/>
      <c r="R905" s="41"/>
      <c r="AF905" s="57"/>
      <c r="AH905" s="41"/>
      <c r="AV905" s="57"/>
      <c r="AX905" s="41"/>
      <c r="BL905" s="57"/>
      <c r="BN905" s="41"/>
      <c r="CB905" s="57"/>
      <c r="CD905" s="41"/>
    </row>
    <row r="906" ht="12.75" customHeight="1">
      <c r="P906" s="57"/>
      <c r="R906" s="41"/>
      <c r="AF906" s="57"/>
      <c r="AH906" s="41"/>
      <c r="AV906" s="57"/>
      <c r="AX906" s="41"/>
      <c r="BL906" s="57"/>
      <c r="BN906" s="41"/>
      <c r="CB906" s="57"/>
      <c r="CD906" s="41"/>
    </row>
    <row r="907" ht="12.75" customHeight="1">
      <c r="P907" s="57"/>
      <c r="R907" s="41"/>
      <c r="AF907" s="57"/>
      <c r="AH907" s="41"/>
      <c r="AV907" s="57"/>
      <c r="AX907" s="41"/>
      <c r="BL907" s="57"/>
      <c r="BN907" s="41"/>
      <c r="CB907" s="57"/>
      <c r="CD907" s="41"/>
    </row>
    <row r="908" ht="12.75" customHeight="1">
      <c r="P908" s="57"/>
      <c r="R908" s="41"/>
      <c r="AF908" s="57"/>
      <c r="AH908" s="41"/>
      <c r="AV908" s="57"/>
      <c r="AX908" s="41"/>
      <c r="BL908" s="57"/>
      <c r="BN908" s="41"/>
      <c r="CB908" s="57"/>
      <c r="CD908" s="41"/>
    </row>
    <row r="909" ht="12.75" customHeight="1">
      <c r="P909" s="57"/>
      <c r="R909" s="41"/>
      <c r="AF909" s="57"/>
      <c r="AH909" s="41"/>
      <c r="AV909" s="57"/>
      <c r="AX909" s="41"/>
      <c r="BL909" s="57"/>
      <c r="BN909" s="41"/>
      <c r="CB909" s="57"/>
      <c r="CD909" s="41"/>
    </row>
    <row r="910" ht="12.75" customHeight="1">
      <c r="P910" s="57"/>
      <c r="R910" s="41"/>
      <c r="AF910" s="57"/>
      <c r="AH910" s="41"/>
      <c r="AV910" s="57"/>
      <c r="AX910" s="41"/>
      <c r="BL910" s="57"/>
      <c r="BN910" s="41"/>
      <c r="CB910" s="57"/>
      <c r="CD910" s="41"/>
    </row>
    <row r="911" ht="12.75" customHeight="1">
      <c r="P911" s="57"/>
      <c r="R911" s="41"/>
      <c r="AF911" s="57"/>
      <c r="AH911" s="41"/>
      <c r="AV911" s="57"/>
      <c r="AX911" s="41"/>
      <c r="BL911" s="57"/>
      <c r="BN911" s="41"/>
      <c r="CB911" s="57"/>
      <c r="CD911" s="41"/>
    </row>
    <row r="912" ht="12.75" customHeight="1">
      <c r="P912" s="57"/>
      <c r="R912" s="41"/>
      <c r="AF912" s="57"/>
      <c r="AH912" s="41"/>
      <c r="AV912" s="57"/>
      <c r="AX912" s="41"/>
      <c r="BL912" s="57"/>
      <c r="BN912" s="41"/>
      <c r="CB912" s="57"/>
      <c r="CD912" s="41"/>
    </row>
    <row r="913" ht="12.75" customHeight="1">
      <c r="P913" s="57"/>
      <c r="R913" s="41"/>
      <c r="AF913" s="57"/>
      <c r="AH913" s="41"/>
      <c r="AV913" s="57"/>
      <c r="AX913" s="41"/>
      <c r="BL913" s="57"/>
      <c r="BN913" s="41"/>
      <c r="CB913" s="57"/>
      <c r="CD913" s="41"/>
    </row>
    <row r="914" ht="12.75" customHeight="1">
      <c r="P914" s="57"/>
      <c r="R914" s="41"/>
      <c r="AF914" s="57"/>
      <c r="AH914" s="41"/>
      <c r="AV914" s="57"/>
      <c r="AX914" s="41"/>
      <c r="BL914" s="57"/>
      <c r="BN914" s="41"/>
      <c r="CB914" s="57"/>
      <c r="CD914" s="41"/>
    </row>
    <row r="915" ht="12.75" customHeight="1">
      <c r="P915" s="57"/>
      <c r="R915" s="41"/>
      <c r="AF915" s="57"/>
      <c r="AH915" s="41"/>
      <c r="AV915" s="57"/>
      <c r="AX915" s="41"/>
      <c r="BL915" s="57"/>
      <c r="BN915" s="41"/>
      <c r="CB915" s="57"/>
      <c r="CD915" s="41"/>
    </row>
    <row r="916" ht="12.75" customHeight="1">
      <c r="P916" s="57"/>
      <c r="R916" s="41"/>
      <c r="AF916" s="57"/>
      <c r="AH916" s="41"/>
      <c r="AV916" s="57"/>
      <c r="AX916" s="41"/>
      <c r="BL916" s="57"/>
      <c r="BN916" s="41"/>
      <c r="CB916" s="57"/>
      <c r="CD916" s="41"/>
    </row>
    <row r="917" ht="12.75" customHeight="1">
      <c r="P917" s="57"/>
      <c r="R917" s="41"/>
      <c r="AF917" s="57"/>
      <c r="AH917" s="41"/>
      <c r="AV917" s="57"/>
      <c r="AX917" s="41"/>
      <c r="BL917" s="57"/>
      <c r="BN917" s="41"/>
      <c r="CB917" s="57"/>
      <c r="CD917" s="41"/>
    </row>
    <row r="918" ht="12.75" customHeight="1">
      <c r="P918" s="57"/>
      <c r="R918" s="41"/>
      <c r="AF918" s="57"/>
      <c r="AH918" s="41"/>
      <c r="AV918" s="57"/>
      <c r="AX918" s="41"/>
      <c r="BL918" s="57"/>
      <c r="BN918" s="41"/>
      <c r="CB918" s="57"/>
      <c r="CD918" s="41"/>
    </row>
    <row r="919" ht="12.75" customHeight="1">
      <c r="P919" s="57"/>
      <c r="R919" s="41"/>
      <c r="AF919" s="57"/>
      <c r="AH919" s="41"/>
      <c r="AV919" s="57"/>
      <c r="AX919" s="41"/>
      <c r="BL919" s="57"/>
      <c r="BN919" s="41"/>
      <c r="CB919" s="57"/>
      <c r="CD919" s="41"/>
    </row>
    <row r="920" ht="12.75" customHeight="1">
      <c r="P920" s="57"/>
      <c r="R920" s="41"/>
      <c r="AF920" s="57"/>
      <c r="AH920" s="41"/>
      <c r="AV920" s="57"/>
      <c r="AX920" s="41"/>
      <c r="BL920" s="57"/>
      <c r="BN920" s="41"/>
      <c r="CB920" s="57"/>
      <c r="CD920" s="41"/>
    </row>
    <row r="921" ht="12.75" customHeight="1">
      <c r="P921" s="57"/>
      <c r="R921" s="41"/>
      <c r="AF921" s="57"/>
      <c r="AH921" s="41"/>
      <c r="AV921" s="57"/>
      <c r="AX921" s="41"/>
      <c r="BL921" s="57"/>
      <c r="BN921" s="41"/>
      <c r="CB921" s="57"/>
      <c r="CD921" s="41"/>
    </row>
    <row r="922" ht="12.75" customHeight="1">
      <c r="P922" s="57"/>
      <c r="R922" s="41"/>
      <c r="AF922" s="57"/>
      <c r="AH922" s="41"/>
      <c r="AV922" s="57"/>
      <c r="AX922" s="41"/>
      <c r="BL922" s="57"/>
      <c r="BN922" s="41"/>
      <c r="CB922" s="57"/>
      <c r="CD922" s="41"/>
    </row>
    <row r="923" ht="12.75" customHeight="1">
      <c r="P923" s="57"/>
      <c r="R923" s="41"/>
      <c r="AF923" s="57"/>
      <c r="AH923" s="41"/>
      <c r="AV923" s="57"/>
      <c r="AX923" s="41"/>
      <c r="BL923" s="57"/>
      <c r="BN923" s="41"/>
      <c r="CB923" s="57"/>
      <c r="CD923" s="41"/>
    </row>
    <row r="924" ht="12.75" customHeight="1">
      <c r="P924" s="57"/>
      <c r="R924" s="41"/>
      <c r="AF924" s="57"/>
      <c r="AH924" s="41"/>
      <c r="AV924" s="57"/>
      <c r="AX924" s="41"/>
      <c r="BL924" s="57"/>
      <c r="BN924" s="41"/>
      <c r="CB924" s="57"/>
      <c r="CD924" s="41"/>
    </row>
    <row r="925" ht="12.75" customHeight="1">
      <c r="P925" s="57"/>
      <c r="R925" s="41"/>
      <c r="AF925" s="57"/>
      <c r="AH925" s="41"/>
      <c r="AV925" s="57"/>
      <c r="AX925" s="41"/>
      <c r="BL925" s="57"/>
      <c r="BN925" s="41"/>
      <c r="CB925" s="57"/>
      <c r="CD925" s="41"/>
    </row>
    <row r="926" ht="12.75" customHeight="1">
      <c r="P926" s="57"/>
      <c r="R926" s="41"/>
      <c r="AF926" s="57"/>
      <c r="AH926" s="41"/>
      <c r="AV926" s="57"/>
      <c r="AX926" s="41"/>
      <c r="BL926" s="57"/>
      <c r="BN926" s="41"/>
      <c r="CB926" s="57"/>
      <c r="CD926" s="41"/>
    </row>
    <row r="927" ht="12.75" customHeight="1">
      <c r="P927" s="57"/>
      <c r="R927" s="41"/>
      <c r="AF927" s="57"/>
      <c r="AH927" s="41"/>
      <c r="AV927" s="57"/>
      <c r="AX927" s="41"/>
      <c r="BL927" s="57"/>
      <c r="BN927" s="41"/>
      <c r="CB927" s="57"/>
      <c r="CD927" s="41"/>
    </row>
    <row r="928" ht="12.75" customHeight="1">
      <c r="P928" s="57"/>
      <c r="R928" s="41"/>
      <c r="AF928" s="57"/>
      <c r="AH928" s="41"/>
      <c r="AV928" s="57"/>
      <c r="AX928" s="41"/>
      <c r="BL928" s="57"/>
      <c r="BN928" s="41"/>
      <c r="CB928" s="57"/>
      <c r="CD928" s="41"/>
    </row>
    <row r="929" ht="12.75" customHeight="1">
      <c r="P929" s="57"/>
      <c r="R929" s="41"/>
      <c r="AF929" s="57"/>
      <c r="AH929" s="41"/>
      <c r="AV929" s="57"/>
      <c r="AX929" s="41"/>
      <c r="BL929" s="57"/>
      <c r="BN929" s="41"/>
      <c r="CB929" s="57"/>
      <c r="CD929" s="41"/>
    </row>
    <row r="930" ht="12.75" customHeight="1">
      <c r="P930" s="57"/>
      <c r="R930" s="41"/>
      <c r="AF930" s="57"/>
      <c r="AH930" s="41"/>
      <c r="AV930" s="57"/>
      <c r="AX930" s="41"/>
      <c r="BL930" s="57"/>
      <c r="BN930" s="41"/>
      <c r="CB930" s="57"/>
      <c r="CD930" s="41"/>
    </row>
    <row r="931" ht="12.75" customHeight="1">
      <c r="P931" s="57"/>
      <c r="R931" s="41"/>
      <c r="AF931" s="57"/>
      <c r="AH931" s="41"/>
      <c r="AV931" s="57"/>
      <c r="AX931" s="41"/>
      <c r="BL931" s="57"/>
      <c r="BN931" s="41"/>
      <c r="CB931" s="57"/>
      <c r="CD931" s="41"/>
    </row>
    <row r="932" ht="12.75" customHeight="1">
      <c r="P932" s="57"/>
      <c r="R932" s="41"/>
      <c r="AF932" s="57"/>
      <c r="AH932" s="41"/>
      <c r="AV932" s="57"/>
      <c r="AX932" s="41"/>
      <c r="BL932" s="57"/>
      <c r="BN932" s="41"/>
      <c r="CB932" s="57"/>
      <c r="CD932" s="41"/>
    </row>
    <row r="933" ht="12.75" customHeight="1">
      <c r="P933" s="57"/>
      <c r="R933" s="41"/>
      <c r="AF933" s="57"/>
      <c r="AH933" s="41"/>
      <c r="AV933" s="57"/>
      <c r="AX933" s="41"/>
      <c r="BL933" s="57"/>
      <c r="BN933" s="41"/>
      <c r="CB933" s="57"/>
      <c r="CD933" s="41"/>
    </row>
    <row r="934" ht="12.75" customHeight="1">
      <c r="P934" s="57"/>
      <c r="R934" s="41"/>
      <c r="AF934" s="57"/>
      <c r="AH934" s="41"/>
      <c r="AV934" s="57"/>
      <c r="AX934" s="41"/>
      <c r="BL934" s="57"/>
      <c r="BN934" s="41"/>
      <c r="CB934" s="57"/>
      <c r="CD934" s="41"/>
    </row>
    <row r="935" ht="12.75" customHeight="1">
      <c r="P935" s="57"/>
      <c r="R935" s="41"/>
      <c r="AF935" s="57"/>
      <c r="AH935" s="41"/>
      <c r="AV935" s="57"/>
      <c r="AX935" s="41"/>
      <c r="BL935" s="57"/>
      <c r="BN935" s="41"/>
      <c r="CB935" s="57"/>
      <c r="CD935" s="41"/>
    </row>
    <row r="936" ht="12.75" customHeight="1">
      <c r="P936" s="57"/>
      <c r="R936" s="41"/>
      <c r="AF936" s="57"/>
      <c r="AH936" s="41"/>
      <c r="AV936" s="57"/>
      <c r="AX936" s="41"/>
      <c r="BL936" s="57"/>
      <c r="BN936" s="41"/>
      <c r="CB936" s="57"/>
      <c r="CD936" s="41"/>
    </row>
    <row r="937" ht="12.75" customHeight="1">
      <c r="P937" s="57"/>
      <c r="R937" s="41"/>
      <c r="AF937" s="57"/>
      <c r="AH937" s="41"/>
      <c r="AV937" s="57"/>
      <c r="AX937" s="41"/>
      <c r="BL937" s="57"/>
      <c r="BN937" s="41"/>
      <c r="CB937" s="57"/>
      <c r="CD937" s="41"/>
    </row>
    <row r="938" ht="12.75" customHeight="1">
      <c r="P938" s="57"/>
      <c r="R938" s="41"/>
      <c r="AF938" s="57"/>
      <c r="AH938" s="41"/>
      <c r="AV938" s="57"/>
      <c r="AX938" s="41"/>
      <c r="BL938" s="57"/>
      <c r="BN938" s="41"/>
      <c r="CB938" s="57"/>
      <c r="CD938" s="41"/>
    </row>
    <row r="939" ht="12.75" customHeight="1">
      <c r="P939" s="57"/>
      <c r="R939" s="41"/>
      <c r="AF939" s="57"/>
      <c r="AH939" s="41"/>
      <c r="AV939" s="57"/>
      <c r="AX939" s="41"/>
      <c r="BL939" s="57"/>
      <c r="BN939" s="41"/>
      <c r="CB939" s="57"/>
      <c r="CD939" s="41"/>
    </row>
    <row r="940" ht="12.75" customHeight="1">
      <c r="P940" s="57"/>
      <c r="R940" s="41"/>
      <c r="AF940" s="57"/>
      <c r="AH940" s="41"/>
      <c r="AV940" s="57"/>
      <c r="AX940" s="41"/>
      <c r="BL940" s="57"/>
      <c r="BN940" s="41"/>
      <c r="CB940" s="57"/>
      <c r="CD940" s="41"/>
    </row>
    <row r="941" ht="12.75" customHeight="1">
      <c r="P941" s="57"/>
      <c r="R941" s="41"/>
      <c r="AF941" s="57"/>
      <c r="AH941" s="41"/>
      <c r="AV941" s="57"/>
      <c r="AX941" s="41"/>
      <c r="BL941" s="57"/>
      <c r="BN941" s="41"/>
      <c r="CB941" s="57"/>
      <c r="CD941" s="41"/>
    </row>
    <row r="942" ht="12.75" customHeight="1">
      <c r="P942" s="57"/>
      <c r="R942" s="41"/>
      <c r="AF942" s="57"/>
      <c r="AH942" s="41"/>
      <c r="AV942" s="57"/>
      <c r="AX942" s="41"/>
      <c r="BL942" s="57"/>
      <c r="BN942" s="41"/>
      <c r="CB942" s="57"/>
      <c r="CD942" s="41"/>
    </row>
    <row r="943" ht="12.75" customHeight="1">
      <c r="P943" s="57"/>
      <c r="R943" s="41"/>
      <c r="AF943" s="57"/>
      <c r="AH943" s="41"/>
      <c r="AV943" s="57"/>
      <c r="AX943" s="41"/>
      <c r="BL943" s="57"/>
      <c r="BN943" s="41"/>
      <c r="CB943" s="57"/>
      <c r="CD943" s="41"/>
    </row>
    <row r="944" ht="12.75" customHeight="1">
      <c r="P944" s="57"/>
      <c r="R944" s="41"/>
      <c r="AF944" s="57"/>
      <c r="AH944" s="41"/>
      <c r="AV944" s="57"/>
      <c r="AX944" s="41"/>
      <c r="BL944" s="57"/>
      <c r="BN944" s="41"/>
      <c r="CB944" s="57"/>
      <c r="CD944" s="41"/>
    </row>
    <row r="945" ht="12.75" customHeight="1">
      <c r="P945" s="57"/>
      <c r="R945" s="41"/>
      <c r="AF945" s="57"/>
      <c r="AH945" s="41"/>
      <c r="AV945" s="57"/>
      <c r="AX945" s="41"/>
      <c r="BL945" s="57"/>
      <c r="BN945" s="41"/>
      <c r="CB945" s="57"/>
      <c r="CD945" s="41"/>
    </row>
    <row r="946" ht="12.75" customHeight="1">
      <c r="P946" s="57"/>
      <c r="R946" s="41"/>
      <c r="AF946" s="57"/>
      <c r="AH946" s="41"/>
      <c r="AV946" s="57"/>
      <c r="AX946" s="41"/>
      <c r="BL946" s="57"/>
      <c r="BN946" s="41"/>
      <c r="CB946" s="57"/>
      <c r="CD946" s="41"/>
    </row>
    <row r="947" ht="12.75" customHeight="1">
      <c r="P947" s="57"/>
      <c r="R947" s="41"/>
      <c r="AF947" s="57"/>
      <c r="AH947" s="41"/>
      <c r="AV947" s="57"/>
      <c r="AX947" s="41"/>
      <c r="BL947" s="57"/>
      <c r="BN947" s="41"/>
      <c r="CB947" s="57"/>
      <c r="CD947" s="41"/>
    </row>
    <row r="948" ht="12.75" customHeight="1">
      <c r="P948" s="57"/>
      <c r="R948" s="41"/>
      <c r="AF948" s="57"/>
      <c r="AH948" s="41"/>
      <c r="AV948" s="57"/>
      <c r="AX948" s="41"/>
      <c r="BL948" s="57"/>
      <c r="BN948" s="41"/>
      <c r="CB948" s="57"/>
      <c r="CD948" s="41"/>
    </row>
    <row r="949" ht="12.75" customHeight="1">
      <c r="P949" s="57"/>
      <c r="R949" s="41"/>
      <c r="AF949" s="57"/>
      <c r="AH949" s="41"/>
      <c r="AV949" s="57"/>
      <c r="AX949" s="41"/>
      <c r="BL949" s="57"/>
      <c r="BN949" s="41"/>
      <c r="CB949" s="57"/>
      <c r="CD949" s="41"/>
    </row>
    <row r="950" ht="12.75" customHeight="1">
      <c r="P950" s="57"/>
      <c r="R950" s="41"/>
      <c r="AF950" s="57"/>
      <c r="AH950" s="41"/>
      <c r="AV950" s="57"/>
      <c r="AX950" s="41"/>
      <c r="BL950" s="57"/>
      <c r="BN950" s="41"/>
      <c r="CB950" s="57"/>
      <c r="CD950" s="41"/>
    </row>
    <row r="951" ht="12.75" customHeight="1">
      <c r="P951" s="57"/>
      <c r="R951" s="41"/>
      <c r="AF951" s="57"/>
      <c r="AH951" s="41"/>
      <c r="AV951" s="57"/>
      <c r="AX951" s="41"/>
      <c r="BL951" s="57"/>
      <c r="BN951" s="41"/>
      <c r="CB951" s="57"/>
      <c r="CD951" s="41"/>
    </row>
    <row r="952" ht="12.75" customHeight="1">
      <c r="P952" s="57"/>
      <c r="R952" s="41"/>
      <c r="AF952" s="57"/>
      <c r="AH952" s="41"/>
      <c r="AV952" s="57"/>
      <c r="AX952" s="41"/>
      <c r="BL952" s="57"/>
      <c r="BN952" s="41"/>
      <c r="CB952" s="57"/>
      <c r="CD952" s="41"/>
    </row>
    <row r="953" ht="12.75" customHeight="1">
      <c r="P953" s="57"/>
      <c r="R953" s="41"/>
      <c r="AF953" s="57"/>
      <c r="AH953" s="41"/>
      <c r="AV953" s="57"/>
      <c r="AX953" s="41"/>
      <c r="BL953" s="57"/>
      <c r="BN953" s="41"/>
      <c r="CB953" s="57"/>
      <c r="CD953" s="41"/>
    </row>
    <row r="954" ht="12.75" customHeight="1">
      <c r="P954" s="57"/>
      <c r="R954" s="41"/>
      <c r="AF954" s="57"/>
      <c r="AH954" s="41"/>
      <c r="AV954" s="57"/>
      <c r="AX954" s="41"/>
      <c r="BL954" s="57"/>
      <c r="BN954" s="41"/>
      <c r="CB954" s="57"/>
      <c r="CD954" s="41"/>
    </row>
    <row r="955" ht="12.75" customHeight="1">
      <c r="P955" s="57"/>
      <c r="R955" s="41"/>
      <c r="AF955" s="57"/>
      <c r="AH955" s="41"/>
      <c r="AV955" s="57"/>
      <c r="AX955" s="41"/>
      <c r="BL955" s="57"/>
      <c r="BN955" s="41"/>
      <c r="CB955" s="57"/>
      <c r="CD955" s="41"/>
    </row>
    <row r="956" ht="12.75" customHeight="1">
      <c r="P956" s="57"/>
      <c r="R956" s="41"/>
      <c r="AF956" s="57"/>
      <c r="AH956" s="41"/>
      <c r="AV956" s="57"/>
      <c r="AX956" s="41"/>
      <c r="BL956" s="57"/>
      <c r="BN956" s="41"/>
      <c r="CB956" s="57"/>
      <c r="CD956" s="41"/>
    </row>
    <row r="957" ht="12.75" customHeight="1">
      <c r="P957" s="57"/>
      <c r="R957" s="41"/>
      <c r="AF957" s="57"/>
      <c r="AH957" s="41"/>
      <c r="AV957" s="57"/>
      <c r="AX957" s="41"/>
      <c r="BL957" s="57"/>
      <c r="BN957" s="41"/>
      <c r="CB957" s="57"/>
      <c r="CD957" s="41"/>
    </row>
    <row r="958" ht="12.75" customHeight="1">
      <c r="P958" s="57"/>
      <c r="R958" s="41"/>
      <c r="AF958" s="57"/>
      <c r="AH958" s="41"/>
      <c r="AV958" s="57"/>
      <c r="AX958" s="41"/>
      <c r="BL958" s="57"/>
      <c r="BN958" s="41"/>
      <c r="CB958" s="57"/>
      <c r="CD958" s="41"/>
    </row>
    <row r="959" ht="12.75" customHeight="1">
      <c r="P959" s="57"/>
      <c r="R959" s="41"/>
      <c r="AF959" s="57"/>
      <c r="AH959" s="41"/>
      <c r="AV959" s="57"/>
      <c r="AX959" s="41"/>
      <c r="BL959" s="57"/>
      <c r="BN959" s="41"/>
      <c r="CB959" s="57"/>
      <c r="CD959" s="41"/>
    </row>
    <row r="960" ht="12.75" customHeight="1">
      <c r="P960" s="57"/>
      <c r="R960" s="41"/>
      <c r="AF960" s="57"/>
      <c r="AH960" s="41"/>
      <c r="AV960" s="57"/>
      <c r="AX960" s="41"/>
      <c r="BL960" s="57"/>
      <c r="BN960" s="41"/>
      <c r="CB960" s="57"/>
      <c r="CD960" s="41"/>
    </row>
    <row r="961" ht="12.75" customHeight="1">
      <c r="P961" s="57"/>
      <c r="R961" s="41"/>
      <c r="AF961" s="57"/>
      <c r="AH961" s="41"/>
      <c r="AV961" s="57"/>
      <c r="AX961" s="41"/>
      <c r="BL961" s="57"/>
      <c r="BN961" s="41"/>
      <c r="CB961" s="57"/>
      <c r="CD961" s="41"/>
    </row>
    <row r="962" ht="12.75" customHeight="1">
      <c r="P962" s="57"/>
      <c r="R962" s="41"/>
      <c r="AF962" s="57"/>
      <c r="AH962" s="41"/>
      <c r="AV962" s="57"/>
      <c r="AX962" s="41"/>
      <c r="BL962" s="57"/>
      <c r="BN962" s="41"/>
      <c r="CB962" s="57"/>
      <c r="CD962" s="41"/>
    </row>
    <row r="963" ht="12.75" customHeight="1">
      <c r="P963" s="57"/>
      <c r="R963" s="41"/>
      <c r="AF963" s="57"/>
      <c r="AH963" s="41"/>
      <c r="AV963" s="57"/>
      <c r="AX963" s="41"/>
      <c r="BL963" s="57"/>
      <c r="BN963" s="41"/>
      <c r="CB963" s="57"/>
      <c r="CD963" s="41"/>
    </row>
    <row r="964" ht="12.75" customHeight="1">
      <c r="P964" s="57"/>
      <c r="R964" s="41"/>
      <c r="AF964" s="57"/>
      <c r="AH964" s="41"/>
      <c r="AV964" s="57"/>
      <c r="AX964" s="41"/>
      <c r="BL964" s="57"/>
      <c r="BN964" s="41"/>
      <c r="CB964" s="57"/>
      <c r="CD964" s="41"/>
    </row>
    <row r="965" ht="12.75" customHeight="1">
      <c r="P965" s="57"/>
      <c r="R965" s="41"/>
      <c r="AF965" s="57"/>
      <c r="AH965" s="41"/>
      <c r="AV965" s="57"/>
      <c r="AX965" s="41"/>
      <c r="BL965" s="57"/>
      <c r="BN965" s="41"/>
      <c r="CB965" s="57"/>
      <c r="CD965" s="41"/>
    </row>
    <row r="966" ht="12.75" customHeight="1">
      <c r="P966" s="57"/>
      <c r="R966" s="41"/>
      <c r="AF966" s="57"/>
      <c r="AH966" s="41"/>
      <c r="AV966" s="57"/>
      <c r="AX966" s="41"/>
      <c r="BL966" s="57"/>
      <c r="BN966" s="41"/>
      <c r="CB966" s="57"/>
      <c r="CD966" s="41"/>
    </row>
    <row r="967" ht="12.75" customHeight="1">
      <c r="P967" s="57"/>
      <c r="R967" s="41"/>
      <c r="AF967" s="57"/>
      <c r="AH967" s="41"/>
      <c r="AV967" s="57"/>
      <c r="AX967" s="41"/>
      <c r="BL967" s="57"/>
      <c r="BN967" s="41"/>
      <c r="CB967" s="57"/>
      <c r="CD967" s="41"/>
    </row>
    <row r="968" ht="12.75" customHeight="1">
      <c r="P968" s="57"/>
      <c r="R968" s="41"/>
      <c r="AF968" s="57"/>
      <c r="AH968" s="41"/>
      <c r="AV968" s="57"/>
      <c r="AX968" s="41"/>
      <c r="BL968" s="57"/>
      <c r="BN968" s="41"/>
      <c r="CB968" s="57"/>
      <c r="CD968" s="41"/>
    </row>
    <row r="969" ht="12.75" customHeight="1">
      <c r="P969" s="57"/>
      <c r="R969" s="41"/>
      <c r="AF969" s="57"/>
      <c r="AH969" s="41"/>
      <c r="AV969" s="57"/>
      <c r="AX969" s="41"/>
      <c r="BL969" s="57"/>
      <c r="BN969" s="41"/>
      <c r="CB969" s="57"/>
      <c r="CD969" s="41"/>
    </row>
    <row r="970" ht="12.75" customHeight="1">
      <c r="P970" s="57"/>
      <c r="R970" s="41"/>
      <c r="AF970" s="57"/>
      <c r="AH970" s="41"/>
      <c r="AV970" s="57"/>
      <c r="AX970" s="41"/>
      <c r="BL970" s="57"/>
      <c r="BN970" s="41"/>
      <c r="CB970" s="57"/>
      <c r="CD970" s="41"/>
    </row>
    <row r="971" ht="12.75" customHeight="1">
      <c r="P971" s="57"/>
      <c r="R971" s="41"/>
      <c r="AF971" s="57"/>
      <c r="AH971" s="41"/>
      <c r="AV971" s="57"/>
      <c r="AX971" s="41"/>
      <c r="BL971" s="57"/>
      <c r="BN971" s="41"/>
      <c r="CB971" s="57"/>
      <c r="CD971" s="41"/>
    </row>
    <row r="972" ht="12.75" customHeight="1">
      <c r="P972" s="57"/>
      <c r="R972" s="41"/>
      <c r="AF972" s="57"/>
      <c r="AH972" s="41"/>
      <c r="AV972" s="57"/>
      <c r="AX972" s="41"/>
      <c r="BL972" s="57"/>
      <c r="BN972" s="41"/>
      <c r="CB972" s="57"/>
      <c r="CD972" s="41"/>
    </row>
    <row r="973" ht="12.75" customHeight="1">
      <c r="P973" s="57"/>
      <c r="R973" s="41"/>
      <c r="AF973" s="57"/>
      <c r="AH973" s="41"/>
      <c r="AV973" s="57"/>
      <c r="AX973" s="41"/>
      <c r="BL973" s="57"/>
      <c r="BN973" s="41"/>
      <c r="CB973" s="57"/>
      <c r="CD973" s="41"/>
    </row>
    <row r="974" ht="12.75" customHeight="1">
      <c r="P974" s="57"/>
      <c r="R974" s="41"/>
      <c r="AF974" s="57"/>
      <c r="AH974" s="41"/>
      <c r="AV974" s="57"/>
      <c r="AX974" s="41"/>
      <c r="BL974" s="57"/>
      <c r="BN974" s="41"/>
      <c r="CB974" s="57"/>
      <c r="CD974" s="41"/>
    </row>
    <row r="975" ht="12.75" customHeight="1">
      <c r="P975" s="57"/>
      <c r="R975" s="41"/>
      <c r="AF975" s="57"/>
      <c r="AH975" s="41"/>
      <c r="AV975" s="57"/>
      <c r="AX975" s="41"/>
      <c r="BL975" s="57"/>
      <c r="BN975" s="41"/>
      <c r="CB975" s="57"/>
      <c r="CD975" s="41"/>
    </row>
    <row r="976" ht="12.75" customHeight="1">
      <c r="P976" s="57"/>
      <c r="R976" s="41"/>
      <c r="AF976" s="57"/>
      <c r="AH976" s="41"/>
      <c r="AV976" s="57"/>
      <c r="AX976" s="41"/>
      <c r="BL976" s="57"/>
      <c r="BN976" s="41"/>
      <c r="CB976" s="57"/>
      <c r="CD976" s="41"/>
    </row>
    <row r="977" ht="12.75" customHeight="1">
      <c r="P977" s="57"/>
      <c r="R977" s="41"/>
      <c r="AF977" s="57"/>
      <c r="AH977" s="41"/>
      <c r="AV977" s="57"/>
      <c r="AX977" s="41"/>
      <c r="BL977" s="57"/>
      <c r="BN977" s="41"/>
      <c r="CB977" s="57"/>
      <c r="CD977" s="41"/>
    </row>
    <row r="978" ht="12.75" customHeight="1">
      <c r="P978" s="57"/>
      <c r="R978" s="41"/>
      <c r="AF978" s="57"/>
      <c r="AH978" s="41"/>
      <c r="AV978" s="57"/>
      <c r="AX978" s="41"/>
      <c r="BL978" s="57"/>
      <c r="BN978" s="41"/>
      <c r="CB978" s="57"/>
      <c r="CD978" s="41"/>
    </row>
    <row r="979" ht="12.75" customHeight="1">
      <c r="P979" s="57"/>
      <c r="R979" s="41"/>
      <c r="AF979" s="57"/>
      <c r="AH979" s="41"/>
      <c r="AV979" s="57"/>
      <c r="AX979" s="41"/>
      <c r="BL979" s="57"/>
      <c r="BN979" s="41"/>
      <c r="CB979" s="57"/>
      <c r="CD979" s="41"/>
    </row>
    <row r="980" ht="12.75" customHeight="1">
      <c r="P980" s="57"/>
      <c r="R980" s="41"/>
      <c r="AF980" s="57"/>
      <c r="AH980" s="41"/>
      <c r="AV980" s="57"/>
      <c r="AX980" s="41"/>
      <c r="BL980" s="57"/>
      <c r="BN980" s="41"/>
      <c r="CB980" s="57"/>
      <c r="CD980" s="41"/>
    </row>
    <row r="981" ht="12.75" customHeight="1">
      <c r="P981" s="57"/>
      <c r="R981" s="41"/>
      <c r="AF981" s="57"/>
      <c r="AH981" s="41"/>
      <c r="AV981" s="57"/>
      <c r="AX981" s="41"/>
      <c r="BL981" s="57"/>
      <c r="BN981" s="41"/>
      <c r="CB981" s="57"/>
      <c r="CD981" s="41"/>
    </row>
    <row r="982" ht="12.75" customHeight="1">
      <c r="P982" s="57"/>
      <c r="R982" s="41"/>
      <c r="AF982" s="57"/>
      <c r="AH982" s="41"/>
      <c r="AV982" s="57"/>
      <c r="AX982" s="41"/>
      <c r="BL982" s="57"/>
      <c r="BN982" s="41"/>
      <c r="CB982" s="57"/>
      <c r="CD982" s="41"/>
    </row>
    <row r="983" ht="12.75" customHeight="1">
      <c r="P983" s="57"/>
      <c r="R983" s="41"/>
      <c r="AF983" s="57"/>
      <c r="AH983" s="41"/>
      <c r="AV983" s="57"/>
      <c r="AX983" s="41"/>
      <c r="BL983" s="57"/>
      <c r="BN983" s="41"/>
      <c r="CB983" s="57"/>
      <c r="CD983" s="41"/>
    </row>
    <row r="984" ht="12.75" customHeight="1">
      <c r="P984" s="57"/>
      <c r="R984" s="41"/>
      <c r="AF984" s="57"/>
      <c r="AH984" s="41"/>
      <c r="AV984" s="57"/>
      <c r="AX984" s="41"/>
      <c r="BL984" s="57"/>
      <c r="BN984" s="41"/>
      <c r="CB984" s="57"/>
      <c r="CD984" s="41"/>
    </row>
    <row r="985" ht="12.75" customHeight="1">
      <c r="P985" s="57"/>
      <c r="R985" s="41"/>
      <c r="AF985" s="57"/>
      <c r="AH985" s="41"/>
      <c r="AV985" s="57"/>
      <c r="AX985" s="41"/>
      <c r="BL985" s="57"/>
      <c r="BN985" s="41"/>
      <c r="CB985" s="57"/>
      <c r="CD985" s="41"/>
    </row>
    <row r="986" ht="12.75" customHeight="1">
      <c r="P986" s="57"/>
      <c r="R986" s="41"/>
      <c r="AF986" s="57"/>
      <c r="AH986" s="41"/>
      <c r="AV986" s="57"/>
      <c r="AX986" s="41"/>
      <c r="BL986" s="57"/>
      <c r="BN986" s="41"/>
      <c r="CB986" s="57"/>
      <c r="CD986" s="41"/>
    </row>
    <row r="987" ht="12.75" customHeight="1">
      <c r="P987" s="57"/>
      <c r="R987" s="41"/>
      <c r="AF987" s="57"/>
      <c r="AH987" s="41"/>
      <c r="AV987" s="57"/>
      <c r="AX987" s="41"/>
      <c r="BL987" s="57"/>
      <c r="BN987" s="41"/>
      <c r="CB987" s="57"/>
      <c r="CD987" s="41"/>
    </row>
    <row r="988" ht="12.75" customHeight="1">
      <c r="P988" s="57"/>
      <c r="R988" s="41"/>
      <c r="AF988" s="57"/>
      <c r="AH988" s="41"/>
      <c r="AV988" s="57"/>
      <c r="AX988" s="41"/>
      <c r="BL988" s="57"/>
      <c r="BN988" s="41"/>
      <c r="CB988" s="57"/>
      <c r="CD988" s="41"/>
    </row>
    <row r="989" ht="12.75" customHeight="1">
      <c r="P989" s="57"/>
      <c r="R989" s="41"/>
      <c r="AF989" s="57"/>
      <c r="AH989" s="41"/>
      <c r="AV989" s="57"/>
      <c r="AX989" s="41"/>
      <c r="BL989" s="57"/>
      <c r="BN989" s="41"/>
      <c r="CB989" s="57"/>
      <c r="CD989" s="41"/>
    </row>
    <row r="990" ht="12.75" customHeight="1">
      <c r="P990" s="57"/>
      <c r="R990" s="41"/>
      <c r="AF990" s="57"/>
      <c r="AH990" s="41"/>
      <c r="AV990" s="57"/>
      <c r="AX990" s="41"/>
      <c r="BL990" s="57"/>
      <c r="BN990" s="41"/>
      <c r="CB990" s="57"/>
      <c r="CD990" s="41"/>
    </row>
    <row r="991" ht="12.75" customHeight="1">
      <c r="P991" s="57"/>
      <c r="R991" s="41"/>
      <c r="AF991" s="57"/>
      <c r="AH991" s="41"/>
      <c r="AV991" s="57"/>
      <c r="AX991" s="41"/>
      <c r="BL991" s="57"/>
      <c r="BN991" s="41"/>
      <c r="CB991" s="57"/>
      <c r="CD991" s="41"/>
    </row>
    <row r="992" ht="12.75" customHeight="1">
      <c r="P992" s="57"/>
      <c r="R992" s="41"/>
      <c r="AF992" s="57"/>
      <c r="AH992" s="41"/>
      <c r="AV992" s="57"/>
      <c r="AX992" s="41"/>
      <c r="BL992" s="57"/>
      <c r="BN992" s="41"/>
      <c r="CB992" s="57"/>
      <c r="CD992" s="41"/>
    </row>
    <row r="993" ht="12.75" customHeight="1">
      <c r="P993" s="57"/>
      <c r="R993" s="41"/>
      <c r="AF993" s="57"/>
      <c r="AH993" s="41"/>
      <c r="AV993" s="57"/>
      <c r="AX993" s="41"/>
      <c r="BL993" s="57"/>
      <c r="BN993" s="41"/>
      <c r="CB993" s="57"/>
      <c r="CD993" s="41"/>
    </row>
    <row r="994" ht="12.75" customHeight="1">
      <c r="P994" s="57"/>
      <c r="R994" s="41"/>
      <c r="AF994" s="57"/>
      <c r="AH994" s="41"/>
      <c r="AV994" s="57"/>
      <c r="AX994" s="41"/>
      <c r="BL994" s="57"/>
      <c r="BN994" s="41"/>
      <c r="CB994" s="57"/>
      <c r="CD994" s="41"/>
    </row>
    <row r="995" ht="12.75" customHeight="1">
      <c r="P995" s="57"/>
      <c r="R995" s="41"/>
      <c r="AF995" s="57"/>
      <c r="AH995" s="41"/>
      <c r="AV995" s="57"/>
      <c r="AX995" s="41"/>
      <c r="BL995" s="57"/>
      <c r="BN995" s="41"/>
      <c r="CB995" s="57"/>
      <c r="CD995" s="41"/>
    </row>
    <row r="996" ht="12.75" customHeight="1">
      <c r="P996" s="57"/>
      <c r="R996" s="41"/>
      <c r="AF996" s="57"/>
      <c r="AH996" s="41"/>
      <c r="AV996" s="57"/>
      <c r="AX996" s="41"/>
      <c r="BL996" s="57"/>
      <c r="BN996" s="41"/>
      <c r="CB996" s="57"/>
      <c r="CD996" s="41"/>
    </row>
    <row r="997" ht="12.75" customHeight="1">
      <c r="P997" s="57"/>
      <c r="R997" s="41"/>
      <c r="AF997" s="57"/>
      <c r="AH997" s="41"/>
      <c r="AV997" s="57"/>
      <c r="AX997" s="41"/>
      <c r="BL997" s="57"/>
      <c r="BN997" s="41"/>
      <c r="CB997" s="57"/>
      <c r="CD997" s="41"/>
    </row>
    <row r="998" ht="12.75" customHeight="1">
      <c r="P998" s="57"/>
      <c r="R998" s="41"/>
      <c r="AF998" s="57"/>
      <c r="AH998" s="41"/>
      <c r="AV998" s="57"/>
      <c r="AX998" s="41"/>
      <c r="BL998" s="57"/>
      <c r="BN998" s="41"/>
      <c r="CB998" s="57"/>
      <c r="CD998" s="41"/>
    </row>
    <row r="999" ht="12.75" customHeight="1">
      <c r="P999" s="57"/>
      <c r="R999" s="41"/>
      <c r="AF999" s="57"/>
      <c r="AH999" s="41"/>
      <c r="AV999" s="57"/>
      <c r="AX999" s="41"/>
      <c r="BL999" s="57"/>
      <c r="BN999" s="41"/>
      <c r="CB999" s="57"/>
      <c r="CD999" s="41"/>
    </row>
    <row r="1000" ht="12.75" customHeight="1">
      <c r="P1000" s="57"/>
      <c r="R1000" s="41"/>
      <c r="AF1000" s="57"/>
      <c r="AH1000" s="41"/>
      <c r="AV1000" s="57"/>
      <c r="AX1000" s="41"/>
      <c r="BL1000" s="57"/>
      <c r="BN1000" s="41"/>
      <c r="CB1000" s="57"/>
      <c r="CD1000" s="41"/>
    </row>
  </sheetData>
  <mergeCells count="10">
    <mergeCell ref="B24:B26"/>
    <mergeCell ref="B29:B31"/>
    <mergeCell ref="B34:B36"/>
    <mergeCell ref="C12:Q12"/>
    <mergeCell ref="S12:AG12"/>
    <mergeCell ref="AI12:AW12"/>
    <mergeCell ref="AY12:BM12"/>
    <mergeCell ref="BO12:CC12"/>
    <mergeCell ref="B14:B16"/>
    <mergeCell ref="B19:B21"/>
  </mergeCells>
  <conditionalFormatting sqref="CB34:CB35">
    <cfRule type="expression" dxfId="3" priority="1">
      <formula>$C$23="Valor absoluto"</formula>
    </cfRule>
  </conditionalFormatting>
  <conditionalFormatting sqref="CB34:CB35">
    <cfRule type="expression" dxfId="4" priority="2">
      <formula>$C$23="Porcentagem"</formula>
    </cfRule>
  </conditionalFormatting>
  <conditionalFormatting sqref="CB34:CB35">
    <cfRule type="expression" dxfId="5" priority="3">
      <formula>$C$23="R$"</formula>
    </cfRule>
  </conditionalFormatting>
  <conditionalFormatting sqref="CB36">
    <cfRule type="cellIs" dxfId="0" priority="4" operator="lessThan">
      <formula>0</formula>
    </cfRule>
  </conditionalFormatting>
  <conditionalFormatting sqref="CB36">
    <cfRule type="cellIs" dxfId="1" priority="5" operator="greaterThanOrEqual">
      <formula>0</formula>
    </cfRule>
  </conditionalFormatting>
  <conditionalFormatting sqref="CB29:CB30">
    <cfRule type="expression" dxfId="3" priority="6">
      <formula>$C$23="Valor absoluto"</formula>
    </cfRule>
  </conditionalFormatting>
  <conditionalFormatting sqref="CB29:CB30">
    <cfRule type="expression" dxfId="4" priority="7">
      <formula>$C$23="Porcentagem"</formula>
    </cfRule>
  </conditionalFormatting>
  <conditionalFormatting sqref="CB29:CB30">
    <cfRule type="expression" dxfId="5" priority="8">
      <formula>$C$23="R$"</formula>
    </cfRule>
  </conditionalFormatting>
  <conditionalFormatting sqref="CB31">
    <cfRule type="cellIs" dxfId="0" priority="9" operator="lessThan">
      <formula>0</formula>
    </cfRule>
  </conditionalFormatting>
  <conditionalFormatting sqref="CB31">
    <cfRule type="cellIs" dxfId="1" priority="10" operator="greaterThanOrEqual">
      <formula>0</formula>
    </cfRule>
  </conditionalFormatting>
  <conditionalFormatting sqref="CB24:CB25">
    <cfRule type="expression" dxfId="3" priority="11">
      <formula>$C$23="Valor absoluto"</formula>
    </cfRule>
  </conditionalFormatting>
  <conditionalFormatting sqref="CB24:CB25">
    <cfRule type="expression" dxfId="4" priority="12">
      <formula>$C$23="Porcentagem"</formula>
    </cfRule>
  </conditionalFormatting>
  <conditionalFormatting sqref="CB24:CB25">
    <cfRule type="expression" dxfId="5" priority="13">
      <formula>$C$23="R$"</formula>
    </cfRule>
  </conditionalFormatting>
  <conditionalFormatting sqref="CB19:CB20">
    <cfRule type="expression" dxfId="8" priority="14">
      <formula>$C$18="Número"</formula>
    </cfRule>
  </conditionalFormatting>
  <conditionalFormatting sqref="CB19:CB20">
    <cfRule type="expression" dxfId="4" priority="15">
      <formula>$C$18="Porcentagem"</formula>
    </cfRule>
  </conditionalFormatting>
  <conditionalFormatting sqref="CB19:CB20">
    <cfRule type="expression" dxfId="5" priority="16">
      <formula>$C$18="R$"</formula>
    </cfRule>
  </conditionalFormatting>
  <conditionalFormatting sqref="CB14:CB15">
    <cfRule type="expression" dxfId="8" priority="17">
      <formula>$C$13="Número"</formula>
    </cfRule>
  </conditionalFormatting>
  <conditionalFormatting sqref="CB14:CB15">
    <cfRule type="expression" dxfId="4" priority="18">
      <formula>$C$13="Porcentagem"</formula>
    </cfRule>
  </conditionalFormatting>
  <conditionalFormatting sqref="CB14:CB15">
    <cfRule type="expression" dxfId="5" priority="19">
      <formula>$C$13="R$"</formula>
    </cfRule>
  </conditionalFormatting>
  <conditionalFormatting sqref="CB26">
    <cfRule type="cellIs" dxfId="0" priority="20" operator="lessThan">
      <formula>0</formula>
    </cfRule>
  </conditionalFormatting>
  <conditionalFormatting sqref="CB26">
    <cfRule type="cellIs" dxfId="1" priority="21" operator="greaterThanOrEqual">
      <formula>0</formula>
    </cfRule>
  </conditionalFormatting>
  <conditionalFormatting sqref="CB21">
    <cfRule type="cellIs" dxfId="0" priority="22" operator="lessThan">
      <formula>0</formula>
    </cfRule>
  </conditionalFormatting>
  <conditionalFormatting sqref="CB21">
    <cfRule type="cellIs" dxfId="1" priority="23" operator="greaterThanOrEqual">
      <formula>0</formula>
    </cfRule>
  </conditionalFormatting>
  <conditionalFormatting sqref="CB16">
    <cfRule type="cellIs" dxfId="0" priority="24" operator="lessThan">
      <formula>0</formula>
    </cfRule>
  </conditionalFormatting>
  <conditionalFormatting sqref="CB16">
    <cfRule type="cellIs" dxfId="1" priority="25" operator="greaterThanOrEqual">
      <formula>0</formula>
    </cfRule>
  </conditionalFormatting>
  <conditionalFormatting sqref="BL34:BL35">
    <cfRule type="expression" dxfId="3" priority="26">
      <formula>$C$23="Valor absoluto"</formula>
    </cfRule>
  </conditionalFormatting>
  <conditionalFormatting sqref="BL34:BL35">
    <cfRule type="expression" dxfId="4" priority="27">
      <formula>$C$23="Porcentagem"</formula>
    </cfRule>
  </conditionalFormatting>
  <conditionalFormatting sqref="BL34:BL35">
    <cfRule type="expression" dxfId="5" priority="28">
      <formula>$C$23="R$"</formula>
    </cfRule>
  </conditionalFormatting>
  <conditionalFormatting sqref="BL36">
    <cfRule type="cellIs" dxfId="0" priority="29" operator="lessThan">
      <formula>0</formula>
    </cfRule>
  </conditionalFormatting>
  <conditionalFormatting sqref="BL36">
    <cfRule type="cellIs" dxfId="1" priority="30" operator="greaterThanOrEqual">
      <formula>0</formula>
    </cfRule>
  </conditionalFormatting>
  <conditionalFormatting sqref="BL29:BL30">
    <cfRule type="expression" dxfId="3" priority="31">
      <formula>$C$23="Valor absoluto"</formula>
    </cfRule>
  </conditionalFormatting>
  <conditionalFormatting sqref="BL29:BL30">
    <cfRule type="expression" dxfId="4" priority="32">
      <formula>$C$23="Porcentagem"</formula>
    </cfRule>
  </conditionalFormatting>
  <conditionalFormatting sqref="BL29:BL30">
    <cfRule type="expression" dxfId="5" priority="33">
      <formula>$C$23="R$"</formula>
    </cfRule>
  </conditionalFormatting>
  <conditionalFormatting sqref="BL31">
    <cfRule type="cellIs" dxfId="0" priority="34" operator="lessThan">
      <formula>0</formula>
    </cfRule>
  </conditionalFormatting>
  <conditionalFormatting sqref="BL31">
    <cfRule type="cellIs" dxfId="1" priority="35" operator="greaterThanOrEqual">
      <formula>0</formula>
    </cfRule>
  </conditionalFormatting>
  <conditionalFormatting sqref="BL24:BL25">
    <cfRule type="expression" dxfId="3" priority="36">
      <formula>$C$23="Valor absoluto"</formula>
    </cfRule>
  </conditionalFormatting>
  <conditionalFormatting sqref="BL24:BL25">
    <cfRule type="expression" dxfId="4" priority="37">
      <formula>$C$23="Porcentagem"</formula>
    </cfRule>
  </conditionalFormatting>
  <conditionalFormatting sqref="BL24:BL25">
    <cfRule type="expression" dxfId="5" priority="38">
      <formula>$C$23="R$"</formula>
    </cfRule>
  </conditionalFormatting>
  <conditionalFormatting sqref="BL19:BL20">
    <cfRule type="expression" dxfId="8" priority="39">
      <formula>$C$18="Número"</formula>
    </cfRule>
  </conditionalFormatting>
  <conditionalFormatting sqref="BL19:BL20">
    <cfRule type="expression" dxfId="4" priority="40">
      <formula>$C$18="Porcentagem"</formula>
    </cfRule>
  </conditionalFormatting>
  <conditionalFormatting sqref="BL19:BL20">
    <cfRule type="expression" dxfId="5" priority="41">
      <formula>$C$18="R$"</formula>
    </cfRule>
  </conditionalFormatting>
  <conditionalFormatting sqref="BL14:BL15">
    <cfRule type="expression" dxfId="8" priority="42">
      <formula>$C$13="Número"</formula>
    </cfRule>
  </conditionalFormatting>
  <conditionalFormatting sqref="BL14:BL15">
    <cfRule type="expression" dxfId="4" priority="43">
      <formula>$C$13="Porcentagem"</formula>
    </cfRule>
  </conditionalFormatting>
  <conditionalFormatting sqref="BL14:BL15">
    <cfRule type="expression" dxfId="5" priority="44">
      <formula>$C$13="R$"</formula>
    </cfRule>
  </conditionalFormatting>
  <conditionalFormatting sqref="BL26">
    <cfRule type="cellIs" dxfId="0" priority="45" operator="lessThan">
      <formula>0</formula>
    </cfRule>
  </conditionalFormatting>
  <conditionalFormatting sqref="BL26">
    <cfRule type="cellIs" dxfId="1" priority="46" operator="greaterThanOrEqual">
      <formula>0</formula>
    </cfRule>
  </conditionalFormatting>
  <conditionalFormatting sqref="BL21">
    <cfRule type="cellIs" dxfId="0" priority="47" operator="lessThan">
      <formula>0</formula>
    </cfRule>
  </conditionalFormatting>
  <conditionalFormatting sqref="BL21">
    <cfRule type="cellIs" dxfId="1" priority="48" operator="greaterThanOrEqual">
      <formula>0</formula>
    </cfRule>
  </conditionalFormatting>
  <conditionalFormatting sqref="BL16">
    <cfRule type="cellIs" dxfId="0" priority="49" operator="lessThan">
      <formula>0</formula>
    </cfRule>
  </conditionalFormatting>
  <conditionalFormatting sqref="BL16">
    <cfRule type="cellIs" dxfId="1" priority="50" operator="greaterThanOrEqual">
      <formula>0</formula>
    </cfRule>
  </conditionalFormatting>
  <conditionalFormatting sqref="AV34:AV35">
    <cfRule type="expression" dxfId="3" priority="51">
      <formula>$C$23="Valor absoluto"</formula>
    </cfRule>
  </conditionalFormatting>
  <conditionalFormatting sqref="AV34:AV35">
    <cfRule type="expression" dxfId="4" priority="52">
      <formula>$C$23="Porcentagem"</formula>
    </cfRule>
  </conditionalFormatting>
  <conditionalFormatting sqref="AV34:AV35">
    <cfRule type="expression" dxfId="5" priority="53">
      <formula>$C$23="R$"</formula>
    </cfRule>
  </conditionalFormatting>
  <conditionalFormatting sqref="AV36">
    <cfRule type="cellIs" dxfId="0" priority="54" operator="lessThan">
      <formula>0</formula>
    </cfRule>
  </conditionalFormatting>
  <conditionalFormatting sqref="AV36">
    <cfRule type="cellIs" dxfId="1" priority="55" operator="greaterThanOrEqual">
      <formula>0</formula>
    </cfRule>
  </conditionalFormatting>
  <conditionalFormatting sqref="AV29:AV30">
    <cfRule type="expression" dxfId="3" priority="56">
      <formula>$C$23="Valor absoluto"</formula>
    </cfRule>
  </conditionalFormatting>
  <conditionalFormatting sqref="AV29:AV30">
    <cfRule type="expression" dxfId="4" priority="57">
      <formula>$C$23="Porcentagem"</formula>
    </cfRule>
  </conditionalFormatting>
  <conditionalFormatting sqref="AV29:AV30">
    <cfRule type="expression" dxfId="5" priority="58">
      <formula>$C$23="R$"</formula>
    </cfRule>
  </conditionalFormatting>
  <conditionalFormatting sqref="AV31">
    <cfRule type="cellIs" dxfId="0" priority="59" operator="lessThan">
      <formula>0</formula>
    </cfRule>
  </conditionalFormatting>
  <conditionalFormatting sqref="AV31">
    <cfRule type="cellIs" dxfId="1" priority="60" operator="greaterThanOrEqual">
      <formula>0</formula>
    </cfRule>
  </conditionalFormatting>
  <conditionalFormatting sqref="AV14:AV15">
    <cfRule type="expression" dxfId="8" priority="61">
      <formula>$C$13="Número"</formula>
    </cfRule>
  </conditionalFormatting>
  <conditionalFormatting sqref="AV14:AV15">
    <cfRule type="expression" dxfId="4" priority="62">
      <formula>$C$13="Porcentagem"</formula>
    </cfRule>
  </conditionalFormatting>
  <conditionalFormatting sqref="AV14:AV15">
    <cfRule type="expression" dxfId="5" priority="63">
      <formula>$C$13="R$"</formula>
    </cfRule>
  </conditionalFormatting>
  <conditionalFormatting sqref="AV24:AV25">
    <cfRule type="expression" dxfId="3" priority="64">
      <formula>$C$23="Valor absoluto"</formula>
    </cfRule>
  </conditionalFormatting>
  <conditionalFormatting sqref="AV24:AV25">
    <cfRule type="expression" dxfId="4" priority="65">
      <formula>$C$23="Porcentagem"</formula>
    </cfRule>
  </conditionalFormatting>
  <conditionalFormatting sqref="AV24:AV25">
    <cfRule type="expression" dxfId="5" priority="66">
      <formula>$C$23="R$"</formula>
    </cfRule>
  </conditionalFormatting>
  <conditionalFormatting sqref="AV19:AV20">
    <cfRule type="expression" dxfId="8" priority="67">
      <formula>$C$18="Número"</formula>
    </cfRule>
  </conditionalFormatting>
  <conditionalFormatting sqref="AV19:AV20">
    <cfRule type="expression" dxfId="4" priority="68">
      <formula>$C$18="Porcentagem"</formula>
    </cfRule>
  </conditionalFormatting>
  <conditionalFormatting sqref="AV19:AV20">
    <cfRule type="expression" dxfId="5" priority="69">
      <formula>$C$18="R$"</formula>
    </cfRule>
  </conditionalFormatting>
  <conditionalFormatting sqref="AV26">
    <cfRule type="cellIs" dxfId="0" priority="70" operator="lessThan">
      <formula>0</formula>
    </cfRule>
  </conditionalFormatting>
  <conditionalFormatting sqref="AV26">
    <cfRule type="cellIs" dxfId="1" priority="71" operator="greaterThanOrEqual">
      <formula>0</formula>
    </cfRule>
  </conditionalFormatting>
  <conditionalFormatting sqref="AV21">
    <cfRule type="cellIs" dxfId="0" priority="72" operator="lessThan">
      <formula>0</formula>
    </cfRule>
  </conditionalFormatting>
  <conditionalFormatting sqref="AV21">
    <cfRule type="cellIs" dxfId="1" priority="73" operator="greaterThanOrEqual">
      <formula>0</formula>
    </cfRule>
  </conditionalFormatting>
  <conditionalFormatting sqref="AV16">
    <cfRule type="cellIs" dxfId="0" priority="74" operator="lessThan">
      <formula>0</formula>
    </cfRule>
  </conditionalFormatting>
  <conditionalFormatting sqref="AV16">
    <cfRule type="cellIs" dxfId="1" priority="75" operator="greaterThanOrEqual">
      <formula>0</formula>
    </cfRule>
  </conditionalFormatting>
  <conditionalFormatting sqref="AF34:AF35">
    <cfRule type="expression" dxfId="3" priority="76">
      <formula>$C$23="Valor absoluto"</formula>
    </cfRule>
  </conditionalFormatting>
  <conditionalFormatting sqref="AF34:AF35">
    <cfRule type="expression" dxfId="4" priority="77">
      <formula>$C$23="Porcentagem"</formula>
    </cfRule>
  </conditionalFormatting>
  <conditionalFormatting sqref="AF34:AF35">
    <cfRule type="expression" dxfId="5" priority="78">
      <formula>$C$23="R$"</formula>
    </cfRule>
  </conditionalFormatting>
  <conditionalFormatting sqref="AF36">
    <cfRule type="cellIs" dxfId="0" priority="79" operator="lessThan">
      <formula>0</formula>
    </cfRule>
  </conditionalFormatting>
  <conditionalFormatting sqref="AF36">
    <cfRule type="cellIs" dxfId="1" priority="80" operator="greaterThanOrEqual">
      <formula>0</formula>
    </cfRule>
  </conditionalFormatting>
  <conditionalFormatting sqref="AF29:AF30">
    <cfRule type="expression" dxfId="3" priority="81">
      <formula>$C$23="Valor absoluto"</formula>
    </cfRule>
  </conditionalFormatting>
  <conditionalFormatting sqref="AF29:AF30">
    <cfRule type="expression" dxfId="4" priority="82">
      <formula>$C$23="Porcentagem"</formula>
    </cfRule>
  </conditionalFormatting>
  <conditionalFormatting sqref="AF29:AF30">
    <cfRule type="expression" dxfId="5" priority="83">
      <formula>$C$23="R$"</formula>
    </cfRule>
  </conditionalFormatting>
  <conditionalFormatting sqref="AF31">
    <cfRule type="cellIs" dxfId="0" priority="84" operator="lessThan">
      <formula>0</formula>
    </cfRule>
  </conditionalFormatting>
  <conditionalFormatting sqref="AF31">
    <cfRule type="cellIs" dxfId="1" priority="85" operator="greaterThanOrEqual">
      <formula>0</formula>
    </cfRule>
  </conditionalFormatting>
  <conditionalFormatting sqref="AF24:AF25">
    <cfRule type="expression" dxfId="3" priority="86">
      <formula>$C$23="Valor absoluto"</formula>
    </cfRule>
  </conditionalFormatting>
  <conditionalFormatting sqref="AF24:AF25">
    <cfRule type="expression" dxfId="4" priority="87">
      <formula>$C$23="Porcentagem"</formula>
    </cfRule>
  </conditionalFormatting>
  <conditionalFormatting sqref="AF24:AF25">
    <cfRule type="expression" dxfId="5" priority="88">
      <formula>$C$23="R$"</formula>
    </cfRule>
  </conditionalFormatting>
  <conditionalFormatting sqref="AF19:AF20">
    <cfRule type="expression" dxfId="8" priority="89">
      <formula>$C$18="Número"</formula>
    </cfRule>
  </conditionalFormatting>
  <conditionalFormatting sqref="AF19:AF20">
    <cfRule type="expression" dxfId="4" priority="90">
      <formula>$C$18="Porcentagem"</formula>
    </cfRule>
  </conditionalFormatting>
  <conditionalFormatting sqref="AF19:AF20">
    <cfRule type="expression" dxfId="5" priority="91">
      <formula>$C$18="R$"</formula>
    </cfRule>
  </conditionalFormatting>
  <conditionalFormatting sqref="AF14:AF15">
    <cfRule type="expression" dxfId="8" priority="92">
      <formula>$C$13="Número"</formula>
    </cfRule>
  </conditionalFormatting>
  <conditionalFormatting sqref="AF14:AF15">
    <cfRule type="expression" dxfId="4" priority="93">
      <formula>$C$13="Porcentagem"</formula>
    </cfRule>
  </conditionalFormatting>
  <conditionalFormatting sqref="AF14:AF15">
    <cfRule type="expression" dxfId="5" priority="94">
      <formula>$C$13="R$"</formula>
    </cfRule>
  </conditionalFormatting>
  <conditionalFormatting sqref="AF26">
    <cfRule type="cellIs" dxfId="0" priority="95" operator="lessThan">
      <formula>0</formula>
    </cfRule>
  </conditionalFormatting>
  <conditionalFormatting sqref="AF26">
    <cfRule type="cellIs" dxfId="1" priority="96" operator="greaterThanOrEqual">
      <formula>0</formula>
    </cfRule>
  </conditionalFormatting>
  <conditionalFormatting sqref="AF21">
    <cfRule type="cellIs" dxfId="0" priority="97" operator="lessThan">
      <formula>0</formula>
    </cfRule>
  </conditionalFormatting>
  <conditionalFormatting sqref="AF21">
    <cfRule type="cellIs" dxfId="1" priority="98" operator="greaterThanOrEqual">
      <formula>0</formula>
    </cfRule>
  </conditionalFormatting>
  <conditionalFormatting sqref="AF16">
    <cfRule type="cellIs" dxfId="0" priority="99" operator="lessThan">
      <formula>0</formula>
    </cfRule>
  </conditionalFormatting>
  <conditionalFormatting sqref="AF16">
    <cfRule type="cellIs" dxfId="1" priority="100" operator="greaterThanOrEqual">
      <formula>0</formula>
    </cfRule>
  </conditionalFormatting>
  <conditionalFormatting sqref="P34:P35">
    <cfRule type="expression" dxfId="3" priority="101">
      <formula>$C$23="Valor absoluto"</formula>
    </cfRule>
  </conditionalFormatting>
  <conditionalFormatting sqref="P34:P35">
    <cfRule type="expression" dxfId="4" priority="102">
      <formula>$C$23="Porcentagem"</formula>
    </cfRule>
  </conditionalFormatting>
  <conditionalFormatting sqref="P34:P35">
    <cfRule type="expression" dxfId="5" priority="103">
      <formula>$C$23="R$"</formula>
    </cfRule>
  </conditionalFormatting>
  <conditionalFormatting sqref="P36">
    <cfRule type="cellIs" dxfId="0" priority="104" operator="lessThan">
      <formula>0</formula>
    </cfRule>
  </conditionalFormatting>
  <conditionalFormatting sqref="P36">
    <cfRule type="cellIs" dxfId="1" priority="105" operator="greaterThanOrEqual">
      <formula>0</formula>
    </cfRule>
  </conditionalFormatting>
  <conditionalFormatting sqref="P29:P30">
    <cfRule type="expression" dxfId="3" priority="106">
      <formula>$C$23="Valor absoluto"</formula>
    </cfRule>
  </conditionalFormatting>
  <conditionalFormatting sqref="P29:P30">
    <cfRule type="expression" dxfId="4" priority="107">
      <formula>$C$23="Porcentagem"</formula>
    </cfRule>
  </conditionalFormatting>
  <conditionalFormatting sqref="P29:P30">
    <cfRule type="expression" dxfId="5" priority="108">
      <formula>$C$23="R$"</formula>
    </cfRule>
  </conditionalFormatting>
  <conditionalFormatting sqref="P31">
    <cfRule type="cellIs" dxfId="0" priority="109" operator="lessThan">
      <formula>0</formula>
    </cfRule>
  </conditionalFormatting>
  <conditionalFormatting sqref="P31">
    <cfRule type="cellIs" dxfId="1" priority="110" operator="greaterThanOrEqual">
      <formula>0</formula>
    </cfRule>
  </conditionalFormatting>
  <conditionalFormatting sqref="P24:P25">
    <cfRule type="expression" dxfId="3" priority="111">
      <formula>$C$23="Valor absoluto"</formula>
    </cfRule>
  </conditionalFormatting>
  <conditionalFormatting sqref="P24:P25">
    <cfRule type="expression" dxfId="4" priority="112">
      <formula>$C$23="Porcentagem"</formula>
    </cfRule>
  </conditionalFormatting>
  <conditionalFormatting sqref="P24:P25">
    <cfRule type="expression" dxfId="5" priority="113">
      <formula>$C$23="R$"</formula>
    </cfRule>
  </conditionalFormatting>
  <conditionalFormatting sqref="P19:P20">
    <cfRule type="expression" dxfId="8" priority="114">
      <formula>$C$18="Número"</formula>
    </cfRule>
  </conditionalFormatting>
  <conditionalFormatting sqref="P19:P20">
    <cfRule type="expression" dxfId="4" priority="115">
      <formula>$C$18="Porcentagem"</formula>
    </cfRule>
  </conditionalFormatting>
  <conditionalFormatting sqref="P19:P20">
    <cfRule type="expression" dxfId="5" priority="116">
      <formula>$C$18="R$"</formula>
    </cfRule>
  </conditionalFormatting>
  <conditionalFormatting sqref="P14:P15">
    <cfRule type="expression" dxfId="8" priority="117">
      <formula>$C$13="Número"</formula>
    </cfRule>
  </conditionalFormatting>
  <conditionalFormatting sqref="P14:P15">
    <cfRule type="expression" dxfId="4" priority="118">
      <formula>$C$13="Porcentagem"</formula>
    </cfRule>
  </conditionalFormatting>
  <conditionalFormatting sqref="P14:P15">
    <cfRule type="expression" dxfId="5" priority="119">
      <formula>$C$13="R$"</formula>
    </cfRule>
  </conditionalFormatting>
  <conditionalFormatting sqref="P26">
    <cfRule type="cellIs" dxfId="0" priority="120" operator="lessThan">
      <formula>0</formula>
    </cfRule>
  </conditionalFormatting>
  <conditionalFormatting sqref="P26">
    <cfRule type="cellIs" dxfId="1" priority="121" operator="greaterThanOrEqual">
      <formula>0</formula>
    </cfRule>
  </conditionalFormatting>
  <conditionalFormatting sqref="P21">
    <cfRule type="cellIs" dxfId="0" priority="122" operator="lessThan">
      <formula>0</formula>
    </cfRule>
  </conditionalFormatting>
  <conditionalFormatting sqref="P21">
    <cfRule type="cellIs" dxfId="1" priority="123" operator="greaterThanOrEqual">
      <formula>0</formula>
    </cfRule>
  </conditionalFormatting>
  <conditionalFormatting sqref="P16">
    <cfRule type="cellIs" dxfId="0" priority="124" operator="lessThan">
      <formula>0</formula>
    </cfRule>
  </conditionalFormatting>
  <conditionalFormatting sqref="P16">
    <cfRule type="cellIs" dxfId="1" priority="125" operator="greaterThanOrEqual">
      <formula>0</formula>
    </cfRule>
  </conditionalFormatting>
  <conditionalFormatting sqref="D34:O35">
    <cfRule type="expression" dxfId="3" priority="126">
      <formula>$C$23="Valor absoluto"</formula>
    </cfRule>
  </conditionalFormatting>
  <conditionalFormatting sqref="D34:O35">
    <cfRule type="expression" dxfId="4" priority="127">
      <formula>$C$23="Porcentagem"</formula>
    </cfRule>
  </conditionalFormatting>
  <conditionalFormatting sqref="D34:O35">
    <cfRule type="expression" dxfId="5" priority="128">
      <formula>$C$23="R$"</formula>
    </cfRule>
  </conditionalFormatting>
  <conditionalFormatting sqref="T34:AE35">
    <cfRule type="expression" dxfId="3" priority="129">
      <formula>$C$23="Valor absoluto"</formula>
    </cfRule>
  </conditionalFormatting>
  <conditionalFormatting sqref="T34:AE35">
    <cfRule type="expression" dxfId="4" priority="130">
      <formula>$C$23="Porcentagem"</formula>
    </cfRule>
  </conditionalFormatting>
  <conditionalFormatting sqref="T34:AE35">
    <cfRule type="expression" dxfId="5" priority="131">
      <formula>$C$23="R$"</formula>
    </cfRule>
  </conditionalFormatting>
  <conditionalFormatting sqref="BP34:CA35">
    <cfRule type="expression" dxfId="3" priority="132">
      <formula>$C$23="Valor absoluto"</formula>
    </cfRule>
  </conditionalFormatting>
  <conditionalFormatting sqref="BP34:CA35">
    <cfRule type="expression" dxfId="4" priority="133">
      <formula>$C$23="Porcentagem"</formula>
    </cfRule>
  </conditionalFormatting>
  <conditionalFormatting sqref="BP34:CA35">
    <cfRule type="expression" dxfId="5" priority="134">
      <formula>$C$23="R$"</formula>
    </cfRule>
  </conditionalFormatting>
  <conditionalFormatting sqref="AZ34:BK35">
    <cfRule type="expression" dxfId="3" priority="135">
      <formula>$C$23="Valor absoluto"</formula>
    </cfRule>
  </conditionalFormatting>
  <conditionalFormatting sqref="AZ34:BK35">
    <cfRule type="expression" dxfId="4" priority="136">
      <formula>$C$23="Porcentagem"</formula>
    </cfRule>
  </conditionalFormatting>
  <conditionalFormatting sqref="AZ34:BK35">
    <cfRule type="expression" dxfId="5" priority="137">
      <formula>$C$23="R$"</formula>
    </cfRule>
  </conditionalFormatting>
  <conditionalFormatting sqref="AJ34:AU35">
    <cfRule type="expression" dxfId="3" priority="138">
      <formula>$C$23="Valor absoluto"</formula>
    </cfRule>
  </conditionalFormatting>
  <conditionalFormatting sqref="AJ34:AU35">
    <cfRule type="expression" dxfId="4" priority="139">
      <formula>$C$23="Porcentagem"</formula>
    </cfRule>
  </conditionalFormatting>
  <conditionalFormatting sqref="AJ34:AU35">
    <cfRule type="expression" dxfId="5" priority="140">
      <formula>$C$23="R$"</formula>
    </cfRule>
  </conditionalFormatting>
  <conditionalFormatting sqref="CC36">
    <cfRule type="cellIs" dxfId="0" priority="141" operator="lessThan">
      <formula>0</formula>
    </cfRule>
  </conditionalFormatting>
  <conditionalFormatting sqref="CC36">
    <cfRule type="cellIs" dxfId="1" priority="142" operator="greaterThanOrEqual">
      <formula>0</formula>
    </cfRule>
  </conditionalFormatting>
  <conditionalFormatting sqref="BM36">
    <cfRule type="cellIs" dxfId="0" priority="143" operator="lessThan">
      <formula>0</formula>
    </cfRule>
  </conditionalFormatting>
  <conditionalFormatting sqref="BM36">
    <cfRule type="cellIs" dxfId="1" priority="144" operator="greaterThanOrEqual">
      <formula>0</formula>
    </cfRule>
  </conditionalFormatting>
  <conditionalFormatting sqref="AW36">
    <cfRule type="cellIs" dxfId="0" priority="145" operator="lessThan">
      <formula>0</formula>
    </cfRule>
  </conditionalFormatting>
  <conditionalFormatting sqref="AW36">
    <cfRule type="cellIs" dxfId="1" priority="146" operator="greaterThanOrEqual">
      <formula>0</formula>
    </cfRule>
  </conditionalFormatting>
  <conditionalFormatting sqref="AG36">
    <cfRule type="cellIs" dxfId="0" priority="147" operator="lessThan">
      <formula>0</formula>
    </cfRule>
  </conditionalFormatting>
  <conditionalFormatting sqref="AG36">
    <cfRule type="cellIs" dxfId="1" priority="148" operator="greaterThanOrEqual">
      <formula>0</formula>
    </cfRule>
  </conditionalFormatting>
  <conditionalFormatting sqref="Q36">
    <cfRule type="cellIs" dxfId="0" priority="149" operator="lessThan">
      <formula>0</formula>
    </cfRule>
  </conditionalFormatting>
  <conditionalFormatting sqref="Q36">
    <cfRule type="cellIs" dxfId="1" priority="150" operator="greaterThanOrEqual">
      <formula>0</formula>
    </cfRule>
  </conditionalFormatting>
  <conditionalFormatting sqref="AJ36:AU36">
    <cfRule type="cellIs" dxfId="6" priority="151" operator="lessThan">
      <formula>0</formula>
    </cfRule>
  </conditionalFormatting>
  <conditionalFormatting sqref="AJ36:AU36">
    <cfRule type="cellIs" dxfId="7" priority="152" operator="greaterThanOrEqual">
      <formula>0</formula>
    </cfRule>
  </conditionalFormatting>
  <conditionalFormatting sqref="T36:AE36">
    <cfRule type="cellIs" dxfId="6" priority="153" operator="lessThan">
      <formula>0</formula>
    </cfRule>
  </conditionalFormatting>
  <conditionalFormatting sqref="T36:AE36">
    <cfRule type="cellIs" dxfId="7" priority="154" operator="greaterThanOrEqual">
      <formula>0</formula>
    </cfRule>
  </conditionalFormatting>
  <conditionalFormatting sqref="BP36:CA36">
    <cfRule type="cellIs" dxfId="6" priority="155" operator="lessThan">
      <formula>0</formula>
    </cfRule>
  </conditionalFormatting>
  <conditionalFormatting sqref="BP36:CA36">
    <cfRule type="cellIs" dxfId="7" priority="156" operator="greaterThanOrEqual">
      <formula>0</formula>
    </cfRule>
  </conditionalFormatting>
  <conditionalFormatting sqref="AZ36:BK36">
    <cfRule type="cellIs" dxfId="6" priority="157" operator="lessThan">
      <formula>0</formula>
    </cfRule>
  </conditionalFormatting>
  <conditionalFormatting sqref="AZ36:BK36">
    <cfRule type="cellIs" dxfId="7" priority="158" operator="greaterThanOrEqual">
      <formula>0</formula>
    </cfRule>
  </conditionalFormatting>
  <conditionalFormatting sqref="D36:O36">
    <cfRule type="cellIs" dxfId="6" priority="159" operator="lessThan">
      <formula>0</formula>
    </cfRule>
  </conditionalFormatting>
  <conditionalFormatting sqref="D36:O36">
    <cfRule type="cellIs" dxfId="7" priority="160" operator="greaterThanOrEqual">
      <formula>0</formula>
    </cfRule>
  </conditionalFormatting>
  <conditionalFormatting sqref="CD34:CJ35">
    <cfRule type="expression" dxfId="3" priority="161">
      <formula>$C$23="Valor absoluto"</formula>
    </cfRule>
  </conditionalFormatting>
  <conditionalFormatting sqref="CD34:CJ35">
    <cfRule type="expression" dxfId="4" priority="162">
      <formula>$C$23="Porcentagem"</formula>
    </cfRule>
  </conditionalFormatting>
  <conditionalFormatting sqref="CD34:CJ35">
    <cfRule type="expression" dxfId="5" priority="163">
      <formula>$C$23="R$"</formula>
    </cfRule>
  </conditionalFormatting>
  <conditionalFormatting sqref="D29:O30">
    <cfRule type="expression" dxfId="3" priority="164">
      <formula>$C$23="Valor absoluto"</formula>
    </cfRule>
  </conditionalFormatting>
  <conditionalFormatting sqref="D29:O30">
    <cfRule type="expression" dxfId="4" priority="165">
      <formula>$C$23="Porcentagem"</formula>
    </cfRule>
  </conditionalFormatting>
  <conditionalFormatting sqref="D29:O30">
    <cfRule type="expression" dxfId="5" priority="166">
      <formula>$C$23="R$"</formula>
    </cfRule>
  </conditionalFormatting>
  <conditionalFormatting sqref="T29:AE30">
    <cfRule type="expression" dxfId="3" priority="167">
      <formula>$C$23="Valor absoluto"</formula>
    </cfRule>
  </conditionalFormatting>
  <conditionalFormatting sqref="T29:AE30">
    <cfRule type="expression" dxfId="4" priority="168">
      <formula>$C$23="Porcentagem"</formula>
    </cfRule>
  </conditionalFormatting>
  <conditionalFormatting sqref="T29:AE30">
    <cfRule type="expression" dxfId="5" priority="169">
      <formula>$C$23="R$"</formula>
    </cfRule>
  </conditionalFormatting>
  <conditionalFormatting sqref="BP29:CA30">
    <cfRule type="expression" dxfId="3" priority="170">
      <formula>$C$23="Valor absoluto"</formula>
    </cfRule>
  </conditionalFormatting>
  <conditionalFormatting sqref="BP29:CA30">
    <cfRule type="expression" dxfId="4" priority="171">
      <formula>$C$23="Porcentagem"</formula>
    </cfRule>
  </conditionalFormatting>
  <conditionalFormatting sqref="BP29:CA30">
    <cfRule type="expression" dxfId="5" priority="172">
      <formula>$C$23="R$"</formula>
    </cfRule>
  </conditionalFormatting>
  <conditionalFormatting sqref="AZ29:BK30">
    <cfRule type="expression" dxfId="3" priority="173">
      <formula>$C$23="Valor absoluto"</formula>
    </cfRule>
  </conditionalFormatting>
  <conditionalFormatting sqref="AZ29:BK30">
    <cfRule type="expression" dxfId="4" priority="174">
      <formula>$C$23="Porcentagem"</formula>
    </cfRule>
  </conditionalFormatting>
  <conditionalFormatting sqref="AZ29:BK30">
    <cfRule type="expression" dxfId="5" priority="175">
      <formula>$C$23="R$"</formula>
    </cfRule>
  </conditionalFormatting>
  <conditionalFormatting sqref="AJ29:AU30">
    <cfRule type="expression" dxfId="3" priority="176">
      <formula>$C$23="Valor absoluto"</formula>
    </cfRule>
  </conditionalFormatting>
  <conditionalFormatting sqref="AJ29:AU30">
    <cfRule type="expression" dxfId="4" priority="177">
      <formula>$C$23="Porcentagem"</formula>
    </cfRule>
  </conditionalFormatting>
  <conditionalFormatting sqref="AJ29:AU30">
    <cfRule type="expression" dxfId="5" priority="178">
      <formula>$C$23="R$"</formula>
    </cfRule>
  </conditionalFormatting>
  <conditionalFormatting sqref="CC31">
    <cfRule type="cellIs" dxfId="0" priority="179" operator="lessThan">
      <formula>0</formula>
    </cfRule>
  </conditionalFormatting>
  <conditionalFormatting sqref="CC31">
    <cfRule type="cellIs" dxfId="1" priority="180" operator="greaterThanOrEqual">
      <formula>0</formula>
    </cfRule>
  </conditionalFormatting>
  <conditionalFormatting sqref="BM31">
    <cfRule type="cellIs" dxfId="0" priority="181" operator="lessThan">
      <formula>0</formula>
    </cfRule>
  </conditionalFormatting>
  <conditionalFormatting sqref="BM31">
    <cfRule type="cellIs" dxfId="1" priority="182" operator="greaterThanOrEqual">
      <formula>0</formula>
    </cfRule>
  </conditionalFormatting>
  <conditionalFormatting sqref="AW31">
    <cfRule type="cellIs" dxfId="0" priority="183" operator="lessThan">
      <formula>0</formula>
    </cfRule>
  </conditionalFormatting>
  <conditionalFormatting sqref="AW31">
    <cfRule type="cellIs" dxfId="1" priority="184" operator="greaterThanOrEqual">
      <formula>0</formula>
    </cfRule>
  </conditionalFormatting>
  <conditionalFormatting sqref="AG31">
    <cfRule type="cellIs" dxfId="0" priority="185" operator="lessThan">
      <formula>0</formula>
    </cfRule>
  </conditionalFormatting>
  <conditionalFormatting sqref="AG31">
    <cfRule type="cellIs" dxfId="1" priority="186" operator="greaterThanOrEqual">
      <formula>0</formula>
    </cfRule>
  </conditionalFormatting>
  <conditionalFormatting sqref="Q31">
    <cfRule type="cellIs" dxfId="0" priority="187" operator="lessThan">
      <formula>0</formula>
    </cfRule>
  </conditionalFormatting>
  <conditionalFormatting sqref="Q31">
    <cfRule type="cellIs" dxfId="1" priority="188" operator="greaterThanOrEqual">
      <formula>0</formula>
    </cfRule>
  </conditionalFormatting>
  <conditionalFormatting sqref="AJ31:AU31">
    <cfRule type="cellIs" dxfId="6" priority="189" operator="lessThan">
      <formula>0</formula>
    </cfRule>
  </conditionalFormatting>
  <conditionalFormatting sqref="AJ31:AU31">
    <cfRule type="cellIs" dxfId="7" priority="190" operator="greaterThanOrEqual">
      <formula>0</formula>
    </cfRule>
  </conditionalFormatting>
  <conditionalFormatting sqref="T31:AE31">
    <cfRule type="cellIs" dxfId="6" priority="191" operator="lessThan">
      <formula>0</formula>
    </cfRule>
  </conditionalFormatting>
  <conditionalFormatting sqref="T31:AE31">
    <cfRule type="cellIs" dxfId="7" priority="192" operator="greaterThanOrEqual">
      <formula>0</formula>
    </cfRule>
  </conditionalFormatting>
  <conditionalFormatting sqref="BP31:CA31">
    <cfRule type="cellIs" dxfId="6" priority="193" operator="lessThan">
      <formula>0</formula>
    </cfRule>
  </conditionalFormatting>
  <conditionalFormatting sqref="BP31:CA31">
    <cfRule type="cellIs" dxfId="7" priority="194" operator="greaterThanOrEqual">
      <formula>0</formula>
    </cfRule>
  </conditionalFormatting>
  <conditionalFormatting sqref="AZ31:BK31">
    <cfRule type="cellIs" dxfId="6" priority="195" operator="lessThan">
      <formula>0</formula>
    </cfRule>
  </conditionalFormatting>
  <conditionalFormatting sqref="AZ31:BK31">
    <cfRule type="cellIs" dxfId="7" priority="196" operator="greaterThanOrEqual">
      <formula>0</formula>
    </cfRule>
  </conditionalFormatting>
  <conditionalFormatting sqref="D31:O31">
    <cfRule type="cellIs" dxfId="6" priority="197" operator="lessThan">
      <formula>0</formula>
    </cfRule>
  </conditionalFormatting>
  <conditionalFormatting sqref="D31:O31">
    <cfRule type="cellIs" dxfId="7" priority="198" operator="greaterThanOrEqual">
      <formula>0</formula>
    </cfRule>
  </conditionalFormatting>
  <conditionalFormatting sqref="CD29:CJ30">
    <cfRule type="expression" dxfId="3" priority="199">
      <formula>$C$23="Valor absoluto"</formula>
    </cfRule>
  </conditionalFormatting>
  <conditionalFormatting sqref="CD29:CJ30">
    <cfRule type="expression" dxfId="4" priority="200">
      <formula>$C$23="Porcentagem"</formula>
    </cfRule>
  </conditionalFormatting>
  <conditionalFormatting sqref="CD29:CJ30">
    <cfRule type="expression" dxfId="5" priority="201">
      <formula>$C$23="R$"</formula>
    </cfRule>
  </conditionalFormatting>
  <conditionalFormatting sqref="D24:O25">
    <cfRule type="expression" dxfId="3" priority="202">
      <formula>$C$23="Valor absoluto"</formula>
    </cfRule>
  </conditionalFormatting>
  <conditionalFormatting sqref="D24:O25">
    <cfRule type="expression" dxfId="4" priority="203">
      <formula>$C$23="Porcentagem"</formula>
    </cfRule>
  </conditionalFormatting>
  <conditionalFormatting sqref="D24:O25">
    <cfRule type="expression" dxfId="5" priority="204">
      <formula>$C$23="R$"</formula>
    </cfRule>
  </conditionalFormatting>
  <conditionalFormatting sqref="T24:AE25">
    <cfRule type="expression" dxfId="3" priority="205">
      <formula>$C$23="Valor absoluto"</formula>
    </cfRule>
  </conditionalFormatting>
  <conditionalFormatting sqref="T24:AE25">
    <cfRule type="expression" dxfId="4" priority="206">
      <formula>$C$23="Porcentagem"</formula>
    </cfRule>
  </conditionalFormatting>
  <conditionalFormatting sqref="T24:AE25">
    <cfRule type="expression" dxfId="5" priority="207">
      <formula>$C$23="R$"</formula>
    </cfRule>
  </conditionalFormatting>
  <conditionalFormatting sqref="BP24:CA25">
    <cfRule type="expression" dxfId="3" priority="208">
      <formula>$C$23="Valor absoluto"</formula>
    </cfRule>
  </conditionalFormatting>
  <conditionalFormatting sqref="BP24:CA25">
    <cfRule type="expression" dxfId="4" priority="209">
      <formula>$C$23="Porcentagem"</formula>
    </cfRule>
  </conditionalFormatting>
  <conditionalFormatting sqref="BP24:CA25">
    <cfRule type="expression" dxfId="5" priority="210">
      <formula>$C$23="R$"</formula>
    </cfRule>
  </conditionalFormatting>
  <conditionalFormatting sqref="AZ24:BK25">
    <cfRule type="expression" dxfId="3" priority="211">
      <formula>$C$23="Valor absoluto"</formula>
    </cfRule>
  </conditionalFormatting>
  <conditionalFormatting sqref="AZ24:BK25">
    <cfRule type="expression" dxfId="4" priority="212">
      <formula>$C$23="Porcentagem"</formula>
    </cfRule>
  </conditionalFormatting>
  <conditionalFormatting sqref="AZ24:BK25">
    <cfRule type="expression" dxfId="5" priority="213">
      <formula>$C$23="R$"</formula>
    </cfRule>
  </conditionalFormatting>
  <conditionalFormatting sqref="BP19:CA20">
    <cfRule type="expression" dxfId="8" priority="214">
      <formula>$C$18="Número"</formula>
    </cfRule>
  </conditionalFormatting>
  <conditionalFormatting sqref="BP19:CA20">
    <cfRule type="expression" dxfId="4" priority="215">
      <formula>$C$18="Porcentagem"</formula>
    </cfRule>
  </conditionalFormatting>
  <conditionalFormatting sqref="BP19:CA20">
    <cfRule type="expression" dxfId="5" priority="216">
      <formula>$C$18="R$"</formula>
    </cfRule>
  </conditionalFormatting>
  <conditionalFormatting sqref="AZ19:BK20">
    <cfRule type="expression" dxfId="8" priority="217">
      <formula>$C$18="Número"</formula>
    </cfRule>
  </conditionalFormatting>
  <conditionalFormatting sqref="AZ19:BK20">
    <cfRule type="expression" dxfId="4" priority="218">
      <formula>$C$18="Porcentagem"</formula>
    </cfRule>
  </conditionalFormatting>
  <conditionalFormatting sqref="AZ19:BK20">
    <cfRule type="expression" dxfId="5" priority="219">
      <formula>$C$18="R$"</formula>
    </cfRule>
  </conditionalFormatting>
  <conditionalFormatting sqref="D19:O20">
    <cfRule type="expression" dxfId="8" priority="220">
      <formula>$C$18="Número"</formula>
    </cfRule>
  </conditionalFormatting>
  <conditionalFormatting sqref="D19:O20">
    <cfRule type="expression" dxfId="4" priority="221">
      <formula>$C$18="Porcentagem"</formula>
    </cfRule>
  </conditionalFormatting>
  <conditionalFormatting sqref="D19:O20">
    <cfRule type="expression" dxfId="5" priority="222">
      <formula>$C$18="R$"</formula>
    </cfRule>
  </conditionalFormatting>
  <conditionalFormatting sqref="T19:AE20">
    <cfRule type="expression" dxfId="8" priority="223">
      <formula>$C$18="Número"</formula>
    </cfRule>
  </conditionalFormatting>
  <conditionalFormatting sqref="T19:AE20">
    <cfRule type="expression" dxfId="4" priority="224">
      <formula>$C$18="Porcentagem"</formula>
    </cfRule>
  </conditionalFormatting>
  <conditionalFormatting sqref="T19:AE20">
    <cfRule type="expression" dxfId="5" priority="225">
      <formula>$C$18="R$"</formula>
    </cfRule>
  </conditionalFormatting>
  <conditionalFormatting sqref="CC14:CC15">
    <cfRule type="expression" dxfId="8" priority="226">
      <formula>$C$13="Número"</formula>
    </cfRule>
  </conditionalFormatting>
  <conditionalFormatting sqref="CC14:CC15">
    <cfRule type="expression" dxfId="4" priority="227">
      <formula>$C$13="Porcentagem"</formula>
    </cfRule>
  </conditionalFormatting>
  <conditionalFormatting sqref="CC14:CC15">
    <cfRule type="expression" dxfId="5" priority="228">
      <formula>$C$13="R$"</formula>
    </cfRule>
  </conditionalFormatting>
  <conditionalFormatting sqref="BM14:BM15">
    <cfRule type="expression" dxfId="8" priority="229">
      <formula>$C$13="Número"</formula>
    </cfRule>
  </conditionalFormatting>
  <conditionalFormatting sqref="BM14:BM15">
    <cfRule type="expression" dxfId="4" priority="230">
      <formula>$C$13="Porcentagem"</formula>
    </cfRule>
  </conditionalFormatting>
  <conditionalFormatting sqref="BM14:BM15">
    <cfRule type="expression" dxfId="5" priority="231">
      <formula>$C$13="R$"</formula>
    </cfRule>
  </conditionalFormatting>
  <conditionalFormatting sqref="AW14:AW15">
    <cfRule type="expression" dxfId="8" priority="232">
      <formula>$C$13="Número"</formula>
    </cfRule>
  </conditionalFormatting>
  <conditionalFormatting sqref="AW14:AW15">
    <cfRule type="expression" dxfId="4" priority="233">
      <formula>$C$13="Porcentagem"</formula>
    </cfRule>
  </conditionalFormatting>
  <conditionalFormatting sqref="AW14:AW15">
    <cfRule type="expression" dxfId="5" priority="234">
      <formula>$C$13="R$"</formula>
    </cfRule>
  </conditionalFormatting>
  <conditionalFormatting sqref="AG14:AG15">
    <cfRule type="expression" dxfId="8" priority="235">
      <formula>$C$13="Número"</formula>
    </cfRule>
  </conditionalFormatting>
  <conditionalFormatting sqref="AG14:AG15">
    <cfRule type="expression" dxfId="4" priority="236">
      <formula>$C$13="Porcentagem"</formula>
    </cfRule>
  </conditionalFormatting>
  <conditionalFormatting sqref="AG14:AG15">
    <cfRule type="expression" dxfId="5" priority="237">
      <formula>$C$13="R$"</formula>
    </cfRule>
  </conditionalFormatting>
  <conditionalFormatting sqref="Q14:Q15">
    <cfRule type="expression" dxfId="8" priority="238">
      <formula>$C$13="Número"</formula>
    </cfRule>
  </conditionalFormatting>
  <conditionalFormatting sqref="Q14:Q15">
    <cfRule type="expression" dxfId="4" priority="239">
      <formula>$C$13="Porcentagem"</formula>
    </cfRule>
  </conditionalFormatting>
  <conditionalFormatting sqref="Q14:Q15">
    <cfRule type="expression" dxfId="5" priority="240">
      <formula>$C$13="R$"</formula>
    </cfRule>
  </conditionalFormatting>
  <conditionalFormatting sqref="D14:O15">
    <cfRule type="expression" dxfId="8" priority="241">
      <formula>$C$13="Número"</formula>
    </cfRule>
  </conditionalFormatting>
  <conditionalFormatting sqref="D14:O15">
    <cfRule type="expression" dxfId="4" priority="242">
      <formula>$C$13="Porcentagem"</formula>
    </cfRule>
  </conditionalFormatting>
  <conditionalFormatting sqref="D14:O15">
    <cfRule type="expression" dxfId="5" priority="243">
      <formula>$C$13="R$"</formula>
    </cfRule>
  </conditionalFormatting>
  <conditionalFormatting sqref="T14:AE15">
    <cfRule type="expression" dxfId="8" priority="244">
      <formula>$C$13="Número"</formula>
    </cfRule>
  </conditionalFormatting>
  <conditionalFormatting sqref="T14:AE15">
    <cfRule type="expression" dxfId="4" priority="245">
      <formula>$C$13="Porcentagem"</formula>
    </cfRule>
  </conditionalFormatting>
  <conditionalFormatting sqref="T14:AE15">
    <cfRule type="expression" dxfId="5" priority="246">
      <formula>$C$13="R$"</formula>
    </cfRule>
  </conditionalFormatting>
  <conditionalFormatting sqref="AJ14:AU15">
    <cfRule type="expression" dxfId="5" priority="247">
      <formula>$C$23="R$"</formula>
    </cfRule>
  </conditionalFormatting>
  <conditionalFormatting sqref="AJ14:AU15">
    <cfRule type="expression" dxfId="3" priority="248">
      <formula>$C$13="Valor absoluto"</formula>
    </cfRule>
  </conditionalFormatting>
  <conditionalFormatting sqref="AJ14:AU15">
    <cfRule type="expression" dxfId="4" priority="249">
      <formula>$C$13="Porcentagem"</formula>
    </cfRule>
  </conditionalFormatting>
  <conditionalFormatting sqref="BP14:CA15">
    <cfRule type="expression" dxfId="3" priority="250">
      <formula>$C$13="Valor absoluto"</formula>
    </cfRule>
  </conditionalFormatting>
  <conditionalFormatting sqref="BP14:CA15">
    <cfRule type="expression" dxfId="4" priority="251">
      <formula>$C$13="Porcentagem"</formula>
    </cfRule>
  </conditionalFormatting>
  <conditionalFormatting sqref="BP14:CA15">
    <cfRule type="expression" dxfId="5" priority="252">
      <formula>$C$13="R$"</formula>
    </cfRule>
  </conditionalFormatting>
  <conditionalFormatting sqref="BP14:CA15">
    <cfRule type="expression" dxfId="8" priority="253">
      <formula>$C$18="Número"</formula>
    </cfRule>
  </conditionalFormatting>
  <conditionalFormatting sqref="BP14:CA15">
    <cfRule type="expression" dxfId="4" priority="254">
      <formula>$C$18="Porcentagem"</formula>
    </cfRule>
  </conditionalFormatting>
  <conditionalFormatting sqref="BP14:CA15">
    <cfRule type="expression" dxfId="5" priority="255">
      <formula>$C$18="R$"</formula>
    </cfRule>
  </conditionalFormatting>
  <conditionalFormatting sqref="BP14:CA15">
    <cfRule type="expression" dxfId="3" priority="256">
      <formula>$C$23="Valor absoluto"</formula>
    </cfRule>
  </conditionalFormatting>
  <conditionalFormatting sqref="BP14:CA15">
    <cfRule type="expression" dxfId="4" priority="257">
      <formula>$C$23="Porcentagem"</formula>
    </cfRule>
  </conditionalFormatting>
  <conditionalFormatting sqref="BP14:CA15">
    <cfRule type="expression" dxfId="5" priority="258">
      <formula>$C$23="R$"</formula>
    </cfRule>
  </conditionalFormatting>
  <conditionalFormatting sqref="BP14:CA15">
    <cfRule type="expression" dxfId="3" priority="259">
      <formula>$C$13="Valor absoluto"</formula>
    </cfRule>
  </conditionalFormatting>
  <conditionalFormatting sqref="BP14:CA15">
    <cfRule type="expression" dxfId="4" priority="260">
      <formula>$C$13="Porcentagem"</formula>
    </cfRule>
  </conditionalFormatting>
  <conditionalFormatting sqref="BP14:CA15">
    <cfRule type="expression" dxfId="5" priority="261">
      <formula>$C$13="R$"</formula>
    </cfRule>
  </conditionalFormatting>
  <conditionalFormatting sqref="BP14:CA15">
    <cfRule type="expression" dxfId="3" priority="262">
      <formula>$C$23="Valor absoluto"</formula>
    </cfRule>
  </conditionalFormatting>
  <conditionalFormatting sqref="BP14:CA15">
    <cfRule type="expression" dxfId="4" priority="263">
      <formula>$C$23="Porcentagem"</formula>
    </cfRule>
  </conditionalFormatting>
  <conditionalFormatting sqref="BP14:CA15">
    <cfRule type="expression" dxfId="5" priority="264">
      <formula>$C$23="R$"</formula>
    </cfRule>
  </conditionalFormatting>
  <conditionalFormatting sqref="Q19:Q20 AG19:AG20 AW19:AW20 BM19:BM20 BP14:CA15 CC19:CC20">
    <cfRule type="expression" dxfId="8" priority="265">
      <formula>$C$18="Número"</formula>
    </cfRule>
  </conditionalFormatting>
  <conditionalFormatting sqref="Q19:Q20 AG19:AG20 AW19:AW20 BM19:BM20 BP14:CA15 CC19:CC20">
    <cfRule type="expression" dxfId="4" priority="266">
      <formula>$C$18="Porcentagem"</formula>
    </cfRule>
  </conditionalFormatting>
  <conditionalFormatting sqref="Q19:Q20 AG19:AG20 AW19:AW20 BM19:BM20 BP14:CA15 CC19:CC20">
    <cfRule type="expression" dxfId="5" priority="267">
      <formula>$C$18="R$"</formula>
    </cfRule>
  </conditionalFormatting>
  <conditionalFormatting sqref="AZ14:BK15">
    <cfRule type="expression" dxfId="3" priority="268">
      <formula>$C$13="Valor absoluto"</formula>
    </cfRule>
  </conditionalFormatting>
  <conditionalFormatting sqref="AZ14:BK15">
    <cfRule type="expression" dxfId="4" priority="269">
      <formula>$C$13="Porcentagem"</formula>
    </cfRule>
  </conditionalFormatting>
  <conditionalFormatting sqref="AZ14:BK15">
    <cfRule type="expression" dxfId="5" priority="270">
      <formula>$C$13="R$"</formula>
    </cfRule>
  </conditionalFormatting>
  <conditionalFormatting sqref="AJ24:AU25">
    <cfRule type="expression" dxfId="3" priority="271">
      <formula>$C$23="Valor absoluto"</formula>
    </cfRule>
  </conditionalFormatting>
  <conditionalFormatting sqref="AJ24:AU25">
    <cfRule type="expression" dxfId="4" priority="272">
      <formula>$C$23="Porcentagem"</formula>
    </cfRule>
  </conditionalFormatting>
  <conditionalFormatting sqref="AJ24:AU25">
    <cfRule type="expression" dxfId="5" priority="273">
      <formula>$C$23="R$"</formula>
    </cfRule>
  </conditionalFormatting>
  <conditionalFormatting sqref="AJ19:AU20">
    <cfRule type="expression" dxfId="8" priority="274">
      <formula>$C$18="Número"</formula>
    </cfRule>
  </conditionalFormatting>
  <conditionalFormatting sqref="AJ19:AU20">
    <cfRule type="expression" dxfId="4" priority="275">
      <formula>$C$18="Porcentagem"</formula>
    </cfRule>
  </conditionalFormatting>
  <conditionalFormatting sqref="AJ19:AU20">
    <cfRule type="expression" dxfId="5" priority="276">
      <formula>$C$18="R$"</formula>
    </cfRule>
  </conditionalFormatting>
  <conditionalFormatting sqref="CC26">
    <cfRule type="cellIs" dxfId="0" priority="277" operator="lessThan">
      <formula>0</formula>
    </cfRule>
  </conditionalFormatting>
  <conditionalFormatting sqref="CC26">
    <cfRule type="cellIs" dxfId="1" priority="278" operator="greaterThanOrEqual">
      <formula>0</formula>
    </cfRule>
  </conditionalFormatting>
  <conditionalFormatting sqref="BM26">
    <cfRule type="cellIs" dxfId="0" priority="279" operator="lessThan">
      <formula>0</formula>
    </cfRule>
  </conditionalFormatting>
  <conditionalFormatting sqref="BM26">
    <cfRule type="cellIs" dxfId="1" priority="280" operator="greaterThanOrEqual">
      <formula>0</formula>
    </cfRule>
  </conditionalFormatting>
  <conditionalFormatting sqref="AW26">
    <cfRule type="cellIs" dxfId="0" priority="281" operator="lessThan">
      <formula>0</formula>
    </cfRule>
  </conditionalFormatting>
  <conditionalFormatting sqref="AW26">
    <cfRule type="cellIs" dxfId="1" priority="282" operator="greaterThanOrEqual">
      <formula>0</formula>
    </cfRule>
  </conditionalFormatting>
  <conditionalFormatting sqref="AG26">
    <cfRule type="cellIs" dxfId="0" priority="283" operator="lessThan">
      <formula>0</formula>
    </cfRule>
  </conditionalFormatting>
  <conditionalFormatting sqref="AG26">
    <cfRule type="cellIs" dxfId="1" priority="284" operator="greaterThanOrEqual">
      <formula>0</formula>
    </cfRule>
  </conditionalFormatting>
  <conditionalFormatting sqref="Q26">
    <cfRule type="cellIs" dxfId="0" priority="285" operator="lessThan">
      <formula>0</formula>
    </cfRule>
  </conditionalFormatting>
  <conditionalFormatting sqref="Q26">
    <cfRule type="cellIs" dxfId="1" priority="286" operator="greaterThanOrEqual">
      <formula>0</formula>
    </cfRule>
  </conditionalFormatting>
  <conditionalFormatting sqref="Q21">
    <cfRule type="cellIs" dxfId="0" priority="287" operator="lessThan">
      <formula>0</formula>
    </cfRule>
  </conditionalFormatting>
  <conditionalFormatting sqref="Q21">
    <cfRule type="cellIs" dxfId="1" priority="288" operator="greaterThanOrEqual">
      <formula>0</formula>
    </cfRule>
  </conditionalFormatting>
  <conditionalFormatting sqref="AG21">
    <cfRule type="cellIs" dxfId="0" priority="289" operator="lessThan">
      <formula>0</formula>
    </cfRule>
  </conditionalFormatting>
  <conditionalFormatting sqref="AG21">
    <cfRule type="cellIs" dxfId="1" priority="290" operator="greaterThanOrEqual">
      <formula>0</formula>
    </cfRule>
  </conditionalFormatting>
  <conditionalFormatting sqref="AW21">
    <cfRule type="cellIs" dxfId="0" priority="291" operator="lessThan">
      <formula>0</formula>
    </cfRule>
  </conditionalFormatting>
  <conditionalFormatting sqref="AW21">
    <cfRule type="cellIs" dxfId="1" priority="292" operator="greaterThanOrEqual">
      <formula>0</formula>
    </cfRule>
  </conditionalFormatting>
  <conditionalFormatting sqref="BM21">
    <cfRule type="cellIs" dxfId="0" priority="293" operator="lessThan">
      <formula>0</formula>
    </cfRule>
  </conditionalFormatting>
  <conditionalFormatting sqref="BM21">
    <cfRule type="cellIs" dxfId="1" priority="294" operator="greaterThanOrEqual">
      <formula>0</formula>
    </cfRule>
  </conditionalFormatting>
  <conditionalFormatting sqref="CC21">
    <cfRule type="cellIs" dxfId="0" priority="295" operator="lessThan">
      <formula>0</formula>
    </cfRule>
  </conditionalFormatting>
  <conditionalFormatting sqref="CC21">
    <cfRule type="cellIs" dxfId="1" priority="296" operator="greaterThanOrEqual">
      <formula>0</formula>
    </cfRule>
  </conditionalFormatting>
  <conditionalFormatting sqref="CC16">
    <cfRule type="cellIs" dxfId="0" priority="297" operator="lessThan">
      <formula>0</formula>
    </cfRule>
  </conditionalFormatting>
  <conditionalFormatting sqref="CC16">
    <cfRule type="cellIs" dxfId="1" priority="298" operator="greaterThanOrEqual">
      <formula>0</formula>
    </cfRule>
  </conditionalFormatting>
  <conditionalFormatting sqref="BM16">
    <cfRule type="cellIs" dxfId="0" priority="299" operator="lessThan">
      <formula>0</formula>
    </cfRule>
  </conditionalFormatting>
  <conditionalFormatting sqref="BM16">
    <cfRule type="cellIs" dxfId="1" priority="300" operator="greaterThanOrEqual">
      <formula>0</formula>
    </cfRule>
  </conditionalFormatting>
  <conditionalFormatting sqref="AW16">
    <cfRule type="cellIs" dxfId="0" priority="301" operator="lessThan">
      <formula>0</formula>
    </cfRule>
  </conditionalFormatting>
  <conditionalFormatting sqref="AW16">
    <cfRule type="cellIs" dxfId="1" priority="302" operator="greaterThanOrEqual">
      <formula>0</formula>
    </cfRule>
  </conditionalFormatting>
  <conditionalFormatting sqref="AG16">
    <cfRule type="cellIs" dxfId="0" priority="303" operator="lessThan">
      <formula>0</formula>
    </cfRule>
  </conditionalFormatting>
  <conditionalFormatting sqref="AG16">
    <cfRule type="cellIs" dxfId="1" priority="304" operator="greaterThanOrEqual">
      <formula>0</formula>
    </cfRule>
  </conditionalFormatting>
  <conditionalFormatting sqref="AJ16:AU16">
    <cfRule type="cellIs" dxfId="6" priority="305" operator="lessThan">
      <formula>0</formula>
    </cfRule>
  </conditionalFormatting>
  <conditionalFormatting sqref="AJ16:AU16">
    <cfRule type="cellIs" dxfId="7" priority="306" operator="greaterThanOrEqual">
      <formula>0</formula>
    </cfRule>
  </conditionalFormatting>
  <conditionalFormatting sqref="AJ21:AU21">
    <cfRule type="cellIs" dxfId="6" priority="307" operator="lessThan">
      <formula>0</formula>
    </cfRule>
  </conditionalFormatting>
  <conditionalFormatting sqref="AJ21:AU21">
    <cfRule type="cellIs" dxfId="7" priority="308" operator="greaterThanOrEqual">
      <formula>0</formula>
    </cfRule>
  </conditionalFormatting>
  <conditionalFormatting sqref="AJ26:AU26">
    <cfRule type="cellIs" dxfId="6" priority="309" operator="lessThan">
      <formula>0</formula>
    </cfRule>
  </conditionalFormatting>
  <conditionalFormatting sqref="AJ26:AU26">
    <cfRule type="cellIs" dxfId="7" priority="310" operator="greaterThanOrEqual">
      <formula>0</formula>
    </cfRule>
  </conditionalFormatting>
  <conditionalFormatting sqref="T26:AE26">
    <cfRule type="cellIs" dxfId="6" priority="311" operator="lessThan">
      <formula>0</formula>
    </cfRule>
  </conditionalFormatting>
  <conditionalFormatting sqref="T26:AE26">
    <cfRule type="cellIs" dxfId="7" priority="312" operator="greaterThanOrEqual">
      <formula>0</formula>
    </cfRule>
  </conditionalFormatting>
  <conditionalFormatting sqref="T21:AE21">
    <cfRule type="cellIs" dxfId="6" priority="313" operator="lessThan">
      <formula>0</formula>
    </cfRule>
  </conditionalFormatting>
  <conditionalFormatting sqref="T21:AE21">
    <cfRule type="cellIs" dxfId="7" priority="314" operator="greaterThanOrEqual">
      <formula>0</formula>
    </cfRule>
  </conditionalFormatting>
  <conditionalFormatting sqref="T16:AE16">
    <cfRule type="cellIs" dxfId="6" priority="315" operator="lessThan">
      <formula>0</formula>
    </cfRule>
  </conditionalFormatting>
  <conditionalFormatting sqref="T16:AE16">
    <cfRule type="cellIs" dxfId="7" priority="316" operator="greaterThanOrEqual">
      <formula>0</formula>
    </cfRule>
  </conditionalFormatting>
  <conditionalFormatting sqref="BP26:CA26">
    <cfRule type="cellIs" dxfId="6" priority="317" operator="lessThan">
      <formula>0</formula>
    </cfRule>
  </conditionalFormatting>
  <conditionalFormatting sqref="BP26:CA26">
    <cfRule type="cellIs" dxfId="7" priority="318" operator="greaterThanOrEqual">
      <formula>0</formula>
    </cfRule>
  </conditionalFormatting>
  <conditionalFormatting sqref="BP21:CA21">
    <cfRule type="cellIs" dxfId="6" priority="319" operator="lessThan">
      <formula>0</formula>
    </cfRule>
  </conditionalFormatting>
  <conditionalFormatting sqref="BP21:CA21">
    <cfRule type="cellIs" dxfId="7" priority="320" operator="greaterThanOrEqual">
      <formula>0</formula>
    </cfRule>
  </conditionalFormatting>
  <conditionalFormatting sqref="BP16:CA16">
    <cfRule type="cellIs" dxfId="6" priority="321" operator="lessThan">
      <formula>0</formula>
    </cfRule>
  </conditionalFormatting>
  <conditionalFormatting sqref="BP16:CA16">
    <cfRule type="cellIs" dxfId="7" priority="322" operator="greaterThanOrEqual">
      <formula>0</formula>
    </cfRule>
  </conditionalFormatting>
  <conditionalFormatting sqref="AZ26:BK26">
    <cfRule type="cellIs" dxfId="6" priority="323" operator="lessThan">
      <formula>0</formula>
    </cfRule>
  </conditionalFormatting>
  <conditionalFormatting sqref="AZ26:BK26">
    <cfRule type="cellIs" dxfId="7" priority="324" operator="greaterThanOrEqual">
      <formula>0</formula>
    </cfRule>
  </conditionalFormatting>
  <conditionalFormatting sqref="AZ21:BK21">
    <cfRule type="cellIs" dxfId="6" priority="325" operator="lessThan">
      <formula>0</formula>
    </cfRule>
  </conditionalFormatting>
  <conditionalFormatting sqref="AZ21:BK21">
    <cfRule type="cellIs" dxfId="7" priority="326" operator="greaterThanOrEqual">
      <formula>0</formula>
    </cfRule>
  </conditionalFormatting>
  <conditionalFormatting sqref="AZ16:BK16">
    <cfRule type="cellIs" dxfId="6" priority="327" operator="lessThan">
      <formula>0</formula>
    </cfRule>
  </conditionalFormatting>
  <conditionalFormatting sqref="AZ16:BK16">
    <cfRule type="cellIs" dxfId="7" priority="328" operator="greaterThanOrEqual">
      <formula>0</formula>
    </cfRule>
  </conditionalFormatting>
  <conditionalFormatting sqref="D26:O26">
    <cfRule type="cellIs" dxfId="6" priority="329" operator="lessThan">
      <formula>0</formula>
    </cfRule>
  </conditionalFormatting>
  <conditionalFormatting sqref="D26:O26">
    <cfRule type="cellIs" dxfId="7" priority="330" operator="greaterThanOrEqual">
      <formula>0</formula>
    </cfRule>
  </conditionalFormatting>
  <conditionalFormatting sqref="D21:O21">
    <cfRule type="cellIs" dxfId="6" priority="331" operator="lessThan">
      <formula>0</formula>
    </cfRule>
  </conditionalFormatting>
  <conditionalFormatting sqref="D21:O21">
    <cfRule type="cellIs" dxfId="7" priority="332" operator="greaterThanOrEqual">
      <formula>0</formula>
    </cfRule>
  </conditionalFormatting>
  <conditionalFormatting sqref="Q16">
    <cfRule type="cellIs" dxfId="0" priority="333" operator="lessThan">
      <formula>0</formula>
    </cfRule>
  </conditionalFormatting>
  <conditionalFormatting sqref="Q16">
    <cfRule type="cellIs" dxfId="1" priority="334" operator="greaterThanOrEqual">
      <formula>0</formula>
    </cfRule>
  </conditionalFormatting>
  <conditionalFormatting sqref="D16:O16">
    <cfRule type="cellIs" dxfId="6" priority="335" operator="lessThan">
      <formula>0</formula>
    </cfRule>
  </conditionalFormatting>
  <conditionalFormatting sqref="D16:O16">
    <cfRule type="cellIs" dxfId="7" priority="336" operator="greaterThanOrEqual">
      <formula>0</formula>
    </cfRule>
  </conditionalFormatting>
  <conditionalFormatting sqref="Q24:Q25 Q29:Q30 Q34:Q35 AG24:AG25 AG29:AG30 AG34:AG35 AW24:AW25 AW29:AW30 AW34:AW35 BM24:BM25 BM29:BM30 BM34:BM35 CC24:CJ25 CC29:CC30 CC34:CC35">
    <cfRule type="expression" dxfId="3" priority="337">
      <formula>$C$23="Valor absoluto"</formula>
    </cfRule>
  </conditionalFormatting>
  <conditionalFormatting sqref="Q24:Q25 Q29:Q30 Q34:Q35 AG24:AG25 AG29:AG30 AG34:AG35 AW24:AW25 AW29:AW30 AW34:AW35 BM24:BM25 BM29:BM30 BM34:BM35 CC24:CJ25 CC29:CC30 CC34:CC35">
    <cfRule type="expression" dxfId="4" priority="338">
      <formula>$C$23="Porcentagem"</formula>
    </cfRule>
  </conditionalFormatting>
  <conditionalFormatting sqref="Q24:Q25 Q29:Q30 Q34:Q35 AG24:AG25 AG29:AG30 AG34:AG35 AW24:AW25 AW29:AW30 AW34:AW35 BM24:BM25 BM29:BM30 BM34:BM35 CC24:CJ25 CC29:CC30 CC34:CC35">
    <cfRule type="expression" dxfId="5" priority="339">
      <formula>$C$23="R$"</formula>
    </cfRule>
  </conditionalFormatting>
  <dataValidations>
    <dataValidation type="list" allowBlank="1" showErrorMessage="1" sqref="B14 B19 B24 B29 B34">
      <formula1>$B$63:$B$70</formula1>
    </dataValidation>
    <dataValidation type="list" allowBlank="1" showErrorMessage="1" sqref="C13 C18 C23 C28 C33">
      <formula1>"R$,Número,Porcentagem"</formula1>
    </dataValidation>
  </dataValidations>
  <printOptions/>
  <pageMargins bottom="0.7875" footer="0.0" header="0.0" left="0.511805555555556" right="0.511805555555556" top="0.78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21.43"/>
    <col customWidth="1" min="3" max="3" width="14.43"/>
    <col customWidth="1" min="4" max="17" width="12.86"/>
    <col customWidth="1" min="18" max="18" width="2.57"/>
    <col customWidth="1" min="19" max="19" width="14.43"/>
    <col customWidth="1" min="20" max="33" width="12.86"/>
    <col customWidth="1" min="34" max="34" width="2.57"/>
    <col customWidth="1" min="35" max="35" width="14.43"/>
    <col customWidth="1" min="36" max="49" width="12.86"/>
    <col customWidth="1" min="50" max="50" width="2.57"/>
    <col customWidth="1" min="51" max="51" width="14.43"/>
    <col customWidth="1" min="52" max="65" width="12.86"/>
    <col customWidth="1" min="66" max="66" width="2.57"/>
    <col customWidth="1" min="67" max="67" width="14.43"/>
    <col customWidth="1" min="68" max="81" width="12.86"/>
    <col customWidth="1" min="82" max="88" width="9.14"/>
  </cols>
  <sheetData>
    <row r="1" ht="12.75" customHeight="1">
      <c r="P1" s="57"/>
      <c r="R1" s="41"/>
      <c r="AF1" s="57"/>
      <c r="AH1" s="41"/>
      <c r="AV1" s="57"/>
      <c r="AX1" s="41"/>
      <c r="BL1" s="57"/>
      <c r="BN1" s="41"/>
      <c r="CB1" s="57"/>
      <c r="CD1" s="41"/>
    </row>
    <row r="2" ht="12.75" customHeight="1">
      <c r="P2" s="57"/>
      <c r="R2" s="41"/>
      <c r="AF2" s="57"/>
      <c r="AH2" s="41"/>
      <c r="AV2" s="57"/>
      <c r="AX2" s="41"/>
      <c r="BL2" s="57"/>
      <c r="BN2" s="41"/>
      <c r="CB2" s="57"/>
      <c r="CD2" s="41"/>
    </row>
    <row r="3" ht="12.75" customHeight="1">
      <c r="P3" s="57"/>
      <c r="R3" s="41"/>
      <c r="AF3" s="57"/>
      <c r="AH3" s="41"/>
      <c r="AV3" s="57"/>
      <c r="AX3" s="41"/>
      <c r="BL3" s="57"/>
      <c r="BN3" s="41"/>
      <c r="CB3" s="57"/>
      <c r="CD3" s="41"/>
    </row>
    <row r="4" ht="1.5" customHeight="1">
      <c r="P4" s="57"/>
      <c r="R4" s="41"/>
      <c r="AF4" s="57"/>
      <c r="AH4" s="41"/>
      <c r="AV4" s="57"/>
      <c r="AX4" s="41"/>
      <c r="BL4" s="57"/>
      <c r="BN4" s="41"/>
      <c r="CB4" s="57"/>
      <c r="CD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</row>
    <row r="6" ht="3.0" customHeight="1">
      <c r="P6" s="57"/>
      <c r="R6" s="41"/>
      <c r="AF6" s="57"/>
      <c r="AH6" s="41"/>
      <c r="AV6" s="57"/>
      <c r="AX6" s="41"/>
      <c r="BL6" s="57"/>
      <c r="BN6" s="41"/>
      <c r="CB6" s="57"/>
      <c r="CD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</row>
    <row r="8" ht="1.5" customHeight="1">
      <c r="P8" s="57"/>
      <c r="R8" s="41"/>
      <c r="AF8" s="57"/>
      <c r="AH8" s="41"/>
      <c r="AV8" s="57"/>
      <c r="AX8" s="41"/>
      <c r="BL8" s="57"/>
      <c r="BN8" s="41"/>
      <c r="CB8" s="57"/>
      <c r="CD8" s="41"/>
    </row>
    <row r="9" ht="24.75" customHeight="1">
      <c r="P9" s="57"/>
      <c r="R9" s="41"/>
      <c r="AF9" s="57"/>
      <c r="AH9" s="41"/>
      <c r="AV9" s="57"/>
      <c r="AX9" s="41"/>
      <c r="BL9" s="57"/>
      <c r="BN9" s="41"/>
      <c r="CB9" s="57"/>
      <c r="CD9" s="41"/>
    </row>
    <row r="10" ht="21.0" customHeight="1">
      <c r="P10" s="57"/>
      <c r="R10" s="41"/>
      <c r="AF10" s="57"/>
      <c r="AH10" s="41"/>
      <c r="AV10" s="57"/>
      <c r="AX10" s="41"/>
      <c r="BL10" s="57"/>
      <c r="BN10" s="41"/>
      <c r="CB10" s="57"/>
      <c r="CD10" s="41"/>
    </row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</row>
    <row r="12" ht="30.0" customHeight="1">
      <c r="B12" s="41">
        <f>DA!D13</f>
        <v>2025</v>
      </c>
      <c r="C12" s="59" t="s">
        <v>68</v>
      </c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1"/>
      <c r="R12" s="41">
        <f>B12+1</f>
        <v>2026</v>
      </c>
      <c r="S12" s="59" t="s">
        <v>69</v>
      </c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1"/>
      <c r="AH12" s="62">
        <f>R12+1</f>
        <v>2027</v>
      </c>
      <c r="AI12" s="59" t="s">
        <v>70</v>
      </c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1"/>
      <c r="AX12" s="41">
        <f>AH12+1</f>
        <v>2028</v>
      </c>
      <c r="AY12" s="59" t="s">
        <v>71</v>
      </c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1"/>
      <c r="BN12" s="41">
        <f>AX12+1</f>
        <v>2029</v>
      </c>
      <c r="BO12" s="59" t="s">
        <v>72</v>
      </c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1"/>
      <c r="CD12" s="41"/>
    </row>
    <row r="13" ht="37.5" customHeight="1">
      <c r="B13" s="64" t="s">
        <v>73</v>
      </c>
      <c r="C13" s="87" t="s">
        <v>93</v>
      </c>
      <c r="D13" s="66" t="s">
        <v>75</v>
      </c>
      <c r="E13" s="67" t="s">
        <v>76</v>
      </c>
      <c r="F13" s="67" t="s">
        <v>77</v>
      </c>
      <c r="G13" s="67" t="s">
        <v>78</v>
      </c>
      <c r="H13" s="67" t="s">
        <v>79</v>
      </c>
      <c r="I13" s="67" t="s">
        <v>80</v>
      </c>
      <c r="J13" s="67" t="s">
        <v>81</v>
      </c>
      <c r="K13" s="67" t="s">
        <v>82</v>
      </c>
      <c r="L13" s="67" t="s">
        <v>83</v>
      </c>
      <c r="M13" s="67" t="s">
        <v>84</v>
      </c>
      <c r="N13" s="67" t="s">
        <v>85</v>
      </c>
      <c r="O13" s="67" t="s">
        <v>86</v>
      </c>
      <c r="P13" s="68" t="s">
        <v>87</v>
      </c>
      <c r="Q13" s="68" t="s">
        <v>88</v>
      </c>
      <c r="R13" s="69"/>
      <c r="S13" s="70"/>
      <c r="T13" s="66" t="s">
        <v>75</v>
      </c>
      <c r="U13" s="67" t="s">
        <v>76</v>
      </c>
      <c r="V13" s="67" t="s">
        <v>77</v>
      </c>
      <c r="W13" s="67" t="s">
        <v>78</v>
      </c>
      <c r="X13" s="67" t="s">
        <v>79</v>
      </c>
      <c r="Y13" s="67" t="s">
        <v>80</v>
      </c>
      <c r="Z13" s="67" t="s">
        <v>81</v>
      </c>
      <c r="AA13" s="67" t="s">
        <v>82</v>
      </c>
      <c r="AB13" s="67" t="s">
        <v>83</v>
      </c>
      <c r="AC13" s="67" t="s">
        <v>84</v>
      </c>
      <c r="AD13" s="67" t="s">
        <v>85</v>
      </c>
      <c r="AE13" s="67" t="s">
        <v>86</v>
      </c>
      <c r="AF13" s="68" t="s">
        <v>87</v>
      </c>
      <c r="AG13" s="68" t="s">
        <v>88</v>
      </c>
      <c r="AH13" s="71"/>
      <c r="AI13" s="70"/>
      <c r="AJ13" s="66" t="s">
        <v>75</v>
      </c>
      <c r="AK13" s="67" t="s">
        <v>76</v>
      </c>
      <c r="AL13" s="67" t="s">
        <v>77</v>
      </c>
      <c r="AM13" s="67" t="s">
        <v>78</v>
      </c>
      <c r="AN13" s="67" t="s">
        <v>79</v>
      </c>
      <c r="AO13" s="67" t="s">
        <v>80</v>
      </c>
      <c r="AP13" s="67" t="s">
        <v>81</v>
      </c>
      <c r="AQ13" s="67" t="s">
        <v>82</v>
      </c>
      <c r="AR13" s="67" t="s">
        <v>83</v>
      </c>
      <c r="AS13" s="67" t="s">
        <v>84</v>
      </c>
      <c r="AT13" s="67" t="s">
        <v>85</v>
      </c>
      <c r="AU13" s="67" t="s">
        <v>86</v>
      </c>
      <c r="AV13" s="68" t="s">
        <v>87</v>
      </c>
      <c r="AW13" s="68" t="s">
        <v>88</v>
      </c>
      <c r="AX13" s="69"/>
      <c r="AY13" s="70"/>
      <c r="AZ13" s="66" t="s">
        <v>75</v>
      </c>
      <c r="BA13" s="67" t="s">
        <v>76</v>
      </c>
      <c r="BB13" s="67" t="s">
        <v>77</v>
      </c>
      <c r="BC13" s="67" t="s">
        <v>78</v>
      </c>
      <c r="BD13" s="67" t="s">
        <v>79</v>
      </c>
      <c r="BE13" s="67" t="s">
        <v>80</v>
      </c>
      <c r="BF13" s="67" t="s">
        <v>81</v>
      </c>
      <c r="BG13" s="67" t="s">
        <v>82</v>
      </c>
      <c r="BH13" s="67" t="s">
        <v>83</v>
      </c>
      <c r="BI13" s="67" t="s">
        <v>84</v>
      </c>
      <c r="BJ13" s="67" t="s">
        <v>85</v>
      </c>
      <c r="BK13" s="67" t="s">
        <v>86</v>
      </c>
      <c r="BL13" s="68" t="s">
        <v>87</v>
      </c>
      <c r="BM13" s="68" t="s">
        <v>88</v>
      </c>
      <c r="BN13" s="69"/>
      <c r="BO13" s="70"/>
      <c r="BP13" s="66" t="s">
        <v>75</v>
      </c>
      <c r="BQ13" s="67" t="s">
        <v>76</v>
      </c>
      <c r="BR13" s="67" t="s">
        <v>77</v>
      </c>
      <c r="BS13" s="67" t="s">
        <v>78</v>
      </c>
      <c r="BT13" s="67" t="s">
        <v>79</v>
      </c>
      <c r="BU13" s="67" t="s">
        <v>80</v>
      </c>
      <c r="BV13" s="67" t="s">
        <v>81</v>
      </c>
      <c r="BW13" s="67" t="s">
        <v>82</v>
      </c>
      <c r="BX13" s="67" t="s">
        <v>83</v>
      </c>
      <c r="BY13" s="67" t="s">
        <v>84</v>
      </c>
      <c r="BZ13" s="67" t="s">
        <v>85</v>
      </c>
      <c r="CA13" s="67" t="s">
        <v>86</v>
      </c>
      <c r="CB13" s="68" t="s">
        <v>87</v>
      </c>
      <c r="CC13" s="68" t="s">
        <v>88</v>
      </c>
      <c r="CD13" s="41"/>
    </row>
    <row r="14" ht="30.0" customHeight="1">
      <c r="B14" s="72" t="s">
        <v>105</v>
      </c>
      <c r="C14" s="73" t="s">
        <v>90</v>
      </c>
      <c r="D14" s="74">
        <v>20.0</v>
      </c>
      <c r="E14" s="74">
        <v>40.0</v>
      </c>
      <c r="F14" s="75">
        <v>60.0</v>
      </c>
      <c r="G14" s="74">
        <v>80.0</v>
      </c>
      <c r="H14" s="76"/>
      <c r="I14" s="76"/>
      <c r="J14" s="76"/>
      <c r="K14" s="76"/>
      <c r="L14" s="76"/>
      <c r="M14" s="76"/>
      <c r="N14" s="76"/>
      <c r="O14" s="76"/>
      <c r="P14" s="77">
        <f t="shared" ref="P14:P15" si="1">SUMIF(D39:O39,"=1",D14:O14)</f>
        <v>200</v>
      </c>
      <c r="Q14" s="78">
        <f t="shared" ref="Q14:Q15" si="2">SUM(D14:O14)</f>
        <v>200</v>
      </c>
      <c r="R14" s="41">
        <v>7.0</v>
      </c>
      <c r="S14" s="79" t="s">
        <v>90</v>
      </c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>
        <v>2.0</v>
      </c>
      <c r="AF14" s="77">
        <f t="shared" ref="AF14:AF15" si="3">SUMIF(T39:AE39,"=1",T14:AE14)</f>
        <v>2</v>
      </c>
      <c r="AG14" s="78">
        <f t="shared" ref="AG14:AG15" si="4">SUM(T14:AE14)</f>
        <v>2</v>
      </c>
      <c r="AH14" s="62"/>
      <c r="AI14" s="79" t="s">
        <v>90</v>
      </c>
      <c r="AJ14" s="80">
        <v>2.0</v>
      </c>
      <c r="AK14" s="80">
        <v>0.9</v>
      </c>
      <c r="AL14" s="80"/>
      <c r="AM14" s="80"/>
      <c r="AN14" s="80"/>
      <c r="AO14" s="80"/>
      <c r="AP14" s="80"/>
      <c r="AQ14" s="80"/>
      <c r="AR14" s="80"/>
      <c r="AS14" s="80"/>
      <c r="AT14" s="80"/>
      <c r="AU14" s="80">
        <v>2.0</v>
      </c>
      <c r="AV14" s="77">
        <f t="shared" ref="AV14:AV15" si="5">SUMIF(AJ39:AU39,"=1",AJ14:AU14)</f>
        <v>4.9</v>
      </c>
      <c r="AW14" s="77">
        <f t="shared" ref="AW14:AW15" si="6">SUM(AJ14:AU14)</f>
        <v>4.9</v>
      </c>
      <c r="AX14" s="41"/>
      <c r="AY14" s="79" t="s">
        <v>90</v>
      </c>
      <c r="AZ14" s="80">
        <v>1.0</v>
      </c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>
        <v>3.0</v>
      </c>
      <c r="BL14" s="77">
        <f t="shared" ref="BL14:BL15" si="7">SUMIF(AZ39:BK39,"=1",AZ14:BK14)</f>
        <v>4</v>
      </c>
      <c r="BM14" s="77">
        <f t="shared" ref="BM14:BM15" si="8">SUM(AZ14:BK14)</f>
        <v>4</v>
      </c>
      <c r="BN14" s="41"/>
      <c r="BO14" s="79" t="s">
        <v>90</v>
      </c>
      <c r="BP14" s="80">
        <v>2.0</v>
      </c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>
        <v>5.0</v>
      </c>
      <c r="CB14" s="77">
        <f t="shared" ref="CB14:CB15" si="9">SUMIF(BP39:CA39,"=1",BP14:CA14)</f>
        <v>7</v>
      </c>
      <c r="CC14" s="77">
        <f t="shared" ref="CC14:CC15" si="10">SUM(BP14:CA14)</f>
        <v>7</v>
      </c>
      <c r="CD14" s="41"/>
    </row>
    <row r="15" ht="30.0" customHeight="1">
      <c r="B15" s="81"/>
      <c r="C15" s="73" t="s">
        <v>91</v>
      </c>
      <c r="D15" s="74">
        <v>18.0</v>
      </c>
      <c r="E15" s="74">
        <v>42.0</v>
      </c>
      <c r="F15" s="75">
        <v>63.0</v>
      </c>
      <c r="G15" s="74">
        <v>85.0</v>
      </c>
      <c r="H15" s="76"/>
      <c r="I15" s="76"/>
      <c r="J15" s="76"/>
      <c r="K15" s="76"/>
      <c r="L15" s="76"/>
      <c r="M15" s="76"/>
      <c r="N15" s="76"/>
      <c r="O15" s="76"/>
      <c r="P15" s="77">
        <f t="shared" si="1"/>
        <v>208</v>
      </c>
      <c r="Q15" s="78">
        <f t="shared" si="2"/>
        <v>208</v>
      </c>
      <c r="R15" s="41">
        <v>8.0</v>
      </c>
      <c r="S15" s="79" t="s">
        <v>91</v>
      </c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>
        <v>2.0</v>
      </c>
      <c r="AF15" s="77">
        <f t="shared" si="3"/>
        <v>2</v>
      </c>
      <c r="AG15" s="78">
        <f t="shared" si="4"/>
        <v>2</v>
      </c>
      <c r="AH15" s="62"/>
      <c r="AI15" s="79" t="s">
        <v>91</v>
      </c>
      <c r="AJ15" s="80">
        <v>2.0</v>
      </c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>
        <v>3.0</v>
      </c>
      <c r="AV15" s="77">
        <f t="shared" si="5"/>
        <v>5</v>
      </c>
      <c r="AW15" s="77">
        <f t="shared" si="6"/>
        <v>5</v>
      </c>
      <c r="AX15" s="41"/>
      <c r="AY15" s="79" t="s">
        <v>91</v>
      </c>
      <c r="AZ15" s="80">
        <v>1.0</v>
      </c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>
        <v>3.0</v>
      </c>
      <c r="BL15" s="77">
        <f t="shared" si="7"/>
        <v>4</v>
      </c>
      <c r="BM15" s="77">
        <f t="shared" si="8"/>
        <v>4</v>
      </c>
      <c r="BN15" s="41"/>
      <c r="BO15" s="79" t="s">
        <v>91</v>
      </c>
      <c r="BP15" s="80">
        <v>2.0</v>
      </c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>
        <v>6.0</v>
      </c>
      <c r="CB15" s="77">
        <f t="shared" si="9"/>
        <v>8</v>
      </c>
      <c r="CC15" s="77">
        <f t="shared" si="10"/>
        <v>8</v>
      </c>
      <c r="CD15" s="41"/>
    </row>
    <row r="16" ht="30.0" customHeight="1">
      <c r="B16" s="82"/>
      <c r="C16" s="73" t="s">
        <v>92</v>
      </c>
      <c r="D16" s="83">
        <f t="shared" ref="D16:Q16" si="11">IF(OR(ISERROR(D15/D14-1),D15=""),"",D15/D14-1)</f>
        <v>-0.1</v>
      </c>
      <c r="E16" s="83">
        <f t="shared" si="11"/>
        <v>0.05</v>
      </c>
      <c r="F16" s="84">
        <f t="shared" si="11"/>
        <v>0.05</v>
      </c>
      <c r="G16" s="85">
        <f t="shared" si="11"/>
        <v>0.0625</v>
      </c>
      <c r="H16" s="85" t="str">
        <f t="shared" si="11"/>
        <v/>
      </c>
      <c r="I16" s="85" t="str">
        <f t="shared" si="11"/>
        <v/>
      </c>
      <c r="J16" s="85" t="str">
        <f t="shared" si="11"/>
        <v/>
      </c>
      <c r="K16" s="85" t="str">
        <f t="shared" si="11"/>
        <v/>
      </c>
      <c r="L16" s="85" t="str">
        <f t="shared" si="11"/>
        <v/>
      </c>
      <c r="M16" s="85" t="str">
        <f t="shared" si="11"/>
        <v/>
      </c>
      <c r="N16" s="85" t="str">
        <f t="shared" si="11"/>
        <v/>
      </c>
      <c r="O16" s="85" t="str">
        <f t="shared" si="11"/>
        <v/>
      </c>
      <c r="P16" s="86">
        <f t="shared" si="11"/>
        <v>0.04</v>
      </c>
      <c r="Q16" s="86">
        <f t="shared" si="11"/>
        <v>0.04</v>
      </c>
      <c r="R16" s="41"/>
      <c r="S16" s="79" t="s">
        <v>92</v>
      </c>
      <c r="T16" s="85" t="str">
        <f t="shared" ref="T16:AG16" si="12">IF(OR(ISERROR(T15/T14-1),T15=""),"",T15/T14-1)</f>
        <v/>
      </c>
      <c r="U16" s="85" t="str">
        <f t="shared" si="12"/>
        <v/>
      </c>
      <c r="V16" s="85" t="str">
        <f t="shared" si="12"/>
        <v/>
      </c>
      <c r="W16" s="85" t="str">
        <f t="shared" si="12"/>
        <v/>
      </c>
      <c r="X16" s="85" t="str">
        <f t="shared" si="12"/>
        <v/>
      </c>
      <c r="Y16" s="85" t="str">
        <f t="shared" si="12"/>
        <v/>
      </c>
      <c r="Z16" s="85" t="str">
        <f t="shared" si="12"/>
        <v/>
      </c>
      <c r="AA16" s="85" t="str">
        <f t="shared" si="12"/>
        <v/>
      </c>
      <c r="AB16" s="85" t="str">
        <f t="shared" si="12"/>
        <v/>
      </c>
      <c r="AC16" s="85" t="str">
        <f t="shared" si="12"/>
        <v/>
      </c>
      <c r="AD16" s="85" t="str">
        <f t="shared" si="12"/>
        <v/>
      </c>
      <c r="AE16" s="85">
        <f t="shared" si="12"/>
        <v>0</v>
      </c>
      <c r="AF16" s="86">
        <f t="shared" si="12"/>
        <v>0</v>
      </c>
      <c r="AG16" s="86">
        <f t="shared" si="12"/>
        <v>0</v>
      </c>
      <c r="AH16" s="62"/>
      <c r="AI16" s="79" t="s">
        <v>92</v>
      </c>
      <c r="AJ16" s="85">
        <f t="shared" ref="AJ16:AW16" si="13">IF(OR(ISERROR(AJ15/AJ14-1),AJ15=""),"",AJ15/AJ14-1)</f>
        <v>0</v>
      </c>
      <c r="AK16" s="85" t="str">
        <f t="shared" si="13"/>
        <v/>
      </c>
      <c r="AL16" s="85" t="str">
        <f t="shared" si="13"/>
        <v/>
      </c>
      <c r="AM16" s="85" t="str">
        <f t="shared" si="13"/>
        <v/>
      </c>
      <c r="AN16" s="85" t="str">
        <f t="shared" si="13"/>
        <v/>
      </c>
      <c r="AO16" s="85" t="str">
        <f t="shared" si="13"/>
        <v/>
      </c>
      <c r="AP16" s="85" t="str">
        <f t="shared" si="13"/>
        <v/>
      </c>
      <c r="AQ16" s="85" t="str">
        <f t="shared" si="13"/>
        <v/>
      </c>
      <c r="AR16" s="85" t="str">
        <f t="shared" si="13"/>
        <v/>
      </c>
      <c r="AS16" s="85" t="str">
        <f t="shared" si="13"/>
        <v/>
      </c>
      <c r="AT16" s="85" t="str">
        <f t="shared" si="13"/>
        <v/>
      </c>
      <c r="AU16" s="85">
        <f t="shared" si="13"/>
        <v>0.5</v>
      </c>
      <c r="AV16" s="86">
        <f t="shared" si="13"/>
        <v>0.02040816327</v>
      </c>
      <c r="AW16" s="86">
        <f t="shared" si="13"/>
        <v>0.02040816327</v>
      </c>
      <c r="AX16" s="41"/>
      <c r="AY16" s="79" t="s">
        <v>92</v>
      </c>
      <c r="AZ16" s="85">
        <f t="shared" ref="AZ16:BM16" si="14">IF(OR(ISERROR(AZ15/AZ14-1),AZ15=""),"",AZ15/AZ14-1)</f>
        <v>0</v>
      </c>
      <c r="BA16" s="85" t="str">
        <f t="shared" si="14"/>
        <v/>
      </c>
      <c r="BB16" s="85" t="str">
        <f t="shared" si="14"/>
        <v/>
      </c>
      <c r="BC16" s="85" t="str">
        <f t="shared" si="14"/>
        <v/>
      </c>
      <c r="BD16" s="85" t="str">
        <f t="shared" si="14"/>
        <v/>
      </c>
      <c r="BE16" s="85" t="str">
        <f t="shared" si="14"/>
        <v/>
      </c>
      <c r="BF16" s="85" t="str">
        <f t="shared" si="14"/>
        <v/>
      </c>
      <c r="BG16" s="85" t="str">
        <f t="shared" si="14"/>
        <v/>
      </c>
      <c r="BH16" s="85" t="str">
        <f t="shared" si="14"/>
        <v/>
      </c>
      <c r="BI16" s="85" t="str">
        <f t="shared" si="14"/>
        <v/>
      </c>
      <c r="BJ16" s="85" t="str">
        <f t="shared" si="14"/>
        <v/>
      </c>
      <c r="BK16" s="85">
        <f t="shared" si="14"/>
        <v>0</v>
      </c>
      <c r="BL16" s="86">
        <f t="shared" si="14"/>
        <v>0</v>
      </c>
      <c r="BM16" s="86">
        <f t="shared" si="14"/>
        <v>0</v>
      </c>
      <c r="BN16" s="41"/>
      <c r="BO16" s="79" t="s">
        <v>92</v>
      </c>
      <c r="BP16" s="85">
        <f t="shared" ref="BP16:CC16" si="15">IF(OR(ISERROR(BP15/BP14-1),BP15=""),"",BP15/BP14-1)</f>
        <v>0</v>
      </c>
      <c r="BQ16" s="85" t="str">
        <f t="shared" si="15"/>
        <v/>
      </c>
      <c r="BR16" s="85" t="str">
        <f t="shared" si="15"/>
        <v/>
      </c>
      <c r="BS16" s="85" t="str">
        <f t="shared" si="15"/>
        <v/>
      </c>
      <c r="BT16" s="85" t="str">
        <f t="shared" si="15"/>
        <v/>
      </c>
      <c r="BU16" s="85" t="str">
        <f t="shared" si="15"/>
        <v/>
      </c>
      <c r="BV16" s="85" t="str">
        <f t="shared" si="15"/>
        <v/>
      </c>
      <c r="BW16" s="85" t="str">
        <f t="shared" si="15"/>
        <v/>
      </c>
      <c r="BX16" s="85" t="str">
        <f t="shared" si="15"/>
        <v/>
      </c>
      <c r="BY16" s="85" t="str">
        <f t="shared" si="15"/>
        <v/>
      </c>
      <c r="BZ16" s="85" t="str">
        <f t="shared" si="15"/>
        <v/>
      </c>
      <c r="CA16" s="85">
        <f t="shared" si="15"/>
        <v>0.2</v>
      </c>
      <c r="CB16" s="86">
        <f t="shared" si="15"/>
        <v>0.1428571429</v>
      </c>
      <c r="CC16" s="86">
        <f t="shared" si="15"/>
        <v>0.1428571429</v>
      </c>
      <c r="CD16" s="41"/>
    </row>
    <row r="17" ht="9.75" customHeight="1">
      <c r="A17" s="41"/>
      <c r="B17" s="41"/>
      <c r="C17" s="41"/>
      <c r="D17" s="41">
        <f>COLUMN(D17)</f>
        <v>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>
        <f>COLUMN(O17)</f>
        <v>15</v>
      </c>
      <c r="P17" s="41"/>
      <c r="Q17" s="41"/>
      <c r="R17" s="41"/>
      <c r="S17" s="62"/>
      <c r="T17" s="41">
        <f>COLUMN(T17)</f>
        <v>20</v>
      </c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41">
        <f>COLUMN(AE17)</f>
        <v>31</v>
      </c>
      <c r="AF17" s="62"/>
      <c r="AG17" s="62"/>
      <c r="AH17" s="62"/>
      <c r="AI17" s="62"/>
      <c r="AJ17" s="41">
        <f>COLUMN(AJ17)</f>
        <v>36</v>
      </c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41">
        <f>COLUMN(AU17)</f>
        <v>47</v>
      </c>
      <c r="AV17" s="62"/>
      <c r="AW17" s="62"/>
      <c r="AX17" s="41"/>
      <c r="AY17" s="41"/>
      <c r="AZ17" s="41">
        <f>COLUMN(AZ17)</f>
        <v>52</v>
      </c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>
        <f>COLUMN(BK17)</f>
        <v>63</v>
      </c>
      <c r="BL17" s="41"/>
      <c r="BM17" s="41"/>
      <c r="BN17" s="41"/>
      <c r="BO17" s="41"/>
      <c r="BP17" s="41">
        <f>COLUMN(BP17)</f>
        <v>68</v>
      </c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>
        <f>COLUMN(CA17)</f>
        <v>79</v>
      </c>
      <c r="CB17" s="41"/>
      <c r="CC17" s="41"/>
      <c r="CD17" s="41"/>
      <c r="CE17" s="41"/>
      <c r="CF17" s="41"/>
      <c r="CG17" s="41"/>
      <c r="CH17" s="41"/>
      <c r="CI17" s="41"/>
      <c r="CJ17" s="41"/>
    </row>
    <row r="18" ht="37.5" customHeight="1">
      <c r="B18" s="64" t="s">
        <v>73</v>
      </c>
      <c r="C18" s="87" t="s">
        <v>95</v>
      </c>
      <c r="D18" s="66" t="s">
        <v>75</v>
      </c>
      <c r="E18" s="67" t="s">
        <v>76</v>
      </c>
      <c r="F18" s="67" t="s">
        <v>77</v>
      </c>
      <c r="G18" s="67" t="s">
        <v>78</v>
      </c>
      <c r="H18" s="67" t="s">
        <v>79</v>
      </c>
      <c r="I18" s="67" t="s">
        <v>80</v>
      </c>
      <c r="J18" s="67" t="s">
        <v>81</v>
      </c>
      <c r="K18" s="67" t="s">
        <v>82</v>
      </c>
      <c r="L18" s="67" t="s">
        <v>83</v>
      </c>
      <c r="M18" s="67" t="s">
        <v>84</v>
      </c>
      <c r="N18" s="67" t="s">
        <v>85</v>
      </c>
      <c r="O18" s="67" t="s">
        <v>86</v>
      </c>
      <c r="P18" s="68" t="s">
        <v>87</v>
      </c>
      <c r="Q18" s="68" t="s">
        <v>88</v>
      </c>
      <c r="R18" s="41"/>
      <c r="S18" s="70"/>
      <c r="T18" s="66" t="s">
        <v>75</v>
      </c>
      <c r="U18" s="67" t="s">
        <v>76</v>
      </c>
      <c r="V18" s="67" t="s">
        <v>77</v>
      </c>
      <c r="W18" s="67" t="s">
        <v>78</v>
      </c>
      <c r="X18" s="67" t="s">
        <v>79</v>
      </c>
      <c r="Y18" s="67" t="s">
        <v>80</v>
      </c>
      <c r="Z18" s="67" t="s">
        <v>81</v>
      </c>
      <c r="AA18" s="67" t="s">
        <v>82</v>
      </c>
      <c r="AB18" s="67" t="s">
        <v>83</v>
      </c>
      <c r="AC18" s="67" t="s">
        <v>84</v>
      </c>
      <c r="AD18" s="67" t="s">
        <v>85</v>
      </c>
      <c r="AE18" s="67" t="s">
        <v>86</v>
      </c>
      <c r="AF18" s="68" t="s">
        <v>87</v>
      </c>
      <c r="AG18" s="68" t="s">
        <v>88</v>
      </c>
      <c r="AH18" s="62"/>
      <c r="AI18" s="70"/>
      <c r="AJ18" s="66" t="s">
        <v>75</v>
      </c>
      <c r="AK18" s="67" t="s">
        <v>76</v>
      </c>
      <c r="AL18" s="67" t="s">
        <v>77</v>
      </c>
      <c r="AM18" s="67" t="s">
        <v>78</v>
      </c>
      <c r="AN18" s="67" t="s">
        <v>79</v>
      </c>
      <c r="AO18" s="67" t="s">
        <v>80</v>
      </c>
      <c r="AP18" s="67" t="s">
        <v>81</v>
      </c>
      <c r="AQ18" s="67" t="s">
        <v>82</v>
      </c>
      <c r="AR18" s="67" t="s">
        <v>83</v>
      </c>
      <c r="AS18" s="67" t="s">
        <v>84</v>
      </c>
      <c r="AT18" s="67" t="s">
        <v>85</v>
      </c>
      <c r="AU18" s="67" t="s">
        <v>86</v>
      </c>
      <c r="AV18" s="68" t="s">
        <v>87</v>
      </c>
      <c r="AW18" s="68" t="s">
        <v>88</v>
      </c>
      <c r="AX18" s="41"/>
      <c r="AY18" s="70"/>
      <c r="AZ18" s="66" t="s">
        <v>75</v>
      </c>
      <c r="BA18" s="67" t="s">
        <v>76</v>
      </c>
      <c r="BB18" s="67" t="s">
        <v>77</v>
      </c>
      <c r="BC18" s="67" t="s">
        <v>78</v>
      </c>
      <c r="BD18" s="67" t="s">
        <v>79</v>
      </c>
      <c r="BE18" s="67" t="s">
        <v>80</v>
      </c>
      <c r="BF18" s="67" t="s">
        <v>81</v>
      </c>
      <c r="BG18" s="67" t="s">
        <v>82</v>
      </c>
      <c r="BH18" s="67" t="s">
        <v>83</v>
      </c>
      <c r="BI18" s="67" t="s">
        <v>84</v>
      </c>
      <c r="BJ18" s="67" t="s">
        <v>85</v>
      </c>
      <c r="BK18" s="67" t="s">
        <v>86</v>
      </c>
      <c r="BL18" s="68" t="s">
        <v>87</v>
      </c>
      <c r="BM18" s="68" t="s">
        <v>88</v>
      </c>
      <c r="BN18" s="41"/>
      <c r="BO18" s="70"/>
      <c r="BP18" s="66" t="s">
        <v>75</v>
      </c>
      <c r="BQ18" s="67" t="s">
        <v>76</v>
      </c>
      <c r="BR18" s="67" t="s">
        <v>77</v>
      </c>
      <c r="BS18" s="67" t="s">
        <v>78</v>
      </c>
      <c r="BT18" s="67" t="s">
        <v>79</v>
      </c>
      <c r="BU18" s="67" t="s">
        <v>80</v>
      </c>
      <c r="BV18" s="67" t="s">
        <v>81</v>
      </c>
      <c r="BW18" s="67" t="s">
        <v>82</v>
      </c>
      <c r="BX18" s="67" t="s">
        <v>83</v>
      </c>
      <c r="BY18" s="67" t="s">
        <v>84</v>
      </c>
      <c r="BZ18" s="67" t="s">
        <v>85</v>
      </c>
      <c r="CA18" s="67" t="s">
        <v>86</v>
      </c>
      <c r="CB18" s="68" t="s">
        <v>87</v>
      </c>
      <c r="CC18" s="68" t="s">
        <v>88</v>
      </c>
      <c r="CD18" s="41"/>
    </row>
    <row r="19" ht="30.0" customHeight="1">
      <c r="B19" s="72" t="s">
        <v>106</v>
      </c>
      <c r="C19" s="73" t="s">
        <v>90</v>
      </c>
      <c r="D19" s="80">
        <v>0.9</v>
      </c>
      <c r="E19" s="80">
        <v>0.9</v>
      </c>
      <c r="F19" s="80">
        <v>0.9</v>
      </c>
      <c r="G19" s="80">
        <v>0.9</v>
      </c>
      <c r="H19" s="80"/>
      <c r="I19" s="80"/>
      <c r="J19" s="80"/>
      <c r="K19" s="80"/>
      <c r="L19" s="80"/>
      <c r="M19" s="80"/>
      <c r="N19" s="80"/>
      <c r="O19" s="80"/>
      <c r="P19" s="77">
        <f t="shared" ref="P19:P20" si="16">SUMIF(D41:O41,"=1",D19:O19)</f>
        <v>3.6</v>
      </c>
      <c r="Q19" s="77">
        <f t="shared" ref="Q19:Q20" si="17">SUM(D19:O19)</f>
        <v>3.6</v>
      </c>
      <c r="R19" s="41">
        <v>12.0</v>
      </c>
      <c r="S19" s="79" t="s">
        <v>90</v>
      </c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>
        <v>2.0</v>
      </c>
      <c r="AF19" s="77">
        <f t="shared" ref="AF19:AF20" si="18">SUMIF(T41:AE41,"=1",T19:AE19)</f>
        <v>2</v>
      </c>
      <c r="AG19" s="77">
        <f t="shared" ref="AG19:AG20" si="19">SUM(T19:AE19)</f>
        <v>2</v>
      </c>
      <c r="AH19" s="62"/>
      <c r="AI19" s="79" t="s">
        <v>90</v>
      </c>
      <c r="AJ19" s="80">
        <v>7.0</v>
      </c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>
        <v>4.0</v>
      </c>
      <c r="AV19" s="77">
        <f t="shared" ref="AV19:AV20" si="20">SUMIF(AJ41:AU41,"=1",AJ19:AU19)</f>
        <v>11</v>
      </c>
      <c r="AW19" s="77">
        <f t="shared" ref="AW19:AW20" si="21">SUM(AJ19:AU19)</f>
        <v>11</v>
      </c>
      <c r="AX19" s="41"/>
      <c r="AY19" s="79" t="s">
        <v>90</v>
      </c>
      <c r="AZ19" s="80">
        <v>2.0</v>
      </c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>
        <v>3.0</v>
      </c>
      <c r="BL19" s="77">
        <f t="shared" ref="BL19:BL20" si="22">SUMIF(AZ41:BK41,"=1",AZ19:BK19)</f>
        <v>5</v>
      </c>
      <c r="BM19" s="77">
        <f t="shared" ref="BM19:BM20" si="23">SUM(AZ19:BK19)</f>
        <v>5</v>
      </c>
      <c r="BN19" s="41"/>
      <c r="BO19" s="79" t="s">
        <v>90</v>
      </c>
      <c r="BP19" s="80">
        <v>2.0</v>
      </c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>
        <v>4.0</v>
      </c>
      <c r="CB19" s="77">
        <f t="shared" ref="CB19:CB20" si="24">SUMIF(BP41:CA41,"=1",BP19:CA19)</f>
        <v>6</v>
      </c>
      <c r="CC19" s="77">
        <f t="shared" ref="CC19:CC20" si="25">SUM(BP19:CA19)</f>
        <v>6</v>
      </c>
      <c r="CD19" s="41"/>
      <c r="CE19" s="96"/>
      <c r="CF19" s="96"/>
      <c r="CG19" s="96"/>
      <c r="CH19" s="96"/>
      <c r="CI19" s="96"/>
      <c r="CJ19" s="96"/>
    </row>
    <row r="20" ht="30.0" customHeight="1">
      <c r="B20" s="81"/>
      <c r="C20" s="73" t="s">
        <v>91</v>
      </c>
      <c r="D20" s="88">
        <v>0.88</v>
      </c>
      <c r="E20" s="88">
        <v>0.91</v>
      </c>
      <c r="F20" s="88">
        <v>0.92</v>
      </c>
      <c r="G20" s="88">
        <v>0.94</v>
      </c>
      <c r="H20" s="80"/>
      <c r="I20" s="80"/>
      <c r="J20" s="80"/>
      <c r="K20" s="80"/>
      <c r="L20" s="80"/>
      <c r="M20" s="80"/>
      <c r="N20" s="80"/>
      <c r="O20" s="80"/>
      <c r="P20" s="77">
        <f t="shared" si="16"/>
        <v>3.65</v>
      </c>
      <c r="Q20" s="77">
        <f t="shared" si="17"/>
        <v>3.65</v>
      </c>
      <c r="R20" s="41">
        <v>13.0</v>
      </c>
      <c r="S20" s="79" t="s">
        <v>91</v>
      </c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>
        <v>2.0</v>
      </c>
      <c r="AF20" s="77">
        <f t="shared" si="18"/>
        <v>2</v>
      </c>
      <c r="AG20" s="77">
        <f t="shared" si="19"/>
        <v>2</v>
      </c>
      <c r="AH20" s="62"/>
      <c r="AI20" s="79" t="s">
        <v>91</v>
      </c>
      <c r="AJ20" s="80">
        <v>78.0</v>
      </c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>
        <v>5.0</v>
      </c>
      <c r="AV20" s="77">
        <f t="shared" si="20"/>
        <v>83</v>
      </c>
      <c r="AW20" s="77">
        <f t="shared" si="21"/>
        <v>83</v>
      </c>
      <c r="AX20" s="41"/>
      <c r="AY20" s="79" t="s">
        <v>91</v>
      </c>
      <c r="AZ20" s="80">
        <v>2.0</v>
      </c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>
        <v>3.0</v>
      </c>
      <c r="BL20" s="77">
        <f t="shared" si="22"/>
        <v>5</v>
      </c>
      <c r="BM20" s="77">
        <f t="shared" si="23"/>
        <v>5</v>
      </c>
      <c r="BN20" s="41"/>
      <c r="BO20" s="79" t="s">
        <v>91</v>
      </c>
      <c r="BP20" s="80">
        <v>2.0</v>
      </c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>
        <v>4.0</v>
      </c>
      <c r="CB20" s="77">
        <f t="shared" si="24"/>
        <v>6</v>
      </c>
      <c r="CC20" s="77">
        <f t="shared" si="25"/>
        <v>6</v>
      </c>
      <c r="CD20" s="41"/>
      <c r="CE20" s="96"/>
      <c r="CF20" s="96"/>
      <c r="CG20" s="96"/>
      <c r="CH20" s="96"/>
      <c r="CI20" s="96"/>
      <c r="CJ20" s="96"/>
    </row>
    <row r="21" ht="30.0" customHeight="1">
      <c r="B21" s="82"/>
      <c r="C21" s="73" t="s">
        <v>92</v>
      </c>
      <c r="D21" s="83">
        <f t="shared" ref="D21:Q21" si="26">IF(OR(ISERROR(D20/D19-1),D20=""),"",D20/D19-1)</f>
        <v>-0.02222222222</v>
      </c>
      <c r="E21" s="83">
        <f t="shared" si="26"/>
        <v>0.01111111111</v>
      </c>
      <c r="F21" s="84">
        <f t="shared" si="26"/>
        <v>0.02222222222</v>
      </c>
      <c r="G21" s="85">
        <f t="shared" si="26"/>
        <v>0.04444444444</v>
      </c>
      <c r="H21" s="85" t="str">
        <f t="shared" si="26"/>
        <v/>
      </c>
      <c r="I21" s="85" t="str">
        <f t="shared" si="26"/>
        <v/>
      </c>
      <c r="J21" s="85" t="str">
        <f t="shared" si="26"/>
        <v/>
      </c>
      <c r="K21" s="85" t="str">
        <f t="shared" si="26"/>
        <v/>
      </c>
      <c r="L21" s="85" t="str">
        <f t="shared" si="26"/>
        <v/>
      </c>
      <c r="M21" s="85" t="str">
        <f t="shared" si="26"/>
        <v/>
      </c>
      <c r="N21" s="85" t="str">
        <f t="shared" si="26"/>
        <v/>
      </c>
      <c r="O21" s="85" t="str">
        <f t="shared" si="26"/>
        <v/>
      </c>
      <c r="P21" s="86">
        <f t="shared" si="26"/>
        <v>0.01388888889</v>
      </c>
      <c r="Q21" s="86">
        <f t="shared" si="26"/>
        <v>0.01388888889</v>
      </c>
      <c r="R21" s="41"/>
      <c r="S21" s="79" t="s">
        <v>92</v>
      </c>
      <c r="T21" s="85" t="str">
        <f t="shared" ref="T21:AG21" si="27">IF(OR(ISERROR(T20/T19-1),T20=""),"",T20/T19-1)</f>
        <v/>
      </c>
      <c r="U21" s="85" t="str">
        <f t="shared" si="27"/>
        <v/>
      </c>
      <c r="V21" s="85" t="str">
        <f t="shared" si="27"/>
        <v/>
      </c>
      <c r="W21" s="85" t="str">
        <f t="shared" si="27"/>
        <v/>
      </c>
      <c r="X21" s="85" t="str">
        <f t="shared" si="27"/>
        <v/>
      </c>
      <c r="Y21" s="85" t="str">
        <f t="shared" si="27"/>
        <v/>
      </c>
      <c r="Z21" s="85" t="str">
        <f t="shared" si="27"/>
        <v/>
      </c>
      <c r="AA21" s="85" t="str">
        <f t="shared" si="27"/>
        <v/>
      </c>
      <c r="AB21" s="85" t="str">
        <f t="shared" si="27"/>
        <v/>
      </c>
      <c r="AC21" s="85" t="str">
        <f t="shared" si="27"/>
        <v/>
      </c>
      <c r="AD21" s="85" t="str">
        <f t="shared" si="27"/>
        <v/>
      </c>
      <c r="AE21" s="85">
        <f t="shared" si="27"/>
        <v>0</v>
      </c>
      <c r="AF21" s="86">
        <f t="shared" si="27"/>
        <v>0</v>
      </c>
      <c r="AG21" s="86">
        <f t="shared" si="27"/>
        <v>0</v>
      </c>
      <c r="AH21" s="62"/>
      <c r="AI21" s="79" t="s">
        <v>92</v>
      </c>
      <c r="AJ21" s="85">
        <f t="shared" ref="AJ21:AW21" si="28">IF(OR(ISERROR(AJ20/AJ19-1),AJ20=""),"",AJ20/AJ19-1)</f>
        <v>10.14285714</v>
      </c>
      <c r="AK21" s="85" t="str">
        <f t="shared" si="28"/>
        <v/>
      </c>
      <c r="AL21" s="85" t="str">
        <f t="shared" si="28"/>
        <v/>
      </c>
      <c r="AM21" s="85" t="str">
        <f t="shared" si="28"/>
        <v/>
      </c>
      <c r="AN21" s="85" t="str">
        <f t="shared" si="28"/>
        <v/>
      </c>
      <c r="AO21" s="85" t="str">
        <f t="shared" si="28"/>
        <v/>
      </c>
      <c r="AP21" s="85" t="str">
        <f t="shared" si="28"/>
        <v/>
      </c>
      <c r="AQ21" s="85" t="str">
        <f t="shared" si="28"/>
        <v/>
      </c>
      <c r="AR21" s="85" t="str">
        <f t="shared" si="28"/>
        <v/>
      </c>
      <c r="AS21" s="85" t="str">
        <f t="shared" si="28"/>
        <v/>
      </c>
      <c r="AT21" s="85" t="str">
        <f t="shared" si="28"/>
        <v/>
      </c>
      <c r="AU21" s="85">
        <f t="shared" si="28"/>
        <v>0.25</v>
      </c>
      <c r="AV21" s="86">
        <f t="shared" si="28"/>
        <v>6.545454545</v>
      </c>
      <c r="AW21" s="86">
        <f t="shared" si="28"/>
        <v>6.545454545</v>
      </c>
      <c r="AX21" s="41"/>
      <c r="AY21" s="79" t="s">
        <v>92</v>
      </c>
      <c r="AZ21" s="85">
        <f t="shared" ref="AZ21:BM21" si="29">IF(OR(ISERROR(AZ20/AZ19-1),AZ20=""),"",AZ20/AZ19-1)</f>
        <v>0</v>
      </c>
      <c r="BA21" s="85" t="str">
        <f t="shared" si="29"/>
        <v/>
      </c>
      <c r="BB21" s="85" t="str">
        <f t="shared" si="29"/>
        <v/>
      </c>
      <c r="BC21" s="85" t="str">
        <f t="shared" si="29"/>
        <v/>
      </c>
      <c r="BD21" s="85" t="str">
        <f t="shared" si="29"/>
        <v/>
      </c>
      <c r="BE21" s="85" t="str">
        <f t="shared" si="29"/>
        <v/>
      </c>
      <c r="BF21" s="85" t="str">
        <f t="shared" si="29"/>
        <v/>
      </c>
      <c r="BG21" s="85" t="str">
        <f t="shared" si="29"/>
        <v/>
      </c>
      <c r="BH21" s="85" t="str">
        <f t="shared" si="29"/>
        <v/>
      </c>
      <c r="BI21" s="85" t="str">
        <f t="shared" si="29"/>
        <v/>
      </c>
      <c r="BJ21" s="85" t="str">
        <f t="shared" si="29"/>
        <v/>
      </c>
      <c r="BK21" s="85">
        <f t="shared" si="29"/>
        <v>0</v>
      </c>
      <c r="BL21" s="86">
        <f t="shared" si="29"/>
        <v>0</v>
      </c>
      <c r="BM21" s="86">
        <f t="shared" si="29"/>
        <v>0</v>
      </c>
      <c r="BN21" s="41"/>
      <c r="BO21" s="79" t="s">
        <v>92</v>
      </c>
      <c r="BP21" s="85">
        <f t="shared" ref="BP21:CC21" si="30">IF(OR(ISERROR(BP20/BP19-1),BP20=""),"",BP20/BP19-1)</f>
        <v>0</v>
      </c>
      <c r="BQ21" s="85" t="str">
        <f t="shared" si="30"/>
        <v/>
      </c>
      <c r="BR21" s="85" t="str">
        <f t="shared" si="30"/>
        <v/>
      </c>
      <c r="BS21" s="85" t="str">
        <f t="shared" si="30"/>
        <v/>
      </c>
      <c r="BT21" s="85" t="str">
        <f t="shared" si="30"/>
        <v/>
      </c>
      <c r="BU21" s="85" t="str">
        <f t="shared" si="30"/>
        <v/>
      </c>
      <c r="BV21" s="85" t="str">
        <f t="shared" si="30"/>
        <v/>
      </c>
      <c r="BW21" s="85" t="str">
        <f t="shared" si="30"/>
        <v/>
      </c>
      <c r="BX21" s="85" t="str">
        <f t="shared" si="30"/>
        <v/>
      </c>
      <c r="BY21" s="85" t="str">
        <f t="shared" si="30"/>
        <v/>
      </c>
      <c r="BZ21" s="85" t="str">
        <f t="shared" si="30"/>
        <v/>
      </c>
      <c r="CA21" s="85">
        <f t="shared" si="30"/>
        <v>0</v>
      </c>
      <c r="CB21" s="86">
        <f t="shared" si="30"/>
        <v>0</v>
      </c>
      <c r="CC21" s="86">
        <f t="shared" si="30"/>
        <v>0</v>
      </c>
      <c r="CD21" s="41"/>
    </row>
    <row r="22" ht="9.7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</row>
    <row r="23" ht="37.5" customHeight="1">
      <c r="B23" s="64" t="s">
        <v>73</v>
      </c>
      <c r="C23" s="87" t="s">
        <v>95</v>
      </c>
      <c r="D23" s="66" t="s">
        <v>75</v>
      </c>
      <c r="E23" s="67" t="s">
        <v>76</v>
      </c>
      <c r="F23" s="67" t="s">
        <v>77</v>
      </c>
      <c r="G23" s="67" t="s">
        <v>78</v>
      </c>
      <c r="H23" s="67" t="s">
        <v>79</v>
      </c>
      <c r="I23" s="67" t="s">
        <v>80</v>
      </c>
      <c r="J23" s="67" t="s">
        <v>81</v>
      </c>
      <c r="K23" s="67" t="s">
        <v>82</v>
      </c>
      <c r="L23" s="67" t="s">
        <v>83</v>
      </c>
      <c r="M23" s="67" t="s">
        <v>84</v>
      </c>
      <c r="N23" s="67" t="s">
        <v>85</v>
      </c>
      <c r="O23" s="67" t="s">
        <v>86</v>
      </c>
      <c r="P23" s="68" t="s">
        <v>87</v>
      </c>
      <c r="Q23" s="68" t="s">
        <v>88</v>
      </c>
      <c r="R23" s="41"/>
      <c r="S23" s="70"/>
      <c r="T23" s="66" t="s">
        <v>75</v>
      </c>
      <c r="U23" s="67" t="s">
        <v>76</v>
      </c>
      <c r="V23" s="67" t="s">
        <v>77</v>
      </c>
      <c r="W23" s="67" t="s">
        <v>78</v>
      </c>
      <c r="X23" s="67" t="s">
        <v>79</v>
      </c>
      <c r="Y23" s="67" t="s">
        <v>80</v>
      </c>
      <c r="Z23" s="67" t="s">
        <v>81</v>
      </c>
      <c r="AA23" s="67" t="s">
        <v>82</v>
      </c>
      <c r="AB23" s="67" t="s">
        <v>83</v>
      </c>
      <c r="AC23" s="67" t="s">
        <v>84</v>
      </c>
      <c r="AD23" s="67" t="s">
        <v>85</v>
      </c>
      <c r="AE23" s="67" t="s">
        <v>86</v>
      </c>
      <c r="AF23" s="68" t="s">
        <v>87</v>
      </c>
      <c r="AG23" s="68" t="s">
        <v>88</v>
      </c>
      <c r="AH23" s="62"/>
      <c r="AI23" s="70"/>
      <c r="AJ23" s="66" t="s">
        <v>75</v>
      </c>
      <c r="AK23" s="67" t="s">
        <v>76</v>
      </c>
      <c r="AL23" s="67" t="s">
        <v>77</v>
      </c>
      <c r="AM23" s="67" t="s">
        <v>78</v>
      </c>
      <c r="AN23" s="67" t="s">
        <v>79</v>
      </c>
      <c r="AO23" s="67" t="s">
        <v>80</v>
      </c>
      <c r="AP23" s="67" t="s">
        <v>81</v>
      </c>
      <c r="AQ23" s="67" t="s">
        <v>82</v>
      </c>
      <c r="AR23" s="67" t="s">
        <v>83</v>
      </c>
      <c r="AS23" s="67" t="s">
        <v>84</v>
      </c>
      <c r="AT23" s="67" t="s">
        <v>85</v>
      </c>
      <c r="AU23" s="67" t="s">
        <v>86</v>
      </c>
      <c r="AV23" s="68" t="s">
        <v>87</v>
      </c>
      <c r="AW23" s="68" t="s">
        <v>88</v>
      </c>
      <c r="AX23" s="41"/>
      <c r="AY23" s="70"/>
      <c r="AZ23" s="66" t="s">
        <v>75</v>
      </c>
      <c r="BA23" s="67" t="s">
        <v>76</v>
      </c>
      <c r="BB23" s="67" t="s">
        <v>77</v>
      </c>
      <c r="BC23" s="67" t="s">
        <v>78</v>
      </c>
      <c r="BD23" s="67" t="s">
        <v>79</v>
      </c>
      <c r="BE23" s="67" t="s">
        <v>80</v>
      </c>
      <c r="BF23" s="67" t="s">
        <v>81</v>
      </c>
      <c r="BG23" s="67" t="s">
        <v>82</v>
      </c>
      <c r="BH23" s="67" t="s">
        <v>83</v>
      </c>
      <c r="BI23" s="67" t="s">
        <v>84</v>
      </c>
      <c r="BJ23" s="67" t="s">
        <v>85</v>
      </c>
      <c r="BK23" s="67" t="s">
        <v>86</v>
      </c>
      <c r="BL23" s="68" t="s">
        <v>87</v>
      </c>
      <c r="BM23" s="68" t="s">
        <v>88</v>
      </c>
      <c r="BN23" s="41"/>
      <c r="BO23" s="70"/>
      <c r="BP23" s="66" t="s">
        <v>75</v>
      </c>
      <c r="BQ23" s="67" t="s">
        <v>76</v>
      </c>
      <c r="BR23" s="67" t="s">
        <v>77</v>
      </c>
      <c r="BS23" s="67" t="s">
        <v>78</v>
      </c>
      <c r="BT23" s="67" t="s">
        <v>79</v>
      </c>
      <c r="BU23" s="67" t="s">
        <v>80</v>
      </c>
      <c r="BV23" s="67" t="s">
        <v>81</v>
      </c>
      <c r="BW23" s="67" t="s">
        <v>82</v>
      </c>
      <c r="BX23" s="67" t="s">
        <v>83</v>
      </c>
      <c r="BY23" s="67" t="s">
        <v>84</v>
      </c>
      <c r="BZ23" s="67" t="s">
        <v>85</v>
      </c>
      <c r="CA23" s="67" t="s">
        <v>86</v>
      </c>
      <c r="CB23" s="68" t="s">
        <v>87</v>
      </c>
      <c r="CC23" s="68" t="s">
        <v>88</v>
      </c>
      <c r="CD23" s="41"/>
    </row>
    <row r="24" ht="30.0" customHeight="1">
      <c r="B24" s="72"/>
      <c r="C24" s="73" t="s">
        <v>90</v>
      </c>
      <c r="D24" s="88">
        <v>1.0</v>
      </c>
      <c r="E24" s="88">
        <v>1.0</v>
      </c>
      <c r="F24" s="88">
        <v>1.0</v>
      </c>
      <c r="G24" s="88">
        <v>1.0</v>
      </c>
      <c r="H24" s="80"/>
      <c r="I24" s="80"/>
      <c r="J24" s="80"/>
      <c r="K24" s="80"/>
      <c r="L24" s="80"/>
      <c r="M24" s="80"/>
      <c r="N24" s="80"/>
      <c r="O24" s="80"/>
      <c r="P24" s="77">
        <f t="shared" ref="P24:P25" si="31">SUMIF(D43:O43,"=1",D24:O24)</f>
        <v>4</v>
      </c>
      <c r="Q24" s="77">
        <f t="shared" ref="Q24:Q25" si="32">SUM(D24:O24)</f>
        <v>4</v>
      </c>
      <c r="R24" s="41">
        <v>17.0</v>
      </c>
      <c r="S24" s="79" t="s">
        <v>90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>
        <v>2.0</v>
      </c>
      <c r="AF24" s="77">
        <f t="shared" ref="AF24:AF25" si="33">SUMIF(T43:AE43,"=1",T24:AE24)</f>
        <v>2</v>
      </c>
      <c r="AG24" s="77">
        <f t="shared" ref="AG24:AG25" si="34">SUM(T24:AE24)</f>
        <v>2</v>
      </c>
      <c r="AH24" s="62"/>
      <c r="AI24" s="79" t="s">
        <v>90</v>
      </c>
      <c r="AJ24" s="80">
        <v>90.0</v>
      </c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77">
        <f t="shared" ref="AV24:AV25" si="35">SUMIF(AJ43:AU43,"=1",AJ24:AU24)</f>
        <v>90</v>
      </c>
      <c r="AW24" s="77">
        <f t="shared" ref="AW24:AW25" si="36">SUM(AJ24:AU24)</f>
        <v>90</v>
      </c>
      <c r="AX24" s="41"/>
      <c r="AY24" s="79" t="s">
        <v>90</v>
      </c>
      <c r="AZ24" s="80">
        <v>7.0</v>
      </c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>
        <v>9.0</v>
      </c>
      <c r="BL24" s="77">
        <f t="shared" ref="BL24:BL25" si="37">SUMIF(AZ43:BK43,"=1",AZ24:BK24)</f>
        <v>16</v>
      </c>
      <c r="BM24" s="77">
        <f t="shared" ref="BM24:BM25" si="38">SUM(AZ24:BK24)</f>
        <v>16</v>
      </c>
      <c r="BN24" s="41"/>
      <c r="BO24" s="79" t="s">
        <v>90</v>
      </c>
      <c r="BP24" s="80">
        <v>4.0</v>
      </c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>
        <v>9.0</v>
      </c>
      <c r="CB24" s="77">
        <f t="shared" ref="CB24:CB25" si="39">SUMIF(BP43:CA43,"=1",BP24:CA24)</f>
        <v>13</v>
      </c>
      <c r="CC24" s="77">
        <f t="shared" ref="CC24:CC25" si="40">SUM(BP24:CA24)</f>
        <v>13</v>
      </c>
      <c r="CD24" s="41"/>
      <c r="CE24" s="96"/>
      <c r="CF24" s="96"/>
      <c r="CG24" s="96"/>
      <c r="CH24" s="96"/>
      <c r="CI24" s="96"/>
      <c r="CJ24" s="96"/>
    </row>
    <row r="25" ht="30.0" customHeight="1">
      <c r="B25" s="81"/>
      <c r="C25" s="73" t="s">
        <v>91</v>
      </c>
      <c r="D25" s="88">
        <v>1.0</v>
      </c>
      <c r="E25" s="88">
        <v>1.0</v>
      </c>
      <c r="F25" s="88">
        <v>2.0</v>
      </c>
      <c r="G25" s="88">
        <v>2.0</v>
      </c>
      <c r="H25" s="80"/>
      <c r="I25" s="80"/>
      <c r="J25" s="80"/>
      <c r="K25" s="80"/>
      <c r="L25" s="80"/>
      <c r="M25" s="80"/>
      <c r="N25" s="80"/>
      <c r="O25" s="80"/>
      <c r="P25" s="77">
        <f t="shared" si="31"/>
        <v>6</v>
      </c>
      <c r="Q25" s="77">
        <f t="shared" si="32"/>
        <v>6</v>
      </c>
      <c r="R25" s="41">
        <v>18.0</v>
      </c>
      <c r="S25" s="79" t="s">
        <v>91</v>
      </c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>
        <v>3.0</v>
      </c>
      <c r="AF25" s="77">
        <f t="shared" si="33"/>
        <v>3</v>
      </c>
      <c r="AG25" s="77">
        <f t="shared" si="34"/>
        <v>3</v>
      </c>
      <c r="AH25" s="62"/>
      <c r="AI25" s="79" t="s">
        <v>91</v>
      </c>
      <c r="AJ25" s="80">
        <v>10.0</v>
      </c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77">
        <f t="shared" si="35"/>
        <v>10</v>
      </c>
      <c r="AW25" s="77">
        <f t="shared" si="36"/>
        <v>10</v>
      </c>
      <c r="AX25" s="41"/>
      <c r="AY25" s="79" t="s">
        <v>91</v>
      </c>
      <c r="AZ25" s="80">
        <v>8.0</v>
      </c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>
        <v>10.0</v>
      </c>
      <c r="BL25" s="77">
        <f t="shared" si="37"/>
        <v>18</v>
      </c>
      <c r="BM25" s="77">
        <f t="shared" si="38"/>
        <v>18</v>
      </c>
      <c r="BN25" s="41"/>
      <c r="BO25" s="79" t="s">
        <v>91</v>
      </c>
      <c r="BP25" s="80">
        <v>9.0</v>
      </c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>
        <v>10.0</v>
      </c>
      <c r="CB25" s="77">
        <f t="shared" si="39"/>
        <v>19</v>
      </c>
      <c r="CC25" s="77">
        <f t="shared" si="40"/>
        <v>19</v>
      </c>
      <c r="CD25" s="41"/>
      <c r="CE25" s="96"/>
      <c r="CF25" s="96"/>
      <c r="CG25" s="96"/>
      <c r="CH25" s="96"/>
      <c r="CI25" s="96"/>
      <c r="CJ25" s="96"/>
    </row>
    <row r="26" ht="30.0" customHeight="1">
      <c r="B26" s="82"/>
      <c r="C26" s="73" t="s">
        <v>92</v>
      </c>
      <c r="D26" s="83">
        <f t="shared" ref="D26:Q26" si="41">IF(OR(ISERROR(D25/D24-1),D25=""),"",D25/D24-1)</f>
        <v>0</v>
      </c>
      <c r="E26" s="83">
        <f t="shared" si="41"/>
        <v>0</v>
      </c>
      <c r="F26" s="84">
        <f t="shared" si="41"/>
        <v>1</v>
      </c>
      <c r="G26" s="85">
        <f t="shared" si="41"/>
        <v>1</v>
      </c>
      <c r="H26" s="85" t="str">
        <f t="shared" si="41"/>
        <v/>
      </c>
      <c r="I26" s="85" t="str">
        <f t="shared" si="41"/>
        <v/>
      </c>
      <c r="J26" s="85" t="str">
        <f t="shared" si="41"/>
        <v/>
      </c>
      <c r="K26" s="85" t="str">
        <f t="shared" si="41"/>
        <v/>
      </c>
      <c r="L26" s="85" t="str">
        <f t="shared" si="41"/>
        <v/>
      </c>
      <c r="M26" s="85" t="str">
        <f t="shared" si="41"/>
        <v/>
      </c>
      <c r="N26" s="85" t="str">
        <f t="shared" si="41"/>
        <v/>
      </c>
      <c r="O26" s="85" t="str">
        <f t="shared" si="41"/>
        <v/>
      </c>
      <c r="P26" s="86">
        <f t="shared" si="41"/>
        <v>0.5</v>
      </c>
      <c r="Q26" s="86">
        <f t="shared" si="41"/>
        <v>0.5</v>
      </c>
      <c r="R26" s="41"/>
      <c r="S26" s="79" t="s">
        <v>92</v>
      </c>
      <c r="T26" s="85" t="str">
        <f t="shared" ref="T26:AG26" si="42">IF(OR(ISERROR(T25/T24-1),T25=""),"",T25/T24-1)</f>
        <v/>
      </c>
      <c r="U26" s="85" t="str">
        <f t="shared" si="42"/>
        <v/>
      </c>
      <c r="V26" s="85" t="str">
        <f t="shared" si="42"/>
        <v/>
      </c>
      <c r="W26" s="85" t="str">
        <f t="shared" si="42"/>
        <v/>
      </c>
      <c r="X26" s="85" t="str">
        <f t="shared" si="42"/>
        <v/>
      </c>
      <c r="Y26" s="85" t="str">
        <f t="shared" si="42"/>
        <v/>
      </c>
      <c r="Z26" s="85" t="str">
        <f t="shared" si="42"/>
        <v/>
      </c>
      <c r="AA26" s="85" t="str">
        <f t="shared" si="42"/>
        <v/>
      </c>
      <c r="AB26" s="85" t="str">
        <f t="shared" si="42"/>
        <v/>
      </c>
      <c r="AC26" s="85" t="str">
        <f t="shared" si="42"/>
        <v/>
      </c>
      <c r="AD26" s="85" t="str">
        <f t="shared" si="42"/>
        <v/>
      </c>
      <c r="AE26" s="85">
        <f t="shared" si="42"/>
        <v>0.5</v>
      </c>
      <c r="AF26" s="86">
        <f t="shared" si="42"/>
        <v>0.5</v>
      </c>
      <c r="AG26" s="86">
        <f t="shared" si="42"/>
        <v>0.5</v>
      </c>
      <c r="AH26" s="62"/>
      <c r="AI26" s="79" t="s">
        <v>92</v>
      </c>
      <c r="AJ26" s="85">
        <f t="shared" ref="AJ26:AW26" si="43">IF(OR(ISERROR(AJ25/AJ24-1),AJ25=""),"",AJ25/AJ24-1)</f>
        <v>-0.8888888889</v>
      </c>
      <c r="AK26" s="85" t="str">
        <f t="shared" si="43"/>
        <v/>
      </c>
      <c r="AL26" s="85" t="str">
        <f t="shared" si="43"/>
        <v/>
      </c>
      <c r="AM26" s="85" t="str">
        <f t="shared" si="43"/>
        <v/>
      </c>
      <c r="AN26" s="85" t="str">
        <f t="shared" si="43"/>
        <v/>
      </c>
      <c r="AO26" s="85" t="str">
        <f t="shared" si="43"/>
        <v/>
      </c>
      <c r="AP26" s="85" t="str">
        <f t="shared" si="43"/>
        <v/>
      </c>
      <c r="AQ26" s="85" t="str">
        <f t="shared" si="43"/>
        <v/>
      </c>
      <c r="AR26" s="85" t="str">
        <f t="shared" si="43"/>
        <v/>
      </c>
      <c r="AS26" s="85" t="str">
        <f t="shared" si="43"/>
        <v/>
      </c>
      <c r="AT26" s="85" t="str">
        <f t="shared" si="43"/>
        <v/>
      </c>
      <c r="AU26" s="85" t="str">
        <f t="shared" si="43"/>
        <v/>
      </c>
      <c r="AV26" s="86">
        <f t="shared" si="43"/>
        <v>-0.8888888889</v>
      </c>
      <c r="AW26" s="86">
        <f t="shared" si="43"/>
        <v>-0.8888888889</v>
      </c>
      <c r="AX26" s="41"/>
      <c r="AY26" s="79" t="s">
        <v>92</v>
      </c>
      <c r="AZ26" s="85">
        <f t="shared" ref="AZ26:BM26" si="44">IF(OR(ISERROR(AZ25/AZ24-1),AZ25=""),"",AZ25/AZ24-1)</f>
        <v>0.1428571429</v>
      </c>
      <c r="BA26" s="85" t="str">
        <f t="shared" si="44"/>
        <v/>
      </c>
      <c r="BB26" s="85" t="str">
        <f t="shared" si="44"/>
        <v/>
      </c>
      <c r="BC26" s="85" t="str">
        <f t="shared" si="44"/>
        <v/>
      </c>
      <c r="BD26" s="85" t="str">
        <f t="shared" si="44"/>
        <v/>
      </c>
      <c r="BE26" s="85" t="str">
        <f t="shared" si="44"/>
        <v/>
      </c>
      <c r="BF26" s="85" t="str">
        <f t="shared" si="44"/>
        <v/>
      </c>
      <c r="BG26" s="85" t="str">
        <f t="shared" si="44"/>
        <v/>
      </c>
      <c r="BH26" s="85" t="str">
        <f t="shared" si="44"/>
        <v/>
      </c>
      <c r="BI26" s="85" t="str">
        <f t="shared" si="44"/>
        <v/>
      </c>
      <c r="BJ26" s="85" t="str">
        <f t="shared" si="44"/>
        <v/>
      </c>
      <c r="BK26" s="85">
        <f t="shared" si="44"/>
        <v>0.1111111111</v>
      </c>
      <c r="BL26" s="86">
        <f t="shared" si="44"/>
        <v>0.125</v>
      </c>
      <c r="BM26" s="86">
        <f t="shared" si="44"/>
        <v>0.125</v>
      </c>
      <c r="BN26" s="41"/>
      <c r="BO26" s="79" t="s">
        <v>92</v>
      </c>
      <c r="BP26" s="85">
        <f t="shared" ref="BP26:CC26" si="45">IF(OR(ISERROR(BP25/BP24-1),BP25=""),"",BP25/BP24-1)</f>
        <v>1.25</v>
      </c>
      <c r="BQ26" s="85" t="str">
        <f t="shared" si="45"/>
        <v/>
      </c>
      <c r="BR26" s="85" t="str">
        <f t="shared" si="45"/>
        <v/>
      </c>
      <c r="BS26" s="85" t="str">
        <f t="shared" si="45"/>
        <v/>
      </c>
      <c r="BT26" s="85" t="str">
        <f t="shared" si="45"/>
        <v/>
      </c>
      <c r="BU26" s="85" t="str">
        <f t="shared" si="45"/>
        <v/>
      </c>
      <c r="BV26" s="85" t="str">
        <f t="shared" si="45"/>
        <v/>
      </c>
      <c r="BW26" s="85" t="str">
        <f t="shared" si="45"/>
        <v/>
      </c>
      <c r="BX26" s="85" t="str">
        <f t="shared" si="45"/>
        <v/>
      </c>
      <c r="BY26" s="85" t="str">
        <f t="shared" si="45"/>
        <v/>
      </c>
      <c r="BZ26" s="85" t="str">
        <f t="shared" si="45"/>
        <v/>
      </c>
      <c r="CA26" s="85">
        <f t="shared" si="45"/>
        <v>0.1111111111</v>
      </c>
      <c r="CB26" s="86">
        <f t="shared" si="45"/>
        <v>0.4615384615</v>
      </c>
      <c r="CC26" s="86">
        <f t="shared" si="45"/>
        <v>0.4615384615</v>
      </c>
      <c r="CD26" s="41"/>
    </row>
    <row r="27" ht="9.7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</row>
    <row r="28" ht="37.5" customHeight="1">
      <c r="B28" s="64" t="s">
        <v>73</v>
      </c>
      <c r="C28" s="87" t="s">
        <v>95</v>
      </c>
      <c r="D28" s="66" t="s">
        <v>75</v>
      </c>
      <c r="E28" s="67" t="s">
        <v>76</v>
      </c>
      <c r="F28" s="67" t="s">
        <v>77</v>
      </c>
      <c r="G28" s="67" t="s">
        <v>78</v>
      </c>
      <c r="H28" s="67" t="s">
        <v>79</v>
      </c>
      <c r="I28" s="67" t="s">
        <v>80</v>
      </c>
      <c r="J28" s="67" t="s">
        <v>81</v>
      </c>
      <c r="K28" s="67" t="s">
        <v>82</v>
      </c>
      <c r="L28" s="67" t="s">
        <v>83</v>
      </c>
      <c r="M28" s="67" t="s">
        <v>84</v>
      </c>
      <c r="N28" s="67" t="s">
        <v>85</v>
      </c>
      <c r="O28" s="67" t="s">
        <v>86</v>
      </c>
      <c r="P28" s="68" t="s">
        <v>87</v>
      </c>
      <c r="Q28" s="68" t="s">
        <v>88</v>
      </c>
      <c r="R28" s="41"/>
      <c r="S28" s="70"/>
      <c r="T28" s="66" t="s">
        <v>75</v>
      </c>
      <c r="U28" s="67" t="s">
        <v>76</v>
      </c>
      <c r="V28" s="67" t="s">
        <v>77</v>
      </c>
      <c r="W28" s="67" t="s">
        <v>78</v>
      </c>
      <c r="X28" s="67" t="s">
        <v>79</v>
      </c>
      <c r="Y28" s="67" t="s">
        <v>80</v>
      </c>
      <c r="Z28" s="67" t="s">
        <v>81</v>
      </c>
      <c r="AA28" s="67" t="s">
        <v>82</v>
      </c>
      <c r="AB28" s="67" t="s">
        <v>83</v>
      </c>
      <c r="AC28" s="67" t="s">
        <v>84</v>
      </c>
      <c r="AD28" s="67" t="s">
        <v>85</v>
      </c>
      <c r="AE28" s="67" t="s">
        <v>86</v>
      </c>
      <c r="AF28" s="68" t="s">
        <v>87</v>
      </c>
      <c r="AG28" s="68" t="s">
        <v>88</v>
      </c>
      <c r="AH28" s="62"/>
      <c r="AI28" s="70"/>
      <c r="AJ28" s="66" t="s">
        <v>75</v>
      </c>
      <c r="AK28" s="67" t="s">
        <v>76</v>
      </c>
      <c r="AL28" s="67" t="s">
        <v>77</v>
      </c>
      <c r="AM28" s="67" t="s">
        <v>78</v>
      </c>
      <c r="AN28" s="67" t="s">
        <v>79</v>
      </c>
      <c r="AO28" s="67" t="s">
        <v>80</v>
      </c>
      <c r="AP28" s="67" t="s">
        <v>81</v>
      </c>
      <c r="AQ28" s="67" t="s">
        <v>82</v>
      </c>
      <c r="AR28" s="67" t="s">
        <v>83</v>
      </c>
      <c r="AS28" s="67" t="s">
        <v>84</v>
      </c>
      <c r="AT28" s="67" t="s">
        <v>85</v>
      </c>
      <c r="AU28" s="67" t="s">
        <v>86</v>
      </c>
      <c r="AV28" s="68" t="s">
        <v>87</v>
      </c>
      <c r="AW28" s="68" t="s">
        <v>88</v>
      </c>
      <c r="AX28" s="41"/>
      <c r="AY28" s="70"/>
      <c r="AZ28" s="66" t="s">
        <v>75</v>
      </c>
      <c r="BA28" s="67" t="s">
        <v>76</v>
      </c>
      <c r="BB28" s="67" t="s">
        <v>77</v>
      </c>
      <c r="BC28" s="67" t="s">
        <v>78</v>
      </c>
      <c r="BD28" s="67" t="s">
        <v>79</v>
      </c>
      <c r="BE28" s="67" t="s">
        <v>80</v>
      </c>
      <c r="BF28" s="67" t="s">
        <v>81</v>
      </c>
      <c r="BG28" s="67" t="s">
        <v>82</v>
      </c>
      <c r="BH28" s="67" t="s">
        <v>83</v>
      </c>
      <c r="BI28" s="67" t="s">
        <v>84</v>
      </c>
      <c r="BJ28" s="67" t="s">
        <v>85</v>
      </c>
      <c r="BK28" s="67" t="s">
        <v>86</v>
      </c>
      <c r="BL28" s="68" t="s">
        <v>87</v>
      </c>
      <c r="BM28" s="68" t="s">
        <v>88</v>
      </c>
      <c r="BN28" s="41"/>
      <c r="BO28" s="70"/>
      <c r="BP28" s="66" t="s">
        <v>75</v>
      </c>
      <c r="BQ28" s="67" t="s">
        <v>76</v>
      </c>
      <c r="BR28" s="67" t="s">
        <v>77</v>
      </c>
      <c r="BS28" s="67" t="s">
        <v>78</v>
      </c>
      <c r="BT28" s="67" t="s">
        <v>79</v>
      </c>
      <c r="BU28" s="67" t="s">
        <v>80</v>
      </c>
      <c r="BV28" s="67" t="s">
        <v>81</v>
      </c>
      <c r="BW28" s="67" t="s">
        <v>82</v>
      </c>
      <c r="BX28" s="67" t="s">
        <v>83</v>
      </c>
      <c r="BY28" s="67" t="s">
        <v>84</v>
      </c>
      <c r="BZ28" s="67" t="s">
        <v>85</v>
      </c>
      <c r="CA28" s="67" t="s">
        <v>86</v>
      </c>
      <c r="CB28" s="68" t="s">
        <v>87</v>
      </c>
      <c r="CC28" s="68" t="s">
        <v>88</v>
      </c>
      <c r="CD28" s="41"/>
    </row>
    <row r="29" ht="30.0" customHeight="1">
      <c r="B29" s="72"/>
      <c r="C29" s="73" t="s">
        <v>90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77">
        <f t="shared" ref="P29:P30" si="46">SUMIF(D45:O45,"=1",D29:O29)</f>
        <v>0</v>
      </c>
      <c r="Q29" s="77">
        <f t="shared" ref="Q29:Q30" si="47">SUM(D29:O29)</f>
        <v>0</v>
      </c>
      <c r="R29" s="41">
        <v>17.0</v>
      </c>
      <c r="S29" s="79" t="s">
        <v>90</v>
      </c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>
        <v>2.0</v>
      </c>
      <c r="AF29" s="77">
        <f t="shared" ref="AF29:AF30" si="48">SUMIF(T45:AE45,"=1",T29:AE29)</f>
        <v>2</v>
      </c>
      <c r="AG29" s="77">
        <f t="shared" ref="AG29:AG30" si="49">SUM(T29:AE29)</f>
        <v>2</v>
      </c>
      <c r="AH29" s="62"/>
      <c r="AI29" s="79" t="s">
        <v>90</v>
      </c>
      <c r="AJ29" s="80">
        <v>90.0</v>
      </c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77">
        <f t="shared" ref="AV29:AV30" si="50">SUMIF(AJ45:AU45,"=1",AJ29:AU29)</f>
        <v>90</v>
      </c>
      <c r="AW29" s="77">
        <f t="shared" ref="AW29:AW30" si="51">SUM(AJ29:AU29)</f>
        <v>90</v>
      </c>
      <c r="AX29" s="41"/>
      <c r="AY29" s="79" t="s">
        <v>90</v>
      </c>
      <c r="AZ29" s="80">
        <v>7.0</v>
      </c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>
        <v>9.0</v>
      </c>
      <c r="BL29" s="77">
        <f t="shared" ref="BL29:BL30" si="52">SUMIF(AZ45:BK45,"=1",AZ29:BK29)</f>
        <v>16</v>
      </c>
      <c r="BM29" s="77">
        <f t="shared" ref="BM29:BM30" si="53">SUM(AZ29:BK29)</f>
        <v>16</v>
      </c>
      <c r="BN29" s="41"/>
      <c r="BO29" s="79" t="s">
        <v>90</v>
      </c>
      <c r="BP29" s="80">
        <v>4.0</v>
      </c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>
        <v>9.0</v>
      </c>
      <c r="CB29" s="77">
        <f t="shared" ref="CB29:CB30" si="54">SUMIF(BP45:CA45,"=1",BP29:CA29)</f>
        <v>13</v>
      </c>
      <c r="CC29" s="77">
        <f t="shared" ref="CC29:CC30" si="55">SUM(BP29:CA29)</f>
        <v>13</v>
      </c>
      <c r="CD29" s="41"/>
      <c r="CE29" s="96"/>
      <c r="CF29" s="96"/>
      <c r="CG29" s="96"/>
      <c r="CH29" s="96"/>
      <c r="CI29" s="96"/>
      <c r="CJ29" s="96"/>
    </row>
    <row r="30" ht="30.0" customHeight="1">
      <c r="B30" s="81"/>
      <c r="C30" s="73" t="s">
        <v>91</v>
      </c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77">
        <f t="shared" si="46"/>
        <v>0</v>
      </c>
      <c r="Q30" s="77">
        <f t="shared" si="47"/>
        <v>0</v>
      </c>
      <c r="R30" s="41">
        <v>18.0</v>
      </c>
      <c r="S30" s="79" t="s">
        <v>91</v>
      </c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>
        <v>3.0</v>
      </c>
      <c r="AF30" s="77">
        <f t="shared" si="48"/>
        <v>3</v>
      </c>
      <c r="AG30" s="77">
        <f t="shared" si="49"/>
        <v>3</v>
      </c>
      <c r="AH30" s="62"/>
      <c r="AI30" s="79" t="s">
        <v>91</v>
      </c>
      <c r="AJ30" s="80">
        <v>10.0</v>
      </c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77">
        <f t="shared" si="50"/>
        <v>10</v>
      </c>
      <c r="AW30" s="77">
        <f t="shared" si="51"/>
        <v>10</v>
      </c>
      <c r="AX30" s="41"/>
      <c r="AY30" s="79" t="s">
        <v>91</v>
      </c>
      <c r="AZ30" s="80">
        <v>8.0</v>
      </c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>
        <v>10.0</v>
      </c>
      <c r="BL30" s="77">
        <f t="shared" si="52"/>
        <v>18</v>
      </c>
      <c r="BM30" s="77">
        <f t="shared" si="53"/>
        <v>18</v>
      </c>
      <c r="BN30" s="41"/>
      <c r="BO30" s="79" t="s">
        <v>91</v>
      </c>
      <c r="BP30" s="80">
        <v>9.0</v>
      </c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>
        <v>10.0</v>
      </c>
      <c r="CB30" s="77">
        <f t="shared" si="54"/>
        <v>19</v>
      </c>
      <c r="CC30" s="77">
        <f t="shared" si="55"/>
        <v>19</v>
      </c>
      <c r="CD30" s="41"/>
      <c r="CE30" s="96"/>
      <c r="CF30" s="96"/>
      <c r="CG30" s="96"/>
      <c r="CH30" s="96"/>
      <c r="CI30" s="96"/>
      <c r="CJ30" s="96"/>
    </row>
    <row r="31" ht="30.0" customHeight="1">
      <c r="B31" s="82"/>
      <c r="C31" s="73" t="s">
        <v>92</v>
      </c>
      <c r="D31" s="83" t="str">
        <f t="shared" ref="D31:Q31" si="56">IF(OR(ISERROR(D30/D29-1),D30=""),"",D30/D29-1)</f>
        <v/>
      </c>
      <c r="E31" s="83" t="str">
        <f t="shared" si="56"/>
        <v/>
      </c>
      <c r="F31" s="84" t="str">
        <f t="shared" si="56"/>
        <v/>
      </c>
      <c r="G31" s="85" t="str">
        <f t="shared" si="56"/>
        <v/>
      </c>
      <c r="H31" s="85" t="str">
        <f t="shared" si="56"/>
        <v/>
      </c>
      <c r="I31" s="85" t="str">
        <f t="shared" si="56"/>
        <v/>
      </c>
      <c r="J31" s="85" t="str">
        <f t="shared" si="56"/>
        <v/>
      </c>
      <c r="K31" s="85" t="str">
        <f t="shared" si="56"/>
        <v/>
      </c>
      <c r="L31" s="85" t="str">
        <f t="shared" si="56"/>
        <v/>
      </c>
      <c r="M31" s="85" t="str">
        <f t="shared" si="56"/>
        <v/>
      </c>
      <c r="N31" s="85" t="str">
        <f t="shared" si="56"/>
        <v/>
      </c>
      <c r="O31" s="85" t="str">
        <f t="shared" si="56"/>
        <v/>
      </c>
      <c r="P31" s="86" t="str">
        <f t="shared" si="56"/>
        <v/>
      </c>
      <c r="Q31" s="86" t="str">
        <f t="shared" si="56"/>
        <v/>
      </c>
      <c r="R31" s="41"/>
      <c r="S31" s="79" t="s">
        <v>92</v>
      </c>
      <c r="T31" s="85" t="str">
        <f t="shared" ref="T31:AG31" si="57">IF(OR(ISERROR(T30/T29-1),T30=""),"",T30/T29-1)</f>
        <v/>
      </c>
      <c r="U31" s="85" t="str">
        <f t="shared" si="57"/>
        <v/>
      </c>
      <c r="V31" s="85" t="str">
        <f t="shared" si="57"/>
        <v/>
      </c>
      <c r="W31" s="85" t="str">
        <f t="shared" si="57"/>
        <v/>
      </c>
      <c r="X31" s="85" t="str">
        <f t="shared" si="57"/>
        <v/>
      </c>
      <c r="Y31" s="85" t="str">
        <f t="shared" si="57"/>
        <v/>
      </c>
      <c r="Z31" s="85" t="str">
        <f t="shared" si="57"/>
        <v/>
      </c>
      <c r="AA31" s="85" t="str">
        <f t="shared" si="57"/>
        <v/>
      </c>
      <c r="AB31" s="85" t="str">
        <f t="shared" si="57"/>
        <v/>
      </c>
      <c r="AC31" s="85" t="str">
        <f t="shared" si="57"/>
        <v/>
      </c>
      <c r="AD31" s="85" t="str">
        <f t="shared" si="57"/>
        <v/>
      </c>
      <c r="AE31" s="85">
        <f t="shared" si="57"/>
        <v>0.5</v>
      </c>
      <c r="AF31" s="86">
        <f t="shared" si="57"/>
        <v>0.5</v>
      </c>
      <c r="AG31" s="86">
        <f t="shared" si="57"/>
        <v>0.5</v>
      </c>
      <c r="AH31" s="62"/>
      <c r="AI31" s="79" t="s">
        <v>92</v>
      </c>
      <c r="AJ31" s="85">
        <f t="shared" ref="AJ31:AW31" si="58">IF(OR(ISERROR(AJ30/AJ29-1),AJ30=""),"",AJ30/AJ29-1)</f>
        <v>-0.8888888889</v>
      </c>
      <c r="AK31" s="85" t="str">
        <f t="shared" si="58"/>
        <v/>
      </c>
      <c r="AL31" s="85" t="str">
        <f t="shared" si="58"/>
        <v/>
      </c>
      <c r="AM31" s="85" t="str">
        <f t="shared" si="58"/>
        <v/>
      </c>
      <c r="AN31" s="85" t="str">
        <f t="shared" si="58"/>
        <v/>
      </c>
      <c r="AO31" s="85" t="str">
        <f t="shared" si="58"/>
        <v/>
      </c>
      <c r="AP31" s="85" t="str">
        <f t="shared" si="58"/>
        <v/>
      </c>
      <c r="AQ31" s="85" t="str">
        <f t="shared" si="58"/>
        <v/>
      </c>
      <c r="AR31" s="85" t="str">
        <f t="shared" si="58"/>
        <v/>
      </c>
      <c r="AS31" s="85" t="str">
        <f t="shared" si="58"/>
        <v/>
      </c>
      <c r="AT31" s="85" t="str">
        <f t="shared" si="58"/>
        <v/>
      </c>
      <c r="AU31" s="85" t="str">
        <f t="shared" si="58"/>
        <v/>
      </c>
      <c r="AV31" s="86">
        <f t="shared" si="58"/>
        <v>-0.8888888889</v>
      </c>
      <c r="AW31" s="86">
        <f t="shared" si="58"/>
        <v>-0.8888888889</v>
      </c>
      <c r="AX31" s="41"/>
      <c r="AY31" s="79" t="s">
        <v>92</v>
      </c>
      <c r="AZ31" s="85">
        <f t="shared" ref="AZ31:BM31" si="59">IF(OR(ISERROR(AZ30/AZ29-1),AZ30=""),"",AZ30/AZ29-1)</f>
        <v>0.1428571429</v>
      </c>
      <c r="BA31" s="85" t="str">
        <f t="shared" si="59"/>
        <v/>
      </c>
      <c r="BB31" s="85" t="str">
        <f t="shared" si="59"/>
        <v/>
      </c>
      <c r="BC31" s="85" t="str">
        <f t="shared" si="59"/>
        <v/>
      </c>
      <c r="BD31" s="85" t="str">
        <f t="shared" si="59"/>
        <v/>
      </c>
      <c r="BE31" s="85" t="str">
        <f t="shared" si="59"/>
        <v/>
      </c>
      <c r="BF31" s="85" t="str">
        <f t="shared" si="59"/>
        <v/>
      </c>
      <c r="BG31" s="85" t="str">
        <f t="shared" si="59"/>
        <v/>
      </c>
      <c r="BH31" s="85" t="str">
        <f t="shared" si="59"/>
        <v/>
      </c>
      <c r="BI31" s="85" t="str">
        <f t="shared" si="59"/>
        <v/>
      </c>
      <c r="BJ31" s="85" t="str">
        <f t="shared" si="59"/>
        <v/>
      </c>
      <c r="BK31" s="85">
        <f t="shared" si="59"/>
        <v>0.1111111111</v>
      </c>
      <c r="BL31" s="86">
        <f t="shared" si="59"/>
        <v>0.125</v>
      </c>
      <c r="BM31" s="86">
        <f t="shared" si="59"/>
        <v>0.125</v>
      </c>
      <c r="BN31" s="41"/>
      <c r="BO31" s="79" t="s">
        <v>92</v>
      </c>
      <c r="BP31" s="85">
        <f t="shared" ref="BP31:CC31" si="60">IF(OR(ISERROR(BP30/BP29-1),BP30=""),"",BP30/BP29-1)</f>
        <v>1.25</v>
      </c>
      <c r="BQ31" s="85" t="str">
        <f t="shared" si="60"/>
        <v/>
      </c>
      <c r="BR31" s="85" t="str">
        <f t="shared" si="60"/>
        <v/>
      </c>
      <c r="BS31" s="85" t="str">
        <f t="shared" si="60"/>
        <v/>
      </c>
      <c r="BT31" s="85" t="str">
        <f t="shared" si="60"/>
        <v/>
      </c>
      <c r="BU31" s="85" t="str">
        <f t="shared" si="60"/>
        <v/>
      </c>
      <c r="BV31" s="85" t="str">
        <f t="shared" si="60"/>
        <v/>
      </c>
      <c r="BW31" s="85" t="str">
        <f t="shared" si="60"/>
        <v/>
      </c>
      <c r="BX31" s="85" t="str">
        <f t="shared" si="60"/>
        <v/>
      </c>
      <c r="BY31" s="85" t="str">
        <f t="shared" si="60"/>
        <v/>
      </c>
      <c r="BZ31" s="85" t="str">
        <f t="shared" si="60"/>
        <v/>
      </c>
      <c r="CA31" s="85">
        <f t="shared" si="60"/>
        <v>0.1111111111</v>
      </c>
      <c r="CB31" s="86">
        <f t="shared" si="60"/>
        <v>0.4615384615</v>
      </c>
      <c r="CC31" s="86">
        <f t="shared" si="60"/>
        <v>0.4615384615</v>
      </c>
      <c r="CD31" s="41"/>
    </row>
    <row r="32" ht="9.7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</row>
    <row r="33" ht="37.5" customHeight="1">
      <c r="B33" s="64" t="s">
        <v>73</v>
      </c>
      <c r="C33" s="87" t="s">
        <v>95</v>
      </c>
      <c r="D33" s="66" t="s">
        <v>75</v>
      </c>
      <c r="E33" s="67" t="s">
        <v>76</v>
      </c>
      <c r="F33" s="67" t="s">
        <v>77</v>
      </c>
      <c r="G33" s="67" t="s">
        <v>78</v>
      </c>
      <c r="H33" s="67" t="s">
        <v>79</v>
      </c>
      <c r="I33" s="67" t="s">
        <v>80</v>
      </c>
      <c r="J33" s="67" t="s">
        <v>81</v>
      </c>
      <c r="K33" s="67" t="s">
        <v>82</v>
      </c>
      <c r="L33" s="67" t="s">
        <v>83</v>
      </c>
      <c r="M33" s="67" t="s">
        <v>84</v>
      </c>
      <c r="N33" s="67" t="s">
        <v>85</v>
      </c>
      <c r="O33" s="67" t="s">
        <v>86</v>
      </c>
      <c r="P33" s="68" t="s">
        <v>87</v>
      </c>
      <c r="Q33" s="68" t="s">
        <v>88</v>
      </c>
      <c r="R33" s="41"/>
      <c r="S33" s="70"/>
      <c r="T33" s="66" t="s">
        <v>75</v>
      </c>
      <c r="U33" s="67" t="s">
        <v>76</v>
      </c>
      <c r="V33" s="67" t="s">
        <v>77</v>
      </c>
      <c r="W33" s="67" t="s">
        <v>78</v>
      </c>
      <c r="X33" s="67" t="s">
        <v>79</v>
      </c>
      <c r="Y33" s="67" t="s">
        <v>80</v>
      </c>
      <c r="Z33" s="67" t="s">
        <v>81</v>
      </c>
      <c r="AA33" s="67" t="s">
        <v>82</v>
      </c>
      <c r="AB33" s="67" t="s">
        <v>83</v>
      </c>
      <c r="AC33" s="67" t="s">
        <v>84</v>
      </c>
      <c r="AD33" s="67" t="s">
        <v>85</v>
      </c>
      <c r="AE33" s="67" t="s">
        <v>86</v>
      </c>
      <c r="AF33" s="68" t="s">
        <v>87</v>
      </c>
      <c r="AG33" s="68" t="s">
        <v>88</v>
      </c>
      <c r="AH33" s="62"/>
      <c r="AI33" s="70"/>
      <c r="AJ33" s="66" t="s">
        <v>75</v>
      </c>
      <c r="AK33" s="67" t="s">
        <v>76</v>
      </c>
      <c r="AL33" s="67" t="s">
        <v>77</v>
      </c>
      <c r="AM33" s="67" t="s">
        <v>78</v>
      </c>
      <c r="AN33" s="67" t="s">
        <v>79</v>
      </c>
      <c r="AO33" s="67" t="s">
        <v>80</v>
      </c>
      <c r="AP33" s="67" t="s">
        <v>81</v>
      </c>
      <c r="AQ33" s="67" t="s">
        <v>82</v>
      </c>
      <c r="AR33" s="67" t="s">
        <v>83</v>
      </c>
      <c r="AS33" s="67" t="s">
        <v>84</v>
      </c>
      <c r="AT33" s="67" t="s">
        <v>85</v>
      </c>
      <c r="AU33" s="67" t="s">
        <v>86</v>
      </c>
      <c r="AV33" s="68" t="s">
        <v>87</v>
      </c>
      <c r="AW33" s="68" t="s">
        <v>88</v>
      </c>
      <c r="AX33" s="41"/>
      <c r="AY33" s="70"/>
      <c r="AZ33" s="66" t="s">
        <v>75</v>
      </c>
      <c r="BA33" s="67" t="s">
        <v>76</v>
      </c>
      <c r="BB33" s="67" t="s">
        <v>77</v>
      </c>
      <c r="BC33" s="67" t="s">
        <v>78</v>
      </c>
      <c r="BD33" s="67" t="s">
        <v>79</v>
      </c>
      <c r="BE33" s="67" t="s">
        <v>80</v>
      </c>
      <c r="BF33" s="67" t="s">
        <v>81</v>
      </c>
      <c r="BG33" s="67" t="s">
        <v>82</v>
      </c>
      <c r="BH33" s="67" t="s">
        <v>83</v>
      </c>
      <c r="BI33" s="67" t="s">
        <v>84</v>
      </c>
      <c r="BJ33" s="67" t="s">
        <v>85</v>
      </c>
      <c r="BK33" s="67" t="s">
        <v>86</v>
      </c>
      <c r="BL33" s="68" t="s">
        <v>87</v>
      </c>
      <c r="BM33" s="68" t="s">
        <v>88</v>
      </c>
      <c r="BN33" s="41"/>
      <c r="BO33" s="70"/>
      <c r="BP33" s="66" t="s">
        <v>75</v>
      </c>
      <c r="BQ33" s="67" t="s">
        <v>76</v>
      </c>
      <c r="BR33" s="67" t="s">
        <v>77</v>
      </c>
      <c r="BS33" s="67" t="s">
        <v>78</v>
      </c>
      <c r="BT33" s="67" t="s">
        <v>79</v>
      </c>
      <c r="BU33" s="67" t="s">
        <v>80</v>
      </c>
      <c r="BV33" s="67" t="s">
        <v>81</v>
      </c>
      <c r="BW33" s="67" t="s">
        <v>82</v>
      </c>
      <c r="BX33" s="67" t="s">
        <v>83</v>
      </c>
      <c r="BY33" s="67" t="s">
        <v>84</v>
      </c>
      <c r="BZ33" s="67" t="s">
        <v>85</v>
      </c>
      <c r="CA33" s="67" t="s">
        <v>86</v>
      </c>
      <c r="CB33" s="68" t="s">
        <v>87</v>
      </c>
      <c r="CC33" s="68" t="s">
        <v>88</v>
      </c>
      <c r="CD33" s="41"/>
    </row>
    <row r="34" ht="30.0" customHeight="1">
      <c r="B34" s="72"/>
      <c r="C34" s="73" t="s">
        <v>90</v>
      </c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77">
        <f t="shared" ref="P34:P35" si="61">SUMIF(D47:O47,"=1",D34:O34)</f>
        <v>0</v>
      </c>
      <c r="Q34" s="77">
        <f t="shared" ref="Q34:Q35" si="62">SUM(D34:O34)</f>
        <v>0</v>
      </c>
      <c r="R34" s="41">
        <v>17.0</v>
      </c>
      <c r="S34" s="79" t="s">
        <v>90</v>
      </c>
      <c r="T34" s="80">
        <v>10.0</v>
      </c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>
        <v>2.0</v>
      </c>
      <c r="AF34" s="77">
        <f t="shared" ref="AF34:AF35" si="63">SUMIF(T47:AE47,"=1",T34:AE34)</f>
        <v>12</v>
      </c>
      <c r="AG34" s="77">
        <f t="shared" ref="AG34:AG35" si="64">SUM(T34:AE34)</f>
        <v>12</v>
      </c>
      <c r="AH34" s="62"/>
      <c r="AI34" s="79" t="s">
        <v>90</v>
      </c>
      <c r="AJ34" s="80">
        <v>90.0</v>
      </c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77">
        <f t="shared" ref="AV34:AV35" si="65">SUMIF(AJ47:AU47,"=1",AJ34:AU34)</f>
        <v>90</v>
      </c>
      <c r="AW34" s="77">
        <f t="shared" ref="AW34:AW35" si="66">SUM(AJ34:AU34)</f>
        <v>90</v>
      </c>
      <c r="AX34" s="41"/>
      <c r="AY34" s="79" t="s">
        <v>90</v>
      </c>
      <c r="AZ34" s="80">
        <v>7.0</v>
      </c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>
        <v>9.0</v>
      </c>
      <c r="BL34" s="77">
        <f t="shared" ref="BL34:BL35" si="67">SUMIF(AZ47:BK47,"=1",AZ34:BK34)</f>
        <v>16</v>
      </c>
      <c r="BM34" s="77">
        <f t="shared" ref="BM34:BM35" si="68">SUM(AZ34:BK34)</f>
        <v>16</v>
      </c>
      <c r="BN34" s="41"/>
      <c r="BO34" s="79" t="s">
        <v>90</v>
      </c>
      <c r="BP34" s="80">
        <v>4.0</v>
      </c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>
        <v>9.0</v>
      </c>
      <c r="CB34" s="77">
        <f t="shared" ref="CB34:CB35" si="69">SUMIF(BP47:CA47,"=1",BP34:CA34)</f>
        <v>13</v>
      </c>
      <c r="CC34" s="77">
        <f t="shared" ref="CC34:CC35" si="70">SUM(BP34:CA34)</f>
        <v>13</v>
      </c>
      <c r="CD34" s="41"/>
      <c r="CE34" s="96"/>
      <c r="CF34" s="96"/>
      <c r="CG34" s="96"/>
      <c r="CH34" s="96"/>
      <c r="CI34" s="96"/>
      <c r="CJ34" s="96"/>
    </row>
    <row r="35" ht="30.0" customHeight="1">
      <c r="B35" s="81"/>
      <c r="C35" s="73" t="s">
        <v>91</v>
      </c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77">
        <f t="shared" si="61"/>
        <v>0</v>
      </c>
      <c r="Q35" s="77">
        <f t="shared" si="62"/>
        <v>0</v>
      </c>
      <c r="R35" s="41">
        <v>18.0</v>
      </c>
      <c r="S35" s="79" t="s">
        <v>91</v>
      </c>
      <c r="T35" s="80">
        <v>90.0</v>
      </c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>
        <v>3.0</v>
      </c>
      <c r="AF35" s="77">
        <f t="shared" si="63"/>
        <v>93</v>
      </c>
      <c r="AG35" s="77">
        <f t="shared" si="64"/>
        <v>93</v>
      </c>
      <c r="AH35" s="62"/>
      <c r="AI35" s="79" t="s">
        <v>91</v>
      </c>
      <c r="AJ35" s="80">
        <v>10.0</v>
      </c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77">
        <f t="shared" si="65"/>
        <v>10</v>
      </c>
      <c r="AW35" s="77">
        <f t="shared" si="66"/>
        <v>10</v>
      </c>
      <c r="AX35" s="41"/>
      <c r="AY35" s="79" t="s">
        <v>91</v>
      </c>
      <c r="AZ35" s="80">
        <v>8.0</v>
      </c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>
        <v>10.0</v>
      </c>
      <c r="BL35" s="77">
        <f t="shared" si="67"/>
        <v>18</v>
      </c>
      <c r="BM35" s="77">
        <f t="shared" si="68"/>
        <v>18</v>
      </c>
      <c r="BN35" s="41"/>
      <c r="BO35" s="79" t="s">
        <v>91</v>
      </c>
      <c r="BP35" s="80">
        <v>9.0</v>
      </c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>
        <v>10.0</v>
      </c>
      <c r="CB35" s="77">
        <f t="shared" si="69"/>
        <v>19</v>
      </c>
      <c r="CC35" s="77">
        <f t="shared" si="70"/>
        <v>19</v>
      </c>
      <c r="CD35" s="41"/>
      <c r="CE35" s="96"/>
      <c r="CF35" s="96"/>
      <c r="CG35" s="96"/>
      <c r="CH35" s="96"/>
      <c r="CI35" s="96"/>
      <c r="CJ35" s="96"/>
    </row>
    <row r="36" ht="30.0" customHeight="1">
      <c r="B36" s="82"/>
      <c r="C36" s="73" t="s">
        <v>92</v>
      </c>
      <c r="D36" s="83" t="str">
        <f t="shared" ref="D36:Q36" si="71">IF(OR(ISERROR(D35/D34-1),D35=""),"",D35/D34-1)</f>
        <v/>
      </c>
      <c r="E36" s="83" t="str">
        <f t="shared" si="71"/>
        <v/>
      </c>
      <c r="F36" s="84" t="str">
        <f t="shared" si="71"/>
        <v/>
      </c>
      <c r="G36" s="85" t="str">
        <f t="shared" si="71"/>
        <v/>
      </c>
      <c r="H36" s="85" t="str">
        <f t="shared" si="71"/>
        <v/>
      </c>
      <c r="I36" s="85" t="str">
        <f t="shared" si="71"/>
        <v/>
      </c>
      <c r="J36" s="85" t="str">
        <f t="shared" si="71"/>
        <v/>
      </c>
      <c r="K36" s="85" t="str">
        <f t="shared" si="71"/>
        <v/>
      </c>
      <c r="L36" s="85" t="str">
        <f t="shared" si="71"/>
        <v/>
      </c>
      <c r="M36" s="85" t="str">
        <f t="shared" si="71"/>
        <v/>
      </c>
      <c r="N36" s="85" t="str">
        <f t="shared" si="71"/>
        <v/>
      </c>
      <c r="O36" s="85" t="str">
        <f t="shared" si="71"/>
        <v/>
      </c>
      <c r="P36" s="86" t="str">
        <f t="shared" si="71"/>
        <v/>
      </c>
      <c r="Q36" s="86" t="str">
        <f t="shared" si="71"/>
        <v/>
      </c>
      <c r="R36" s="41"/>
      <c r="S36" s="79" t="s">
        <v>92</v>
      </c>
      <c r="T36" s="85">
        <f t="shared" ref="T36:AG36" si="72">IF(OR(ISERROR(T35/T34-1),T35=""),"",T35/T34-1)</f>
        <v>8</v>
      </c>
      <c r="U36" s="85" t="str">
        <f t="shared" si="72"/>
        <v/>
      </c>
      <c r="V36" s="85" t="str">
        <f t="shared" si="72"/>
        <v/>
      </c>
      <c r="W36" s="85" t="str">
        <f t="shared" si="72"/>
        <v/>
      </c>
      <c r="X36" s="85" t="str">
        <f t="shared" si="72"/>
        <v/>
      </c>
      <c r="Y36" s="85" t="str">
        <f t="shared" si="72"/>
        <v/>
      </c>
      <c r="Z36" s="85" t="str">
        <f t="shared" si="72"/>
        <v/>
      </c>
      <c r="AA36" s="85" t="str">
        <f t="shared" si="72"/>
        <v/>
      </c>
      <c r="AB36" s="85" t="str">
        <f t="shared" si="72"/>
        <v/>
      </c>
      <c r="AC36" s="85" t="str">
        <f t="shared" si="72"/>
        <v/>
      </c>
      <c r="AD36" s="85" t="str">
        <f t="shared" si="72"/>
        <v/>
      </c>
      <c r="AE36" s="85">
        <f t="shared" si="72"/>
        <v>0.5</v>
      </c>
      <c r="AF36" s="86">
        <f t="shared" si="72"/>
        <v>6.75</v>
      </c>
      <c r="AG36" s="86">
        <f t="shared" si="72"/>
        <v>6.75</v>
      </c>
      <c r="AH36" s="62"/>
      <c r="AI36" s="79" t="s">
        <v>92</v>
      </c>
      <c r="AJ36" s="85">
        <f t="shared" ref="AJ36:AW36" si="73">IF(OR(ISERROR(AJ35/AJ34-1),AJ35=""),"",AJ35/AJ34-1)</f>
        <v>-0.8888888889</v>
      </c>
      <c r="AK36" s="85" t="str">
        <f t="shared" si="73"/>
        <v/>
      </c>
      <c r="AL36" s="85" t="str">
        <f t="shared" si="73"/>
        <v/>
      </c>
      <c r="AM36" s="85" t="str">
        <f t="shared" si="73"/>
        <v/>
      </c>
      <c r="AN36" s="85" t="str">
        <f t="shared" si="73"/>
        <v/>
      </c>
      <c r="AO36" s="85" t="str">
        <f t="shared" si="73"/>
        <v/>
      </c>
      <c r="AP36" s="85" t="str">
        <f t="shared" si="73"/>
        <v/>
      </c>
      <c r="AQ36" s="85" t="str">
        <f t="shared" si="73"/>
        <v/>
      </c>
      <c r="AR36" s="85" t="str">
        <f t="shared" si="73"/>
        <v/>
      </c>
      <c r="AS36" s="85" t="str">
        <f t="shared" si="73"/>
        <v/>
      </c>
      <c r="AT36" s="85" t="str">
        <f t="shared" si="73"/>
        <v/>
      </c>
      <c r="AU36" s="85" t="str">
        <f t="shared" si="73"/>
        <v/>
      </c>
      <c r="AV36" s="86">
        <f t="shared" si="73"/>
        <v>-0.8888888889</v>
      </c>
      <c r="AW36" s="86">
        <f t="shared" si="73"/>
        <v>-0.8888888889</v>
      </c>
      <c r="AX36" s="41"/>
      <c r="AY36" s="79" t="s">
        <v>92</v>
      </c>
      <c r="AZ36" s="85">
        <f t="shared" ref="AZ36:BM36" si="74">IF(OR(ISERROR(AZ35/AZ34-1),AZ35=""),"",AZ35/AZ34-1)</f>
        <v>0.1428571429</v>
      </c>
      <c r="BA36" s="85" t="str">
        <f t="shared" si="74"/>
        <v/>
      </c>
      <c r="BB36" s="85" t="str">
        <f t="shared" si="74"/>
        <v/>
      </c>
      <c r="BC36" s="85" t="str">
        <f t="shared" si="74"/>
        <v/>
      </c>
      <c r="BD36" s="85" t="str">
        <f t="shared" si="74"/>
        <v/>
      </c>
      <c r="BE36" s="85" t="str">
        <f t="shared" si="74"/>
        <v/>
      </c>
      <c r="BF36" s="85" t="str">
        <f t="shared" si="74"/>
        <v/>
      </c>
      <c r="BG36" s="85" t="str">
        <f t="shared" si="74"/>
        <v/>
      </c>
      <c r="BH36" s="85" t="str">
        <f t="shared" si="74"/>
        <v/>
      </c>
      <c r="BI36" s="85" t="str">
        <f t="shared" si="74"/>
        <v/>
      </c>
      <c r="BJ36" s="85" t="str">
        <f t="shared" si="74"/>
        <v/>
      </c>
      <c r="BK36" s="85">
        <f t="shared" si="74"/>
        <v>0.1111111111</v>
      </c>
      <c r="BL36" s="86">
        <f t="shared" si="74"/>
        <v>0.125</v>
      </c>
      <c r="BM36" s="86">
        <f t="shared" si="74"/>
        <v>0.125</v>
      </c>
      <c r="BN36" s="41"/>
      <c r="BO36" s="79" t="s">
        <v>92</v>
      </c>
      <c r="BP36" s="85">
        <f t="shared" ref="BP36:CC36" si="75">IF(OR(ISERROR(BP35/BP34-1),BP35=""),"",BP35/BP34-1)</f>
        <v>1.25</v>
      </c>
      <c r="BQ36" s="85" t="str">
        <f t="shared" si="75"/>
        <v/>
      </c>
      <c r="BR36" s="85" t="str">
        <f t="shared" si="75"/>
        <v/>
      </c>
      <c r="BS36" s="85" t="str">
        <f t="shared" si="75"/>
        <v/>
      </c>
      <c r="BT36" s="85" t="str">
        <f t="shared" si="75"/>
        <v/>
      </c>
      <c r="BU36" s="85" t="str">
        <f t="shared" si="75"/>
        <v/>
      </c>
      <c r="BV36" s="85" t="str">
        <f t="shared" si="75"/>
        <v/>
      </c>
      <c r="BW36" s="85" t="str">
        <f t="shared" si="75"/>
        <v/>
      </c>
      <c r="BX36" s="85" t="str">
        <f t="shared" si="75"/>
        <v/>
      </c>
      <c r="BY36" s="85" t="str">
        <f t="shared" si="75"/>
        <v/>
      </c>
      <c r="BZ36" s="85" t="str">
        <f t="shared" si="75"/>
        <v/>
      </c>
      <c r="CA36" s="85">
        <f t="shared" si="75"/>
        <v>0.1111111111</v>
      </c>
      <c r="CB36" s="86">
        <f t="shared" si="75"/>
        <v>0.4615384615</v>
      </c>
      <c r="CC36" s="86">
        <f t="shared" si="75"/>
        <v>0.4615384615</v>
      </c>
      <c r="CD36" s="41"/>
    </row>
    <row r="37" ht="30.0" customHeight="1">
      <c r="A37" s="90"/>
      <c r="B37" s="90"/>
      <c r="C37" s="90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41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41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41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41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41"/>
      <c r="CC37" s="90"/>
      <c r="CD37" s="90"/>
      <c r="CE37" s="90"/>
      <c r="CF37" s="90"/>
      <c r="CG37" s="90"/>
      <c r="CH37" s="90"/>
      <c r="CI37" s="90"/>
      <c r="CJ37" s="90"/>
    </row>
    <row r="38" ht="30.0" customHeight="1">
      <c r="A38" s="90"/>
      <c r="B38" s="41"/>
      <c r="C38" s="41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</row>
    <row r="39" ht="30.0" customHeight="1">
      <c r="A39" s="90"/>
      <c r="B39" s="41"/>
      <c r="C39" s="41"/>
      <c r="D39" s="91">
        <f t="shared" ref="D39:O39" si="76">IF(D14="","",1)</f>
        <v>1</v>
      </c>
      <c r="E39" s="91">
        <f t="shared" si="76"/>
        <v>1</v>
      </c>
      <c r="F39" s="91">
        <f t="shared" si="76"/>
        <v>1</v>
      </c>
      <c r="G39" s="91">
        <f t="shared" si="76"/>
        <v>1</v>
      </c>
      <c r="H39" s="91" t="str">
        <f t="shared" si="76"/>
        <v/>
      </c>
      <c r="I39" s="91" t="str">
        <f t="shared" si="76"/>
        <v/>
      </c>
      <c r="J39" s="91" t="str">
        <f t="shared" si="76"/>
        <v/>
      </c>
      <c r="K39" s="91" t="str">
        <f t="shared" si="76"/>
        <v/>
      </c>
      <c r="L39" s="91" t="str">
        <f t="shared" si="76"/>
        <v/>
      </c>
      <c r="M39" s="91" t="str">
        <f t="shared" si="76"/>
        <v/>
      </c>
      <c r="N39" s="91" t="str">
        <f t="shared" si="76"/>
        <v/>
      </c>
      <c r="O39" s="91" t="str">
        <f t="shared" si="76"/>
        <v/>
      </c>
      <c r="P39" s="41"/>
      <c r="Q39" s="41"/>
      <c r="R39" s="41"/>
      <c r="S39" s="41"/>
      <c r="T39" s="91" t="str">
        <f t="shared" ref="T39:AE39" si="77">IF(T14="","",1)</f>
        <v/>
      </c>
      <c r="U39" s="91" t="str">
        <f t="shared" si="77"/>
        <v/>
      </c>
      <c r="V39" s="91" t="str">
        <f t="shared" si="77"/>
        <v/>
      </c>
      <c r="W39" s="91" t="str">
        <f t="shared" si="77"/>
        <v/>
      </c>
      <c r="X39" s="91" t="str">
        <f t="shared" si="77"/>
        <v/>
      </c>
      <c r="Y39" s="91" t="str">
        <f t="shared" si="77"/>
        <v/>
      </c>
      <c r="Z39" s="91" t="str">
        <f t="shared" si="77"/>
        <v/>
      </c>
      <c r="AA39" s="91" t="str">
        <f t="shared" si="77"/>
        <v/>
      </c>
      <c r="AB39" s="91" t="str">
        <f t="shared" si="77"/>
        <v/>
      </c>
      <c r="AC39" s="91" t="str">
        <f t="shared" si="77"/>
        <v/>
      </c>
      <c r="AD39" s="91" t="str">
        <f t="shared" si="77"/>
        <v/>
      </c>
      <c r="AE39" s="91">
        <f t="shared" si="77"/>
        <v>1</v>
      </c>
      <c r="AF39" s="41"/>
      <c r="AG39" s="41"/>
      <c r="AH39" s="41"/>
      <c r="AI39" s="41"/>
      <c r="AJ39" s="91">
        <f t="shared" ref="AJ39:AU39" si="78">IF(AJ14="","",1)</f>
        <v>1</v>
      </c>
      <c r="AK39" s="91">
        <f t="shared" si="78"/>
        <v>1</v>
      </c>
      <c r="AL39" s="91" t="str">
        <f t="shared" si="78"/>
        <v/>
      </c>
      <c r="AM39" s="91" t="str">
        <f t="shared" si="78"/>
        <v/>
      </c>
      <c r="AN39" s="91" t="str">
        <f t="shared" si="78"/>
        <v/>
      </c>
      <c r="AO39" s="91" t="str">
        <f t="shared" si="78"/>
        <v/>
      </c>
      <c r="AP39" s="91" t="str">
        <f t="shared" si="78"/>
        <v/>
      </c>
      <c r="AQ39" s="91" t="str">
        <f t="shared" si="78"/>
        <v/>
      </c>
      <c r="AR39" s="91" t="str">
        <f t="shared" si="78"/>
        <v/>
      </c>
      <c r="AS39" s="91" t="str">
        <f t="shared" si="78"/>
        <v/>
      </c>
      <c r="AT39" s="91" t="str">
        <f t="shared" si="78"/>
        <v/>
      </c>
      <c r="AU39" s="91">
        <f t="shared" si="78"/>
        <v>1</v>
      </c>
      <c r="AV39" s="41"/>
      <c r="AW39" s="41"/>
      <c r="AX39" s="41"/>
      <c r="AY39" s="41"/>
      <c r="AZ39" s="91">
        <f t="shared" ref="AZ39:BK39" si="79">IF(AZ14="","",1)</f>
        <v>1</v>
      </c>
      <c r="BA39" s="91" t="str">
        <f t="shared" si="79"/>
        <v/>
      </c>
      <c r="BB39" s="91" t="str">
        <f t="shared" si="79"/>
        <v/>
      </c>
      <c r="BC39" s="91" t="str">
        <f t="shared" si="79"/>
        <v/>
      </c>
      <c r="BD39" s="91" t="str">
        <f t="shared" si="79"/>
        <v/>
      </c>
      <c r="BE39" s="91" t="str">
        <f t="shared" si="79"/>
        <v/>
      </c>
      <c r="BF39" s="91" t="str">
        <f t="shared" si="79"/>
        <v/>
      </c>
      <c r="BG39" s="91" t="str">
        <f t="shared" si="79"/>
        <v/>
      </c>
      <c r="BH39" s="91" t="str">
        <f t="shared" si="79"/>
        <v/>
      </c>
      <c r="BI39" s="91" t="str">
        <f t="shared" si="79"/>
        <v/>
      </c>
      <c r="BJ39" s="91" t="str">
        <f t="shared" si="79"/>
        <v/>
      </c>
      <c r="BK39" s="91">
        <f t="shared" si="79"/>
        <v>1</v>
      </c>
      <c r="BL39" s="41"/>
      <c r="BM39" s="41"/>
      <c r="BN39" s="41"/>
      <c r="BO39" s="41"/>
      <c r="BP39" s="91">
        <f t="shared" ref="BP39:CA39" si="80">IF(BP14="","",1)</f>
        <v>1</v>
      </c>
      <c r="BQ39" s="91" t="str">
        <f t="shared" si="80"/>
        <v/>
      </c>
      <c r="BR39" s="91" t="str">
        <f t="shared" si="80"/>
        <v/>
      </c>
      <c r="BS39" s="91" t="str">
        <f t="shared" si="80"/>
        <v/>
      </c>
      <c r="BT39" s="91" t="str">
        <f t="shared" si="80"/>
        <v/>
      </c>
      <c r="BU39" s="91" t="str">
        <f t="shared" si="80"/>
        <v/>
      </c>
      <c r="BV39" s="91" t="str">
        <f t="shared" si="80"/>
        <v/>
      </c>
      <c r="BW39" s="91" t="str">
        <f t="shared" si="80"/>
        <v/>
      </c>
      <c r="BX39" s="91" t="str">
        <f t="shared" si="80"/>
        <v/>
      </c>
      <c r="BY39" s="91" t="str">
        <f t="shared" si="80"/>
        <v/>
      </c>
      <c r="BZ39" s="91" t="str">
        <f t="shared" si="80"/>
        <v/>
      </c>
      <c r="CA39" s="91">
        <f t="shared" si="80"/>
        <v>1</v>
      </c>
      <c r="CB39" s="41"/>
      <c r="CC39" s="41"/>
      <c r="CD39" s="41"/>
      <c r="CE39" s="41"/>
      <c r="CF39" s="41"/>
      <c r="CG39" s="41"/>
      <c r="CH39" s="41"/>
      <c r="CI39" s="41"/>
      <c r="CJ39" s="41"/>
    </row>
    <row r="40" ht="30.0" customHeight="1">
      <c r="A40" s="90"/>
      <c r="B40" s="41"/>
      <c r="C40" s="41"/>
      <c r="D40" s="89">
        <f t="shared" ref="D40:O40" si="81">IF(D15="","",1)</f>
        <v>1</v>
      </c>
      <c r="E40" s="89">
        <f t="shared" si="81"/>
        <v>1</v>
      </c>
      <c r="F40" s="89">
        <f t="shared" si="81"/>
        <v>1</v>
      </c>
      <c r="G40" s="89">
        <f t="shared" si="81"/>
        <v>1</v>
      </c>
      <c r="H40" s="89" t="str">
        <f t="shared" si="81"/>
        <v/>
      </c>
      <c r="I40" s="89" t="str">
        <f t="shared" si="81"/>
        <v/>
      </c>
      <c r="J40" s="89" t="str">
        <f t="shared" si="81"/>
        <v/>
      </c>
      <c r="K40" s="89" t="str">
        <f t="shared" si="81"/>
        <v/>
      </c>
      <c r="L40" s="89" t="str">
        <f t="shared" si="81"/>
        <v/>
      </c>
      <c r="M40" s="89" t="str">
        <f t="shared" si="81"/>
        <v/>
      </c>
      <c r="N40" s="89" t="str">
        <f t="shared" si="81"/>
        <v/>
      </c>
      <c r="O40" s="89" t="str">
        <f t="shared" si="81"/>
        <v/>
      </c>
      <c r="P40" s="41"/>
      <c r="Q40" s="41"/>
      <c r="R40" s="41"/>
      <c r="S40" s="41"/>
      <c r="T40" s="89" t="str">
        <f t="shared" ref="T40:AE40" si="82">IF(T15="","",1)</f>
        <v/>
      </c>
      <c r="U40" s="89" t="str">
        <f t="shared" si="82"/>
        <v/>
      </c>
      <c r="V40" s="89" t="str">
        <f t="shared" si="82"/>
        <v/>
      </c>
      <c r="W40" s="89" t="str">
        <f t="shared" si="82"/>
        <v/>
      </c>
      <c r="X40" s="89" t="str">
        <f t="shared" si="82"/>
        <v/>
      </c>
      <c r="Y40" s="89" t="str">
        <f t="shared" si="82"/>
        <v/>
      </c>
      <c r="Z40" s="89" t="str">
        <f t="shared" si="82"/>
        <v/>
      </c>
      <c r="AA40" s="89" t="str">
        <f t="shared" si="82"/>
        <v/>
      </c>
      <c r="AB40" s="89" t="str">
        <f t="shared" si="82"/>
        <v/>
      </c>
      <c r="AC40" s="89" t="str">
        <f t="shared" si="82"/>
        <v/>
      </c>
      <c r="AD40" s="89" t="str">
        <f t="shared" si="82"/>
        <v/>
      </c>
      <c r="AE40" s="89">
        <f t="shared" si="82"/>
        <v>1</v>
      </c>
      <c r="AF40" s="41"/>
      <c r="AG40" s="41"/>
      <c r="AH40" s="41"/>
      <c r="AI40" s="41"/>
      <c r="AJ40" s="89">
        <f t="shared" ref="AJ40:AU40" si="83">IF(AJ15="","",1)</f>
        <v>1</v>
      </c>
      <c r="AK40" s="89" t="str">
        <f t="shared" si="83"/>
        <v/>
      </c>
      <c r="AL40" s="89" t="str">
        <f t="shared" si="83"/>
        <v/>
      </c>
      <c r="AM40" s="89" t="str">
        <f t="shared" si="83"/>
        <v/>
      </c>
      <c r="AN40" s="89" t="str">
        <f t="shared" si="83"/>
        <v/>
      </c>
      <c r="AO40" s="89" t="str">
        <f t="shared" si="83"/>
        <v/>
      </c>
      <c r="AP40" s="89" t="str">
        <f t="shared" si="83"/>
        <v/>
      </c>
      <c r="AQ40" s="89" t="str">
        <f t="shared" si="83"/>
        <v/>
      </c>
      <c r="AR40" s="89" t="str">
        <f t="shared" si="83"/>
        <v/>
      </c>
      <c r="AS40" s="89" t="str">
        <f t="shared" si="83"/>
        <v/>
      </c>
      <c r="AT40" s="89" t="str">
        <f t="shared" si="83"/>
        <v/>
      </c>
      <c r="AU40" s="89">
        <f t="shared" si="83"/>
        <v>1</v>
      </c>
      <c r="AV40" s="41"/>
      <c r="AW40" s="41"/>
      <c r="AX40" s="41"/>
      <c r="AY40" s="41"/>
      <c r="AZ40" s="89">
        <f t="shared" ref="AZ40:BK40" si="84">IF(AZ15="","",1)</f>
        <v>1</v>
      </c>
      <c r="BA40" s="89" t="str">
        <f t="shared" si="84"/>
        <v/>
      </c>
      <c r="BB40" s="89" t="str">
        <f t="shared" si="84"/>
        <v/>
      </c>
      <c r="BC40" s="89" t="str">
        <f t="shared" si="84"/>
        <v/>
      </c>
      <c r="BD40" s="89" t="str">
        <f t="shared" si="84"/>
        <v/>
      </c>
      <c r="BE40" s="89" t="str">
        <f t="shared" si="84"/>
        <v/>
      </c>
      <c r="BF40" s="89" t="str">
        <f t="shared" si="84"/>
        <v/>
      </c>
      <c r="BG40" s="89" t="str">
        <f t="shared" si="84"/>
        <v/>
      </c>
      <c r="BH40" s="89" t="str">
        <f t="shared" si="84"/>
        <v/>
      </c>
      <c r="BI40" s="89" t="str">
        <f t="shared" si="84"/>
        <v/>
      </c>
      <c r="BJ40" s="89" t="str">
        <f t="shared" si="84"/>
        <v/>
      </c>
      <c r="BK40" s="89">
        <f t="shared" si="84"/>
        <v>1</v>
      </c>
      <c r="BL40" s="41"/>
      <c r="BM40" s="41"/>
      <c r="BN40" s="41"/>
      <c r="BO40" s="41"/>
      <c r="BP40" s="89">
        <f t="shared" ref="BP40:CA40" si="85">IF(BP15="","",1)</f>
        <v>1</v>
      </c>
      <c r="BQ40" s="89" t="str">
        <f t="shared" si="85"/>
        <v/>
      </c>
      <c r="BR40" s="89" t="str">
        <f t="shared" si="85"/>
        <v/>
      </c>
      <c r="BS40" s="89" t="str">
        <f t="shared" si="85"/>
        <v/>
      </c>
      <c r="BT40" s="89" t="str">
        <f t="shared" si="85"/>
        <v/>
      </c>
      <c r="BU40" s="89" t="str">
        <f t="shared" si="85"/>
        <v/>
      </c>
      <c r="BV40" s="89" t="str">
        <f t="shared" si="85"/>
        <v/>
      </c>
      <c r="BW40" s="89" t="str">
        <f t="shared" si="85"/>
        <v/>
      </c>
      <c r="BX40" s="89" t="str">
        <f t="shared" si="85"/>
        <v/>
      </c>
      <c r="BY40" s="89" t="str">
        <f t="shared" si="85"/>
        <v/>
      </c>
      <c r="BZ40" s="89" t="str">
        <f t="shared" si="85"/>
        <v/>
      </c>
      <c r="CA40" s="89">
        <f t="shared" si="85"/>
        <v>1</v>
      </c>
      <c r="CB40" s="41"/>
      <c r="CC40" s="41"/>
      <c r="CD40" s="41"/>
      <c r="CE40" s="41"/>
      <c r="CF40" s="41"/>
      <c r="CG40" s="41"/>
      <c r="CH40" s="41"/>
      <c r="CI40" s="41"/>
      <c r="CJ40" s="41"/>
    </row>
    <row r="41" ht="30.0" customHeight="1">
      <c r="A41" s="90"/>
      <c r="B41" s="41"/>
      <c r="C41" s="41"/>
      <c r="D41" s="89">
        <f t="shared" ref="D41:O41" si="86">IF(D19="","",1)</f>
        <v>1</v>
      </c>
      <c r="E41" s="89">
        <f t="shared" si="86"/>
        <v>1</v>
      </c>
      <c r="F41" s="89">
        <f t="shared" si="86"/>
        <v>1</v>
      </c>
      <c r="G41" s="89">
        <f t="shared" si="86"/>
        <v>1</v>
      </c>
      <c r="H41" s="89" t="str">
        <f t="shared" si="86"/>
        <v/>
      </c>
      <c r="I41" s="89" t="str">
        <f t="shared" si="86"/>
        <v/>
      </c>
      <c r="J41" s="89" t="str">
        <f t="shared" si="86"/>
        <v/>
      </c>
      <c r="K41" s="89" t="str">
        <f t="shared" si="86"/>
        <v/>
      </c>
      <c r="L41" s="89" t="str">
        <f t="shared" si="86"/>
        <v/>
      </c>
      <c r="M41" s="89" t="str">
        <f t="shared" si="86"/>
        <v/>
      </c>
      <c r="N41" s="89" t="str">
        <f t="shared" si="86"/>
        <v/>
      </c>
      <c r="O41" s="89" t="str">
        <f t="shared" si="86"/>
        <v/>
      </c>
      <c r="P41" s="41"/>
      <c r="Q41" s="41"/>
      <c r="R41" s="41"/>
      <c r="S41" s="41"/>
      <c r="T41" s="89" t="str">
        <f t="shared" ref="T41:AE41" si="87">IF(T19="","",1)</f>
        <v/>
      </c>
      <c r="U41" s="89" t="str">
        <f t="shared" si="87"/>
        <v/>
      </c>
      <c r="V41" s="89" t="str">
        <f t="shared" si="87"/>
        <v/>
      </c>
      <c r="W41" s="89" t="str">
        <f t="shared" si="87"/>
        <v/>
      </c>
      <c r="X41" s="89" t="str">
        <f t="shared" si="87"/>
        <v/>
      </c>
      <c r="Y41" s="89" t="str">
        <f t="shared" si="87"/>
        <v/>
      </c>
      <c r="Z41" s="89" t="str">
        <f t="shared" si="87"/>
        <v/>
      </c>
      <c r="AA41" s="89" t="str">
        <f t="shared" si="87"/>
        <v/>
      </c>
      <c r="AB41" s="89" t="str">
        <f t="shared" si="87"/>
        <v/>
      </c>
      <c r="AC41" s="89" t="str">
        <f t="shared" si="87"/>
        <v/>
      </c>
      <c r="AD41" s="89" t="str">
        <f t="shared" si="87"/>
        <v/>
      </c>
      <c r="AE41" s="89">
        <f t="shared" si="87"/>
        <v>1</v>
      </c>
      <c r="AF41" s="41"/>
      <c r="AG41" s="41"/>
      <c r="AH41" s="41"/>
      <c r="AI41" s="41"/>
      <c r="AJ41" s="89">
        <f t="shared" ref="AJ41:AU41" si="88">IF(AJ19="","",1)</f>
        <v>1</v>
      </c>
      <c r="AK41" s="89" t="str">
        <f t="shared" si="88"/>
        <v/>
      </c>
      <c r="AL41" s="89" t="str">
        <f t="shared" si="88"/>
        <v/>
      </c>
      <c r="AM41" s="89" t="str">
        <f t="shared" si="88"/>
        <v/>
      </c>
      <c r="AN41" s="89" t="str">
        <f t="shared" si="88"/>
        <v/>
      </c>
      <c r="AO41" s="89" t="str">
        <f t="shared" si="88"/>
        <v/>
      </c>
      <c r="AP41" s="89" t="str">
        <f t="shared" si="88"/>
        <v/>
      </c>
      <c r="AQ41" s="89" t="str">
        <f t="shared" si="88"/>
        <v/>
      </c>
      <c r="AR41" s="89" t="str">
        <f t="shared" si="88"/>
        <v/>
      </c>
      <c r="AS41" s="89" t="str">
        <f t="shared" si="88"/>
        <v/>
      </c>
      <c r="AT41" s="89" t="str">
        <f t="shared" si="88"/>
        <v/>
      </c>
      <c r="AU41" s="89">
        <f t="shared" si="88"/>
        <v>1</v>
      </c>
      <c r="AV41" s="41"/>
      <c r="AW41" s="41"/>
      <c r="AX41" s="41"/>
      <c r="AY41" s="41"/>
      <c r="AZ41" s="89">
        <f t="shared" ref="AZ41:BK41" si="89">IF(AZ19="","",1)</f>
        <v>1</v>
      </c>
      <c r="BA41" s="89" t="str">
        <f t="shared" si="89"/>
        <v/>
      </c>
      <c r="BB41" s="89" t="str">
        <f t="shared" si="89"/>
        <v/>
      </c>
      <c r="BC41" s="89" t="str">
        <f t="shared" si="89"/>
        <v/>
      </c>
      <c r="BD41" s="89" t="str">
        <f t="shared" si="89"/>
        <v/>
      </c>
      <c r="BE41" s="89" t="str">
        <f t="shared" si="89"/>
        <v/>
      </c>
      <c r="BF41" s="89" t="str">
        <f t="shared" si="89"/>
        <v/>
      </c>
      <c r="BG41" s="89" t="str">
        <f t="shared" si="89"/>
        <v/>
      </c>
      <c r="BH41" s="89" t="str">
        <f t="shared" si="89"/>
        <v/>
      </c>
      <c r="BI41" s="89" t="str">
        <f t="shared" si="89"/>
        <v/>
      </c>
      <c r="BJ41" s="89" t="str">
        <f t="shared" si="89"/>
        <v/>
      </c>
      <c r="BK41" s="89">
        <f t="shared" si="89"/>
        <v>1</v>
      </c>
      <c r="BL41" s="41"/>
      <c r="BM41" s="41"/>
      <c r="BN41" s="41"/>
      <c r="BO41" s="41"/>
      <c r="BP41" s="89">
        <f t="shared" ref="BP41:CA41" si="90">IF(BP19="","",1)</f>
        <v>1</v>
      </c>
      <c r="BQ41" s="89" t="str">
        <f t="shared" si="90"/>
        <v/>
      </c>
      <c r="BR41" s="89" t="str">
        <f t="shared" si="90"/>
        <v/>
      </c>
      <c r="BS41" s="89" t="str">
        <f t="shared" si="90"/>
        <v/>
      </c>
      <c r="BT41" s="89" t="str">
        <f t="shared" si="90"/>
        <v/>
      </c>
      <c r="BU41" s="89" t="str">
        <f t="shared" si="90"/>
        <v/>
      </c>
      <c r="BV41" s="89" t="str">
        <f t="shared" si="90"/>
        <v/>
      </c>
      <c r="BW41" s="89" t="str">
        <f t="shared" si="90"/>
        <v/>
      </c>
      <c r="BX41" s="89" t="str">
        <f t="shared" si="90"/>
        <v/>
      </c>
      <c r="BY41" s="89" t="str">
        <f t="shared" si="90"/>
        <v/>
      </c>
      <c r="BZ41" s="89" t="str">
        <f t="shared" si="90"/>
        <v/>
      </c>
      <c r="CA41" s="89">
        <f t="shared" si="90"/>
        <v>1</v>
      </c>
      <c r="CB41" s="41"/>
      <c r="CC41" s="41"/>
      <c r="CD41" s="41"/>
      <c r="CE41" s="41"/>
      <c r="CF41" s="41"/>
      <c r="CG41" s="41"/>
      <c r="CH41" s="41"/>
      <c r="CI41" s="41"/>
      <c r="CJ41" s="41"/>
    </row>
    <row r="42" ht="30.0" customHeight="1">
      <c r="A42" s="90"/>
      <c r="B42" s="41"/>
      <c r="C42" s="41"/>
      <c r="D42" s="89">
        <f t="shared" ref="D42:O42" si="91">IF(D20="","",1)</f>
        <v>1</v>
      </c>
      <c r="E42" s="89">
        <f t="shared" si="91"/>
        <v>1</v>
      </c>
      <c r="F42" s="89">
        <f t="shared" si="91"/>
        <v>1</v>
      </c>
      <c r="G42" s="89">
        <f t="shared" si="91"/>
        <v>1</v>
      </c>
      <c r="H42" s="89" t="str">
        <f t="shared" si="91"/>
        <v/>
      </c>
      <c r="I42" s="89" t="str">
        <f t="shared" si="91"/>
        <v/>
      </c>
      <c r="J42" s="89" t="str">
        <f t="shared" si="91"/>
        <v/>
      </c>
      <c r="K42" s="89" t="str">
        <f t="shared" si="91"/>
        <v/>
      </c>
      <c r="L42" s="89" t="str">
        <f t="shared" si="91"/>
        <v/>
      </c>
      <c r="M42" s="89" t="str">
        <f t="shared" si="91"/>
        <v/>
      </c>
      <c r="N42" s="89" t="str">
        <f t="shared" si="91"/>
        <v/>
      </c>
      <c r="O42" s="89" t="str">
        <f t="shared" si="91"/>
        <v/>
      </c>
      <c r="P42" s="41"/>
      <c r="Q42" s="41"/>
      <c r="R42" s="41"/>
      <c r="S42" s="41"/>
      <c r="T42" s="89" t="str">
        <f t="shared" ref="T42:AE42" si="92">IF(T20="","",1)</f>
        <v/>
      </c>
      <c r="U42" s="89" t="str">
        <f t="shared" si="92"/>
        <v/>
      </c>
      <c r="V42" s="89" t="str">
        <f t="shared" si="92"/>
        <v/>
      </c>
      <c r="W42" s="89" t="str">
        <f t="shared" si="92"/>
        <v/>
      </c>
      <c r="X42" s="89" t="str">
        <f t="shared" si="92"/>
        <v/>
      </c>
      <c r="Y42" s="89" t="str">
        <f t="shared" si="92"/>
        <v/>
      </c>
      <c r="Z42" s="89" t="str">
        <f t="shared" si="92"/>
        <v/>
      </c>
      <c r="AA42" s="89" t="str">
        <f t="shared" si="92"/>
        <v/>
      </c>
      <c r="AB42" s="89" t="str">
        <f t="shared" si="92"/>
        <v/>
      </c>
      <c r="AC42" s="89" t="str">
        <f t="shared" si="92"/>
        <v/>
      </c>
      <c r="AD42" s="89" t="str">
        <f t="shared" si="92"/>
        <v/>
      </c>
      <c r="AE42" s="89">
        <f t="shared" si="92"/>
        <v>1</v>
      </c>
      <c r="AF42" s="41"/>
      <c r="AG42" s="41"/>
      <c r="AH42" s="41"/>
      <c r="AI42" s="41"/>
      <c r="AJ42" s="89">
        <f t="shared" ref="AJ42:AU42" si="93">IF(AJ20="","",1)</f>
        <v>1</v>
      </c>
      <c r="AK42" s="89" t="str">
        <f t="shared" si="93"/>
        <v/>
      </c>
      <c r="AL42" s="89" t="str">
        <f t="shared" si="93"/>
        <v/>
      </c>
      <c r="AM42" s="89" t="str">
        <f t="shared" si="93"/>
        <v/>
      </c>
      <c r="AN42" s="89" t="str">
        <f t="shared" si="93"/>
        <v/>
      </c>
      <c r="AO42" s="89" t="str">
        <f t="shared" si="93"/>
        <v/>
      </c>
      <c r="AP42" s="89" t="str">
        <f t="shared" si="93"/>
        <v/>
      </c>
      <c r="AQ42" s="89" t="str">
        <f t="shared" si="93"/>
        <v/>
      </c>
      <c r="AR42" s="89" t="str">
        <f t="shared" si="93"/>
        <v/>
      </c>
      <c r="AS42" s="89" t="str">
        <f t="shared" si="93"/>
        <v/>
      </c>
      <c r="AT42" s="89" t="str">
        <f t="shared" si="93"/>
        <v/>
      </c>
      <c r="AU42" s="89">
        <f t="shared" si="93"/>
        <v>1</v>
      </c>
      <c r="AV42" s="41"/>
      <c r="AW42" s="41"/>
      <c r="AX42" s="41"/>
      <c r="AY42" s="41"/>
      <c r="AZ42" s="89">
        <f t="shared" ref="AZ42:BK42" si="94">IF(AZ20="","",1)</f>
        <v>1</v>
      </c>
      <c r="BA42" s="89" t="str">
        <f t="shared" si="94"/>
        <v/>
      </c>
      <c r="BB42" s="89" t="str">
        <f t="shared" si="94"/>
        <v/>
      </c>
      <c r="BC42" s="89" t="str">
        <f t="shared" si="94"/>
        <v/>
      </c>
      <c r="BD42" s="89" t="str">
        <f t="shared" si="94"/>
        <v/>
      </c>
      <c r="BE42" s="89" t="str">
        <f t="shared" si="94"/>
        <v/>
      </c>
      <c r="BF42" s="89" t="str">
        <f t="shared" si="94"/>
        <v/>
      </c>
      <c r="BG42" s="89" t="str">
        <f t="shared" si="94"/>
        <v/>
      </c>
      <c r="BH42" s="89" t="str">
        <f t="shared" si="94"/>
        <v/>
      </c>
      <c r="BI42" s="89" t="str">
        <f t="shared" si="94"/>
        <v/>
      </c>
      <c r="BJ42" s="89" t="str">
        <f t="shared" si="94"/>
        <v/>
      </c>
      <c r="BK42" s="89">
        <f t="shared" si="94"/>
        <v>1</v>
      </c>
      <c r="BL42" s="41"/>
      <c r="BM42" s="41"/>
      <c r="BN42" s="41"/>
      <c r="BO42" s="41"/>
      <c r="BP42" s="89">
        <f t="shared" ref="BP42:CA42" si="95">IF(BP20="","",1)</f>
        <v>1</v>
      </c>
      <c r="BQ42" s="89" t="str">
        <f t="shared" si="95"/>
        <v/>
      </c>
      <c r="BR42" s="89" t="str">
        <f t="shared" si="95"/>
        <v/>
      </c>
      <c r="BS42" s="89" t="str">
        <f t="shared" si="95"/>
        <v/>
      </c>
      <c r="BT42" s="89" t="str">
        <f t="shared" si="95"/>
        <v/>
      </c>
      <c r="BU42" s="89" t="str">
        <f t="shared" si="95"/>
        <v/>
      </c>
      <c r="BV42" s="89" t="str">
        <f t="shared" si="95"/>
        <v/>
      </c>
      <c r="BW42" s="89" t="str">
        <f t="shared" si="95"/>
        <v/>
      </c>
      <c r="BX42" s="89" t="str">
        <f t="shared" si="95"/>
        <v/>
      </c>
      <c r="BY42" s="89" t="str">
        <f t="shared" si="95"/>
        <v/>
      </c>
      <c r="BZ42" s="89" t="str">
        <f t="shared" si="95"/>
        <v/>
      </c>
      <c r="CA42" s="89">
        <f t="shared" si="95"/>
        <v>1</v>
      </c>
      <c r="CB42" s="41"/>
      <c r="CC42" s="41"/>
      <c r="CD42" s="41"/>
      <c r="CE42" s="41"/>
      <c r="CF42" s="41"/>
      <c r="CG42" s="41"/>
      <c r="CH42" s="41"/>
      <c r="CI42" s="41"/>
      <c r="CJ42" s="41"/>
    </row>
    <row r="43" ht="30.0" customHeight="1">
      <c r="A43" s="90"/>
      <c r="B43" s="41"/>
      <c r="C43" s="41"/>
      <c r="D43" s="91">
        <f t="shared" ref="D43:O43" si="96">IF(D24="","",1)</f>
        <v>1</v>
      </c>
      <c r="E43" s="91">
        <f t="shared" si="96"/>
        <v>1</v>
      </c>
      <c r="F43" s="91">
        <f t="shared" si="96"/>
        <v>1</v>
      </c>
      <c r="G43" s="91">
        <f t="shared" si="96"/>
        <v>1</v>
      </c>
      <c r="H43" s="91" t="str">
        <f t="shared" si="96"/>
        <v/>
      </c>
      <c r="I43" s="91" t="str">
        <f t="shared" si="96"/>
        <v/>
      </c>
      <c r="J43" s="91" t="str">
        <f t="shared" si="96"/>
        <v/>
      </c>
      <c r="K43" s="91" t="str">
        <f t="shared" si="96"/>
        <v/>
      </c>
      <c r="L43" s="91" t="str">
        <f t="shared" si="96"/>
        <v/>
      </c>
      <c r="M43" s="91" t="str">
        <f t="shared" si="96"/>
        <v/>
      </c>
      <c r="N43" s="91" t="str">
        <f t="shared" si="96"/>
        <v/>
      </c>
      <c r="O43" s="91" t="str">
        <f t="shared" si="96"/>
        <v/>
      </c>
      <c r="P43" s="41"/>
      <c r="Q43" s="41"/>
      <c r="R43" s="41"/>
      <c r="S43" s="41"/>
      <c r="T43" s="91" t="str">
        <f t="shared" ref="T43:AE43" si="97">IF(T24="","",1)</f>
        <v/>
      </c>
      <c r="U43" s="91" t="str">
        <f t="shared" si="97"/>
        <v/>
      </c>
      <c r="V43" s="91" t="str">
        <f t="shared" si="97"/>
        <v/>
      </c>
      <c r="W43" s="91" t="str">
        <f t="shared" si="97"/>
        <v/>
      </c>
      <c r="X43" s="91" t="str">
        <f t="shared" si="97"/>
        <v/>
      </c>
      <c r="Y43" s="91" t="str">
        <f t="shared" si="97"/>
        <v/>
      </c>
      <c r="Z43" s="91" t="str">
        <f t="shared" si="97"/>
        <v/>
      </c>
      <c r="AA43" s="91" t="str">
        <f t="shared" si="97"/>
        <v/>
      </c>
      <c r="AB43" s="91" t="str">
        <f t="shared" si="97"/>
        <v/>
      </c>
      <c r="AC43" s="91" t="str">
        <f t="shared" si="97"/>
        <v/>
      </c>
      <c r="AD43" s="91" t="str">
        <f t="shared" si="97"/>
        <v/>
      </c>
      <c r="AE43" s="91">
        <f t="shared" si="97"/>
        <v>1</v>
      </c>
      <c r="AF43" s="41"/>
      <c r="AG43" s="41"/>
      <c r="AH43" s="41"/>
      <c r="AI43" s="41"/>
      <c r="AJ43" s="91">
        <f t="shared" ref="AJ43:AU43" si="98">IF(AJ24="","",1)</f>
        <v>1</v>
      </c>
      <c r="AK43" s="91" t="str">
        <f t="shared" si="98"/>
        <v/>
      </c>
      <c r="AL43" s="91" t="str">
        <f t="shared" si="98"/>
        <v/>
      </c>
      <c r="AM43" s="91" t="str">
        <f t="shared" si="98"/>
        <v/>
      </c>
      <c r="AN43" s="91" t="str">
        <f t="shared" si="98"/>
        <v/>
      </c>
      <c r="AO43" s="91" t="str">
        <f t="shared" si="98"/>
        <v/>
      </c>
      <c r="AP43" s="91" t="str">
        <f t="shared" si="98"/>
        <v/>
      </c>
      <c r="AQ43" s="91" t="str">
        <f t="shared" si="98"/>
        <v/>
      </c>
      <c r="AR43" s="91" t="str">
        <f t="shared" si="98"/>
        <v/>
      </c>
      <c r="AS43" s="91" t="str">
        <f t="shared" si="98"/>
        <v/>
      </c>
      <c r="AT43" s="91" t="str">
        <f t="shared" si="98"/>
        <v/>
      </c>
      <c r="AU43" s="91" t="str">
        <f t="shared" si="98"/>
        <v/>
      </c>
      <c r="AV43" s="41"/>
      <c r="AW43" s="41"/>
      <c r="AX43" s="41"/>
      <c r="AY43" s="41"/>
      <c r="AZ43" s="91">
        <f t="shared" ref="AZ43:BK43" si="99">IF(AZ24="","",1)</f>
        <v>1</v>
      </c>
      <c r="BA43" s="91" t="str">
        <f t="shared" si="99"/>
        <v/>
      </c>
      <c r="BB43" s="91" t="str">
        <f t="shared" si="99"/>
        <v/>
      </c>
      <c r="BC43" s="91" t="str">
        <f t="shared" si="99"/>
        <v/>
      </c>
      <c r="BD43" s="91" t="str">
        <f t="shared" si="99"/>
        <v/>
      </c>
      <c r="BE43" s="91" t="str">
        <f t="shared" si="99"/>
        <v/>
      </c>
      <c r="BF43" s="91" t="str">
        <f t="shared" si="99"/>
        <v/>
      </c>
      <c r="BG43" s="91" t="str">
        <f t="shared" si="99"/>
        <v/>
      </c>
      <c r="BH43" s="91" t="str">
        <f t="shared" si="99"/>
        <v/>
      </c>
      <c r="BI43" s="91" t="str">
        <f t="shared" si="99"/>
        <v/>
      </c>
      <c r="BJ43" s="91" t="str">
        <f t="shared" si="99"/>
        <v/>
      </c>
      <c r="BK43" s="91">
        <f t="shared" si="99"/>
        <v>1</v>
      </c>
      <c r="BL43" s="41"/>
      <c r="BM43" s="41"/>
      <c r="BN43" s="41"/>
      <c r="BO43" s="41"/>
      <c r="BP43" s="91">
        <f t="shared" ref="BP43:CA43" si="100">IF(BP24="","",1)</f>
        <v>1</v>
      </c>
      <c r="BQ43" s="91" t="str">
        <f t="shared" si="100"/>
        <v/>
      </c>
      <c r="BR43" s="91" t="str">
        <f t="shared" si="100"/>
        <v/>
      </c>
      <c r="BS43" s="91" t="str">
        <f t="shared" si="100"/>
        <v/>
      </c>
      <c r="BT43" s="91" t="str">
        <f t="shared" si="100"/>
        <v/>
      </c>
      <c r="BU43" s="91" t="str">
        <f t="shared" si="100"/>
        <v/>
      </c>
      <c r="BV43" s="91" t="str">
        <f t="shared" si="100"/>
        <v/>
      </c>
      <c r="BW43" s="91" t="str">
        <f t="shared" si="100"/>
        <v/>
      </c>
      <c r="BX43" s="91" t="str">
        <f t="shared" si="100"/>
        <v/>
      </c>
      <c r="BY43" s="91" t="str">
        <f t="shared" si="100"/>
        <v/>
      </c>
      <c r="BZ43" s="91" t="str">
        <f t="shared" si="100"/>
        <v/>
      </c>
      <c r="CA43" s="91">
        <f t="shared" si="100"/>
        <v>1</v>
      </c>
      <c r="CB43" s="41"/>
      <c r="CC43" s="41"/>
      <c r="CD43" s="41"/>
      <c r="CE43" s="41"/>
      <c r="CF43" s="41"/>
      <c r="CG43" s="41"/>
      <c r="CH43" s="41"/>
      <c r="CI43" s="41"/>
      <c r="CJ43" s="41"/>
    </row>
    <row r="44" ht="30.0" customHeight="1">
      <c r="A44" s="90"/>
      <c r="B44" s="41"/>
      <c r="C44" s="41"/>
      <c r="D44" s="89">
        <f t="shared" ref="D44:O44" si="101">IF(D25="","",1)</f>
        <v>1</v>
      </c>
      <c r="E44" s="89">
        <f t="shared" si="101"/>
        <v>1</v>
      </c>
      <c r="F44" s="89">
        <f t="shared" si="101"/>
        <v>1</v>
      </c>
      <c r="G44" s="89">
        <f t="shared" si="101"/>
        <v>1</v>
      </c>
      <c r="H44" s="89" t="str">
        <f t="shared" si="101"/>
        <v/>
      </c>
      <c r="I44" s="89" t="str">
        <f t="shared" si="101"/>
        <v/>
      </c>
      <c r="J44" s="89" t="str">
        <f t="shared" si="101"/>
        <v/>
      </c>
      <c r="K44" s="89" t="str">
        <f t="shared" si="101"/>
        <v/>
      </c>
      <c r="L44" s="89" t="str">
        <f t="shared" si="101"/>
        <v/>
      </c>
      <c r="M44" s="89" t="str">
        <f t="shared" si="101"/>
        <v/>
      </c>
      <c r="N44" s="89" t="str">
        <f t="shared" si="101"/>
        <v/>
      </c>
      <c r="O44" s="89" t="str">
        <f t="shared" si="101"/>
        <v/>
      </c>
      <c r="P44" s="41"/>
      <c r="Q44" s="41"/>
      <c r="R44" s="41"/>
      <c r="S44" s="41"/>
      <c r="T44" s="89" t="str">
        <f t="shared" ref="T44:AE44" si="102">IF(T25="","",1)</f>
        <v/>
      </c>
      <c r="U44" s="89" t="str">
        <f t="shared" si="102"/>
        <v/>
      </c>
      <c r="V44" s="89" t="str">
        <f t="shared" si="102"/>
        <v/>
      </c>
      <c r="W44" s="89" t="str">
        <f t="shared" si="102"/>
        <v/>
      </c>
      <c r="X44" s="89" t="str">
        <f t="shared" si="102"/>
        <v/>
      </c>
      <c r="Y44" s="89" t="str">
        <f t="shared" si="102"/>
        <v/>
      </c>
      <c r="Z44" s="89" t="str">
        <f t="shared" si="102"/>
        <v/>
      </c>
      <c r="AA44" s="89" t="str">
        <f t="shared" si="102"/>
        <v/>
      </c>
      <c r="AB44" s="89" t="str">
        <f t="shared" si="102"/>
        <v/>
      </c>
      <c r="AC44" s="89" t="str">
        <f t="shared" si="102"/>
        <v/>
      </c>
      <c r="AD44" s="89" t="str">
        <f t="shared" si="102"/>
        <v/>
      </c>
      <c r="AE44" s="89">
        <f t="shared" si="102"/>
        <v>1</v>
      </c>
      <c r="AF44" s="41"/>
      <c r="AG44" s="41"/>
      <c r="AH44" s="41"/>
      <c r="AI44" s="41"/>
      <c r="AJ44" s="89">
        <f t="shared" ref="AJ44:AU44" si="103">IF(AJ25="","",1)</f>
        <v>1</v>
      </c>
      <c r="AK44" s="89" t="str">
        <f t="shared" si="103"/>
        <v/>
      </c>
      <c r="AL44" s="89" t="str">
        <f t="shared" si="103"/>
        <v/>
      </c>
      <c r="AM44" s="89" t="str">
        <f t="shared" si="103"/>
        <v/>
      </c>
      <c r="AN44" s="89" t="str">
        <f t="shared" si="103"/>
        <v/>
      </c>
      <c r="AO44" s="89" t="str">
        <f t="shared" si="103"/>
        <v/>
      </c>
      <c r="AP44" s="89" t="str">
        <f t="shared" si="103"/>
        <v/>
      </c>
      <c r="AQ44" s="89" t="str">
        <f t="shared" si="103"/>
        <v/>
      </c>
      <c r="AR44" s="89" t="str">
        <f t="shared" si="103"/>
        <v/>
      </c>
      <c r="AS44" s="89" t="str">
        <f t="shared" si="103"/>
        <v/>
      </c>
      <c r="AT44" s="89" t="str">
        <f t="shared" si="103"/>
        <v/>
      </c>
      <c r="AU44" s="89" t="str">
        <f t="shared" si="103"/>
        <v/>
      </c>
      <c r="AV44" s="41"/>
      <c r="AW44" s="41"/>
      <c r="AX44" s="41"/>
      <c r="AY44" s="41"/>
      <c r="AZ44" s="89">
        <f t="shared" ref="AZ44:BK44" si="104">IF(AZ25="","",1)</f>
        <v>1</v>
      </c>
      <c r="BA44" s="89" t="str">
        <f t="shared" si="104"/>
        <v/>
      </c>
      <c r="BB44" s="89" t="str">
        <f t="shared" si="104"/>
        <v/>
      </c>
      <c r="BC44" s="89" t="str">
        <f t="shared" si="104"/>
        <v/>
      </c>
      <c r="BD44" s="89" t="str">
        <f t="shared" si="104"/>
        <v/>
      </c>
      <c r="BE44" s="89" t="str">
        <f t="shared" si="104"/>
        <v/>
      </c>
      <c r="BF44" s="89" t="str">
        <f t="shared" si="104"/>
        <v/>
      </c>
      <c r="BG44" s="89" t="str">
        <f t="shared" si="104"/>
        <v/>
      </c>
      <c r="BH44" s="89" t="str">
        <f t="shared" si="104"/>
        <v/>
      </c>
      <c r="BI44" s="89" t="str">
        <f t="shared" si="104"/>
        <v/>
      </c>
      <c r="BJ44" s="89" t="str">
        <f t="shared" si="104"/>
        <v/>
      </c>
      <c r="BK44" s="89">
        <f t="shared" si="104"/>
        <v>1</v>
      </c>
      <c r="BL44" s="41"/>
      <c r="BM44" s="41"/>
      <c r="BN44" s="41"/>
      <c r="BO44" s="41"/>
      <c r="BP44" s="89">
        <f t="shared" ref="BP44:CA44" si="105">IF(BP25="","",1)</f>
        <v>1</v>
      </c>
      <c r="BQ44" s="89" t="str">
        <f t="shared" si="105"/>
        <v/>
      </c>
      <c r="BR44" s="89" t="str">
        <f t="shared" si="105"/>
        <v/>
      </c>
      <c r="BS44" s="89" t="str">
        <f t="shared" si="105"/>
        <v/>
      </c>
      <c r="BT44" s="89" t="str">
        <f t="shared" si="105"/>
        <v/>
      </c>
      <c r="BU44" s="89" t="str">
        <f t="shared" si="105"/>
        <v/>
      </c>
      <c r="BV44" s="89" t="str">
        <f t="shared" si="105"/>
        <v/>
      </c>
      <c r="BW44" s="89" t="str">
        <f t="shared" si="105"/>
        <v/>
      </c>
      <c r="BX44" s="89" t="str">
        <f t="shared" si="105"/>
        <v/>
      </c>
      <c r="BY44" s="89" t="str">
        <f t="shared" si="105"/>
        <v/>
      </c>
      <c r="BZ44" s="89" t="str">
        <f t="shared" si="105"/>
        <v/>
      </c>
      <c r="CA44" s="89">
        <f t="shared" si="105"/>
        <v>1</v>
      </c>
      <c r="CB44" s="41"/>
      <c r="CC44" s="41"/>
      <c r="CD44" s="41"/>
      <c r="CE44" s="41"/>
      <c r="CF44" s="41"/>
      <c r="CG44" s="41"/>
      <c r="CH44" s="41"/>
      <c r="CI44" s="41"/>
      <c r="CJ44" s="41"/>
    </row>
    <row r="45" ht="30.0" customHeight="1">
      <c r="A45" s="90"/>
      <c r="B45" s="41"/>
      <c r="C45" s="41"/>
      <c r="D45" s="89" t="str">
        <f t="shared" ref="D45:O45" si="106">IF(D29="","",1)</f>
        <v/>
      </c>
      <c r="E45" s="89" t="str">
        <f t="shared" si="106"/>
        <v/>
      </c>
      <c r="F45" s="89" t="str">
        <f t="shared" si="106"/>
        <v/>
      </c>
      <c r="G45" s="89" t="str">
        <f t="shared" si="106"/>
        <v/>
      </c>
      <c r="H45" s="89" t="str">
        <f t="shared" si="106"/>
        <v/>
      </c>
      <c r="I45" s="89" t="str">
        <f t="shared" si="106"/>
        <v/>
      </c>
      <c r="J45" s="89" t="str">
        <f t="shared" si="106"/>
        <v/>
      </c>
      <c r="K45" s="89" t="str">
        <f t="shared" si="106"/>
        <v/>
      </c>
      <c r="L45" s="89" t="str">
        <f t="shared" si="106"/>
        <v/>
      </c>
      <c r="M45" s="89" t="str">
        <f t="shared" si="106"/>
        <v/>
      </c>
      <c r="N45" s="89" t="str">
        <f t="shared" si="106"/>
        <v/>
      </c>
      <c r="O45" s="89" t="str">
        <f t="shared" si="106"/>
        <v/>
      </c>
      <c r="P45" s="41"/>
      <c r="Q45" s="41"/>
      <c r="R45" s="41"/>
      <c r="S45" s="41"/>
      <c r="T45" s="89" t="str">
        <f t="shared" ref="T45:AE45" si="107">IF(T29="","",1)</f>
        <v/>
      </c>
      <c r="U45" s="89" t="str">
        <f t="shared" si="107"/>
        <v/>
      </c>
      <c r="V45" s="89" t="str">
        <f t="shared" si="107"/>
        <v/>
      </c>
      <c r="W45" s="89" t="str">
        <f t="shared" si="107"/>
        <v/>
      </c>
      <c r="X45" s="89" t="str">
        <f t="shared" si="107"/>
        <v/>
      </c>
      <c r="Y45" s="89" t="str">
        <f t="shared" si="107"/>
        <v/>
      </c>
      <c r="Z45" s="89" t="str">
        <f t="shared" si="107"/>
        <v/>
      </c>
      <c r="AA45" s="89" t="str">
        <f t="shared" si="107"/>
        <v/>
      </c>
      <c r="AB45" s="89" t="str">
        <f t="shared" si="107"/>
        <v/>
      </c>
      <c r="AC45" s="89" t="str">
        <f t="shared" si="107"/>
        <v/>
      </c>
      <c r="AD45" s="89" t="str">
        <f t="shared" si="107"/>
        <v/>
      </c>
      <c r="AE45" s="89">
        <f t="shared" si="107"/>
        <v>1</v>
      </c>
      <c r="AF45" s="41"/>
      <c r="AG45" s="41"/>
      <c r="AH45" s="41"/>
      <c r="AI45" s="41"/>
      <c r="AJ45" s="89">
        <f t="shared" ref="AJ45:AU45" si="108">IF(AJ29="","",1)</f>
        <v>1</v>
      </c>
      <c r="AK45" s="89" t="str">
        <f t="shared" si="108"/>
        <v/>
      </c>
      <c r="AL45" s="89" t="str">
        <f t="shared" si="108"/>
        <v/>
      </c>
      <c r="AM45" s="89" t="str">
        <f t="shared" si="108"/>
        <v/>
      </c>
      <c r="AN45" s="89" t="str">
        <f t="shared" si="108"/>
        <v/>
      </c>
      <c r="AO45" s="89" t="str">
        <f t="shared" si="108"/>
        <v/>
      </c>
      <c r="AP45" s="89" t="str">
        <f t="shared" si="108"/>
        <v/>
      </c>
      <c r="AQ45" s="89" t="str">
        <f t="shared" si="108"/>
        <v/>
      </c>
      <c r="AR45" s="89" t="str">
        <f t="shared" si="108"/>
        <v/>
      </c>
      <c r="AS45" s="89" t="str">
        <f t="shared" si="108"/>
        <v/>
      </c>
      <c r="AT45" s="89" t="str">
        <f t="shared" si="108"/>
        <v/>
      </c>
      <c r="AU45" s="89" t="str">
        <f t="shared" si="108"/>
        <v/>
      </c>
      <c r="AV45" s="41"/>
      <c r="AW45" s="41"/>
      <c r="AX45" s="41"/>
      <c r="AY45" s="41"/>
      <c r="AZ45" s="89">
        <f t="shared" ref="AZ45:BK45" si="109">IF(AZ29="","",1)</f>
        <v>1</v>
      </c>
      <c r="BA45" s="89" t="str">
        <f t="shared" si="109"/>
        <v/>
      </c>
      <c r="BB45" s="89" t="str">
        <f t="shared" si="109"/>
        <v/>
      </c>
      <c r="BC45" s="89" t="str">
        <f t="shared" si="109"/>
        <v/>
      </c>
      <c r="BD45" s="89" t="str">
        <f t="shared" si="109"/>
        <v/>
      </c>
      <c r="BE45" s="89" t="str">
        <f t="shared" si="109"/>
        <v/>
      </c>
      <c r="BF45" s="89" t="str">
        <f t="shared" si="109"/>
        <v/>
      </c>
      <c r="BG45" s="89" t="str">
        <f t="shared" si="109"/>
        <v/>
      </c>
      <c r="BH45" s="89" t="str">
        <f t="shared" si="109"/>
        <v/>
      </c>
      <c r="BI45" s="89" t="str">
        <f t="shared" si="109"/>
        <v/>
      </c>
      <c r="BJ45" s="89" t="str">
        <f t="shared" si="109"/>
        <v/>
      </c>
      <c r="BK45" s="89">
        <f t="shared" si="109"/>
        <v>1</v>
      </c>
      <c r="BL45" s="41"/>
      <c r="BM45" s="41"/>
      <c r="BN45" s="41"/>
      <c r="BO45" s="41"/>
      <c r="BP45" s="89">
        <f t="shared" ref="BP45:CA45" si="110">IF(BP29="","",1)</f>
        <v>1</v>
      </c>
      <c r="BQ45" s="89" t="str">
        <f t="shared" si="110"/>
        <v/>
      </c>
      <c r="BR45" s="89" t="str">
        <f t="shared" si="110"/>
        <v/>
      </c>
      <c r="BS45" s="89" t="str">
        <f t="shared" si="110"/>
        <v/>
      </c>
      <c r="BT45" s="89" t="str">
        <f t="shared" si="110"/>
        <v/>
      </c>
      <c r="BU45" s="89" t="str">
        <f t="shared" si="110"/>
        <v/>
      </c>
      <c r="BV45" s="89" t="str">
        <f t="shared" si="110"/>
        <v/>
      </c>
      <c r="BW45" s="89" t="str">
        <f t="shared" si="110"/>
        <v/>
      </c>
      <c r="BX45" s="89" t="str">
        <f t="shared" si="110"/>
        <v/>
      </c>
      <c r="BY45" s="89" t="str">
        <f t="shared" si="110"/>
        <v/>
      </c>
      <c r="BZ45" s="89" t="str">
        <f t="shared" si="110"/>
        <v/>
      </c>
      <c r="CA45" s="89">
        <f t="shared" si="110"/>
        <v>1</v>
      </c>
      <c r="CB45" s="41"/>
      <c r="CC45" s="41"/>
      <c r="CD45" s="41"/>
      <c r="CE45" s="41"/>
      <c r="CF45" s="41"/>
      <c r="CG45" s="41"/>
      <c r="CH45" s="41"/>
      <c r="CI45" s="41"/>
      <c r="CJ45" s="41"/>
    </row>
    <row r="46" ht="30.0" customHeight="1">
      <c r="A46" s="90"/>
      <c r="B46" s="41"/>
      <c r="C46" s="41"/>
      <c r="D46" s="89" t="str">
        <f t="shared" ref="D46:O46" si="111">IF(D30="","",1)</f>
        <v/>
      </c>
      <c r="E46" s="89" t="str">
        <f t="shared" si="111"/>
        <v/>
      </c>
      <c r="F46" s="89" t="str">
        <f t="shared" si="111"/>
        <v/>
      </c>
      <c r="G46" s="89" t="str">
        <f t="shared" si="111"/>
        <v/>
      </c>
      <c r="H46" s="89" t="str">
        <f t="shared" si="111"/>
        <v/>
      </c>
      <c r="I46" s="89" t="str">
        <f t="shared" si="111"/>
        <v/>
      </c>
      <c r="J46" s="89" t="str">
        <f t="shared" si="111"/>
        <v/>
      </c>
      <c r="K46" s="89" t="str">
        <f t="shared" si="111"/>
        <v/>
      </c>
      <c r="L46" s="89" t="str">
        <f t="shared" si="111"/>
        <v/>
      </c>
      <c r="M46" s="89" t="str">
        <f t="shared" si="111"/>
        <v/>
      </c>
      <c r="N46" s="89" t="str">
        <f t="shared" si="111"/>
        <v/>
      </c>
      <c r="O46" s="89" t="str">
        <f t="shared" si="111"/>
        <v/>
      </c>
      <c r="P46" s="41"/>
      <c r="Q46" s="41"/>
      <c r="R46" s="41"/>
      <c r="S46" s="41"/>
      <c r="T46" s="89" t="str">
        <f t="shared" ref="T46:AE46" si="112">IF(T30="","",1)</f>
        <v/>
      </c>
      <c r="U46" s="89" t="str">
        <f t="shared" si="112"/>
        <v/>
      </c>
      <c r="V46" s="89" t="str">
        <f t="shared" si="112"/>
        <v/>
      </c>
      <c r="W46" s="89" t="str">
        <f t="shared" si="112"/>
        <v/>
      </c>
      <c r="X46" s="89" t="str">
        <f t="shared" si="112"/>
        <v/>
      </c>
      <c r="Y46" s="89" t="str">
        <f t="shared" si="112"/>
        <v/>
      </c>
      <c r="Z46" s="89" t="str">
        <f t="shared" si="112"/>
        <v/>
      </c>
      <c r="AA46" s="89" t="str">
        <f t="shared" si="112"/>
        <v/>
      </c>
      <c r="AB46" s="89" t="str">
        <f t="shared" si="112"/>
        <v/>
      </c>
      <c r="AC46" s="89" t="str">
        <f t="shared" si="112"/>
        <v/>
      </c>
      <c r="AD46" s="89" t="str">
        <f t="shared" si="112"/>
        <v/>
      </c>
      <c r="AE46" s="89">
        <f t="shared" si="112"/>
        <v>1</v>
      </c>
      <c r="AF46" s="41"/>
      <c r="AG46" s="41"/>
      <c r="AH46" s="41"/>
      <c r="AI46" s="41"/>
      <c r="AJ46" s="89">
        <f t="shared" ref="AJ46:AU46" si="113">IF(AJ30="","",1)</f>
        <v>1</v>
      </c>
      <c r="AK46" s="89" t="str">
        <f t="shared" si="113"/>
        <v/>
      </c>
      <c r="AL46" s="89" t="str">
        <f t="shared" si="113"/>
        <v/>
      </c>
      <c r="AM46" s="89" t="str">
        <f t="shared" si="113"/>
        <v/>
      </c>
      <c r="AN46" s="89" t="str">
        <f t="shared" si="113"/>
        <v/>
      </c>
      <c r="AO46" s="89" t="str">
        <f t="shared" si="113"/>
        <v/>
      </c>
      <c r="AP46" s="89" t="str">
        <f t="shared" si="113"/>
        <v/>
      </c>
      <c r="AQ46" s="89" t="str">
        <f t="shared" si="113"/>
        <v/>
      </c>
      <c r="AR46" s="89" t="str">
        <f t="shared" si="113"/>
        <v/>
      </c>
      <c r="AS46" s="89" t="str">
        <f t="shared" si="113"/>
        <v/>
      </c>
      <c r="AT46" s="89" t="str">
        <f t="shared" si="113"/>
        <v/>
      </c>
      <c r="AU46" s="89" t="str">
        <f t="shared" si="113"/>
        <v/>
      </c>
      <c r="AV46" s="41"/>
      <c r="AW46" s="41"/>
      <c r="AX46" s="41"/>
      <c r="AY46" s="41"/>
      <c r="AZ46" s="89">
        <f t="shared" ref="AZ46:BK46" si="114">IF(AZ30="","",1)</f>
        <v>1</v>
      </c>
      <c r="BA46" s="89" t="str">
        <f t="shared" si="114"/>
        <v/>
      </c>
      <c r="BB46" s="89" t="str">
        <f t="shared" si="114"/>
        <v/>
      </c>
      <c r="BC46" s="89" t="str">
        <f t="shared" si="114"/>
        <v/>
      </c>
      <c r="BD46" s="89" t="str">
        <f t="shared" si="114"/>
        <v/>
      </c>
      <c r="BE46" s="89" t="str">
        <f t="shared" si="114"/>
        <v/>
      </c>
      <c r="BF46" s="89" t="str">
        <f t="shared" si="114"/>
        <v/>
      </c>
      <c r="BG46" s="89" t="str">
        <f t="shared" si="114"/>
        <v/>
      </c>
      <c r="BH46" s="89" t="str">
        <f t="shared" si="114"/>
        <v/>
      </c>
      <c r="BI46" s="89" t="str">
        <f t="shared" si="114"/>
        <v/>
      </c>
      <c r="BJ46" s="89" t="str">
        <f t="shared" si="114"/>
        <v/>
      </c>
      <c r="BK46" s="89">
        <f t="shared" si="114"/>
        <v>1</v>
      </c>
      <c r="BL46" s="41"/>
      <c r="BM46" s="41"/>
      <c r="BN46" s="41"/>
      <c r="BO46" s="41"/>
      <c r="BP46" s="89">
        <f t="shared" ref="BP46:CA46" si="115">IF(BP30="","",1)</f>
        <v>1</v>
      </c>
      <c r="BQ46" s="89" t="str">
        <f t="shared" si="115"/>
        <v/>
      </c>
      <c r="BR46" s="89" t="str">
        <f t="shared" si="115"/>
        <v/>
      </c>
      <c r="BS46" s="89" t="str">
        <f t="shared" si="115"/>
        <v/>
      </c>
      <c r="BT46" s="89" t="str">
        <f t="shared" si="115"/>
        <v/>
      </c>
      <c r="BU46" s="89" t="str">
        <f t="shared" si="115"/>
        <v/>
      </c>
      <c r="BV46" s="89" t="str">
        <f t="shared" si="115"/>
        <v/>
      </c>
      <c r="BW46" s="89" t="str">
        <f t="shared" si="115"/>
        <v/>
      </c>
      <c r="BX46" s="89" t="str">
        <f t="shared" si="115"/>
        <v/>
      </c>
      <c r="BY46" s="89" t="str">
        <f t="shared" si="115"/>
        <v/>
      </c>
      <c r="BZ46" s="89" t="str">
        <f t="shared" si="115"/>
        <v/>
      </c>
      <c r="CA46" s="89">
        <f t="shared" si="115"/>
        <v>1</v>
      </c>
      <c r="CB46" s="41"/>
      <c r="CC46" s="41"/>
      <c r="CD46" s="41"/>
      <c r="CE46" s="41"/>
      <c r="CF46" s="41"/>
      <c r="CG46" s="41"/>
      <c r="CH46" s="41"/>
      <c r="CI46" s="41"/>
      <c r="CJ46" s="41"/>
    </row>
    <row r="47" ht="30.0" customHeight="1">
      <c r="A47" s="90"/>
      <c r="B47" s="41"/>
      <c r="C47" s="41"/>
      <c r="D47" s="89" t="str">
        <f t="shared" ref="D47:O47" si="116">IF(D34="","",1)</f>
        <v/>
      </c>
      <c r="E47" s="89" t="str">
        <f t="shared" si="116"/>
        <v/>
      </c>
      <c r="F47" s="89" t="str">
        <f t="shared" si="116"/>
        <v/>
      </c>
      <c r="G47" s="89" t="str">
        <f t="shared" si="116"/>
        <v/>
      </c>
      <c r="H47" s="89" t="str">
        <f t="shared" si="116"/>
        <v/>
      </c>
      <c r="I47" s="89" t="str">
        <f t="shared" si="116"/>
        <v/>
      </c>
      <c r="J47" s="89" t="str">
        <f t="shared" si="116"/>
        <v/>
      </c>
      <c r="K47" s="89" t="str">
        <f t="shared" si="116"/>
        <v/>
      </c>
      <c r="L47" s="89" t="str">
        <f t="shared" si="116"/>
        <v/>
      </c>
      <c r="M47" s="89" t="str">
        <f t="shared" si="116"/>
        <v/>
      </c>
      <c r="N47" s="89" t="str">
        <f t="shared" si="116"/>
        <v/>
      </c>
      <c r="O47" s="89" t="str">
        <f t="shared" si="116"/>
        <v/>
      </c>
      <c r="P47" s="41"/>
      <c r="Q47" s="41"/>
      <c r="R47" s="41"/>
      <c r="S47" s="41"/>
      <c r="T47" s="89">
        <f t="shared" ref="T47:AE47" si="117">IF(T34="","",1)</f>
        <v>1</v>
      </c>
      <c r="U47" s="89" t="str">
        <f t="shared" si="117"/>
        <v/>
      </c>
      <c r="V47" s="89" t="str">
        <f t="shared" si="117"/>
        <v/>
      </c>
      <c r="W47" s="89" t="str">
        <f t="shared" si="117"/>
        <v/>
      </c>
      <c r="X47" s="89" t="str">
        <f t="shared" si="117"/>
        <v/>
      </c>
      <c r="Y47" s="89" t="str">
        <f t="shared" si="117"/>
        <v/>
      </c>
      <c r="Z47" s="89" t="str">
        <f t="shared" si="117"/>
        <v/>
      </c>
      <c r="AA47" s="89" t="str">
        <f t="shared" si="117"/>
        <v/>
      </c>
      <c r="AB47" s="89" t="str">
        <f t="shared" si="117"/>
        <v/>
      </c>
      <c r="AC47" s="89" t="str">
        <f t="shared" si="117"/>
        <v/>
      </c>
      <c r="AD47" s="89" t="str">
        <f t="shared" si="117"/>
        <v/>
      </c>
      <c r="AE47" s="89">
        <f t="shared" si="117"/>
        <v>1</v>
      </c>
      <c r="AF47" s="41"/>
      <c r="AG47" s="41"/>
      <c r="AH47" s="41"/>
      <c r="AI47" s="41"/>
      <c r="AJ47" s="89">
        <f t="shared" ref="AJ47:AU47" si="118">IF(AJ34="","",1)</f>
        <v>1</v>
      </c>
      <c r="AK47" s="89" t="str">
        <f t="shared" si="118"/>
        <v/>
      </c>
      <c r="AL47" s="89" t="str">
        <f t="shared" si="118"/>
        <v/>
      </c>
      <c r="AM47" s="89" t="str">
        <f t="shared" si="118"/>
        <v/>
      </c>
      <c r="AN47" s="89" t="str">
        <f t="shared" si="118"/>
        <v/>
      </c>
      <c r="AO47" s="89" t="str">
        <f t="shared" si="118"/>
        <v/>
      </c>
      <c r="AP47" s="89" t="str">
        <f t="shared" si="118"/>
        <v/>
      </c>
      <c r="AQ47" s="89" t="str">
        <f t="shared" si="118"/>
        <v/>
      </c>
      <c r="AR47" s="89" t="str">
        <f t="shared" si="118"/>
        <v/>
      </c>
      <c r="AS47" s="89" t="str">
        <f t="shared" si="118"/>
        <v/>
      </c>
      <c r="AT47" s="89" t="str">
        <f t="shared" si="118"/>
        <v/>
      </c>
      <c r="AU47" s="89" t="str">
        <f t="shared" si="118"/>
        <v/>
      </c>
      <c r="AV47" s="41"/>
      <c r="AW47" s="41"/>
      <c r="AX47" s="41"/>
      <c r="AY47" s="41"/>
      <c r="AZ47" s="89">
        <f t="shared" ref="AZ47:BK47" si="119">IF(AZ34="","",1)</f>
        <v>1</v>
      </c>
      <c r="BA47" s="89" t="str">
        <f t="shared" si="119"/>
        <v/>
      </c>
      <c r="BB47" s="89" t="str">
        <f t="shared" si="119"/>
        <v/>
      </c>
      <c r="BC47" s="89" t="str">
        <f t="shared" si="119"/>
        <v/>
      </c>
      <c r="BD47" s="89" t="str">
        <f t="shared" si="119"/>
        <v/>
      </c>
      <c r="BE47" s="89" t="str">
        <f t="shared" si="119"/>
        <v/>
      </c>
      <c r="BF47" s="89" t="str">
        <f t="shared" si="119"/>
        <v/>
      </c>
      <c r="BG47" s="89" t="str">
        <f t="shared" si="119"/>
        <v/>
      </c>
      <c r="BH47" s="89" t="str">
        <f t="shared" si="119"/>
        <v/>
      </c>
      <c r="BI47" s="89" t="str">
        <f t="shared" si="119"/>
        <v/>
      </c>
      <c r="BJ47" s="89" t="str">
        <f t="shared" si="119"/>
        <v/>
      </c>
      <c r="BK47" s="89">
        <f t="shared" si="119"/>
        <v>1</v>
      </c>
      <c r="BL47" s="41"/>
      <c r="BM47" s="41"/>
      <c r="BN47" s="41"/>
      <c r="BO47" s="41"/>
      <c r="BP47" s="89">
        <f t="shared" ref="BP47:CA47" si="120">IF(BP34="","",1)</f>
        <v>1</v>
      </c>
      <c r="BQ47" s="89" t="str">
        <f t="shared" si="120"/>
        <v/>
      </c>
      <c r="BR47" s="89" t="str">
        <f t="shared" si="120"/>
        <v/>
      </c>
      <c r="BS47" s="89" t="str">
        <f t="shared" si="120"/>
        <v/>
      </c>
      <c r="BT47" s="89" t="str">
        <f t="shared" si="120"/>
        <v/>
      </c>
      <c r="BU47" s="89" t="str">
        <f t="shared" si="120"/>
        <v/>
      </c>
      <c r="BV47" s="89" t="str">
        <f t="shared" si="120"/>
        <v/>
      </c>
      <c r="BW47" s="89" t="str">
        <f t="shared" si="120"/>
        <v/>
      </c>
      <c r="BX47" s="89" t="str">
        <f t="shared" si="120"/>
        <v/>
      </c>
      <c r="BY47" s="89" t="str">
        <f t="shared" si="120"/>
        <v/>
      </c>
      <c r="BZ47" s="89" t="str">
        <f t="shared" si="120"/>
        <v/>
      </c>
      <c r="CA47" s="89">
        <f t="shared" si="120"/>
        <v>1</v>
      </c>
      <c r="CB47" s="41"/>
      <c r="CC47" s="41"/>
      <c r="CD47" s="41"/>
      <c r="CE47" s="41"/>
      <c r="CF47" s="41"/>
      <c r="CG47" s="41"/>
      <c r="CH47" s="41"/>
      <c r="CI47" s="41"/>
      <c r="CJ47" s="41"/>
    </row>
    <row r="48" ht="30.0" customHeight="1">
      <c r="A48" s="90"/>
      <c r="B48" s="41"/>
      <c r="C48" s="41"/>
      <c r="D48" s="89" t="str">
        <f t="shared" ref="D48:O48" si="121">IF(D35="","",1)</f>
        <v/>
      </c>
      <c r="E48" s="89" t="str">
        <f t="shared" si="121"/>
        <v/>
      </c>
      <c r="F48" s="89" t="str">
        <f t="shared" si="121"/>
        <v/>
      </c>
      <c r="G48" s="89" t="str">
        <f t="shared" si="121"/>
        <v/>
      </c>
      <c r="H48" s="89" t="str">
        <f t="shared" si="121"/>
        <v/>
      </c>
      <c r="I48" s="89" t="str">
        <f t="shared" si="121"/>
        <v/>
      </c>
      <c r="J48" s="89" t="str">
        <f t="shared" si="121"/>
        <v/>
      </c>
      <c r="K48" s="89" t="str">
        <f t="shared" si="121"/>
        <v/>
      </c>
      <c r="L48" s="89" t="str">
        <f t="shared" si="121"/>
        <v/>
      </c>
      <c r="M48" s="89" t="str">
        <f t="shared" si="121"/>
        <v/>
      </c>
      <c r="N48" s="89" t="str">
        <f t="shared" si="121"/>
        <v/>
      </c>
      <c r="O48" s="89" t="str">
        <f t="shared" si="121"/>
        <v/>
      </c>
      <c r="P48" s="41"/>
      <c r="Q48" s="41"/>
      <c r="R48" s="41"/>
      <c r="S48" s="41"/>
      <c r="T48" s="89">
        <f t="shared" ref="T48:AE48" si="122">IF(T35="","",1)</f>
        <v>1</v>
      </c>
      <c r="U48" s="89" t="str">
        <f t="shared" si="122"/>
        <v/>
      </c>
      <c r="V48" s="89" t="str">
        <f t="shared" si="122"/>
        <v/>
      </c>
      <c r="W48" s="89" t="str">
        <f t="shared" si="122"/>
        <v/>
      </c>
      <c r="X48" s="89" t="str">
        <f t="shared" si="122"/>
        <v/>
      </c>
      <c r="Y48" s="89" t="str">
        <f t="shared" si="122"/>
        <v/>
      </c>
      <c r="Z48" s="89" t="str">
        <f t="shared" si="122"/>
        <v/>
      </c>
      <c r="AA48" s="89" t="str">
        <f t="shared" si="122"/>
        <v/>
      </c>
      <c r="AB48" s="89" t="str">
        <f t="shared" si="122"/>
        <v/>
      </c>
      <c r="AC48" s="89" t="str">
        <f t="shared" si="122"/>
        <v/>
      </c>
      <c r="AD48" s="89" t="str">
        <f t="shared" si="122"/>
        <v/>
      </c>
      <c r="AE48" s="89">
        <f t="shared" si="122"/>
        <v>1</v>
      </c>
      <c r="AF48" s="41"/>
      <c r="AG48" s="41"/>
      <c r="AH48" s="41"/>
      <c r="AI48" s="41"/>
      <c r="AJ48" s="89">
        <f t="shared" ref="AJ48:AU48" si="123">IF(AJ35="","",1)</f>
        <v>1</v>
      </c>
      <c r="AK48" s="89" t="str">
        <f t="shared" si="123"/>
        <v/>
      </c>
      <c r="AL48" s="89" t="str">
        <f t="shared" si="123"/>
        <v/>
      </c>
      <c r="AM48" s="89" t="str">
        <f t="shared" si="123"/>
        <v/>
      </c>
      <c r="AN48" s="89" t="str">
        <f t="shared" si="123"/>
        <v/>
      </c>
      <c r="AO48" s="89" t="str">
        <f t="shared" si="123"/>
        <v/>
      </c>
      <c r="AP48" s="89" t="str">
        <f t="shared" si="123"/>
        <v/>
      </c>
      <c r="AQ48" s="89" t="str">
        <f t="shared" si="123"/>
        <v/>
      </c>
      <c r="AR48" s="89" t="str">
        <f t="shared" si="123"/>
        <v/>
      </c>
      <c r="AS48" s="89" t="str">
        <f t="shared" si="123"/>
        <v/>
      </c>
      <c r="AT48" s="89" t="str">
        <f t="shared" si="123"/>
        <v/>
      </c>
      <c r="AU48" s="89" t="str">
        <f t="shared" si="123"/>
        <v/>
      </c>
      <c r="AV48" s="41"/>
      <c r="AW48" s="41"/>
      <c r="AX48" s="41"/>
      <c r="AY48" s="41"/>
      <c r="AZ48" s="89">
        <f t="shared" ref="AZ48:BK48" si="124">IF(AZ35="","",1)</f>
        <v>1</v>
      </c>
      <c r="BA48" s="89" t="str">
        <f t="shared" si="124"/>
        <v/>
      </c>
      <c r="BB48" s="89" t="str">
        <f t="shared" si="124"/>
        <v/>
      </c>
      <c r="BC48" s="89" t="str">
        <f t="shared" si="124"/>
        <v/>
      </c>
      <c r="BD48" s="89" t="str">
        <f t="shared" si="124"/>
        <v/>
      </c>
      <c r="BE48" s="89" t="str">
        <f t="shared" si="124"/>
        <v/>
      </c>
      <c r="BF48" s="89" t="str">
        <f t="shared" si="124"/>
        <v/>
      </c>
      <c r="BG48" s="89" t="str">
        <f t="shared" si="124"/>
        <v/>
      </c>
      <c r="BH48" s="89" t="str">
        <f t="shared" si="124"/>
        <v/>
      </c>
      <c r="BI48" s="89" t="str">
        <f t="shared" si="124"/>
        <v/>
      </c>
      <c r="BJ48" s="89" t="str">
        <f t="shared" si="124"/>
        <v/>
      </c>
      <c r="BK48" s="89">
        <f t="shared" si="124"/>
        <v>1</v>
      </c>
      <c r="BL48" s="41"/>
      <c r="BM48" s="41"/>
      <c r="BN48" s="41"/>
      <c r="BO48" s="41"/>
      <c r="BP48" s="89">
        <f t="shared" ref="BP48:CA48" si="125">IF(BP35="","",1)</f>
        <v>1</v>
      </c>
      <c r="BQ48" s="89" t="str">
        <f t="shared" si="125"/>
        <v/>
      </c>
      <c r="BR48" s="89" t="str">
        <f t="shared" si="125"/>
        <v/>
      </c>
      <c r="BS48" s="89" t="str">
        <f t="shared" si="125"/>
        <v/>
      </c>
      <c r="BT48" s="89" t="str">
        <f t="shared" si="125"/>
        <v/>
      </c>
      <c r="BU48" s="89" t="str">
        <f t="shared" si="125"/>
        <v/>
      </c>
      <c r="BV48" s="89" t="str">
        <f t="shared" si="125"/>
        <v/>
      </c>
      <c r="BW48" s="89" t="str">
        <f t="shared" si="125"/>
        <v/>
      </c>
      <c r="BX48" s="89" t="str">
        <f t="shared" si="125"/>
        <v/>
      </c>
      <c r="BY48" s="89" t="str">
        <f t="shared" si="125"/>
        <v/>
      </c>
      <c r="BZ48" s="89" t="str">
        <f t="shared" si="125"/>
        <v/>
      </c>
      <c r="CA48" s="89">
        <f t="shared" si="125"/>
        <v>1</v>
      </c>
      <c r="CB48" s="41"/>
      <c r="CC48" s="41"/>
      <c r="CD48" s="41"/>
      <c r="CE48" s="41"/>
      <c r="CF48" s="41"/>
      <c r="CG48" s="41"/>
      <c r="CH48" s="41"/>
      <c r="CI48" s="41"/>
      <c r="CJ48" s="41"/>
    </row>
    <row r="49" ht="30.0" customHeight="1">
      <c r="A49" s="90"/>
      <c r="B49" s="41"/>
      <c r="C49" s="41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</row>
    <row r="50" ht="30.0" customHeight="1">
      <c r="A50" s="90"/>
      <c r="B50" s="41"/>
      <c r="C50" s="4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</row>
    <row r="51" ht="30.0" customHeight="1">
      <c r="A51" s="90"/>
      <c r="B51" s="41"/>
      <c r="C51" s="41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</row>
    <row r="52" ht="30.0" customHeight="1">
      <c r="A52" s="90"/>
      <c r="B52" s="41"/>
      <c r="C52" s="41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</row>
    <row r="53" ht="30.0" customHeight="1">
      <c r="A53" s="90"/>
      <c r="B53" s="41"/>
      <c r="C53" s="41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</row>
    <row r="54" ht="30.0" customHeight="1">
      <c r="A54" s="90"/>
      <c r="B54" s="41"/>
      <c r="C54" s="41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</row>
    <row r="55" ht="30.0" customHeight="1">
      <c r="A55" s="90"/>
      <c r="B55" s="41"/>
      <c r="C55" s="41"/>
      <c r="D55" s="89" t="str">
        <f t="shared" ref="D55:F55" si="126">IF(OR(D29="",D30=""),"Não","ok")</f>
        <v>Não</v>
      </c>
      <c r="E55" s="89" t="str">
        <f t="shared" si="126"/>
        <v>Não</v>
      </c>
      <c r="F55" s="89" t="str">
        <f t="shared" si="126"/>
        <v>Não</v>
      </c>
      <c r="G55" s="89" t="s">
        <v>97</v>
      </c>
      <c r="H55" s="89" t="s">
        <v>97</v>
      </c>
      <c r="I55" s="89" t="s">
        <v>97</v>
      </c>
      <c r="J55" s="89" t="s">
        <v>97</v>
      </c>
      <c r="K55" s="89" t="s">
        <v>98</v>
      </c>
      <c r="L55" s="89" t="s">
        <v>98</v>
      </c>
      <c r="M55" s="89" t="s">
        <v>98</v>
      </c>
      <c r="N55" s="89" t="s">
        <v>98</v>
      </c>
      <c r="O55" s="89" t="s">
        <v>98</v>
      </c>
      <c r="P55" s="41"/>
      <c r="Q55" s="41"/>
      <c r="R55" s="41"/>
      <c r="S55" s="41"/>
      <c r="T55" s="41" t="s">
        <v>98</v>
      </c>
      <c r="U55" s="41" t="s">
        <v>98</v>
      </c>
      <c r="V55" s="41" t="s">
        <v>98</v>
      </c>
      <c r="W55" s="41" t="s">
        <v>98</v>
      </c>
      <c r="X55" s="41" t="s">
        <v>98</v>
      </c>
      <c r="Y55" s="41" t="s">
        <v>98</v>
      </c>
      <c r="Z55" s="41" t="s">
        <v>98</v>
      </c>
      <c r="AA55" s="41" t="s">
        <v>98</v>
      </c>
      <c r="AB55" s="41" t="s">
        <v>98</v>
      </c>
      <c r="AC55" s="41" t="s">
        <v>98</v>
      </c>
      <c r="AD55" s="41" t="s">
        <v>98</v>
      </c>
      <c r="AE55" s="41" t="s">
        <v>98</v>
      </c>
      <c r="AF55" s="41"/>
      <c r="AG55" s="41"/>
      <c r="AH55" s="41"/>
      <c r="AI55" s="41"/>
      <c r="AJ55" s="41" t="s">
        <v>98</v>
      </c>
      <c r="AK55" s="41" t="s">
        <v>98</v>
      </c>
      <c r="AL55" s="41" t="s">
        <v>98</v>
      </c>
      <c r="AM55" s="41" t="s">
        <v>98</v>
      </c>
      <c r="AN55" s="41" t="s">
        <v>98</v>
      </c>
      <c r="AO55" s="41" t="s">
        <v>98</v>
      </c>
      <c r="AP55" s="41" t="s">
        <v>98</v>
      </c>
      <c r="AQ55" s="41" t="s">
        <v>98</v>
      </c>
      <c r="AR55" s="41" t="s">
        <v>98</v>
      </c>
      <c r="AS55" s="41" t="s">
        <v>98</v>
      </c>
      <c r="AT55" s="41" t="s">
        <v>98</v>
      </c>
      <c r="AU55" s="41" t="s">
        <v>98</v>
      </c>
      <c r="AV55" s="41"/>
      <c r="AW55" s="41"/>
      <c r="AX55" s="41"/>
      <c r="AY55" s="41"/>
      <c r="AZ55" s="41" t="s">
        <v>98</v>
      </c>
      <c r="BA55" s="41" t="s">
        <v>98</v>
      </c>
      <c r="BB55" s="41" t="s">
        <v>98</v>
      </c>
      <c r="BC55" s="41" t="s">
        <v>98</v>
      </c>
      <c r="BD55" s="41" t="s">
        <v>98</v>
      </c>
      <c r="BE55" s="41" t="s">
        <v>98</v>
      </c>
      <c r="BF55" s="41" t="s">
        <v>98</v>
      </c>
      <c r="BG55" s="41" t="s">
        <v>98</v>
      </c>
      <c r="BH55" s="41" t="s">
        <v>98</v>
      </c>
      <c r="BI55" s="41" t="s">
        <v>98</v>
      </c>
      <c r="BJ55" s="41" t="s">
        <v>98</v>
      </c>
      <c r="BK55" s="41" t="s">
        <v>98</v>
      </c>
      <c r="BL55" s="41"/>
      <c r="BM55" s="41"/>
      <c r="BN55" s="41"/>
      <c r="BO55" s="41"/>
      <c r="BP55" s="41" t="s">
        <v>98</v>
      </c>
      <c r="BQ55" s="41" t="s">
        <v>98</v>
      </c>
      <c r="BR55" s="41" t="s">
        <v>98</v>
      </c>
      <c r="BS55" s="41" t="s">
        <v>98</v>
      </c>
      <c r="BT55" s="41" t="s">
        <v>98</v>
      </c>
      <c r="BU55" s="41" t="s">
        <v>98</v>
      </c>
      <c r="BV55" s="41" t="s">
        <v>98</v>
      </c>
      <c r="BW55" s="41" t="s">
        <v>98</v>
      </c>
      <c r="BX55" s="41" t="s">
        <v>98</v>
      </c>
      <c r="BY55" s="41" t="s">
        <v>98</v>
      </c>
      <c r="BZ55" s="41" t="s">
        <v>98</v>
      </c>
      <c r="CA55" s="41" t="s">
        <v>98</v>
      </c>
      <c r="CB55" s="41"/>
      <c r="CC55" s="41"/>
      <c r="CD55" s="41"/>
      <c r="CE55" s="41"/>
      <c r="CF55" s="41"/>
      <c r="CG55" s="41"/>
      <c r="CH55" s="41"/>
      <c r="CI55" s="41"/>
      <c r="CJ55" s="41"/>
    </row>
    <row r="56" ht="30.0" customHeight="1">
      <c r="A56" s="90"/>
      <c r="B56" s="41"/>
      <c r="C56" s="41"/>
      <c r="D56" s="89" t="str">
        <f>IF(D55="ok",COLUMN(#REF!),"")</f>
        <v/>
      </c>
      <c r="E56" s="89" t="str">
        <f t="shared" ref="E56:F56" si="127">IF(E55="ok",COLUMN(A77),"")</f>
        <v/>
      </c>
      <c r="F56" s="89" t="str">
        <f t="shared" si="127"/>
        <v/>
      </c>
      <c r="G56" s="89">
        <v>4.0</v>
      </c>
      <c r="H56" s="89">
        <v>5.0</v>
      </c>
      <c r="I56" s="89">
        <v>6.0</v>
      </c>
      <c r="J56" s="89">
        <v>7.0</v>
      </c>
      <c r="K56" s="89"/>
      <c r="L56" s="89"/>
      <c r="M56" s="89"/>
      <c r="N56" s="89"/>
      <c r="O56" s="89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</row>
    <row r="57" ht="30.0" customHeight="1">
      <c r="A57" s="90"/>
      <c r="B57" s="41"/>
      <c r="C57" s="41"/>
      <c r="D57" s="89" t="str">
        <f t="shared" ref="D57:F57" si="128">IF(OR(D31="",D32=""),"Não","ok")</f>
        <v>Não</v>
      </c>
      <c r="E57" s="89" t="str">
        <f t="shared" si="128"/>
        <v>Não</v>
      </c>
      <c r="F57" s="89" t="str">
        <f t="shared" si="128"/>
        <v>Não</v>
      </c>
      <c r="G57" s="89" t="s">
        <v>97</v>
      </c>
      <c r="H57" s="89" t="s">
        <v>98</v>
      </c>
      <c r="I57" s="89" t="s">
        <v>98</v>
      </c>
      <c r="J57" s="89" t="s">
        <v>98</v>
      </c>
      <c r="K57" s="89" t="s">
        <v>98</v>
      </c>
      <c r="L57" s="89" t="s">
        <v>98</v>
      </c>
      <c r="M57" s="89" t="s">
        <v>98</v>
      </c>
      <c r="N57" s="89" t="s">
        <v>98</v>
      </c>
      <c r="O57" s="89" t="s">
        <v>98</v>
      </c>
      <c r="P57" s="41"/>
      <c r="Q57" s="41"/>
      <c r="R57" s="41"/>
      <c r="S57" s="41"/>
      <c r="T57" s="41" t="s">
        <v>98</v>
      </c>
      <c r="U57" s="41" t="s">
        <v>98</v>
      </c>
      <c r="V57" s="41" t="s">
        <v>98</v>
      </c>
      <c r="W57" s="41" t="s">
        <v>98</v>
      </c>
      <c r="X57" s="41" t="s">
        <v>98</v>
      </c>
      <c r="Y57" s="41" t="s">
        <v>98</v>
      </c>
      <c r="Z57" s="41" t="s">
        <v>98</v>
      </c>
      <c r="AA57" s="41" t="s">
        <v>98</v>
      </c>
      <c r="AB57" s="41" t="s">
        <v>98</v>
      </c>
      <c r="AC57" s="41" t="s">
        <v>98</v>
      </c>
      <c r="AD57" s="41" t="s">
        <v>98</v>
      </c>
      <c r="AE57" s="41" t="s">
        <v>98</v>
      </c>
      <c r="AF57" s="41"/>
      <c r="AG57" s="41"/>
      <c r="AH57" s="41"/>
      <c r="AI57" s="41"/>
      <c r="AJ57" s="41" t="s">
        <v>98</v>
      </c>
      <c r="AK57" s="41" t="s">
        <v>98</v>
      </c>
      <c r="AL57" s="41" t="s">
        <v>98</v>
      </c>
      <c r="AM57" s="41" t="s">
        <v>98</v>
      </c>
      <c r="AN57" s="41" t="s">
        <v>98</v>
      </c>
      <c r="AO57" s="41" t="s">
        <v>98</v>
      </c>
      <c r="AP57" s="41" t="s">
        <v>98</v>
      </c>
      <c r="AQ57" s="41" t="s">
        <v>98</v>
      </c>
      <c r="AR57" s="41" t="s">
        <v>98</v>
      </c>
      <c r="AS57" s="41" t="s">
        <v>98</v>
      </c>
      <c r="AT57" s="41" t="s">
        <v>98</v>
      </c>
      <c r="AU57" s="41" t="s">
        <v>98</v>
      </c>
      <c r="AV57" s="41" t="s">
        <v>98</v>
      </c>
      <c r="AW57" s="41" t="s">
        <v>98</v>
      </c>
      <c r="AX57" s="41" t="s">
        <v>98</v>
      </c>
      <c r="AY57" s="41" t="s">
        <v>98</v>
      </c>
      <c r="AZ57" s="41" t="s">
        <v>98</v>
      </c>
      <c r="BA57" s="41" t="s">
        <v>98</v>
      </c>
      <c r="BB57" s="41" t="s">
        <v>98</v>
      </c>
      <c r="BC57" s="41" t="s">
        <v>98</v>
      </c>
      <c r="BD57" s="41" t="s">
        <v>98</v>
      </c>
      <c r="BE57" s="41" t="s">
        <v>98</v>
      </c>
      <c r="BF57" s="41" t="s">
        <v>98</v>
      </c>
      <c r="BG57" s="41" t="s">
        <v>98</v>
      </c>
      <c r="BH57" s="41" t="s">
        <v>98</v>
      </c>
      <c r="BI57" s="41" t="s">
        <v>98</v>
      </c>
      <c r="BJ57" s="41" t="s">
        <v>98</v>
      </c>
      <c r="BK57" s="41" t="s">
        <v>98</v>
      </c>
      <c r="BL57" s="41"/>
      <c r="BM57" s="41"/>
      <c r="BN57" s="41"/>
      <c r="BO57" s="41"/>
      <c r="BP57" s="41" t="s">
        <v>98</v>
      </c>
      <c r="BQ57" s="41" t="s">
        <v>98</v>
      </c>
      <c r="BR57" s="41" t="s">
        <v>98</v>
      </c>
      <c r="BS57" s="41" t="s">
        <v>98</v>
      </c>
      <c r="BT57" s="41" t="s">
        <v>98</v>
      </c>
      <c r="BU57" s="41" t="s">
        <v>98</v>
      </c>
      <c r="BV57" s="41" t="s">
        <v>98</v>
      </c>
      <c r="BW57" s="41" t="s">
        <v>98</v>
      </c>
      <c r="BX57" s="41" t="s">
        <v>98</v>
      </c>
      <c r="BY57" s="41" t="s">
        <v>98</v>
      </c>
      <c r="BZ57" s="41" t="s">
        <v>98</v>
      </c>
      <c r="CA57" s="41" t="s">
        <v>98</v>
      </c>
      <c r="CB57" s="41"/>
      <c r="CC57" s="41"/>
      <c r="CD57" s="41"/>
      <c r="CE57" s="41"/>
      <c r="CF57" s="41"/>
      <c r="CG57" s="41"/>
      <c r="CH57" s="41"/>
      <c r="CI57" s="41"/>
      <c r="CJ57" s="41"/>
    </row>
    <row r="58" ht="30.0" customHeight="1">
      <c r="A58" s="90"/>
      <c r="B58" s="41"/>
      <c r="C58" s="41"/>
      <c r="D58" s="89" t="str">
        <f>IF(D57="ok",COLUMN(#REF!),"")</f>
        <v/>
      </c>
      <c r="E58" s="89" t="str">
        <f t="shared" ref="E58:F58" si="129">IF(E57="ok",COLUMN(A78),"")</f>
        <v/>
      </c>
      <c r="F58" s="89" t="str">
        <f t="shared" si="129"/>
        <v/>
      </c>
      <c r="G58" s="89">
        <v>4.0</v>
      </c>
      <c r="H58" s="89"/>
      <c r="I58" s="89"/>
      <c r="J58" s="89"/>
      <c r="K58" s="89"/>
      <c r="L58" s="89"/>
      <c r="M58" s="89"/>
      <c r="N58" s="89"/>
      <c r="O58" s="89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</row>
    <row r="59" ht="30.0" customHeight="1">
      <c r="A59" s="90"/>
      <c r="B59" s="41"/>
      <c r="C59" s="41"/>
      <c r="D59" s="89" t="str">
        <f t="shared" ref="D59:F59" si="130">IF(OR(D33="",D34=""),"Não","ok")</f>
        <v>Não</v>
      </c>
      <c r="E59" s="89" t="str">
        <f t="shared" si="130"/>
        <v>Não</v>
      </c>
      <c r="F59" s="89" t="str">
        <f t="shared" si="130"/>
        <v>Não</v>
      </c>
      <c r="G59" s="89" t="s">
        <v>97</v>
      </c>
      <c r="H59" s="89" t="s">
        <v>98</v>
      </c>
      <c r="I59" s="89" t="s">
        <v>98</v>
      </c>
      <c r="J59" s="89" t="s">
        <v>98</v>
      </c>
      <c r="K59" s="89" t="s">
        <v>98</v>
      </c>
      <c r="L59" s="89" t="s">
        <v>98</v>
      </c>
      <c r="M59" s="89" t="s">
        <v>98</v>
      </c>
      <c r="N59" s="89" t="s">
        <v>98</v>
      </c>
      <c r="O59" s="89" t="s">
        <v>98</v>
      </c>
      <c r="P59" s="41"/>
      <c r="Q59" s="41"/>
      <c r="R59" s="41"/>
      <c r="S59" s="41"/>
      <c r="T59" s="41" t="s">
        <v>98</v>
      </c>
      <c r="U59" s="41" t="s">
        <v>98</v>
      </c>
      <c r="V59" s="41" t="s">
        <v>98</v>
      </c>
      <c r="W59" s="41" t="s">
        <v>98</v>
      </c>
      <c r="X59" s="41" t="s">
        <v>98</v>
      </c>
      <c r="Y59" s="41" t="s">
        <v>98</v>
      </c>
      <c r="Z59" s="41" t="s">
        <v>98</v>
      </c>
      <c r="AA59" s="41" t="s">
        <v>98</v>
      </c>
      <c r="AB59" s="41" t="s">
        <v>98</v>
      </c>
      <c r="AC59" s="41" t="s">
        <v>98</v>
      </c>
      <c r="AD59" s="41" t="s">
        <v>98</v>
      </c>
      <c r="AE59" s="41" t="s">
        <v>98</v>
      </c>
      <c r="AF59" s="41"/>
      <c r="AG59" s="41"/>
      <c r="AH59" s="41"/>
      <c r="AI59" s="41"/>
      <c r="AJ59" s="41" t="s">
        <v>98</v>
      </c>
      <c r="AK59" s="41" t="s">
        <v>98</v>
      </c>
      <c r="AL59" s="41" t="s">
        <v>98</v>
      </c>
      <c r="AM59" s="41" t="s">
        <v>98</v>
      </c>
      <c r="AN59" s="41" t="s">
        <v>98</v>
      </c>
      <c r="AO59" s="41" t="s">
        <v>98</v>
      </c>
      <c r="AP59" s="41" t="s">
        <v>98</v>
      </c>
      <c r="AQ59" s="41" t="s">
        <v>98</v>
      </c>
      <c r="AR59" s="41" t="s">
        <v>98</v>
      </c>
      <c r="AS59" s="41" t="s">
        <v>98</v>
      </c>
      <c r="AT59" s="41" t="s">
        <v>98</v>
      </c>
      <c r="AU59" s="41" t="s">
        <v>98</v>
      </c>
      <c r="AV59" s="41" t="s">
        <v>98</v>
      </c>
      <c r="AW59" s="41" t="s">
        <v>98</v>
      </c>
      <c r="AX59" s="41" t="s">
        <v>98</v>
      </c>
      <c r="AY59" s="41" t="s">
        <v>98</v>
      </c>
      <c r="AZ59" s="41" t="s">
        <v>98</v>
      </c>
      <c r="BA59" s="41" t="s">
        <v>98</v>
      </c>
      <c r="BB59" s="41" t="s">
        <v>98</v>
      </c>
      <c r="BC59" s="41" t="s">
        <v>98</v>
      </c>
      <c r="BD59" s="41" t="s">
        <v>98</v>
      </c>
      <c r="BE59" s="41" t="s">
        <v>98</v>
      </c>
      <c r="BF59" s="41" t="s">
        <v>98</v>
      </c>
      <c r="BG59" s="41" t="s">
        <v>98</v>
      </c>
      <c r="BH59" s="41" t="s">
        <v>98</v>
      </c>
      <c r="BI59" s="41" t="s">
        <v>98</v>
      </c>
      <c r="BJ59" s="41" t="s">
        <v>98</v>
      </c>
      <c r="BK59" s="41" t="s">
        <v>98</v>
      </c>
      <c r="BL59" s="41"/>
      <c r="BM59" s="41"/>
      <c r="BN59" s="41"/>
      <c r="BO59" s="41"/>
      <c r="BP59" s="41" t="s">
        <v>98</v>
      </c>
      <c r="BQ59" s="41" t="s">
        <v>98</v>
      </c>
      <c r="BR59" s="41" t="s">
        <v>98</v>
      </c>
      <c r="BS59" s="41" t="s">
        <v>98</v>
      </c>
      <c r="BT59" s="41" t="s">
        <v>98</v>
      </c>
      <c r="BU59" s="41" t="s">
        <v>98</v>
      </c>
      <c r="BV59" s="41" t="s">
        <v>98</v>
      </c>
      <c r="BW59" s="41" t="s">
        <v>98</v>
      </c>
      <c r="BX59" s="41" t="s">
        <v>98</v>
      </c>
      <c r="BY59" s="41" t="s">
        <v>98</v>
      </c>
      <c r="BZ59" s="41" t="s">
        <v>98</v>
      </c>
      <c r="CA59" s="41" t="s">
        <v>98</v>
      </c>
      <c r="CB59" s="41"/>
      <c r="CC59" s="41"/>
      <c r="CD59" s="41"/>
      <c r="CE59" s="41"/>
      <c r="CF59" s="41"/>
      <c r="CG59" s="41"/>
      <c r="CH59" s="41"/>
      <c r="CI59" s="41"/>
      <c r="CJ59" s="41"/>
    </row>
    <row r="60" ht="30.0" customHeight="1">
      <c r="A60" s="90"/>
      <c r="B60" s="41"/>
      <c r="C60" s="41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</row>
    <row r="61" ht="30.0" customHeight="1">
      <c r="A61" s="90"/>
      <c r="B61" s="41"/>
      <c r="C61" s="41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</row>
    <row r="62" ht="30.0" customHeight="1">
      <c r="A62" s="90"/>
      <c r="B62" s="41"/>
      <c r="C62" s="41"/>
      <c r="D62" s="89" t="str">
        <f>IF(D59="ok",COLUMN(#REF!),"")</f>
        <v/>
      </c>
      <c r="E62" s="89" t="str">
        <f t="shared" ref="E62:F62" si="131">IF(E59="ok",COLUMN(A79),"")</f>
        <v/>
      </c>
      <c r="F62" s="89" t="str">
        <f t="shared" si="131"/>
        <v/>
      </c>
      <c r="G62" s="89">
        <v>4.0</v>
      </c>
      <c r="H62" s="89"/>
      <c r="I62" s="89"/>
      <c r="J62" s="89"/>
      <c r="K62" s="89"/>
      <c r="L62" s="89"/>
      <c r="M62" s="89"/>
      <c r="N62" s="89"/>
      <c r="O62" s="89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</row>
    <row r="63" ht="30.0" customHeight="1">
      <c r="A63" s="90"/>
      <c r="B63" s="41" t="str">
        <f>DA!J26&amp;": "&amp;DA!K26</f>
        <v>Aumentar: Know How da equipe</v>
      </c>
      <c r="C63" s="41" t="str">
        <f>DA!H13</f>
        <v>Perspectiva Financeira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</row>
    <row r="64" ht="30.0" customHeight="1">
      <c r="A64" s="90"/>
      <c r="B64" s="41" t="str">
        <f>DA!J27&amp;": "&amp;DA!K27</f>
        <v>Aumentar: Eficiência das rotinas internas</v>
      </c>
      <c r="C64" s="41" t="str">
        <f>DA!K13</f>
        <v>Perspectiva de Clientes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</row>
    <row r="65" ht="30.0" customHeight="1">
      <c r="A65" s="90"/>
      <c r="B65" s="41" t="str">
        <f>DA!J28&amp;": "&amp;DA!K28</f>
        <v>Aumentar: Engajamento e capacitação dos colaboradores</v>
      </c>
      <c r="C65" s="41" t="str">
        <f>DA!H24</f>
        <v>Perspectiva de Processos Internos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</row>
    <row r="66" ht="30.0" customHeight="1">
      <c r="A66" s="90"/>
      <c r="B66" s="41" t="str">
        <f>DA!J29&amp;": "&amp;DA!K29</f>
        <v>: </v>
      </c>
      <c r="C66" s="41" t="str">
        <f>DA!K24</f>
        <v>Perspectiva de Aprendizagem</v>
      </c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</row>
    <row r="67" ht="30.0" customHeight="1">
      <c r="A67" s="90"/>
      <c r="B67" s="41" t="str">
        <f>DA!J30&amp;": "&amp;DA!K30</f>
        <v>: </v>
      </c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</row>
    <row r="68" ht="30.0" customHeight="1">
      <c r="A68" s="90"/>
      <c r="B68" s="41" t="str">
        <f>DA!J31&amp;": "&amp;DA!K31</f>
        <v>: 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</row>
    <row r="69" ht="30.0" customHeight="1">
      <c r="A69" s="90"/>
      <c r="B69" s="41" t="str">
        <f>DA!J32&amp;": "&amp;DA!K32</f>
        <v>: 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</row>
    <row r="70" ht="30.0" customHeight="1">
      <c r="A70" s="90"/>
      <c r="B70" s="41" t="str">
        <f>DA!J33&amp;": "&amp;DA!K33</f>
        <v>: 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</row>
    <row r="71" ht="30.0" customHeight="1">
      <c r="A71" s="90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</row>
    <row r="72" ht="30.0" customHeight="1">
      <c r="A72" s="90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</row>
    <row r="73" ht="30.0" customHeight="1">
      <c r="A73" s="90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</row>
    <row r="74" ht="30.0" customHeight="1">
      <c r="A74" s="90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</row>
    <row r="75" ht="30.0" customHeight="1">
      <c r="A75" s="90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</row>
    <row r="76" ht="30.0" customHeight="1">
      <c r="A76" s="90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</row>
    <row r="77" ht="30.0" customHeight="1">
      <c r="A77" s="90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</row>
    <row r="78" ht="30.0" customHeight="1">
      <c r="A78" s="90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</row>
    <row r="79" ht="30.0" customHeight="1">
      <c r="A79" s="90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</row>
    <row r="80" ht="30.0" customHeight="1">
      <c r="A80" s="90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</row>
    <row r="81" ht="30.0" customHeight="1">
      <c r="A81" s="90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</row>
    <row r="82" ht="30.0" customHeight="1">
      <c r="A82" s="90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</row>
    <row r="83" ht="30.0" customHeight="1">
      <c r="A83" s="90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</row>
    <row r="84" ht="30.0" customHeight="1">
      <c r="A84" s="90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</row>
    <row r="85" ht="30.0" customHeight="1">
      <c r="A85" s="90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</row>
    <row r="86" ht="30.0" customHeight="1">
      <c r="A86" s="90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</row>
    <row r="87" ht="30.0" customHeight="1">
      <c r="A87" s="90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</row>
    <row r="88" ht="30.0" customHeight="1">
      <c r="A88" s="90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</row>
    <row r="89" ht="30.0" customHeight="1">
      <c r="A89" s="90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</row>
    <row r="90" ht="30.0" customHeight="1">
      <c r="A90" s="90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</row>
    <row r="91" ht="30.0" customHeight="1">
      <c r="A91" s="90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</row>
    <row r="92" ht="30.0" customHeight="1">
      <c r="A92" s="90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</row>
    <row r="93" ht="30.0" customHeight="1">
      <c r="A93" s="90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</row>
    <row r="94" ht="30.0" customHeight="1">
      <c r="A94" s="90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</row>
    <row r="95" ht="30.0" customHeight="1">
      <c r="A95" s="90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</row>
    <row r="96" ht="30.0" customHeight="1">
      <c r="A96" s="90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</row>
    <row r="97" ht="30.0" customHeight="1">
      <c r="A97" s="90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</row>
    <row r="98" ht="30.0" customHeight="1">
      <c r="A98" s="90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</row>
    <row r="99" ht="30.0" customHeight="1">
      <c r="A99" s="90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</row>
    <row r="100" ht="30.0" customHeight="1">
      <c r="A100" s="90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</row>
    <row r="101" ht="30.0" customHeight="1">
      <c r="A101" s="90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</row>
    <row r="102" ht="30.0" customHeight="1">
      <c r="A102" s="90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</row>
    <row r="103" ht="30.0" customHeight="1">
      <c r="A103" s="90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</row>
    <row r="104" ht="30.0" customHeight="1">
      <c r="A104" s="90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</row>
    <row r="105" ht="30.0" customHeight="1">
      <c r="A105" s="90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</row>
    <row r="106" ht="30.0" customHeight="1">
      <c r="A106" s="90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</row>
    <row r="107" ht="30.0" customHeight="1">
      <c r="A107" s="90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</row>
    <row r="108" ht="30.0" customHeight="1">
      <c r="A108" s="90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</row>
    <row r="109" ht="30.0" customHeight="1">
      <c r="A109" s="90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</row>
    <row r="110" ht="30.0" customHeight="1">
      <c r="A110" s="90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</row>
    <row r="111" ht="30.0" customHeight="1">
      <c r="A111" s="90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</row>
    <row r="112" ht="30.0" customHeight="1">
      <c r="A112" s="90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</row>
    <row r="113" ht="30.0" customHeight="1">
      <c r="A113" s="90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</row>
    <row r="114" ht="30.0" customHeight="1">
      <c r="A114" s="90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</row>
    <row r="115" ht="30.0" customHeight="1">
      <c r="A115" s="90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</row>
    <row r="116" ht="30.0" customHeight="1">
      <c r="A116" s="90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</row>
    <row r="117" ht="30.0" customHeight="1">
      <c r="A117" s="90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</row>
    <row r="118" ht="30.0" customHeight="1">
      <c r="A118" s="90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</row>
    <row r="119" ht="30.0" customHeight="1">
      <c r="A119" s="90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</row>
    <row r="120" ht="30.0" customHeight="1">
      <c r="A120" s="90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</row>
    <row r="121" ht="30.0" customHeight="1">
      <c r="A121" s="90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</row>
    <row r="122" ht="30.0" customHeight="1">
      <c r="A122" s="90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</row>
    <row r="123" ht="30.0" customHeight="1">
      <c r="A123" s="9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</row>
    <row r="124" ht="30.0" customHeight="1">
      <c r="A124" s="90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</row>
    <row r="125" ht="30.0" customHeight="1">
      <c r="A125" s="90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</row>
    <row r="126" ht="30.0" customHeight="1">
      <c r="A126" s="90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</row>
    <row r="127" ht="30.0" customHeight="1">
      <c r="A127" s="90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</row>
    <row r="128" ht="30.0" customHeight="1">
      <c r="A128" s="90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</row>
    <row r="129" ht="30.0" customHeight="1">
      <c r="A129" s="90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</row>
    <row r="130" ht="30.0" customHeight="1">
      <c r="A130" s="90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</row>
    <row r="131" ht="12.75" customHeight="1">
      <c r="A131" s="90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</row>
    <row r="132" ht="12.75" hidden="1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90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90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90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90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90"/>
      <c r="CC132" s="41"/>
      <c r="CD132" s="41"/>
      <c r="CE132" s="41"/>
      <c r="CF132" s="41"/>
      <c r="CG132" s="41"/>
      <c r="CH132" s="41"/>
      <c r="CI132" s="41"/>
      <c r="CJ132" s="41"/>
    </row>
    <row r="133" ht="12.75" hidden="1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90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90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90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90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90"/>
      <c r="CC133" s="41"/>
      <c r="CD133" s="41"/>
      <c r="CE133" s="41"/>
      <c r="CF133" s="41"/>
      <c r="CG133" s="41"/>
      <c r="CH133" s="41"/>
      <c r="CI133" s="41"/>
      <c r="CJ133" s="41"/>
    </row>
    <row r="134" ht="12.75" hidden="1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90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90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90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90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90"/>
      <c r="CC134" s="41"/>
      <c r="CD134" s="41"/>
      <c r="CE134" s="41"/>
      <c r="CF134" s="41"/>
      <c r="CG134" s="41"/>
      <c r="CH134" s="41"/>
      <c r="CI134" s="41"/>
      <c r="CJ134" s="41"/>
    </row>
    <row r="135" ht="12.75" hidden="1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90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90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90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90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90"/>
      <c r="CC135" s="41"/>
      <c r="CD135" s="41"/>
      <c r="CE135" s="41"/>
      <c r="CF135" s="41"/>
      <c r="CG135" s="41"/>
      <c r="CH135" s="41"/>
      <c r="CI135" s="41"/>
      <c r="CJ135" s="41"/>
    </row>
    <row r="136" ht="12.75" hidden="1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90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90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90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90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90"/>
      <c r="CC136" s="41"/>
      <c r="CD136" s="41"/>
      <c r="CE136" s="41"/>
      <c r="CF136" s="41"/>
      <c r="CG136" s="41"/>
      <c r="CH136" s="41"/>
      <c r="CI136" s="41"/>
      <c r="CJ136" s="41"/>
    </row>
    <row r="137" ht="12.75" hidden="1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90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90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90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90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90"/>
      <c r="CC137" s="41"/>
      <c r="CD137" s="41"/>
      <c r="CE137" s="41"/>
      <c r="CF137" s="41"/>
      <c r="CG137" s="41"/>
      <c r="CH137" s="41"/>
      <c r="CI137" s="41"/>
      <c r="CJ137" s="41"/>
    </row>
    <row r="138" ht="12.75" hidden="1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90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90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90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90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90"/>
      <c r="CC138" s="41"/>
      <c r="CD138" s="41"/>
      <c r="CE138" s="41"/>
      <c r="CF138" s="41"/>
      <c r="CG138" s="41"/>
      <c r="CH138" s="41"/>
      <c r="CI138" s="41"/>
      <c r="CJ138" s="41"/>
    </row>
    <row r="139" ht="12.75" hidden="1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90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90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90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90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90"/>
      <c r="CC139" s="41"/>
      <c r="CD139" s="41"/>
      <c r="CE139" s="41"/>
      <c r="CF139" s="41"/>
      <c r="CG139" s="41"/>
      <c r="CH139" s="41"/>
      <c r="CI139" s="41"/>
      <c r="CJ139" s="41"/>
    </row>
    <row r="140" ht="12.75" hidden="1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90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90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90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90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90"/>
      <c r="CC140" s="41"/>
      <c r="CD140" s="41"/>
      <c r="CE140" s="41"/>
      <c r="CF140" s="41"/>
      <c r="CG140" s="41"/>
      <c r="CH140" s="41"/>
      <c r="CI140" s="41"/>
      <c r="CJ140" s="41"/>
    </row>
    <row r="141" ht="12.75" customHeight="1">
      <c r="P141" s="57"/>
      <c r="R141" s="41"/>
      <c r="AF141" s="57"/>
      <c r="AH141" s="41"/>
      <c r="AV141" s="57"/>
      <c r="AX141" s="41"/>
      <c r="BL141" s="57"/>
      <c r="BN141" s="41"/>
      <c r="CB141" s="57"/>
      <c r="CD141" s="41"/>
    </row>
    <row r="142" ht="12.75" customHeight="1">
      <c r="P142" s="57"/>
      <c r="R142" s="41"/>
      <c r="AF142" s="57"/>
      <c r="AH142" s="41"/>
      <c r="AV142" s="57"/>
      <c r="AX142" s="41"/>
      <c r="BL142" s="57"/>
      <c r="BN142" s="41"/>
      <c r="CB142" s="57"/>
      <c r="CD142" s="41"/>
    </row>
    <row r="143" ht="12.75" customHeight="1">
      <c r="P143" s="57"/>
      <c r="R143" s="41"/>
      <c r="AF143" s="57"/>
      <c r="AH143" s="41"/>
      <c r="AV143" s="57"/>
      <c r="AX143" s="41"/>
      <c r="BL143" s="57"/>
      <c r="BN143" s="41"/>
      <c r="CB143" s="57"/>
      <c r="CD143" s="41"/>
    </row>
    <row r="144" ht="12.75" customHeight="1">
      <c r="P144" s="57"/>
      <c r="R144" s="41"/>
      <c r="AF144" s="57"/>
      <c r="AH144" s="41"/>
      <c r="AV144" s="57"/>
      <c r="AX144" s="41"/>
      <c r="BL144" s="57"/>
      <c r="BN144" s="41"/>
      <c r="CB144" s="57"/>
      <c r="CD144" s="41"/>
    </row>
    <row r="145" ht="12.75" customHeight="1">
      <c r="P145" s="57"/>
      <c r="R145" s="41"/>
      <c r="AF145" s="57"/>
      <c r="AH145" s="41"/>
      <c r="AV145" s="57"/>
      <c r="AX145" s="41"/>
      <c r="BL145" s="57"/>
      <c r="BN145" s="41"/>
      <c r="CB145" s="57"/>
      <c r="CD145" s="41"/>
    </row>
    <row r="146" ht="12.75" customHeight="1">
      <c r="P146" s="57"/>
      <c r="R146" s="41"/>
      <c r="AF146" s="57"/>
      <c r="AH146" s="41"/>
      <c r="AV146" s="57"/>
      <c r="AX146" s="41"/>
      <c r="BL146" s="57"/>
      <c r="BN146" s="41"/>
      <c r="CB146" s="57"/>
      <c r="CD146" s="41"/>
    </row>
    <row r="147" ht="12.75" customHeight="1">
      <c r="P147" s="57"/>
      <c r="R147" s="41"/>
      <c r="AF147" s="57"/>
      <c r="AH147" s="41"/>
      <c r="AV147" s="57"/>
      <c r="AX147" s="41"/>
      <c r="BL147" s="57"/>
      <c r="BN147" s="41"/>
      <c r="CB147" s="57"/>
      <c r="CD147" s="41"/>
    </row>
    <row r="148" ht="12.75" customHeight="1">
      <c r="P148" s="57"/>
      <c r="R148" s="41"/>
      <c r="AF148" s="57"/>
      <c r="AH148" s="41"/>
      <c r="AV148" s="57"/>
      <c r="AX148" s="41"/>
      <c r="BL148" s="57"/>
      <c r="BN148" s="41"/>
      <c r="CB148" s="57"/>
      <c r="CD148" s="41"/>
    </row>
    <row r="149" ht="12.75" customHeight="1">
      <c r="P149" s="57"/>
      <c r="R149" s="41"/>
      <c r="AF149" s="57"/>
      <c r="AH149" s="41"/>
      <c r="AV149" s="57"/>
      <c r="AX149" s="41"/>
      <c r="BL149" s="57"/>
      <c r="BN149" s="41"/>
      <c r="CB149" s="57"/>
      <c r="CD149" s="41"/>
    </row>
    <row r="150" ht="12.75" customHeight="1">
      <c r="P150" s="57"/>
      <c r="R150" s="41"/>
      <c r="AF150" s="57"/>
      <c r="AH150" s="41"/>
      <c r="AV150" s="57"/>
      <c r="AX150" s="41"/>
      <c r="BL150" s="57"/>
      <c r="BN150" s="41"/>
      <c r="CB150" s="57"/>
      <c r="CD150" s="41"/>
    </row>
    <row r="151" ht="12.75" customHeight="1">
      <c r="P151" s="57"/>
      <c r="R151" s="41"/>
      <c r="AF151" s="57"/>
      <c r="AH151" s="41"/>
      <c r="AV151" s="57"/>
      <c r="AX151" s="41"/>
      <c r="BL151" s="57"/>
      <c r="BN151" s="41"/>
      <c r="CB151" s="57"/>
      <c r="CD151" s="41"/>
    </row>
    <row r="152" ht="12.75" customHeight="1">
      <c r="P152" s="57"/>
      <c r="R152" s="41"/>
      <c r="AF152" s="57"/>
      <c r="AH152" s="41"/>
      <c r="AV152" s="57"/>
      <c r="AX152" s="41"/>
      <c r="BL152" s="57"/>
      <c r="BN152" s="41"/>
      <c r="CB152" s="57"/>
      <c r="CD152" s="41"/>
    </row>
    <row r="153" ht="12.75" customHeight="1">
      <c r="P153" s="57"/>
      <c r="R153" s="41"/>
      <c r="AF153" s="57"/>
      <c r="AH153" s="41"/>
      <c r="AV153" s="57"/>
      <c r="AX153" s="41"/>
      <c r="BL153" s="57"/>
      <c r="BN153" s="41"/>
      <c r="CB153" s="57"/>
      <c r="CD153" s="41"/>
    </row>
    <row r="154" ht="12.75" customHeight="1">
      <c r="P154" s="57"/>
      <c r="R154" s="41"/>
      <c r="AF154" s="57"/>
      <c r="AH154" s="41"/>
      <c r="AV154" s="57"/>
      <c r="AX154" s="41"/>
      <c r="BL154" s="57"/>
      <c r="BN154" s="41"/>
      <c r="CB154" s="57"/>
      <c r="CD154" s="41"/>
    </row>
    <row r="155" ht="12.75" customHeight="1">
      <c r="P155" s="57"/>
      <c r="R155" s="41"/>
      <c r="AF155" s="57"/>
      <c r="AH155" s="41"/>
      <c r="AV155" s="57"/>
      <c r="AX155" s="41"/>
      <c r="BL155" s="57"/>
      <c r="BN155" s="41"/>
      <c r="CB155" s="57"/>
      <c r="CD155" s="41"/>
    </row>
    <row r="156" ht="12.75" customHeight="1">
      <c r="P156" s="57"/>
      <c r="R156" s="41"/>
      <c r="AF156" s="57"/>
      <c r="AH156" s="41"/>
      <c r="AV156" s="57"/>
      <c r="AX156" s="41"/>
      <c r="BL156" s="57"/>
      <c r="BN156" s="41"/>
      <c r="CB156" s="57"/>
      <c r="CD156" s="41"/>
    </row>
    <row r="157" ht="12.75" customHeight="1">
      <c r="P157" s="57"/>
      <c r="R157" s="41"/>
      <c r="AF157" s="57"/>
      <c r="AH157" s="41"/>
      <c r="AV157" s="57"/>
      <c r="AX157" s="41"/>
      <c r="BL157" s="57"/>
      <c r="BN157" s="41"/>
      <c r="CB157" s="57"/>
      <c r="CD157" s="41"/>
    </row>
    <row r="158" ht="12.75" customHeight="1">
      <c r="P158" s="57"/>
      <c r="R158" s="41"/>
      <c r="AF158" s="57"/>
      <c r="AH158" s="41"/>
      <c r="AV158" s="57"/>
      <c r="AX158" s="41"/>
      <c r="BL158" s="57"/>
      <c r="BN158" s="41"/>
      <c r="CB158" s="57"/>
      <c r="CD158" s="41"/>
    </row>
    <row r="159" ht="12.75" customHeight="1">
      <c r="P159" s="57"/>
      <c r="R159" s="41"/>
      <c r="AF159" s="57"/>
      <c r="AH159" s="41"/>
      <c r="AV159" s="57"/>
      <c r="AX159" s="41"/>
      <c r="BL159" s="57"/>
      <c r="BN159" s="41"/>
      <c r="CB159" s="57"/>
      <c r="CD159" s="41"/>
    </row>
    <row r="160" ht="12.75" customHeight="1">
      <c r="P160" s="57"/>
      <c r="R160" s="41"/>
      <c r="AF160" s="57"/>
      <c r="AH160" s="41"/>
      <c r="AV160" s="57"/>
      <c r="AX160" s="41"/>
      <c r="BL160" s="57"/>
      <c r="BN160" s="41"/>
      <c r="CB160" s="57"/>
      <c r="CD160" s="41"/>
    </row>
    <row r="161" ht="12.75" customHeight="1">
      <c r="P161" s="57"/>
      <c r="R161" s="41"/>
      <c r="AF161" s="57"/>
      <c r="AH161" s="41"/>
      <c r="AV161" s="57"/>
      <c r="AX161" s="41"/>
      <c r="BL161" s="57"/>
      <c r="BN161" s="41"/>
      <c r="CB161" s="57"/>
      <c r="CD161" s="41"/>
    </row>
    <row r="162" ht="12.75" customHeight="1">
      <c r="P162" s="57"/>
      <c r="R162" s="41"/>
      <c r="AF162" s="57"/>
      <c r="AH162" s="41"/>
      <c r="AV162" s="57"/>
      <c r="AX162" s="41"/>
      <c r="BL162" s="57"/>
      <c r="BN162" s="41"/>
      <c r="CB162" s="57"/>
      <c r="CD162" s="41"/>
    </row>
    <row r="163" ht="12.75" customHeight="1">
      <c r="P163" s="57"/>
      <c r="R163" s="41"/>
      <c r="AF163" s="57"/>
      <c r="AH163" s="41"/>
      <c r="AV163" s="57"/>
      <c r="AX163" s="41"/>
      <c r="BL163" s="57"/>
      <c r="BN163" s="41"/>
      <c r="CB163" s="57"/>
      <c r="CD163" s="41"/>
    </row>
    <row r="164" ht="12.75" customHeight="1">
      <c r="P164" s="57"/>
      <c r="R164" s="41"/>
      <c r="AF164" s="57"/>
      <c r="AH164" s="41"/>
      <c r="AV164" s="57"/>
      <c r="AX164" s="41"/>
      <c r="BL164" s="57"/>
      <c r="BN164" s="41"/>
      <c r="CB164" s="57"/>
      <c r="CD164" s="41"/>
    </row>
    <row r="165" ht="12.75" customHeight="1">
      <c r="P165" s="57"/>
      <c r="R165" s="41"/>
      <c r="AF165" s="57"/>
      <c r="AH165" s="41"/>
      <c r="AV165" s="57"/>
      <c r="AX165" s="41"/>
      <c r="BL165" s="57"/>
      <c r="BN165" s="41"/>
      <c r="CB165" s="57"/>
      <c r="CD165" s="41"/>
    </row>
    <row r="166" ht="12.75" customHeight="1">
      <c r="P166" s="57"/>
      <c r="R166" s="41"/>
      <c r="AF166" s="57"/>
      <c r="AH166" s="41"/>
      <c r="AV166" s="57"/>
      <c r="AX166" s="41"/>
      <c r="BL166" s="57"/>
      <c r="BN166" s="41"/>
      <c r="CB166" s="57"/>
      <c r="CD166" s="41"/>
    </row>
    <row r="167" ht="12.75" customHeight="1">
      <c r="P167" s="57"/>
      <c r="R167" s="41"/>
      <c r="AF167" s="57"/>
      <c r="AH167" s="41"/>
      <c r="AV167" s="57"/>
      <c r="AX167" s="41"/>
      <c r="BL167" s="57"/>
      <c r="BN167" s="41"/>
      <c r="CB167" s="57"/>
      <c r="CD167" s="41"/>
    </row>
    <row r="168" ht="12.75" customHeight="1">
      <c r="P168" s="57"/>
      <c r="R168" s="41"/>
      <c r="AF168" s="57"/>
      <c r="AH168" s="41"/>
      <c r="AV168" s="57"/>
      <c r="AX168" s="41"/>
      <c r="BL168" s="57"/>
      <c r="BN168" s="41"/>
      <c r="CB168" s="57"/>
      <c r="CD168" s="41"/>
    </row>
    <row r="169" ht="12.75" customHeight="1">
      <c r="P169" s="57"/>
      <c r="R169" s="41"/>
      <c r="AF169" s="57"/>
      <c r="AH169" s="41"/>
      <c r="AV169" s="57"/>
      <c r="AX169" s="41"/>
      <c r="BL169" s="57"/>
      <c r="BN169" s="41"/>
      <c r="CB169" s="57"/>
      <c r="CD169" s="41"/>
    </row>
    <row r="170" ht="12.75" customHeight="1">
      <c r="P170" s="57"/>
      <c r="R170" s="41"/>
      <c r="AF170" s="57"/>
      <c r="AH170" s="41"/>
      <c r="AV170" s="57"/>
      <c r="AX170" s="41"/>
      <c r="BL170" s="57"/>
      <c r="BN170" s="41"/>
      <c r="CB170" s="57"/>
      <c r="CD170" s="41"/>
    </row>
    <row r="171" ht="12.75" customHeight="1">
      <c r="P171" s="57"/>
      <c r="R171" s="41"/>
      <c r="AF171" s="57"/>
      <c r="AH171" s="41"/>
      <c r="AV171" s="57"/>
      <c r="AX171" s="41"/>
      <c r="BL171" s="57"/>
      <c r="BN171" s="41"/>
      <c r="CB171" s="57"/>
      <c r="CD171" s="41"/>
    </row>
    <row r="172" ht="12.75" customHeight="1">
      <c r="P172" s="57"/>
      <c r="R172" s="41"/>
      <c r="AF172" s="57"/>
      <c r="AH172" s="41"/>
      <c r="AV172" s="57"/>
      <c r="AX172" s="41"/>
      <c r="BL172" s="57"/>
      <c r="BN172" s="41"/>
      <c r="CB172" s="57"/>
      <c r="CD172" s="41"/>
    </row>
    <row r="173" ht="12.75" customHeight="1">
      <c r="P173" s="57"/>
      <c r="R173" s="41"/>
      <c r="AF173" s="57"/>
      <c r="AH173" s="41"/>
      <c r="AV173" s="57"/>
      <c r="AX173" s="41"/>
      <c r="BL173" s="57"/>
      <c r="BN173" s="41"/>
      <c r="CB173" s="57"/>
      <c r="CD173" s="41"/>
    </row>
    <row r="174" ht="12.75" customHeight="1">
      <c r="P174" s="57"/>
      <c r="R174" s="41"/>
      <c r="AF174" s="57"/>
      <c r="AH174" s="41"/>
      <c r="AV174" s="57"/>
      <c r="AX174" s="41"/>
      <c r="BL174" s="57"/>
      <c r="BN174" s="41"/>
      <c r="CB174" s="57"/>
      <c r="CD174" s="41"/>
    </row>
    <row r="175" ht="12.75" customHeight="1">
      <c r="P175" s="57"/>
      <c r="R175" s="41"/>
      <c r="AF175" s="57"/>
      <c r="AH175" s="41"/>
      <c r="AV175" s="57"/>
      <c r="AX175" s="41"/>
      <c r="BL175" s="57"/>
      <c r="BN175" s="41"/>
      <c r="CB175" s="57"/>
      <c r="CD175" s="41"/>
    </row>
    <row r="176" ht="12.75" customHeight="1">
      <c r="P176" s="57"/>
      <c r="R176" s="41"/>
      <c r="AF176" s="57"/>
      <c r="AH176" s="41"/>
      <c r="AV176" s="57"/>
      <c r="AX176" s="41"/>
      <c r="BL176" s="57"/>
      <c r="BN176" s="41"/>
      <c r="CB176" s="57"/>
      <c r="CD176" s="41"/>
    </row>
    <row r="177" ht="12.75" customHeight="1">
      <c r="P177" s="57"/>
      <c r="R177" s="41"/>
      <c r="AF177" s="57"/>
      <c r="AH177" s="41"/>
      <c r="AV177" s="57"/>
      <c r="AX177" s="41"/>
      <c r="BL177" s="57"/>
      <c r="BN177" s="41"/>
      <c r="CB177" s="57"/>
      <c r="CD177" s="41"/>
    </row>
    <row r="178" ht="12.75" customHeight="1">
      <c r="P178" s="57"/>
      <c r="R178" s="41"/>
      <c r="AF178" s="57"/>
      <c r="AH178" s="41"/>
      <c r="AV178" s="57"/>
      <c r="AX178" s="41"/>
      <c r="BL178" s="57"/>
      <c r="BN178" s="41"/>
      <c r="CB178" s="57"/>
      <c r="CD178" s="41"/>
    </row>
    <row r="179" ht="12.75" customHeight="1">
      <c r="P179" s="57"/>
      <c r="R179" s="41"/>
      <c r="AF179" s="57"/>
      <c r="AH179" s="41"/>
      <c r="AV179" s="57"/>
      <c r="AX179" s="41"/>
      <c r="BL179" s="57"/>
      <c r="BN179" s="41"/>
      <c r="CB179" s="57"/>
      <c r="CD179" s="41"/>
    </row>
    <row r="180" ht="12.75" customHeight="1">
      <c r="P180" s="57"/>
      <c r="R180" s="41"/>
      <c r="AF180" s="57"/>
      <c r="AH180" s="41"/>
      <c r="AV180" s="57"/>
      <c r="AX180" s="41"/>
      <c r="BL180" s="57"/>
      <c r="BN180" s="41"/>
      <c r="CB180" s="57"/>
      <c r="CD180" s="41"/>
    </row>
    <row r="181" ht="12.75" customHeight="1">
      <c r="P181" s="57"/>
      <c r="R181" s="41"/>
      <c r="AF181" s="57"/>
      <c r="AH181" s="41"/>
      <c r="AV181" s="57"/>
      <c r="AX181" s="41"/>
      <c r="BL181" s="57"/>
      <c r="BN181" s="41"/>
      <c r="CB181" s="57"/>
      <c r="CD181" s="41"/>
    </row>
    <row r="182" ht="12.75" customHeight="1">
      <c r="P182" s="57"/>
      <c r="R182" s="41"/>
      <c r="AF182" s="57"/>
      <c r="AH182" s="41"/>
      <c r="AV182" s="57"/>
      <c r="AX182" s="41"/>
      <c r="BL182" s="57"/>
      <c r="BN182" s="41"/>
      <c r="CB182" s="57"/>
      <c r="CD182" s="41"/>
    </row>
    <row r="183" ht="12.75" customHeight="1">
      <c r="P183" s="57"/>
      <c r="R183" s="41"/>
      <c r="AF183" s="57"/>
      <c r="AH183" s="41"/>
      <c r="AV183" s="57"/>
      <c r="AX183" s="41"/>
      <c r="BL183" s="57"/>
      <c r="BN183" s="41"/>
      <c r="CB183" s="57"/>
      <c r="CD183" s="41"/>
    </row>
    <row r="184" ht="12.75" customHeight="1">
      <c r="P184" s="57"/>
      <c r="R184" s="41"/>
      <c r="AF184" s="57"/>
      <c r="AH184" s="41"/>
      <c r="AV184" s="57"/>
      <c r="AX184" s="41"/>
      <c r="BL184" s="57"/>
      <c r="BN184" s="41"/>
      <c r="CB184" s="57"/>
      <c r="CD184" s="41"/>
    </row>
    <row r="185" ht="12.75" customHeight="1">
      <c r="P185" s="57"/>
      <c r="R185" s="41"/>
      <c r="AF185" s="57"/>
      <c r="AH185" s="41"/>
      <c r="AV185" s="57"/>
      <c r="AX185" s="41"/>
      <c r="BL185" s="57"/>
      <c r="BN185" s="41"/>
      <c r="CB185" s="57"/>
      <c r="CD185" s="41"/>
    </row>
    <row r="186" ht="12.75" customHeight="1">
      <c r="P186" s="57"/>
      <c r="R186" s="41"/>
      <c r="AF186" s="57"/>
      <c r="AH186" s="41"/>
      <c r="AV186" s="57"/>
      <c r="AX186" s="41"/>
      <c r="BL186" s="57"/>
      <c r="BN186" s="41"/>
      <c r="CB186" s="57"/>
      <c r="CD186" s="41"/>
    </row>
    <row r="187" ht="12.75" customHeight="1">
      <c r="P187" s="57"/>
      <c r="R187" s="41"/>
      <c r="AF187" s="57"/>
      <c r="AH187" s="41"/>
      <c r="AV187" s="57"/>
      <c r="AX187" s="41"/>
      <c r="BL187" s="57"/>
      <c r="BN187" s="41"/>
      <c r="CB187" s="57"/>
      <c r="CD187" s="41"/>
    </row>
    <row r="188" ht="12.75" customHeight="1">
      <c r="P188" s="57"/>
      <c r="R188" s="41"/>
      <c r="AF188" s="57"/>
      <c r="AH188" s="41"/>
      <c r="AV188" s="57"/>
      <c r="AX188" s="41"/>
      <c r="BL188" s="57"/>
      <c r="BN188" s="41"/>
      <c r="CB188" s="57"/>
      <c r="CD188" s="41"/>
    </row>
    <row r="189" ht="12.75" customHeight="1">
      <c r="P189" s="57"/>
      <c r="R189" s="41"/>
      <c r="AF189" s="57"/>
      <c r="AH189" s="41"/>
      <c r="AV189" s="57"/>
      <c r="AX189" s="41"/>
      <c r="BL189" s="57"/>
      <c r="BN189" s="41"/>
      <c r="CB189" s="57"/>
      <c r="CD189" s="41"/>
    </row>
    <row r="190" ht="12.75" customHeight="1">
      <c r="P190" s="57"/>
      <c r="R190" s="41"/>
      <c r="AF190" s="57"/>
      <c r="AH190" s="41"/>
      <c r="AV190" s="57"/>
      <c r="AX190" s="41"/>
      <c r="BL190" s="57"/>
      <c r="BN190" s="41"/>
      <c r="CB190" s="57"/>
      <c r="CD190" s="41"/>
    </row>
    <row r="191" ht="12.75" customHeight="1">
      <c r="P191" s="57"/>
      <c r="R191" s="41"/>
      <c r="AF191" s="57"/>
      <c r="AH191" s="41"/>
      <c r="AV191" s="57"/>
      <c r="AX191" s="41"/>
      <c r="BL191" s="57"/>
      <c r="BN191" s="41"/>
      <c r="CB191" s="57"/>
      <c r="CD191" s="41"/>
    </row>
    <row r="192" ht="12.75" customHeight="1">
      <c r="P192" s="57"/>
      <c r="R192" s="41"/>
      <c r="AF192" s="57"/>
      <c r="AH192" s="41"/>
      <c r="AV192" s="57"/>
      <c r="AX192" s="41"/>
      <c r="BL192" s="57"/>
      <c r="BN192" s="41"/>
      <c r="CB192" s="57"/>
      <c r="CD192" s="41"/>
    </row>
    <row r="193" ht="12.75" customHeight="1">
      <c r="P193" s="57"/>
      <c r="R193" s="41"/>
      <c r="AF193" s="57"/>
      <c r="AH193" s="41"/>
      <c r="AV193" s="57"/>
      <c r="AX193" s="41"/>
      <c r="BL193" s="57"/>
      <c r="BN193" s="41"/>
      <c r="CB193" s="57"/>
      <c r="CD193" s="41"/>
    </row>
    <row r="194" ht="12.75" customHeight="1">
      <c r="P194" s="57"/>
      <c r="R194" s="41"/>
      <c r="AF194" s="57"/>
      <c r="AH194" s="41"/>
      <c r="AV194" s="57"/>
      <c r="AX194" s="41"/>
      <c r="BL194" s="57"/>
      <c r="BN194" s="41"/>
      <c r="CB194" s="57"/>
      <c r="CD194" s="41"/>
    </row>
    <row r="195" ht="12.75" customHeight="1">
      <c r="P195" s="57"/>
      <c r="R195" s="41"/>
      <c r="AF195" s="57"/>
      <c r="AH195" s="41"/>
      <c r="AV195" s="57"/>
      <c r="AX195" s="41"/>
      <c r="BL195" s="57"/>
      <c r="BN195" s="41"/>
      <c r="CB195" s="57"/>
      <c r="CD195" s="41"/>
    </row>
    <row r="196" ht="12.75" customHeight="1">
      <c r="P196" s="57"/>
      <c r="R196" s="41"/>
      <c r="AF196" s="57"/>
      <c r="AH196" s="41"/>
      <c r="AV196" s="57"/>
      <c r="AX196" s="41"/>
      <c r="BL196" s="57"/>
      <c r="BN196" s="41"/>
      <c r="CB196" s="57"/>
      <c r="CD196" s="41"/>
    </row>
    <row r="197" ht="12.75" customHeight="1">
      <c r="P197" s="57"/>
      <c r="R197" s="41"/>
      <c r="AF197" s="57"/>
      <c r="AH197" s="41"/>
      <c r="AV197" s="57"/>
      <c r="AX197" s="41"/>
      <c r="BL197" s="57"/>
      <c r="BN197" s="41"/>
      <c r="CB197" s="57"/>
      <c r="CD197" s="41"/>
    </row>
    <row r="198" ht="12.75" customHeight="1">
      <c r="P198" s="57"/>
      <c r="R198" s="41"/>
      <c r="AF198" s="57"/>
      <c r="AH198" s="41"/>
      <c r="AV198" s="57"/>
      <c r="AX198" s="41"/>
      <c r="BL198" s="57"/>
      <c r="BN198" s="41"/>
      <c r="CB198" s="57"/>
      <c r="CD198" s="41"/>
    </row>
    <row r="199" ht="12.75" customHeight="1">
      <c r="P199" s="57"/>
      <c r="R199" s="41"/>
      <c r="AF199" s="57"/>
      <c r="AH199" s="41"/>
      <c r="AV199" s="57"/>
      <c r="AX199" s="41"/>
      <c r="BL199" s="57"/>
      <c r="BN199" s="41"/>
      <c r="CB199" s="57"/>
      <c r="CD199" s="41"/>
    </row>
    <row r="200" ht="12.75" customHeight="1">
      <c r="P200" s="57"/>
      <c r="R200" s="41"/>
      <c r="AF200" s="57"/>
      <c r="AH200" s="41"/>
      <c r="AV200" s="57"/>
      <c r="AX200" s="41"/>
      <c r="BL200" s="57"/>
      <c r="BN200" s="41"/>
      <c r="CB200" s="57"/>
      <c r="CD200" s="41"/>
    </row>
    <row r="201" ht="12.75" customHeight="1">
      <c r="P201" s="57"/>
      <c r="R201" s="41"/>
      <c r="AF201" s="57"/>
      <c r="AH201" s="41"/>
      <c r="AV201" s="57"/>
      <c r="AX201" s="41"/>
      <c r="BL201" s="57"/>
      <c r="BN201" s="41"/>
      <c r="CB201" s="57"/>
      <c r="CD201" s="41"/>
    </row>
    <row r="202" ht="12.75" customHeight="1">
      <c r="P202" s="57"/>
      <c r="R202" s="41"/>
      <c r="AF202" s="57"/>
      <c r="AH202" s="41"/>
      <c r="AV202" s="57"/>
      <c r="AX202" s="41"/>
      <c r="BL202" s="57"/>
      <c r="BN202" s="41"/>
      <c r="CB202" s="57"/>
      <c r="CD202" s="41"/>
    </row>
    <row r="203" ht="12.75" customHeight="1">
      <c r="P203" s="57"/>
      <c r="R203" s="41"/>
      <c r="AF203" s="57"/>
      <c r="AH203" s="41"/>
      <c r="AV203" s="57"/>
      <c r="AX203" s="41"/>
      <c r="BL203" s="57"/>
      <c r="BN203" s="41"/>
      <c r="CB203" s="57"/>
      <c r="CD203" s="41"/>
    </row>
    <row r="204" ht="12.75" customHeight="1">
      <c r="P204" s="57"/>
      <c r="R204" s="41"/>
      <c r="AF204" s="57"/>
      <c r="AH204" s="41"/>
      <c r="AV204" s="57"/>
      <c r="AX204" s="41"/>
      <c r="BL204" s="57"/>
      <c r="BN204" s="41"/>
      <c r="CB204" s="57"/>
      <c r="CD204" s="41"/>
    </row>
    <row r="205" ht="12.75" customHeight="1">
      <c r="P205" s="57"/>
      <c r="R205" s="41"/>
      <c r="AF205" s="57"/>
      <c r="AH205" s="41"/>
      <c r="AV205" s="57"/>
      <c r="AX205" s="41"/>
      <c r="BL205" s="57"/>
      <c r="BN205" s="41"/>
      <c r="CB205" s="57"/>
      <c r="CD205" s="41"/>
    </row>
    <row r="206" ht="12.75" customHeight="1">
      <c r="P206" s="57"/>
      <c r="R206" s="41"/>
      <c r="AF206" s="57"/>
      <c r="AH206" s="41"/>
      <c r="AV206" s="57"/>
      <c r="AX206" s="41"/>
      <c r="BL206" s="57"/>
      <c r="BN206" s="41"/>
      <c r="CB206" s="57"/>
      <c r="CD206" s="41"/>
    </row>
    <row r="207" ht="12.75" customHeight="1">
      <c r="P207" s="57"/>
      <c r="R207" s="41"/>
      <c r="AF207" s="57"/>
      <c r="AH207" s="41"/>
      <c r="AV207" s="57"/>
      <c r="AX207" s="41"/>
      <c r="BL207" s="57"/>
      <c r="BN207" s="41"/>
      <c r="CB207" s="57"/>
      <c r="CD207" s="41"/>
    </row>
    <row r="208" ht="12.75" customHeight="1">
      <c r="P208" s="57"/>
      <c r="R208" s="41"/>
      <c r="AF208" s="57"/>
      <c r="AH208" s="41"/>
      <c r="AV208" s="57"/>
      <c r="AX208" s="41"/>
      <c r="BL208" s="57"/>
      <c r="BN208" s="41"/>
      <c r="CB208" s="57"/>
      <c r="CD208" s="41"/>
    </row>
    <row r="209" ht="12.75" customHeight="1">
      <c r="P209" s="57"/>
      <c r="R209" s="41"/>
      <c r="AF209" s="57"/>
      <c r="AH209" s="41"/>
      <c r="AV209" s="57"/>
      <c r="AX209" s="41"/>
      <c r="BL209" s="57"/>
      <c r="BN209" s="41"/>
      <c r="CB209" s="57"/>
      <c r="CD209" s="41"/>
    </row>
    <row r="210" ht="12.75" customHeight="1">
      <c r="P210" s="57"/>
      <c r="R210" s="41"/>
      <c r="AF210" s="57"/>
      <c r="AH210" s="41"/>
      <c r="AV210" s="57"/>
      <c r="AX210" s="41"/>
      <c r="BL210" s="57"/>
      <c r="BN210" s="41"/>
      <c r="CB210" s="57"/>
      <c r="CD210" s="41"/>
    </row>
    <row r="211" ht="12.75" customHeight="1">
      <c r="P211" s="57"/>
      <c r="R211" s="41"/>
      <c r="AF211" s="57"/>
      <c r="AH211" s="41"/>
      <c r="AV211" s="57"/>
      <c r="AX211" s="41"/>
      <c r="BL211" s="57"/>
      <c r="BN211" s="41"/>
      <c r="CB211" s="57"/>
      <c r="CD211" s="41"/>
    </row>
    <row r="212" ht="12.75" customHeight="1">
      <c r="P212" s="57"/>
      <c r="R212" s="41"/>
      <c r="AF212" s="57"/>
      <c r="AH212" s="41"/>
      <c r="AV212" s="57"/>
      <c r="AX212" s="41"/>
      <c r="BL212" s="57"/>
      <c r="BN212" s="41"/>
      <c r="CB212" s="57"/>
      <c r="CD212" s="41"/>
    </row>
    <row r="213" ht="12.75" customHeight="1">
      <c r="P213" s="57"/>
      <c r="R213" s="41"/>
      <c r="AF213" s="57"/>
      <c r="AH213" s="41"/>
      <c r="AV213" s="57"/>
      <c r="AX213" s="41"/>
      <c r="BL213" s="57"/>
      <c r="BN213" s="41"/>
      <c r="CB213" s="57"/>
      <c r="CD213" s="41"/>
    </row>
    <row r="214" ht="12.75" customHeight="1">
      <c r="P214" s="57"/>
      <c r="R214" s="41"/>
      <c r="AF214" s="57"/>
      <c r="AH214" s="41"/>
      <c r="AV214" s="57"/>
      <c r="AX214" s="41"/>
      <c r="BL214" s="57"/>
      <c r="BN214" s="41"/>
      <c r="CB214" s="57"/>
      <c r="CD214" s="41"/>
    </row>
    <row r="215" ht="12.75" customHeight="1">
      <c r="P215" s="57"/>
      <c r="R215" s="41"/>
      <c r="AF215" s="57"/>
      <c r="AH215" s="41"/>
      <c r="AV215" s="57"/>
      <c r="AX215" s="41"/>
      <c r="BL215" s="57"/>
      <c r="BN215" s="41"/>
      <c r="CB215" s="57"/>
      <c r="CD215" s="41"/>
    </row>
    <row r="216" ht="12.75" customHeight="1">
      <c r="P216" s="57"/>
      <c r="R216" s="41"/>
      <c r="AF216" s="57"/>
      <c r="AH216" s="41"/>
      <c r="AV216" s="57"/>
      <c r="AX216" s="41"/>
      <c r="BL216" s="57"/>
      <c r="BN216" s="41"/>
      <c r="CB216" s="57"/>
      <c r="CD216" s="41"/>
    </row>
    <row r="217" ht="12.75" customHeight="1">
      <c r="P217" s="57"/>
      <c r="R217" s="41"/>
      <c r="AF217" s="57"/>
      <c r="AH217" s="41"/>
      <c r="AV217" s="57"/>
      <c r="AX217" s="41"/>
      <c r="BL217" s="57"/>
      <c r="BN217" s="41"/>
      <c r="CB217" s="57"/>
      <c r="CD217" s="41"/>
    </row>
    <row r="218" ht="12.75" customHeight="1">
      <c r="P218" s="57"/>
      <c r="R218" s="41"/>
      <c r="AF218" s="57"/>
      <c r="AH218" s="41"/>
      <c r="AV218" s="57"/>
      <c r="AX218" s="41"/>
      <c r="BL218" s="57"/>
      <c r="BN218" s="41"/>
      <c r="CB218" s="57"/>
      <c r="CD218" s="41"/>
    </row>
    <row r="219" ht="12.75" customHeight="1">
      <c r="P219" s="57"/>
      <c r="R219" s="41"/>
      <c r="AF219" s="57"/>
      <c r="AH219" s="41"/>
      <c r="AV219" s="57"/>
      <c r="AX219" s="41"/>
      <c r="BL219" s="57"/>
      <c r="BN219" s="41"/>
      <c r="CB219" s="57"/>
      <c r="CD219" s="41"/>
    </row>
    <row r="220" ht="12.75" customHeight="1">
      <c r="P220" s="57"/>
      <c r="R220" s="41"/>
      <c r="AF220" s="57"/>
      <c r="AH220" s="41"/>
      <c r="AV220" s="57"/>
      <c r="AX220" s="41"/>
      <c r="BL220" s="57"/>
      <c r="BN220" s="41"/>
      <c r="CB220" s="57"/>
      <c r="CD220" s="41"/>
    </row>
    <row r="221" ht="12.75" customHeight="1">
      <c r="P221" s="57"/>
      <c r="R221" s="41"/>
      <c r="AF221" s="57"/>
      <c r="AH221" s="41"/>
      <c r="AV221" s="57"/>
      <c r="AX221" s="41"/>
      <c r="BL221" s="57"/>
      <c r="BN221" s="41"/>
      <c r="CB221" s="57"/>
      <c r="CD221" s="41"/>
    </row>
    <row r="222" ht="12.75" customHeight="1">
      <c r="P222" s="57"/>
      <c r="R222" s="41"/>
      <c r="AF222" s="57"/>
      <c r="AH222" s="41"/>
      <c r="AV222" s="57"/>
      <c r="AX222" s="41"/>
      <c r="BL222" s="57"/>
      <c r="BN222" s="41"/>
      <c r="CB222" s="57"/>
      <c r="CD222" s="41"/>
    </row>
    <row r="223" ht="12.75" customHeight="1">
      <c r="P223" s="57"/>
      <c r="R223" s="41"/>
      <c r="AF223" s="57"/>
      <c r="AH223" s="41"/>
      <c r="AV223" s="57"/>
      <c r="AX223" s="41"/>
      <c r="BL223" s="57"/>
      <c r="BN223" s="41"/>
      <c r="CB223" s="57"/>
      <c r="CD223" s="41"/>
    </row>
    <row r="224" ht="12.75" customHeight="1">
      <c r="P224" s="57"/>
      <c r="R224" s="41"/>
      <c r="AF224" s="57"/>
      <c r="AH224" s="41"/>
      <c r="AV224" s="57"/>
      <c r="AX224" s="41"/>
      <c r="BL224" s="57"/>
      <c r="BN224" s="41"/>
      <c r="CB224" s="57"/>
      <c r="CD224" s="41"/>
    </row>
    <row r="225" ht="12.75" customHeight="1">
      <c r="P225" s="57"/>
      <c r="R225" s="41"/>
      <c r="AF225" s="57"/>
      <c r="AH225" s="41"/>
      <c r="AV225" s="57"/>
      <c r="AX225" s="41"/>
      <c r="BL225" s="57"/>
      <c r="BN225" s="41"/>
      <c r="CB225" s="57"/>
      <c r="CD225" s="41"/>
    </row>
    <row r="226" ht="12.75" customHeight="1">
      <c r="P226" s="57"/>
      <c r="R226" s="41"/>
      <c r="AF226" s="57"/>
      <c r="AH226" s="41"/>
      <c r="AV226" s="57"/>
      <c r="AX226" s="41"/>
      <c r="BL226" s="57"/>
      <c r="BN226" s="41"/>
      <c r="CB226" s="57"/>
      <c r="CD226" s="41"/>
    </row>
    <row r="227" ht="12.75" customHeight="1">
      <c r="P227" s="57"/>
      <c r="R227" s="41"/>
      <c r="AF227" s="57"/>
      <c r="AH227" s="41"/>
      <c r="AV227" s="57"/>
      <c r="AX227" s="41"/>
      <c r="BL227" s="57"/>
      <c r="BN227" s="41"/>
      <c r="CB227" s="57"/>
      <c r="CD227" s="41"/>
    </row>
    <row r="228" ht="12.75" customHeight="1">
      <c r="P228" s="57"/>
      <c r="R228" s="41"/>
      <c r="AF228" s="57"/>
      <c r="AH228" s="41"/>
      <c r="AV228" s="57"/>
      <c r="AX228" s="41"/>
      <c r="BL228" s="57"/>
      <c r="BN228" s="41"/>
      <c r="CB228" s="57"/>
      <c r="CD228" s="41"/>
    </row>
    <row r="229" ht="12.75" customHeight="1">
      <c r="P229" s="57"/>
      <c r="R229" s="41"/>
      <c r="AF229" s="57"/>
      <c r="AH229" s="41"/>
      <c r="AV229" s="57"/>
      <c r="AX229" s="41"/>
      <c r="BL229" s="57"/>
      <c r="BN229" s="41"/>
      <c r="CB229" s="57"/>
      <c r="CD229" s="41"/>
    </row>
    <row r="230" ht="12.75" customHeight="1">
      <c r="P230" s="57"/>
      <c r="R230" s="41"/>
      <c r="AF230" s="57"/>
      <c r="AH230" s="41"/>
      <c r="AV230" s="57"/>
      <c r="AX230" s="41"/>
      <c r="BL230" s="57"/>
      <c r="BN230" s="41"/>
      <c r="CB230" s="57"/>
      <c r="CD230" s="41"/>
    </row>
    <row r="231" ht="12.75" customHeight="1">
      <c r="P231" s="57"/>
      <c r="R231" s="41"/>
      <c r="AF231" s="57"/>
      <c r="AH231" s="41"/>
      <c r="AV231" s="57"/>
      <c r="AX231" s="41"/>
      <c r="BL231" s="57"/>
      <c r="BN231" s="41"/>
      <c r="CB231" s="57"/>
      <c r="CD231" s="41"/>
    </row>
    <row r="232" ht="12.75" customHeight="1">
      <c r="P232" s="57"/>
      <c r="R232" s="41"/>
      <c r="AF232" s="57"/>
      <c r="AH232" s="41"/>
      <c r="AV232" s="57"/>
      <c r="AX232" s="41"/>
      <c r="BL232" s="57"/>
      <c r="BN232" s="41"/>
      <c r="CB232" s="57"/>
      <c r="CD232" s="41"/>
    </row>
    <row r="233" ht="12.75" customHeight="1">
      <c r="P233" s="57"/>
      <c r="R233" s="41"/>
      <c r="AF233" s="57"/>
      <c r="AH233" s="41"/>
      <c r="AV233" s="57"/>
      <c r="AX233" s="41"/>
      <c r="BL233" s="57"/>
      <c r="BN233" s="41"/>
      <c r="CB233" s="57"/>
      <c r="CD233" s="41"/>
    </row>
    <row r="234" ht="12.75" customHeight="1">
      <c r="P234" s="57"/>
      <c r="R234" s="41"/>
      <c r="AF234" s="57"/>
      <c r="AH234" s="41"/>
      <c r="AV234" s="57"/>
      <c r="AX234" s="41"/>
      <c r="BL234" s="57"/>
      <c r="BN234" s="41"/>
      <c r="CB234" s="57"/>
      <c r="CD234" s="41"/>
    </row>
    <row r="235" ht="12.75" customHeight="1">
      <c r="P235" s="57"/>
      <c r="R235" s="41"/>
      <c r="AF235" s="57"/>
      <c r="AH235" s="41"/>
      <c r="AV235" s="57"/>
      <c r="AX235" s="41"/>
      <c r="BL235" s="57"/>
      <c r="BN235" s="41"/>
      <c r="CB235" s="57"/>
      <c r="CD235" s="41"/>
    </row>
    <row r="236" ht="12.75" customHeight="1">
      <c r="P236" s="57"/>
      <c r="R236" s="41"/>
      <c r="AF236" s="57"/>
      <c r="AH236" s="41"/>
      <c r="AV236" s="57"/>
      <c r="AX236" s="41"/>
      <c r="BL236" s="57"/>
      <c r="BN236" s="41"/>
      <c r="CB236" s="57"/>
      <c r="CD236" s="41"/>
    </row>
    <row r="237" ht="12.75" customHeight="1">
      <c r="P237" s="57"/>
      <c r="R237" s="41"/>
      <c r="AF237" s="57"/>
      <c r="AH237" s="41"/>
      <c r="AV237" s="57"/>
      <c r="AX237" s="41"/>
      <c r="BL237" s="57"/>
      <c r="BN237" s="41"/>
      <c r="CB237" s="57"/>
      <c r="CD237" s="41"/>
    </row>
    <row r="238" ht="12.75" customHeight="1">
      <c r="P238" s="57"/>
      <c r="R238" s="41"/>
      <c r="AF238" s="57"/>
      <c r="AH238" s="41"/>
      <c r="AV238" s="57"/>
      <c r="AX238" s="41"/>
      <c r="BL238" s="57"/>
      <c r="BN238" s="41"/>
      <c r="CB238" s="57"/>
      <c r="CD238" s="41"/>
    </row>
    <row r="239" ht="12.75" customHeight="1">
      <c r="P239" s="57"/>
      <c r="R239" s="41"/>
      <c r="AF239" s="57"/>
      <c r="AH239" s="41"/>
      <c r="AV239" s="57"/>
      <c r="AX239" s="41"/>
      <c r="BL239" s="57"/>
      <c r="BN239" s="41"/>
      <c r="CB239" s="57"/>
      <c r="CD239" s="41"/>
    </row>
    <row r="240" ht="12.75" customHeight="1">
      <c r="P240" s="57"/>
      <c r="R240" s="41"/>
      <c r="AF240" s="57"/>
      <c r="AH240" s="41"/>
      <c r="AV240" s="57"/>
      <c r="AX240" s="41"/>
      <c r="BL240" s="57"/>
      <c r="BN240" s="41"/>
      <c r="CB240" s="57"/>
      <c r="CD240" s="41"/>
    </row>
    <row r="241" ht="12.75" customHeight="1">
      <c r="P241" s="57"/>
      <c r="R241" s="41"/>
      <c r="AF241" s="57"/>
      <c r="AH241" s="41"/>
      <c r="AV241" s="57"/>
      <c r="AX241" s="41"/>
      <c r="BL241" s="57"/>
      <c r="BN241" s="41"/>
      <c r="CB241" s="57"/>
      <c r="CD241" s="41"/>
    </row>
    <row r="242" ht="12.75" customHeight="1">
      <c r="P242" s="57"/>
      <c r="R242" s="41"/>
      <c r="AF242" s="57"/>
      <c r="AH242" s="41"/>
      <c r="AV242" s="57"/>
      <c r="AX242" s="41"/>
      <c r="BL242" s="57"/>
      <c r="BN242" s="41"/>
      <c r="CB242" s="57"/>
      <c r="CD242" s="41"/>
    </row>
    <row r="243" ht="12.75" customHeight="1">
      <c r="P243" s="57"/>
      <c r="R243" s="41"/>
      <c r="AF243" s="57"/>
      <c r="AH243" s="41"/>
      <c r="AV243" s="57"/>
      <c r="AX243" s="41"/>
      <c r="BL243" s="57"/>
      <c r="BN243" s="41"/>
      <c r="CB243" s="57"/>
      <c r="CD243" s="41"/>
    </row>
    <row r="244" ht="12.75" customHeight="1">
      <c r="P244" s="57"/>
      <c r="R244" s="41"/>
      <c r="AF244" s="57"/>
      <c r="AH244" s="41"/>
      <c r="AV244" s="57"/>
      <c r="AX244" s="41"/>
      <c r="BL244" s="57"/>
      <c r="BN244" s="41"/>
      <c r="CB244" s="57"/>
      <c r="CD244" s="41"/>
    </row>
    <row r="245" ht="12.75" customHeight="1">
      <c r="P245" s="57"/>
      <c r="R245" s="41"/>
      <c r="AF245" s="57"/>
      <c r="AH245" s="41"/>
      <c r="AV245" s="57"/>
      <c r="AX245" s="41"/>
      <c r="BL245" s="57"/>
      <c r="BN245" s="41"/>
      <c r="CB245" s="57"/>
      <c r="CD245" s="41"/>
    </row>
    <row r="246" ht="12.75" customHeight="1">
      <c r="P246" s="57"/>
      <c r="R246" s="41"/>
      <c r="AF246" s="57"/>
      <c r="AH246" s="41"/>
      <c r="AV246" s="57"/>
      <c r="AX246" s="41"/>
      <c r="BL246" s="57"/>
      <c r="BN246" s="41"/>
      <c r="CB246" s="57"/>
      <c r="CD246" s="41"/>
    </row>
    <row r="247" ht="12.75" customHeight="1">
      <c r="P247" s="57"/>
      <c r="R247" s="41"/>
      <c r="AF247" s="57"/>
      <c r="AH247" s="41"/>
      <c r="AV247" s="57"/>
      <c r="AX247" s="41"/>
      <c r="BL247" s="57"/>
      <c r="BN247" s="41"/>
      <c r="CB247" s="57"/>
      <c r="CD247" s="41"/>
    </row>
    <row r="248" ht="12.75" customHeight="1">
      <c r="P248" s="57"/>
      <c r="R248" s="41"/>
      <c r="AF248" s="57"/>
      <c r="AH248" s="41"/>
      <c r="AV248" s="57"/>
      <c r="AX248" s="41"/>
      <c r="BL248" s="57"/>
      <c r="BN248" s="41"/>
      <c r="CB248" s="57"/>
      <c r="CD248" s="41"/>
    </row>
    <row r="249" ht="12.75" customHeight="1">
      <c r="P249" s="57"/>
      <c r="R249" s="41"/>
      <c r="AF249" s="57"/>
      <c r="AH249" s="41"/>
      <c r="AV249" s="57"/>
      <c r="AX249" s="41"/>
      <c r="BL249" s="57"/>
      <c r="BN249" s="41"/>
      <c r="CB249" s="57"/>
      <c r="CD249" s="41"/>
    </row>
    <row r="250" ht="12.75" customHeight="1">
      <c r="P250" s="57"/>
      <c r="R250" s="41"/>
      <c r="AF250" s="57"/>
      <c r="AH250" s="41"/>
      <c r="AV250" s="57"/>
      <c r="AX250" s="41"/>
      <c r="BL250" s="57"/>
      <c r="BN250" s="41"/>
      <c r="CB250" s="57"/>
      <c r="CD250" s="41"/>
    </row>
    <row r="251" ht="12.75" customHeight="1">
      <c r="P251" s="57"/>
      <c r="R251" s="41"/>
      <c r="AF251" s="57"/>
      <c r="AH251" s="41"/>
      <c r="AV251" s="57"/>
      <c r="AX251" s="41"/>
      <c r="BL251" s="57"/>
      <c r="BN251" s="41"/>
      <c r="CB251" s="57"/>
      <c r="CD251" s="41"/>
    </row>
    <row r="252" ht="12.75" customHeight="1">
      <c r="P252" s="57"/>
      <c r="R252" s="41"/>
      <c r="AF252" s="57"/>
      <c r="AH252" s="41"/>
      <c r="AV252" s="57"/>
      <c r="AX252" s="41"/>
      <c r="BL252" s="57"/>
      <c r="BN252" s="41"/>
      <c r="CB252" s="57"/>
      <c r="CD252" s="41"/>
    </row>
    <row r="253" ht="12.75" customHeight="1">
      <c r="P253" s="57"/>
      <c r="R253" s="41"/>
      <c r="AF253" s="57"/>
      <c r="AH253" s="41"/>
      <c r="AV253" s="57"/>
      <c r="AX253" s="41"/>
      <c r="BL253" s="57"/>
      <c r="BN253" s="41"/>
      <c r="CB253" s="57"/>
      <c r="CD253" s="41"/>
    </row>
    <row r="254" ht="12.75" customHeight="1">
      <c r="P254" s="57"/>
      <c r="R254" s="41"/>
      <c r="AF254" s="57"/>
      <c r="AH254" s="41"/>
      <c r="AV254" s="57"/>
      <c r="AX254" s="41"/>
      <c r="BL254" s="57"/>
      <c r="BN254" s="41"/>
      <c r="CB254" s="57"/>
      <c r="CD254" s="41"/>
    </row>
    <row r="255" ht="12.75" customHeight="1">
      <c r="P255" s="57"/>
      <c r="R255" s="41"/>
      <c r="AF255" s="57"/>
      <c r="AH255" s="41"/>
      <c r="AV255" s="57"/>
      <c r="AX255" s="41"/>
      <c r="BL255" s="57"/>
      <c r="BN255" s="41"/>
      <c r="CB255" s="57"/>
      <c r="CD255" s="41"/>
    </row>
    <row r="256" ht="12.75" customHeight="1">
      <c r="P256" s="57"/>
      <c r="R256" s="41"/>
      <c r="AF256" s="57"/>
      <c r="AH256" s="41"/>
      <c r="AV256" s="57"/>
      <c r="AX256" s="41"/>
      <c r="BL256" s="57"/>
      <c r="BN256" s="41"/>
      <c r="CB256" s="57"/>
      <c r="CD256" s="41"/>
    </row>
    <row r="257" ht="12.75" customHeight="1">
      <c r="P257" s="57"/>
      <c r="R257" s="41"/>
      <c r="AF257" s="57"/>
      <c r="AH257" s="41"/>
      <c r="AV257" s="57"/>
      <c r="AX257" s="41"/>
      <c r="BL257" s="57"/>
      <c r="BN257" s="41"/>
      <c r="CB257" s="57"/>
      <c r="CD257" s="41"/>
    </row>
    <row r="258" ht="12.75" customHeight="1">
      <c r="P258" s="57"/>
      <c r="R258" s="41"/>
      <c r="AF258" s="57"/>
      <c r="AH258" s="41"/>
      <c r="AV258" s="57"/>
      <c r="AX258" s="41"/>
      <c r="BL258" s="57"/>
      <c r="BN258" s="41"/>
      <c r="CB258" s="57"/>
      <c r="CD258" s="41"/>
    </row>
    <row r="259" ht="12.75" customHeight="1">
      <c r="P259" s="57"/>
      <c r="R259" s="41"/>
      <c r="AF259" s="57"/>
      <c r="AH259" s="41"/>
      <c r="AV259" s="57"/>
      <c r="AX259" s="41"/>
      <c r="BL259" s="57"/>
      <c r="BN259" s="41"/>
      <c r="CB259" s="57"/>
      <c r="CD259" s="41"/>
    </row>
    <row r="260" ht="12.75" customHeight="1">
      <c r="P260" s="57"/>
      <c r="R260" s="41"/>
      <c r="AF260" s="57"/>
      <c r="AH260" s="41"/>
      <c r="AV260" s="57"/>
      <c r="AX260" s="41"/>
      <c r="BL260" s="57"/>
      <c r="BN260" s="41"/>
      <c r="CB260" s="57"/>
      <c r="CD260" s="41"/>
    </row>
    <row r="261" ht="12.75" customHeight="1">
      <c r="P261" s="57"/>
      <c r="R261" s="41"/>
      <c r="AF261" s="57"/>
      <c r="AH261" s="41"/>
      <c r="AV261" s="57"/>
      <c r="AX261" s="41"/>
      <c r="BL261" s="57"/>
      <c r="BN261" s="41"/>
      <c r="CB261" s="57"/>
      <c r="CD261" s="41"/>
    </row>
    <row r="262" ht="12.75" customHeight="1">
      <c r="P262" s="57"/>
      <c r="R262" s="41"/>
      <c r="AF262" s="57"/>
      <c r="AH262" s="41"/>
      <c r="AV262" s="57"/>
      <c r="AX262" s="41"/>
      <c r="BL262" s="57"/>
      <c r="BN262" s="41"/>
      <c r="CB262" s="57"/>
      <c r="CD262" s="41"/>
    </row>
    <row r="263" ht="12.75" customHeight="1">
      <c r="P263" s="57"/>
      <c r="R263" s="41"/>
      <c r="AF263" s="57"/>
      <c r="AH263" s="41"/>
      <c r="AV263" s="57"/>
      <c r="AX263" s="41"/>
      <c r="BL263" s="57"/>
      <c r="BN263" s="41"/>
      <c r="CB263" s="57"/>
      <c r="CD263" s="41"/>
    </row>
    <row r="264" ht="12.75" customHeight="1">
      <c r="P264" s="57"/>
      <c r="R264" s="41"/>
      <c r="AF264" s="57"/>
      <c r="AH264" s="41"/>
      <c r="AV264" s="57"/>
      <c r="AX264" s="41"/>
      <c r="BL264" s="57"/>
      <c r="BN264" s="41"/>
      <c r="CB264" s="57"/>
      <c r="CD264" s="41"/>
    </row>
    <row r="265" ht="12.75" customHeight="1">
      <c r="P265" s="57"/>
      <c r="R265" s="41"/>
      <c r="AF265" s="57"/>
      <c r="AH265" s="41"/>
      <c r="AV265" s="57"/>
      <c r="AX265" s="41"/>
      <c r="BL265" s="57"/>
      <c r="BN265" s="41"/>
      <c r="CB265" s="57"/>
      <c r="CD265" s="41"/>
    </row>
    <row r="266" ht="12.75" customHeight="1">
      <c r="P266" s="57"/>
      <c r="R266" s="41"/>
      <c r="AF266" s="57"/>
      <c r="AH266" s="41"/>
      <c r="AV266" s="57"/>
      <c r="AX266" s="41"/>
      <c r="BL266" s="57"/>
      <c r="BN266" s="41"/>
      <c r="CB266" s="57"/>
      <c r="CD266" s="41"/>
    </row>
    <row r="267" ht="12.75" customHeight="1">
      <c r="P267" s="57"/>
      <c r="R267" s="41"/>
      <c r="AF267" s="57"/>
      <c r="AH267" s="41"/>
      <c r="AV267" s="57"/>
      <c r="AX267" s="41"/>
      <c r="BL267" s="57"/>
      <c r="BN267" s="41"/>
      <c r="CB267" s="57"/>
      <c r="CD267" s="41"/>
    </row>
    <row r="268" ht="12.75" customHeight="1">
      <c r="P268" s="57"/>
      <c r="R268" s="41"/>
      <c r="AF268" s="57"/>
      <c r="AH268" s="41"/>
      <c r="AV268" s="57"/>
      <c r="AX268" s="41"/>
      <c r="BL268" s="57"/>
      <c r="BN268" s="41"/>
      <c r="CB268" s="57"/>
      <c r="CD268" s="41"/>
    </row>
    <row r="269" ht="12.75" customHeight="1">
      <c r="P269" s="57"/>
      <c r="R269" s="41"/>
      <c r="AF269" s="57"/>
      <c r="AH269" s="41"/>
      <c r="AV269" s="57"/>
      <c r="AX269" s="41"/>
      <c r="BL269" s="57"/>
      <c r="BN269" s="41"/>
      <c r="CB269" s="57"/>
      <c r="CD269" s="41"/>
    </row>
    <row r="270" ht="12.75" customHeight="1">
      <c r="P270" s="57"/>
      <c r="R270" s="41"/>
      <c r="AF270" s="57"/>
      <c r="AH270" s="41"/>
      <c r="AV270" s="57"/>
      <c r="AX270" s="41"/>
      <c r="BL270" s="57"/>
      <c r="BN270" s="41"/>
      <c r="CB270" s="57"/>
      <c r="CD270" s="41"/>
    </row>
    <row r="271" ht="12.75" customHeight="1">
      <c r="P271" s="57"/>
      <c r="R271" s="41"/>
      <c r="AF271" s="57"/>
      <c r="AH271" s="41"/>
      <c r="AV271" s="57"/>
      <c r="AX271" s="41"/>
      <c r="BL271" s="57"/>
      <c r="BN271" s="41"/>
      <c r="CB271" s="57"/>
      <c r="CD271" s="41"/>
    </row>
    <row r="272" ht="12.75" customHeight="1">
      <c r="P272" s="57"/>
      <c r="R272" s="41"/>
      <c r="AF272" s="57"/>
      <c r="AH272" s="41"/>
      <c r="AV272" s="57"/>
      <c r="AX272" s="41"/>
      <c r="BL272" s="57"/>
      <c r="BN272" s="41"/>
      <c r="CB272" s="57"/>
      <c r="CD272" s="41"/>
    </row>
    <row r="273" ht="12.75" customHeight="1">
      <c r="P273" s="57"/>
      <c r="R273" s="41"/>
      <c r="AF273" s="57"/>
      <c r="AH273" s="41"/>
      <c r="AV273" s="57"/>
      <c r="AX273" s="41"/>
      <c r="BL273" s="57"/>
      <c r="BN273" s="41"/>
      <c r="CB273" s="57"/>
      <c r="CD273" s="41"/>
    </row>
    <row r="274" ht="12.75" customHeight="1">
      <c r="P274" s="57"/>
      <c r="R274" s="41"/>
      <c r="AF274" s="57"/>
      <c r="AH274" s="41"/>
      <c r="AV274" s="57"/>
      <c r="AX274" s="41"/>
      <c r="BL274" s="57"/>
      <c r="BN274" s="41"/>
      <c r="CB274" s="57"/>
      <c r="CD274" s="41"/>
    </row>
    <row r="275" ht="12.75" customHeight="1">
      <c r="P275" s="57"/>
      <c r="R275" s="41"/>
      <c r="AF275" s="57"/>
      <c r="AH275" s="41"/>
      <c r="AV275" s="57"/>
      <c r="AX275" s="41"/>
      <c r="BL275" s="57"/>
      <c r="BN275" s="41"/>
      <c r="CB275" s="57"/>
      <c r="CD275" s="41"/>
    </row>
    <row r="276" ht="12.75" customHeight="1">
      <c r="P276" s="57"/>
      <c r="R276" s="41"/>
      <c r="AF276" s="57"/>
      <c r="AH276" s="41"/>
      <c r="AV276" s="57"/>
      <c r="AX276" s="41"/>
      <c r="BL276" s="57"/>
      <c r="BN276" s="41"/>
      <c r="CB276" s="57"/>
      <c r="CD276" s="41"/>
    </row>
    <row r="277" ht="12.75" customHeight="1">
      <c r="P277" s="57"/>
      <c r="R277" s="41"/>
      <c r="AF277" s="57"/>
      <c r="AH277" s="41"/>
      <c r="AV277" s="57"/>
      <c r="AX277" s="41"/>
      <c r="BL277" s="57"/>
      <c r="BN277" s="41"/>
      <c r="CB277" s="57"/>
      <c r="CD277" s="41"/>
    </row>
    <row r="278" ht="12.75" customHeight="1">
      <c r="P278" s="57"/>
      <c r="R278" s="41"/>
      <c r="AF278" s="57"/>
      <c r="AH278" s="41"/>
      <c r="AV278" s="57"/>
      <c r="AX278" s="41"/>
      <c r="BL278" s="57"/>
      <c r="BN278" s="41"/>
      <c r="CB278" s="57"/>
      <c r="CD278" s="41"/>
    </row>
    <row r="279" ht="12.75" customHeight="1">
      <c r="P279" s="57"/>
      <c r="R279" s="41"/>
      <c r="AF279" s="57"/>
      <c r="AH279" s="41"/>
      <c r="AV279" s="57"/>
      <c r="AX279" s="41"/>
      <c r="BL279" s="57"/>
      <c r="BN279" s="41"/>
      <c r="CB279" s="57"/>
      <c r="CD279" s="41"/>
    </row>
    <row r="280" ht="12.75" customHeight="1">
      <c r="P280" s="57"/>
      <c r="R280" s="41"/>
      <c r="AF280" s="57"/>
      <c r="AH280" s="41"/>
      <c r="AV280" s="57"/>
      <c r="AX280" s="41"/>
      <c r="BL280" s="57"/>
      <c r="BN280" s="41"/>
      <c r="CB280" s="57"/>
      <c r="CD280" s="41"/>
    </row>
    <row r="281" ht="12.75" customHeight="1">
      <c r="P281" s="57"/>
      <c r="R281" s="41"/>
      <c r="AF281" s="57"/>
      <c r="AH281" s="41"/>
      <c r="AV281" s="57"/>
      <c r="AX281" s="41"/>
      <c r="BL281" s="57"/>
      <c r="BN281" s="41"/>
      <c r="CB281" s="57"/>
      <c r="CD281" s="41"/>
    </row>
    <row r="282" ht="12.75" customHeight="1">
      <c r="P282" s="57"/>
      <c r="R282" s="41"/>
      <c r="AF282" s="57"/>
      <c r="AH282" s="41"/>
      <c r="AV282" s="57"/>
      <c r="AX282" s="41"/>
      <c r="BL282" s="57"/>
      <c r="BN282" s="41"/>
      <c r="CB282" s="57"/>
      <c r="CD282" s="41"/>
    </row>
    <row r="283" ht="12.75" customHeight="1">
      <c r="P283" s="57"/>
      <c r="R283" s="41"/>
      <c r="AF283" s="57"/>
      <c r="AH283" s="41"/>
      <c r="AV283" s="57"/>
      <c r="AX283" s="41"/>
      <c r="BL283" s="57"/>
      <c r="BN283" s="41"/>
      <c r="CB283" s="57"/>
      <c r="CD283" s="41"/>
    </row>
    <row r="284" ht="12.75" customHeight="1">
      <c r="P284" s="57"/>
      <c r="R284" s="41"/>
      <c r="AF284" s="57"/>
      <c r="AH284" s="41"/>
      <c r="AV284" s="57"/>
      <c r="AX284" s="41"/>
      <c r="BL284" s="57"/>
      <c r="BN284" s="41"/>
      <c r="CB284" s="57"/>
      <c r="CD284" s="41"/>
    </row>
    <row r="285" ht="12.75" customHeight="1">
      <c r="P285" s="57"/>
      <c r="R285" s="41"/>
      <c r="AF285" s="57"/>
      <c r="AH285" s="41"/>
      <c r="AV285" s="57"/>
      <c r="AX285" s="41"/>
      <c r="BL285" s="57"/>
      <c r="BN285" s="41"/>
      <c r="CB285" s="57"/>
      <c r="CD285" s="41"/>
    </row>
    <row r="286" ht="12.75" customHeight="1">
      <c r="P286" s="57"/>
      <c r="R286" s="41"/>
      <c r="AF286" s="57"/>
      <c r="AH286" s="41"/>
      <c r="AV286" s="57"/>
      <c r="AX286" s="41"/>
      <c r="BL286" s="57"/>
      <c r="BN286" s="41"/>
      <c r="CB286" s="57"/>
      <c r="CD286" s="41"/>
    </row>
    <row r="287" ht="12.75" customHeight="1">
      <c r="P287" s="57"/>
      <c r="R287" s="41"/>
      <c r="AF287" s="57"/>
      <c r="AH287" s="41"/>
      <c r="AV287" s="57"/>
      <c r="AX287" s="41"/>
      <c r="BL287" s="57"/>
      <c r="BN287" s="41"/>
      <c r="CB287" s="57"/>
      <c r="CD287" s="41"/>
    </row>
    <row r="288" ht="12.75" customHeight="1">
      <c r="P288" s="57"/>
      <c r="R288" s="41"/>
      <c r="AF288" s="57"/>
      <c r="AH288" s="41"/>
      <c r="AV288" s="57"/>
      <c r="AX288" s="41"/>
      <c r="BL288" s="57"/>
      <c r="BN288" s="41"/>
      <c r="CB288" s="57"/>
      <c r="CD288" s="41"/>
    </row>
    <row r="289" ht="12.75" customHeight="1">
      <c r="P289" s="57"/>
      <c r="R289" s="41"/>
      <c r="AF289" s="57"/>
      <c r="AH289" s="41"/>
      <c r="AV289" s="57"/>
      <c r="AX289" s="41"/>
      <c r="BL289" s="57"/>
      <c r="BN289" s="41"/>
      <c r="CB289" s="57"/>
      <c r="CD289" s="41"/>
    </row>
    <row r="290" ht="12.75" customHeight="1">
      <c r="P290" s="57"/>
      <c r="R290" s="41"/>
      <c r="AF290" s="57"/>
      <c r="AH290" s="41"/>
      <c r="AV290" s="57"/>
      <c r="AX290" s="41"/>
      <c r="BL290" s="57"/>
      <c r="BN290" s="41"/>
      <c r="CB290" s="57"/>
      <c r="CD290" s="41"/>
    </row>
    <row r="291" ht="12.75" customHeight="1">
      <c r="P291" s="57"/>
      <c r="R291" s="41"/>
      <c r="AF291" s="57"/>
      <c r="AH291" s="41"/>
      <c r="AV291" s="57"/>
      <c r="AX291" s="41"/>
      <c r="BL291" s="57"/>
      <c r="BN291" s="41"/>
      <c r="CB291" s="57"/>
      <c r="CD291" s="41"/>
    </row>
    <row r="292" ht="12.75" customHeight="1">
      <c r="P292" s="57"/>
      <c r="R292" s="41"/>
      <c r="AF292" s="57"/>
      <c r="AH292" s="41"/>
      <c r="AV292" s="57"/>
      <c r="AX292" s="41"/>
      <c r="BL292" s="57"/>
      <c r="BN292" s="41"/>
      <c r="CB292" s="57"/>
      <c r="CD292" s="41"/>
    </row>
    <row r="293" ht="12.75" customHeight="1">
      <c r="P293" s="57"/>
      <c r="R293" s="41"/>
      <c r="AF293" s="57"/>
      <c r="AH293" s="41"/>
      <c r="AV293" s="57"/>
      <c r="AX293" s="41"/>
      <c r="BL293" s="57"/>
      <c r="BN293" s="41"/>
      <c r="CB293" s="57"/>
      <c r="CD293" s="41"/>
    </row>
    <row r="294" ht="12.75" customHeight="1">
      <c r="P294" s="57"/>
      <c r="R294" s="41"/>
      <c r="AF294" s="57"/>
      <c r="AH294" s="41"/>
      <c r="AV294" s="57"/>
      <c r="AX294" s="41"/>
      <c r="BL294" s="57"/>
      <c r="BN294" s="41"/>
      <c r="CB294" s="57"/>
      <c r="CD294" s="41"/>
    </row>
    <row r="295" ht="12.75" customHeight="1">
      <c r="P295" s="57"/>
      <c r="R295" s="41"/>
      <c r="AF295" s="57"/>
      <c r="AH295" s="41"/>
      <c r="AV295" s="57"/>
      <c r="AX295" s="41"/>
      <c r="BL295" s="57"/>
      <c r="BN295" s="41"/>
      <c r="CB295" s="57"/>
      <c r="CD295" s="41"/>
    </row>
    <row r="296" ht="12.75" customHeight="1">
      <c r="P296" s="57"/>
      <c r="R296" s="41"/>
      <c r="AF296" s="57"/>
      <c r="AH296" s="41"/>
      <c r="AV296" s="57"/>
      <c r="AX296" s="41"/>
      <c r="BL296" s="57"/>
      <c r="BN296" s="41"/>
      <c r="CB296" s="57"/>
      <c r="CD296" s="41"/>
    </row>
    <row r="297" ht="12.75" customHeight="1">
      <c r="P297" s="57"/>
      <c r="R297" s="41"/>
      <c r="AF297" s="57"/>
      <c r="AH297" s="41"/>
      <c r="AV297" s="57"/>
      <c r="AX297" s="41"/>
      <c r="BL297" s="57"/>
      <c r="BN297" s="41"/>
      <c r="CB297" s="57"/>
      <c r="CD297" s="41"/>
    </row>
    <row r="298" ht="12.75" customHeight="1">
      <c r="P298" s="57"/>
      <c r="R298" s="41"/>
      <c r="AF298" s="57"/>
      <c r="AH298" s="41"/>
      <c r="AV298" s="57"/>
      <c r="AX298" s="41"/>
      <c r="BL298" s="57"/>
      <c r="BN298" s="41"/>
      <c r="CB298" s="57"/>
      <c r="CD298" s="41"/>
    </row>
    <row r="299" ht="12.75" customHeight="1">
      <c r="P299" s="57"/>
      <c r="R299" s="41"/>
      <c r="AF299" s="57"/>
      <c r="AH299" s="41"/>
      <c r="AV299" s="57"/>
      <c r="AX299" s="41"/>
      <c r="BL299" s="57"/>
      <c r="BN299" s="41"/>
      <c r="CB299" s="57"/>
      <c r="CD299" s="41"/>
    </row>
    <row r="300" ht="12.75" customHeight="1">
      <c r="P300" s="57"/>
      <c r="R300" s="41"/>
      <c r="AF300" s="57"/>
      <c r="AH300" s="41"/>
      <c r="AV300" s="57"/>
      <c r="AX300" s="41"/>
      <c r="BL300" s="57"/>
      <c r="BN300" s="41"/>
      <c r="CB300" s="57"/>
      <c r="CD300" s="41"/>
    </row>
    <row r="301" ht="12.75" customHeight="1">
      <c r="P301" s="57"/>
      <c r="R301" s="41"/>
      <c r="AF301" s="57"/>
      <c r="AH301" s="41"/>
      <c r="AV301" s="57"/>
      <c r="AX301" s="41"/>
      <c r="BL301" s="57"/>
      <c r="BN301" s="41"/>
      <c r="CB301" s="57"/>
      <c r="CD301" s="41"/>
    </row>
    <row r="302" ht="12.75" customHeight="1">
      <c r="P302" s="57"/>
      <c r="R302" s="41"/>
      <c r="AF302" s="57"/>
      <c r="AH302" s="41"/>
      <c r="AV302" s="57"/>
      <c r="AX302" s="41"/>
      <c r="BL302" s="57"/>
      <c r="BN302" s="41"/>
      <c r="CB302" s="57"/>
      <c r="CD302" s="41"/>
    </row>
    <row r="303" ht="12.75" customHeight="1">
      <c r="P303" s="57"/>
      <c r="R303" s="41"/>
      <c r="AF303" s="57"/>
      <c r="AH303" s="41"/>
      <c r="AV303" s="57"/>
      <c r="AX303" s="41"/>
      <c r="BL303" s="57"/>
      <c r="BN303" s="41"/>
      <c r="CB303" s="57"/>
      <c r="CD303" s="41"/>
    </row>
    <row r="304" ht="12.75" customHeight="1">
      <c r="P304" s="57"/>
      <c r="R304" s="41"/>
      <c r="AF304" s="57"/>
      <c r="AH304" s="41"/>
      <c r="AV304" s="57"/>
      <c r="AX304" s="41"/>
      <c r="BL304" s="57"/>
      <c r="BN304" s="41"/>
      <c r="CB304" s="57"/>
      <c r="CD304" s="41"/>
    </row>
    <row r="305" ht="12.75" customHeight="1">
      <c r="P305" s="57"/>
      <c r="R305" s="41"/>
      <c r="AF305" s="57"/>
      <c r="AH305" s="41"/>
      <c r="AV305" s="57"/>
      <c r="AX305" s="41"/>
      <c r="BL305" s="57"/>
      <c r="BN305" s="41"/>
      <c r="CB305" s="57"/>
      <c r="CD305" s="41"/>
    </row>
    <row r="306" ht="12.75" customHeight="1">
      <c r="P306" s="57"/>
      <c r="R306" s="41"/>
      <c r="AF306" s="57"/>
      <c r="AH306" s="41"/>
      <c r="AV306" s="57"/>
      <c r="AX306" s="41"/>
      <c r="BL306" s="57"/>
      <c r="BN306" s="41"/>
      <c r="CB306" s="57"/>
      <c r="CD306" s="41"/>
    </row>
    <row r="307" ht="12.75" customHeight="1">
      <c r="P307" s="57"/>
      <c r="R307" s="41"/>
      <c r="AF307" s="57"/>
      <c r="AH307" s="41"/>
      <c r="AV307" s="57"/>
      <c r="AX307" s="41"/>
      <c r="BL307" s="57"/>
      <c r="BN307" s="41"/>
      <c r="CB307" s="57"/>
      <c r="CD307" s="41"/>
    </row>
    <row r="308" ht="12.75" customHeight="1">
      <c r="P308" s="57"/>
      <c r="R308" s="41"/>
      <c r="AF308" s="57"/>
      <c r="AH308" s="41"/>
      <c r="AV308" s="57"/>
      <c r="AX308" s="41"/>
      <c r="BL308" s="57"/>
      <c r="BN308" s="41"/>
      <c r="CB308" s="57"/>
      <c r="CD308" s="41"/>
    </row>
    <row r="309" ht="12.75" customHeight="1">
      <c r="P309" s="57"/>
      <c r="R309" s="41"/>
      <c r="AF309" s="57"/>
      <c r="AH309" s="41"/>
      <c r="AV309" s="57"/>
      <c r="AX309" s="41"/>
      <c r="BL309" s="57"/>
      <c r="BN309" s="41"/>
      <c r="CB309" s="57"/>
      <c r="CD309" s="41"/>
    </row>
    <row r="310" ht="12.75" customHeight="1">
      <c r="P310" s="57"/>
      <c r="R310" s="41"/>
      <c r="AF310" s="57"/>
      <c r="AH310" s="41"/>
      <c r="AV310" s="57"/>
      <c r="AX310" s="41"/>
      <c r="BL310" s="57"/>
      <c r="BN310" s="41"/>
      <c r="CB310" s="57"/>
      <c r="CD310" s="41"/>
    </row>
    <row r="311" ht="12.75" customHeight="1">
      <c r="P311" s="57"/>
      <c r="R311" s="41"/>
      <c r="AF311" s="57"/>
      <c r="AH311" s="41"/>
      <c r="AV311" s="57"/>
      <c r="AX311" s="41"/>
      <c r="BL311" s="57"/>
      <c r="BN311" s="41"/>
      <c r="CB311" s="57"/>
      <c r="CD311" s="41"/>
    </row>
    <row r="312" ht="12.75" customHeight="1">
      <c r="P312" s="57"/>
      <c r="R312" s="41"/>
      <c r="AF312" s="57"/>
      <c r="AH312" s="41"/>
      <c r="AV312" s="57"/>
      <c r="AX312" s="41"/>
      <c r="BL312" s="57"/>
      <c r="BN312" s="41"/>
      <c r="CB312" s="57"/>
      <c r="CD312" s="41"/>
    </row>
    <row r="313" ht="12.75" customHeight="1">
      <c r="P313" s="57"/>
      <c r="R313" s="41"/>
      <c r="AF313" s="57"/>
      <c r="AH313" s="41"/>
      <c r="AV313" s="57"/>
      <c r="AX313" s="41"/>
      <c r="BL313" s="57"/>
      <c r="BN313" s="41"/>
      <c r="CB313" s="57"/>
      <c r="CD313" s="41"/>
    </row>
    <row r="314" ht="12.75" customHeight="1">
      <c r="P314" s="57"/>
      <c r="R314" s="41"/>
      <c r="AF314" s="57"/>
      <c r="AH314" s="41"/>
      <c r="AV314" s="57"/>
      <c r="AX314" s="41"/>
      <c r="BL314" s="57"/>
      <c r="BN314" s="41"/>
      <c r="CB314" s="57"/>
      <c r="CD314" s="41"/>
    </row>
    <row r="315" ht="12.75" customHeight="1">
      <c r="P315" s="57"/>
      <c r="R315" s="41"/>
      <c r="AF315" s="57"/>
      <c r="AH315" s="41"/>
      <c r="AV315" s="57"/>
      <c r="AX315" s="41"/>
      <c r="BL315" s="57"/>
      <c r="BN315" s="41"/>
      <c r="CB315" s="57"/>
      <c r="CD315" s="41"/>
    </row>
    <row r="316" ht="12.75" customHeight="1">
      <c r="P316" s="57"/>
      <c r="R316" s="41"/>
      <c r="AF316" s="57"/>
      <c r="AH316" s="41"/>
      <c r="AV316" s="57"/>
      <c r="AX316" s="41"/>
      <c r="BL316" s="57"/>
      <c r="BN316" s="41"/>
      <c r="CB316" s="57"/>
      <c r="CD316" s="41"/>
    </row>
    <row r="317" ht="12.75" customHeight="1">
      <c r="P317" s="57"/>
      <c r="R317" s="41"/>
      <c r="AF317" s="57"/>
      <c r="AH317" s="41"/>
      <c r="AV317" s="57"/>
      <c r="AX317" s="41"/>
      <c r="BL317" s="57"/>
      <c r="BN317" s="41"/>
      <c r="CB317" s="57"/>
      <c r="CD317" s="41"/>
    </row>
    <row r="318" ht="12.75" customHeight="1">
      <c r="P318" s="57"/>
      <c r="R318" s="41"/>
      <c r="AF318" s="57"/>
      <c r="AH318" s="41"/>
      <c r="AV318" s="57"/>
      <c r="AX318" s="41"/>
      <c r="BL318" s="57"/>
      <c r="BN318" s="41"/>
      <c r="CB318" s="57"/>
      <c r="CD318" s="41"/>
    </row>
    <row r="319" ht="12.75" customHeight="1">
      <c r="P319" s="57"/>
      <c r="R319" s="41"/>
      <c r="AF319" s="57"/>
      <c r="AH319" s="41"/>
      <c r="AV319" s="57"/>
      <c r="AX319" s="41"/>
      <c r="BL319" s="57"/>
      <c r="BN319" s="41"/>
      <c r="CB319" s="57"/>
      <c r="CD319" s="41"/>
    </row>
    <row r="320" ht="12.75" customHeight="1">
      <c r="P320" s="57"/>
      <c r="R320" s="41"/>
      <c r="AF320" s="57"/>
      <c r="AH320" s="41"/>
      <c r="AV320" s="57"/>
      <c r="AX320" s="41"/>
      <c r="BL320" s="57"/>
      <c r="BN320" s="41"/>
      <c r="CB320" s="57"/>
      <c r="CD320" s="41"/>
    </row>
    <row r="321" ht="12.75" customHeight="1">
      <c r="P321" s="57"/>
      <c r="R321" s="41"/>
      <c r="AF321" s="57"/>
      <c r="AH321" s="41"/>
      <c r="AV321" s="57"/>
      <c r="AX321" s="41"/>
      <c r="BL321" s="57"/>
      <c r="BN321" s="41"/>
      <c r="CB321" s="57"/>
      <c r="CD321" s="41"/>
    </row>
    <row r="322" ht="12.75" customHeight="1">
      <c r="P322" s="57"/>
      <c r="R322" s="41"/>
      <c r="AF322" s="57"/>
      <c r="AH322" s="41"/>
      <c r="AV322" s="57"/>
      <c r="AX322" s="41"/>
      <c r="BL322" s="57"/>
      <c r="BN322" s="41"/>
      <c r="CB322" s="57"/>
      <c r="CD322" s="41"/>
    </row>
    <row r="323" ht="12.75" customHeight="1">
      <c r="P323" s="57"/>
      <c r="R323" s="41"/>
      <c r="AF323" s="57"/>
      <c r="AH323" s="41"/>
      <c r="AV323" s="57"/>
      <c r="AX323" s="41"/>
      <c r="BL323" s="57"/>
      <c r="BN323" s="41"/>
      <c r="CB323" s="57"/>
      <c r="CD323" s="41"/>
    </row>
    <row r="324" ht="12.75" customHeight="1">
      <c r="P324" s="57"/>
      <c r="R324" s="41"/>
      <c r="AF324" s="57"/>
      <c r="AH324" s="41"/>
      <c r="AV324" s="57"/>
      <c r="AX324" s="41"/>
      <c r="BL324" s="57"/>
      <c r="BN324" s="41"/>
      <c r="CB324" s="57"/>
      <c r="CD324" s="41"/>
    </row>
    <row r="325" ht="12.75" customHeight="1">
      <c r="P325" s="57"/>
      <c r="R325" s="41"/>
      <c r="AF325" s="57"/>
      <c r="AH325" s="41"/>
      <c r="AV325" s="57"/>
      <c r="AX325" s="41"/>
      <c r="BL325" s="57"/>
      <c r="BN325" s="41"/>
      <c r="CB325" s="57"/>
      <c r="CD325" s="41"/>
    </row>
    <row r="326" ht="12.75" customHeight="1">
      <c r="P326" s="57"/>
      <c r="R326" s="41"/>
      <c r="AF326" s="57"/>
      <c r="AH326" s="41"/>
      <c r="AV326" s="57"/>
      <c r="AX326" s="41"/>
      <c r="BL326" s="57"/>
      <c r="BN326" s="41"/>
      <c r="CB326" s="57"/>
      <c r="CD326" s="41"/>
    </row>
    <row r="327" ht="12.75" customHeight="1">
      <c r="P327" s="57"/>
      <c r="R327" s="41"/>
      <c r="AF327" s="57"/>
      <c r="AH327" s="41"/>
      <c r="AV327" s="57"/>
      <c r="AX327" s="41"/>
      <c r="BL327" s="57"/>
      <c r="BN327" s="41"/>
      <c r="CB327" s="57"/>
      <c r="CD327" s="41"/>
    </row>
    <row r="328" ht="12.75" customHeight="1">
      <c r="P328" s="57"/>
      <c r="R328" s="41"/>
      <c r="AF328" s="57"/>
      <c r="AH328" s="41"/>
      <c r="AV328" s="57"/>
      <c r="AX328" s="41"/>
      <c r="BL328" s="57"/>
      <c r="BN328" s="41"/>
      <c r="CB328" s="57"/>
      <c r="CD328" s="41"/>
    </row>
    <row r="329" ht="12.75" customHeight="1">
      <c r="P329" s="57"/>
      <c r="R329" s="41"/>
      <c r="AF329" s="57"/>
      <c r="AH329" s="41"/>
      <c r="AV329" s="57"/>
      <c r="AX329" s="41"/>
      <c r="BL329" s="57"/>
      <c r="BN329" s="41"/>
      <c r="CB329" s="57"/>
      <c r="CD329" s="41"/>
    </row>
    <row r="330" ht="12.75" customHeight="1">
      <c r="P330" s="57"/>
      <c r="R330" s="41"/>
      <c r="AF330" s="57"/>
      <c r="AH330" s="41"/>
      <c r="AV330" s="57"/>
      <c r="AX330" s="41"/>
      <c r="BL330" s="57"/>
      <c r="BN330" s="41"/>
      <c r="CB330" s="57"/>
      <c r="CD330" s="41"/>
    </row>
    <row r="331" ht="12.75" customHeight="1">
      <c r="P331" s="57"/>
      <c r="R331" s="41"/>
      <c r="AF331" s="57"/>
      <c r="AH331" s="41"/>
      <c r="AV331" s="57"/>
      <c r="AX331" s="41"/>
      <c r="BL331" s="57"/>
      <c r="BN331" s="41"/>
      <c r="CB331" s="57"/>
      <c r="CD331" s="41"/>
    </row>
    <row r="332" ht="12.75" customHeight="1">
      <c r="P332" s="57"/>
      <c r="R332" s="41"/>
      <c r="AF332" s="57"/>
      <c r="AH332" s="41"/>
      <c r="AV332" s="57"/>
      <c r="AX332" s="41"/>
      <c r="BL332" s="57"/>
      <c r="BN332" s="41"/>
      <c r="CB332" s="57"/>
      <c r="CD332" s="41"/>
    </row>
    <row r="333" ht="12.75" customHeight="1">
      <c r="P333" s="57"/>
      <c r="R333" s="41"/>
      <c r="AF333" s="57"/>
      <c r="AH333" s="41"/>
      <c r="AV333" s="57"/>
      <c r="AX333" s="41"/>
      <c r="BL333" s="57"/>
      <c r="BN333" s="41"/>
      <c r="CB333" s="57"/>
      <c r="CD333" s="41"/>
    </row>
    <row r="334" ht="12.75" customHeight="1">
      <c r="P334" s="57"/>
      <c r="R334" s="41"/>
      <c r="AF334" s="57"/>
      <c r="AH334" s="41"/>
      <c r="AV334" s="57"/>
      <c r="AX334" s="41"/>
      <c r="BL334" s="57"/>
      <c r="BN334" s="41"/>
      <c r="CB334" s="57"/>
      <c r="CD334" s="41"/>
    </row>
    <row r="335" ht="12.75" customHeight="1">
      <c r="P335" s="57"/>
      <c r="R335" s="41"/>
      <c r="AF335" s="57"/>
      <c r="AH335" s="41"/>
      <c r="AV335" s="57"/>
      <c r="AX335" s="41"/>
      <c r="BL335" s="57"/>
      <c r="BN335" s="41"/>
      <c r="CB335" s="57"/>
      <c r="CD335" s="41"/>
    </row>
    <row r="336" ht="12.75" customHeight="1">
      <c r="P336" s="57"/>
      <c r="R336" s="41"/>
      <c r="AF336" s="57"/>
      <c r="AH336" s="41"/>
      <c r="AV336" s="57"/>
      <c r="AX336" s="41"/>
      <c r="BL336" s="57"/>
      <c r="BN336" s="41"/>
      <c r="CB336" s="57"/>
      <c r="CD336" s="41"/>
    </row>
    <row r="337" ht="12.75" customHeight="1">
      <c r="P337" s="57"/>
      <c r="R337" s="41"/>
      <c r="AF337" s="57"/>
      <c r="AH337" s="41"/>
      <c r="AV337" s="57"/>
      <c r="AX337" s="41"/>
      <c r="BL337" s="57"/>
      <c r="BN337" s="41"/>
      <c r="CB337" s="57"/>
      <c r="CD337" s="41"/>
    </row>
    <row r="338" ht="12.75" customHeight="1">
      <c r="P338" s="57"/>
      <c r="R338" s="41"/>
      <c r="AF338" s="57"/>
      <c r="AH338" s="41"/>
      <c r="AV338" s="57"/>
      <c r="AX338" s="41"/>
      <c r="BL338" s="57"/>
      <c r="BN338" s="41"/>
      <c r="CB338" s="57"/>
      <c r="CD338" s="41"/>
    </row>
    <row r="339" ht="12.75" customHeight="1">
      <c r="P339" s="57"/>
      <c r="R339" s="41"/>
      <c r="AF339" s="57"/>
      <c r="AH339" s="41"/>
      <c r="AV339" s="57"/>
      <c r="AX339" s="41"/>
      <c r="BL339" s="57"/>
      <c r="BN339" s="41"/>
      <c r="CB339" s="57"/>
      <c r="CD339" s="41"/>
    </row>
    <row r="340" ht="12.75" customHeight="1">
      <c r="P340" s="57"/>
      <c r="R340" s="41"/>
      <c r="AF340" s="57"/>
      <c r="AH340" s="41"/>
      <c r="AV340" s="57"/>
      <c r="AX340" s="41"/>
      <c r="BL340" s="57"/>
      <c r="BN340" s="41"/>
      <c r="CB340" s="57"/>
      <c r="CD340" s="41"/>
    </row>
    <row r="341" ht="12.75" customHeight="1">
      <c r="P341" s="57"/>
      <c r="R341" s="41"/>
      <c r="AF341" s="57"/>
      <c r="AH341" s="41"/>
      <c r="AV341" s="57"/>
      <c r="AX341" s="41"/>
      <c r="BL341" s="57"/>
      <c r="BN341" s="41"/>
      <c r="CB341" s="57"/>
      <c r="CD341" s="41"/>
    </row>
    <row r="342" ht="12.75" customHeight="1">
      <c r="P342" s="57"/>
      <c r="R342" s="41"/>
      <c r="AF342" s="57"/>
      <c r="AH342" s="41"/>
      <c r="AV342" s="57"/>
      <c r="AX342" s="41"/>
      <c r="BL342" s="57"/>
      <c r="BN342" s="41"/>
      <c r="CB342" s="57"/>
      <c r="CD342" s="41"/>
    </row>
    <row r="343" ht="12.75" customHeight="1">
      <c r="P343" s="57"/>
      <c r="R343" s="41"/>
      <c r="AF343" s="57"/>
      <c r="AH343" s="41"/>
      <c r="AV343" s="57"/>
      <c r="AX343" s="41"/>
      <c r="BL343" s="57"/>
      <c r="BN343" s="41"/>
      <c r="CB343" s="57"/>
      <c r="CD343" s="41"/>
    </row>
    <row r="344" ht="12.75" customHeight="1">
      <c r="P344" s="57"/>
      <c r="R344" s="41"/>
      <c r="AF344" s="57"/>
      <c r="AH344" s="41"/>
      <c r="AV344" s="57"/>
      <c r="AX344" s="41"/>
      <c r="BL344" s="57"/>
      <c r="BN344" s="41"/>
      <c r="CB344" s="57"/>
      <c r="CD344" s="41"/>
    </row>
    <row r="345" ht="12.75" customHeight="1">
      <c r="P345" s="57"/>
      <c r="R345" s="41"/>
      <c r="AF345" s="57"/>
      <c r="AH345" s="41"/>
      <c r="AV345" s="57"/>
      <c r="AX345" s="41"/>
      <c r="BL345" s="57"/>
      <c r="BN345" s="41"/>
      <c r="CB345" s="57"/>
      <c r="CD345" s="41"/>
    </row>
    <row r="346" ht="12.75" customHeight="1">
      <c r="P346" s="57"/>
      <c r="R346" s="41"/>
      <c r="AF346" s="57"/>
      <c r="AH346" s="41"/>
      <c r="AV346" s="57"/>
      <c r="AX346" s="41"/>
      <c r="BL346" s="57"/>
      <c r="BN346" s="41"/>
      <c r="CB346" s="57"/>
      <c r="CD346" s="41"/>
    </row>
    <row r="347" ht="12.75" customHeight="1">
      <c r="P347" s="57"/>
      <c r="R347" s="41"/>
      <c r="AF347" s="57"/>
      <c r="AH347" s="41"/>
      <c r="AV347" s="57"/>
      <c r="AX347" s="41"/>
      <c r="BL347" s="57"/>
      <c r="BN347" s="41"/>
      <c r="CB347" s="57"/>
      <c r="CD347" s="41"/>
    </row>
    <row r="348" ht="12.75" customHeight="1">
      <c r="P348" s="57"/>
      <c r="R348" s="41"/>
      <c r="AF348" s="57"/>
      <c r="AH348" s="41"/>
      <c r="AV348" s="57"/>
      <c r="AX348" s="41"/>
      <c r="BL348" s="57"/>
      <c r="BN348" s="41"/>
      <c r="CB348" s="57"/>
      <c r="CD348" s="41"/>
    </row>
    <row r="349" ht="12.75" customHeight="1">
      <c r="P349" s="57"/>
      <c r="R349" s="41"/>
      <c r="AF349" s="57"/>
      <c r="AH349" s="41"/>
      <c r="AV349" s="57"/>
      <c r="AX349" s="41"/>
      <c r="BL349" s="57"/>
      <c r="BN349" s="41"/>
      <c r="CB349" s="57"/>
      <c r="CD349" s="41"/>
    </row>
    <row r="350" ht="12.75" customHeight="1">
      <c r="P350" s="57"/>
      <c r="R350" s="41"/>
      <c r="AF350" s="57"/>
      <c r="AH350" s="41"/>
      <c r="AV350" s="57"/>
      <c r="AX350" s="41"/>
      <c r="BL350" s="57"/>
      <c r="BN350" s="41"/>
      <c r="CB350" s="57"/>
      <c r="CD350" s="41"/>
    </row>
    <row r="351" ht="12.75" customHeight="1">
      <c r="P351" s="57"/>
      <c r="R351" s="41"/>
      <c r="AF351" s="57"/>
      <c r="AH351" s="41"/>
      <c r="AV351" s="57"/>
      <c r="AX351" s="41"/>
      <c r="BL351" s="57"/>
      <c r="BN351" s="41"/>
      <c r="CB351" s="57"/>
      <c r="CD351" s="41"/>
    </row>
    <row r="352" ht="12.75" customHeight="1">
      <c r="P352" s="57"/>
      <c r="R352" s="41"/>
      <c r="AF352" s="57"/>
      <c r="AH352" s="41"/>
      <c r="AV352" s="57"/>
      <c r="AX352" s="41"/>
      <c r="BL352" s="57"/>
      <c r="BN352" s="41"/>
      <c r="CB352" s="57"/>
      <c r="CD352" s="41"/>
    </row>
    <row r="353" ht="12.75" customHeight="1">
      <c r="P353" s="57"/>
      <c r="R353" s="41"/>
      <c r="AF353" s="57"/>
      <c r="AH353" s="41"/>
      <c r="AV353" s="57"/>
      <c r="AX353" s="41"/>
      <c r="BL353" s="57"/>
      <c r="BN353" s="41"/>
      <c r="CB353" s="57"/>
      <c r="CD353" s="41"/>
    </row>
    <row r="354" ht="12.75" customHeight="1">
      <c r="P354" s="57"/>
      <c r="R354" s="41"/>
      <c r="AF354" s="57"/>
      <c r="AH354" s="41"/>
      <c r="AV354" s="57"/>
      <c r="AX354" s="41"/>
      <c r="BL354" s="57"/>
      <c r="BN354" s="41"/>
      <c r="CB354" s="57"/>
      <c r="CD354" s="41"/>
    </row>
    <row r="355" ht="12.75" customHeight="1">
      <c r="P355" s="57"/>
      <c r="R355" s="41"/>
      <c r="AF355" s="57"/>
      <c r="AH355" s="41"/>
      <c r="AV355" s="57"/>
      <c r="AX355" s="41"/>
      <c r="BL355" s="57"/>
      <c r="BN355" s="41"/>
      <c r="CB355" s="57"/>
      <c r="CD355" s="41"/>
    </row>
    <row r="356" ht="12.75" customHeight="1">
      <c r="P356" s="57"/>
      <c r="R356" s="41"/>
      <c r="AF356" s="57"/>
      <c r="AH356" s="41"/>
      <c r="AV356" s="57"/>
      <c r="AX356" s="41"/>
      <c r="BL356" s="57"/>
      <c r="BN356" s="41"/>
      <c r="CB356" s="57"/>
      <c r="CD356" s="41"/>
    </row>
    <row r="357" ht="12.75" customHeight="1">
      <c r="P357" s="57"/>
      <c r="R357" s="41"/>
      <c r="AF357" s="57"/>
      <c r="AH357" s="41"/>
      <c r="AV357" s="57"/>
      <c r="AX357" s="41"/>
      <c r="BL357" s="57"/>
      <c r="BN357" s="41"/>
      <c r="CB357" s="57"/>
      <c r="CD357" s="41"/>
    </row>
    <row r="358" ht="12.75" customHeight="1">
      <c r="P358" s="57"/>
      <c r="R358" s="41"/>
      <c r="AF358" s="57"/>
      <c r="AH358" s="41"/>
      <c r="AV358" s="57"/>
      <c r="AX358" s="41"/>
      <c r="BL358" s="57"/>
      <c r="BN358" s="41"/>
      <c r="CB358" s="57"/>
      <c r="CD358" s="41"/>
    </row>
    <row r="359" ht="12.75" customHeight="1">
      <c r="P359" s="57"/>
      <c r="R359" s="41"/>
      <c r="AF359" s="57"/>
      <c r="AH359" s="41"/>
      <c r="AV359" s="57"/>
      <c r="AX359" s="41"/>
      <c r="BL359" s="57"/>
      <c r="BN359" s="41"/>
      <c r="CB359" s="57"/>
      <c r="CD359" s="41"/>
    </row>
    <row r="360" ht="12.75" customHeight="1">
      <c r="P360" s="57"/>
      <c r="R360" s="41"/>
      <c r="AF360" s="57"/>
      <c r="AH360" s="41"/>
      <c r="AV360" s="57"/>
      <c r="AX360" s="41"/>
      <c r="BL360" s="57"/>
      <c r="BN360" s="41"/>
      <c r="CB360" s="57"/>
      <c r="CD360" s="41"/>
    </row>
    <row r="361" ht="12.75" customHeight="1">
      <c r="P361" s="57"/>
      <c r="R361" s="41"/>
      <c r="AF361" s="57"/>
      <c r="AH361" s="41"/>
      <c r="AV361" s="57"/>
      <c r="AX361" s="41"/>
      <c r="BL361" s="57"/>
      <c r="BN361" s="41"/>
      <c r="CB361" s="57"/>
      <c r="CD361" s="41"/>
    </row>
    <row r="362" ht="12.75" customHeight="1">
      <c r="P362" s="57"/>
      <c r="R362" s="41"/>
      <c r="AF362" s="57"/>
      <c r="AH362" s="41"/>
      <c r="AV362" s="57"/>
      <c r="AX362" s="41"/>
      <c r="BL362" s="57"/>
      <c r="BN362" s="41"/>
      <c r="CB362" s="57"/>
      <c r="CD362" s="41"/>
    </row>
    <row r="363" ht="12.75" customHeight="1">
      <c r="P363" s="57"/>
      <c r="R363" s="41"/>
      <c r="AF363" s="57"/>
      <c r="AH363" s="41"/>
      <c r="AV363" s="57"/>
      <c r="AX363" s="41"/>
      <c r="BL363" s="57"/>
      <c r="BN363" s="41"/>
      <c r="CB363" s="57"/>
      <c r="CD363" s="41"/>
    </row>
    <row r="364" ht="12.75" customHeight="1">
      <c r="P364" s="57"/>
      <c r="R364" s="41"/>
      <c r="AF364" s="57"/>
      <c r="AH364" s="41"/>
      <c r="AV364" s="57"/>
      <c r="AX364" s="41"/>
      <c r="BL364" s="57"/>
      <c r="BN364" s="41"/>
      <c r="CB364" s="57"/>
      <c r="CD364" s="41"/>
    </row>
    <row r="365" ht="12.75" customHeight="1">
      <c r="P365" s="57"/>
      <c r="R365" s="41"/>
      <c r="AF365" s="57"/>
      <c r="AH365" s="41"/>
      <c r="AV365" s="57"/>
      <c r="AX365" s="41"/>
      <c r="BL365" s="57"/>
      <c r="BN365" s="41"/>
      <c r="CB365" s="57"/>
      <c r="CD365" s="41"/>
    </row>
    <row r="366" ht="12.75" customHeight="1">
      <c r="P366" s="57"/>
      <c r="R366" s="41"/>
      <c r="AF366" s="57"/>
      <c r="AH366" s="41"/>
      <c r="AV366" s="57"/>
      <c r="AX366" s="41"/>
      <c r="BL366" s="57"/>
      <c r="BN366" s="41"/>
      <c r="CB366" s="57"/>
      <c r="CD366" s="41"/>
    </row>
    <row r="367" ht="12.75" customHeight="1">
      <c r="P367" s="57"/>
      <c r="R367" s="41"/>
      <c r="AF367" s="57"/>
      <c r="AH367" s="41"/>
      <c r="AV367" s="57"/>
      <c r="AX367" s="41"/>
      <c r="BL367" s="57"/>
      <c r="BN367" s="41"/>
      <c r="CB367" s="57"/>
      <c r="CD367" s="41"/>
    </row>
    <row r="368" ht="12.75" customHeight="1">
      <c r="P368" s="57"/>
      <c r="R368" s="41"/>
      <c r="AF368" s="57"/>
      <c r="AH368" s="41"/>
      <c r="AV368" s="57"/>
      <c r="AX368" s="41"/>
      <c r="BL368" s="57"/>
      <c r="BN368" s="41"/>
      <c r="CB368" s="57"/>
      <c r="CD368" s="41"/>
    </row>
    <row r="369" ht="12.75" customHeight="1">
      <c r="P369" s="57"/>
      <c r="R369" s="41"/>
      <c r="AF369" s="57"/>
      <c r="AH369" s="41"/>
      <c r="AV369" s="57"/>
      <c r="AX369" s="41"/>
      <c r="BL369" s="57"/>
      <c r="BN369" s="41"/>
      <c r="CB369" s="57"/>
      <c r="CD369" s="41"/>
    </row>
    <row r="370" ht="12.75" customHeight="1">
      <c r="P370" s="57"/>
      <c r="R370" s="41"/>
      <c r="AF370" s="57"/>
      <c r="AH370" s="41"/>
      <c r="AV370" s="57"/>
      <c r="AX370" s="41"/>
      <c r="BL370" s="57"/>
      <c r="BN370" s="41"/>
      <c r="CB370" s="57"/>
      <c r="CD370" s="41"/>
    </row>
    <row r="371" ht="12.75" customHeight="1">
      <c r="P371" s="57"/>
      <c r="R371" s="41"/>
      <c r="AF371" s="57"/>
      <c r="AH371" s="41"/>
      <c r="AV371" s="57"/>
      <c r="AX371" s="41"/>
      <c r="BL371" s="57"/>
      <c r="BN371" s="41"/>
      <c r="CB371" s="57"/>
      <c r="CD371" s="41"/>
    </row>
    <row r="372" ht="12.75" customHeight="1">
      <c r="P372" s="57"/>
      <c r="R372" s="41"/>
      <c r="AF372" s="57"/>
      <c r="AH372" s="41"/>
      <c r="AV372" s="57"/>
      <c r="AX372" s="41"/>
      <c r="BL372" s="57"/>
      <c r="BN372" s="41"/>
      <c r="CB372" s="57"/>
      <c r="CD372" s="41"/>
    </row>
    <row r="373" ht="12.75" customHeight="1">
      <c r="P373" s="57"/>
      <c r="R373" s="41"/>
      <c r="AF373" s="57"/>
      <c r="AH373" s="41"/>
      <c r="AV373" s="57"/>
      <c r="AX373" s="41"/>
      <c r="BL373" s="57"/>
      <c r="BN373" s="41"/>
      <c r="CB373" s="57"/>
      <c r="CD373" s="41"/>
    </row>
    <row r="374" ht="12.75" customHeight="1">
      <c r="P374" s="57"/>
      <c r="R374" s="41"/>
      <c r="AF374" s="57"/>
      <c r="AH374" s="41"/>
      <c r="AV374" s="57"/>
      <c r="AX374" s="41"/>
      <c r="BL374" s="57"/>
      <c r="BN374" s="41"/>
      <c r="CB374" s="57"/>
      <c r="CD374" s="41"/>
    </row>
    <row r="375" ht="12.75" customHeight="1">
      <c r="P375" s="57"/>
      <c r="R375" s="41"/>
      <c r="AF375" s="57"/>
      <c r="AH375" s="41"/>
      <c r="AV375" s="57"/>
      <c r="AX375" s="41"/>
      <c r="BL375" s="57"/>
      <c r="BN375" s="41"/>
      <c r="CB375" s="57"/>
      <c r="CD375" s="41"/>
    </row>
    <row r="376" ht="12.75" customHeight="1">
      <c r="P376" s="57"/>
      <c r="R376" s="41"/>
      <c r="AF376" s="57"/>
      <c r="AH376" s="41"/>
      <c r="AV376" s="57"/>
      <c r="AX376" s="41"/>
      <c r="BL376" s="57"/>
      <c r="BN376" s="41"/>
      <c r="CB376" s="57"/>
      <c r="CD376" s="41"/>
    </row>
    <row r="377" ht="12.75" customHeight="1">
      <c r="P377" s="57"/>
      <c r="R377" s="41"/>
      <c r="AF377" s="57"/>
      <c r="AH377" s="41"/>
      <c r="AV377" s="57"/>
      <c r="AX377" s="41"/>
      <c r="BL377" s="57"/>
      <c r="BN377" s="41"/>
      <c r="CB377" s="57"/>
      <c r="CD377" s="41"/>
    </row>
    <row r="378" ht="12.75" customHeight="1">
      <c r="P378" s="57"/>
      <c r="R378" s="41"/>
      <c r="AF378" s="57"/>
      <c r="AH378" s="41"/>
      <c r="AV378" s="57"/>
      <c r="AX378" s="41"/>
      <c r="BL378" s="57"/>
      <c r="BN378" s="41"/>
      <c r="CB378" s="57"/>
      <c r="CD378" s="41"/>
    </row>
    <row r="379" ht="12.75" customHeight="1">
      <c r="P379" s="57"/>
      <c r="R379" s="41"/>
      <c r="AF379" s="57"/>
      <c r="AH379" s="41"/>
      <c r="AV379" s="57"/>
      <c r="AX379" s="41"/>
      <c r="BL379" s="57"/>
      <c r="BN379" s="41"/>
      <c r="CB379" s="57"/>
      <c r="CD379" s="41"/>
    </row>
    <row r="380" ht="12.75" customHeight="1">
      <c r="P380" s="57"/>
      <c r="R380" s="41"/>
      <c r="AF380" s="57"/>
      <c r="AH380" s="41"/>
      <c r="AV380" s="57"/>
      <c r="AX380" s="41"/>
      <c r="BL380" s="57"/>
      <c r="BN380" s="41"/>
      <c r="CB380" s="57"/>
      <c r="CD380" s="41"/>
    </row>
    <row r="381" ht="12.75" customHeight="1">
      <c r="P381" s="57"/>
      <c r="R381" s="41"/>
      <c r="AF381" s="57"/>
      <c r="AH381" s="41"/>
      <c r="AV381" s="57"/>
      <c r="AX381" s="41"/>
      <c r="BL381" s="57"/>
      <c r="BN381" s="41"/>
      <c r="CB381" s="57"/>
      <c r="CD381" s="41"/>
    </row>
    <row r="382" ht="12.75" customHeight="1">
      <c r="P382" s="57"/>
      <c r="R382" s="41"/>
      <c r="AF382" s="57"/>
      <c r="AH382" s="41"/>
      <c r="AV382" s="57"/>
      <c r="AX382" s="41"/>
      <c r="BL382" s="57"/>
      <c r="BN382" s="41"/>
      <c r="CB382" s="57"/>
      <c r="CD382" s="41"/>
    </row>
    <row r="383" ht="12.75" customHeight="1">
      <c r="P383" s="57"/>
      <c r="R383" s="41"/>
      <c r="AF383" s="57"/>
      <c r="AH383" s="41"/>
      <c r="AV383" s="57"/>
      <c r="AX383" s="41"/>
      <c r="BL383" s="57"/>
      <c r="BN383" s="41"/>
      <c r="CB383" s="57"/>
      <c r="CD383" s="41"/>
    </row>
    <row r="384" ht="12.75" customHeight="1">
      <c r="P384" s="57"/>
      <c r="R384" s="41"/>
      <c r="AF384" s="57"/>
      <c r="AH384" s="41"/>
      <c r="AV384" s="57"/>
      <c r="AX384" s="41"/>
      <c r="BL384" s="57"/>
      <c r="BN384" s="41"/>
      <c r="CB384" s="57"/>
      <c r="CD384" s="41"/>
    </row>
    <row r="385" ht="12.75" customHeight="1">
      <c r="P385" s="57"/>
      <c r="R385" s="41"/>
      <c r="AF385" s="57"/>
      <c r="AH385" s="41"/>
      <c r="AV385" s="57"/>
      <c r="AX385" s="41"/>
      <c r="BL385" s="57"/>
      <c r="BN385" s="41"/>
      <c r="CB385" s="57"/>
      <c r="CD385" s="41"/>
    </row>
    <row r="386" ht="12.75" customHeight="1">
      <c r="P386" s="57"/>
      <c r="R386" s="41"/>
      <c r="AF386" s="57"/>
      <c r="AH386" s="41"/>
      <c r="AV386" s="57"/>
      <c r="AX386" s="41"/>
      <c r="BL386" s="57"/>
      <c r="BN386" s="41"/>
      <c r="CB386" s="57"/>
      <c r="CD386" s="41"/>
    </row>
    <row r="387" ht="12.75" customHeight="1">
      <c r="P387" s="57"/>
      <c r="R387" s="41"/>
      <c r="AF387" s="57"/>
      <c r="AH387" s="41"/>
      <c r="AV387" s="57"/>
      <c r="AX387" s="41"/>
      <c r="BL387" s="57"/>
      <c r="BN387" s="41"/>
      <c r="CB387" s="57"/>
      <c r="CD387" s="41"/>
    </row>
    <row r="388" ht="12.75" customHeight="1">
      <c r="P388" s="57"/>
      <c r="R388" s="41"/>
      <c r="AF388" s="57"/>
      <c r="AH388" s="41"/>
      <c r="AV388" s="57"/>
      <c r="AX388" s="41"/>
      <c r="BL388" s="57"/>
      <c r="BN388" s="41"/>
      <c r="CB388" s="57"/>
      <c r="CD388" s="41"/>
    </row>
    <row r="389" ht="12.75" customHeight="1">
      <c r="P389" s="57"/>
      <c r="R389" s="41"/>
      <c r="AF389" s="57"/>
      <c r="AH389" s="41"/>
      <c r="AV389" s="57"/>
      <c r="AX389" s="41"/>
      <c r="BL389" s="57"/>
      <c r="BN389" s="41"/>
      <c r="CB389" s="57"/>
      <c r="CD389" s="41"/>
    </row>
    <row r="390" ht="12.75" customHeight="1">
      <c r="P390" s="57"/>
      <c r="R390" s="41"/>
      <c r="AF390" s="57"/>
      <c r="AH390" s="41"/>
      <c r="AV390" s="57"/>
      <c r="AX390" s="41"/>
      <c r="BL390" s="57"/>
      <c r="BN390" s="41"/>
      <c r="CB390" s="57"/>
      <c r="CD390" s="41"/>
    </row>
    <row r="391" ht="12.75" customHeight="1">
      <c r="P391" s="57"/>
      <c r="R391" s="41"/>
      <c r="AF391" s="57"/>
      <c r="AH391" s="41"/>
      <c r="AV391" s="57"/>
      <c r="AX391" s="41"/>
      <c r="BL391" s="57"/>
      <c r="BN391" s="41"/>
      <c r="CB391" s="57"/>
      <c r="CD391" s="41"/>
    </row>
    <row r="392" ht="12.75" customHeight="1">
      <c r="P392" s="57"/>
      <c r="R392" s="41"/>
      <c r="AF392" s="57"/>
      <c r="AH392" s="41"/>
      <c r="AV392" s="57"/>
      <c r="AX392" s="41"/>
      <c r="BL392" s="57"/>
      <c r="BN392" s="41"/>
      <c r="CB392" s="57"/>
      <c r="CD392" s="41"/>
    </row>
    <row r="393" ht="12.75" customHeight="1">
      <c r="P393" s="57"/>
      <c r="R393" s="41"/>
      <c r="AF393" s="57"/>
      <c r="AH393" s="41"/>
      <c r="AV393" s="57"/>
      <c r="AX393" s="41"/>
      <c r="BL393" s="57"/>
      <c r="BN393" s="41"/>
      <c r="CB393" s="57"/>
      <c r="CD393" s="41"/>
    </row>
    <row r="394" ht="12.75" customHeight="1">
      <c r="P394" s="57"/>
      <c r="R394" s="41"/>
      <c r="AF394" s="57"/>
      <c r="AH394" s="41"/>
      <c r="AV394" s="57"/>
      <c r="AX394" s="41"/>
      <c r="BL394" s="57"/>
      <c r="BN394" s="41"/>
      <c r="CB394" s="57"/>
      <c r="CD394" s="41"/>
    </row>
    <row r="395" ht="12.75" customHeight="1">
      <c r="P395" s="57"/>
      <c r="R395" s="41"/>
      <c r="AF395" s="57"/>
      <c r="AH395" s="41"/>
      <c r="AV395" s="57"/>
      <c r="AX395" s="41"/>
      <c r="BL395" s="57"/>
      <c r="BN395" s="41"/>
      <c r="CB395" s="57"/>
      <c r="CD395" s="41"/>
    </row>
    <row r="396" ht="12.75" customHeight="1">
      <c r="P396" s="57"/>
      <c r="R396" s="41"/>
      <c r="AF396" s="57"/>
      <c r="AH396" s="41"/>
      <c r="AV396" s="57"/>
      <c r="AX396" s="41"/>
      <c r="BL396" s="57"/>
      <c r="BN396" s="41"/>
      <c r="CB396" s="57"/>
      <c r="CD396" s="41"/>
    </row>
    <row r="397" ht="12.75" customHeight="1">
      <c r="P397" s="57"/>
      <c r="R397" s="41"/>
      <c r="AF397" s="57"/>
      <c r="AH397" s="41"/>
      <c r="AV397" s="57"/>
      <c r="AX397" s="41"/>
      <c r="BL397" s="57"/>
      <c r="BN397" s="41"/>
      <c r="CB397" s="57"/>
      <c r="CD397" s="41"/>
    </row>
    <row r="398" ht="12.75" customHeight="1">
      <c r="P398" s="57"/>
      <c r="R398" s="41"/>
      <c r="AF398" s="57"/>
      <c r="AH398" s="41"/>
      <c r="AV398" s="57"/>
      <c r="AX398" s="41"/>
      <c r="BL398" s="57"/>
      <c r="BN398" s="41"/>
      <c r="CB398" s="57"/>
      <c r="CD398" s="41"/>
    </row>
    <row r="399" ht="12.75" customHeight="1">
      <c r="P399" s="57"/>
      <c r="R399" s="41"/>
      <c r="AF399" s="57"/>
      <c r="AH399" s="41"/>
      <c r="AV399" s="57"/>
      <c r="AX399" s="41"/>
      <c r="BL399" s="57"/>
      <c r="BN399" s="41"/>
      <c r="CB399" s="57"/>
      <c r="CD399" s="41"/>
    </row>
    <row r="400" ht="12.75" customHeight="1">
      <c r="P400" s="57"/>
      <c r="R400" s="41"/>
      <c r="AF400" s="57"/>
      <c r="AH400" s="41"/>
      <c r="AV400" s="57"/>
      <c r="AX400" s="41"/>
      <c r="BL400" s="57"/>
      <c r="BN400" s="41"/>
      <c r="CB400" s="57"/>
      <c r="CD400" s="41"/>
    </row>
    <row r="401" ht="12.75" customHeight="1">
      <c r="P401" s="57"/>
      <c r="R401" s="41"/>
      <c r="AF401" s="57"/>
      <c r="AH401" s="41"/>
      <c r="AV401" s="57"/>
      <c r="AX401" s="41"/>
      <c r="BL401" s="57"/>
      <c r="BN401" s="41"/>
      <c r="CB401" s="57"/>
      <c r="CD401" s="41"/>
    </row>
    <row r="402" ht="12.75" customHeight="1">
      <c r="P402" s="57"/>
      <c r="R402" s="41"/>
      <c r="AF402" s="57"/>
      <c r="AH402" s="41"/>
      <c r="AV402" s="57"/>
      <c r="AX402" s="41"/>
      <c r="BL402" s="57"/>
      <c r="BN402" s="41"/>
      <c r="CB402" s="57"/>
      <c r="CD402" s="41"/>
    </row>
    <row r="403" ht="12.75" customHeight="1">
      <c r="P403" s="57"/>
      <c r="R403" s="41"/>
      <c r="AF403" s="57"/>
      <c r="AH403" s="41"/>
      <c r="AV403" s="57"/>
      <c r="AX403" s="41"/>
      <c r="BL403" s="57"/>
      <c r="BN403" s="41"/>
      <c r="CB403" s="57"/>
      <c r="CD403" s="41"/>
    </row>
    <row r="404" ht="12.75" customHeight="1">
      <c r="P404" s="57"/>
      <c r="R404" s="41"/>
      <c r="AF404" s="57"/>
      <c r="AH404" s="41"/>
      <c r="AV404" s="57"/>
      <c r="AX404" s="41"/>
      <c r="BL404" s="57"/>
      <c r="BN404" s="41"/>
      <c r="CB404" s="57"/>
      <c r="CD404" s="41"/>
    </row>
    <row r="405" ht="12.75" customHeight="1">
      <c r="P405" s="57"/>
      <c r="R405" s="41"/>
      <c r="AF405" s="57"/>
      <c r="AH405" s="41"/>
      <c r="AV405" s="57"/>
      <c r="AX405" s="41"/>
      <c r="BL405" s="57"/>
      <c r="BN405" s="41"/>
      <c r="CB405" s="57"/>
      <c r="CD405" s="41"/>
    </row>
    <row r="406" ht="12.75" customHeight="1">
      <c r="P406" s="57"/>
      <c r="R406" s="41"/>
      <c r="AF406" s="57"/>
      <c r="AH406" s="41"/>
      <c r="AV406" s="57"/>
      <c r="AX406" s="41"/>
      <c r="BL406" s="57"/>
      <c r="BN406" s="41"/>
      <c r="CB406" s="57"/>
      <c r="CD406" s="41"/>
    </row>
    <row r="407" ht="12.75" customHeight="1">
      <c r="P407" s="57"/>
      <c r="R407" s="41"/>
      <c r="AF407" s="57"/>
      <c r="AH407" s="41"/>
      <c r="AV407" s="57"/>
      <c r="AX407" s="41"/>
      <c r="BL407" s="57"/>
      <c r="BN407" s="41"/>
      <c r="CB407" s="57"/>
      <c r="CD407" s="41"/>
    </row>
    <row r="408" ht="12.75" customHeight="1">
      <c r="P408" s="57"/>
      <c r="R408" s="41"/>
      <c r="AF408" s="57"/>
      <c r="AH408" s="41"/>
      <c r="AV408" s="57"/>
      <c r="AX408" s="41"/>
      <c r="BL408" s="57"/>
      <c r="BN408" s="41"/>
      <c r="CB408" s="57"/>
      <c r="CD408" s="41"/>
    </row>
    <row r="409" ht="12.75" customHeight="1">
      <c r="P409" s="57"/>
      <c r="R409" s="41"/>
      <c r="AF409" s="57"/>
      <c r="AH409" s="41"/>
      <c r="AV409" s="57"/>
      <c r="AX409" s="41"/>
      <c r="BL409" s="57"/>
      <c r="BN409" s="41"/>
      <c r="CB409" s="57"/>
      <c r="CD409" s="41"/>
    </row>
    <row r="410" ht="12.75" customHeight="1">
      <c r="P410" s="57"/>
      <c r="R410" s="41"/>
      <c r="AF410" s="57"/>
      <c r="AH410" s="41"/>
      <c r="AV410" s="57"/>
      <c r="AX410" s="41"/>
      <c r="BL410" s="57"/>
      <c r="BN410" s="41"/>
      <c r="CB410" s="57"/>
      <c r="CD410" s="41"/>
    </row>
    <row r="411" ht="12.75" customHeight="1">
      <c r="P411" s="57"/>
      <c r="R411" s="41"/>
      <c r="AF411" s="57"/>
      <c r="AH411" s="41"/>
      <c r="AV411" s="57"/>
      <c r="AX411" s="41"/>
      <c r="BL411" s="57"/>
      <c r="BN411" s="41"/>
      <c r="CB411" s="57"/>
      <c r="CD411" s="41"/>
    </row>
    <row r="412" ht="12.75" customHeight="1">
      <c r="P412" s="57"/>
      <c r="R412" s="41"/>
      <c r="AF412" s="57"/>
      <c r="AH412" s="41"/>
      <c r="AV412" s="57"/>
      <c r="AX412" s="41"/>
      <c r="BL412" s="57"/>
      <c r="BN412" s="41"/>
      <c r="CB412" s="57"/>
      <c r="CD412" s="41"/>
    </row>
    <row r="413" ht="12.75" customHeight="1">
      <c r="P413" s="57"/>
      <c r="R413" s="41"/>
      <c r="AF413" s="57"/>
      <c r="AH413" s="41"/>
      <c r="AV413" s="57"/>
      <c r="AX413" s="41"/>
      <c r="BL413" s="57"/>
      <c r="BN413" s="41"/>
      <c r="CB413" s="57"/>
      <c r="CD413" s="41"/>
    </row>
    <row r="414" ht="12.75" customHeight="1">
      <c r="P414" s="57"/>
      <c r="R414" s="41"/>
      <c r="AF414" s="57"/>
      <c r="AH414" s="41"/>
      <c r="AV414" s="57"/>
      <c r="AX414" s="41"/>
      <c r="BL414" s="57"/>
      <c r="BN414" s="41"/>
      <c r="CB414" s="57"/>
      <c r="CD414" s="41"/>
    </row>
    <row r="415" ht="12.75" customHeight="1">
      <c r="P415" s="57"/>
      <c r="R415" s="41"/>
      <c r="AF415" s="57"/>
      <c r="AH415" s="41"/>
      <c r="AV415" s="57"/>
      <c r="AX415" s="41"/>
      <c r="BL415" s="57"/>
      <c r="BN415" s="41"/>
      <c r="CB415" s="57"/>
      <c r="CD415" s="41"/>
    </row>
    <row r="416" ht="12.75" customHeight="1">
      <c r="P416" s="57"/>
      <c r="R416" s="41"/>
      <c r="AF416" s="57"/>
      <c r="AH416" s="41"/>
      <c r="AV416" s="57"/>
      <c r="AX416" s="41"/>
      <c r="BL416" s="57"/>
      <c r="BN416" s="41"/>
      <c r="CB416" s="57"/>
      <c r="CD416" s="41"/>
    </row>
    <row r="417" ht="12.75" customHeight="1">
      <c r="P417" s="57"/>
      <c r="R417" s="41"/>
      <c r="AF417" s="57"/>
      <c r="AH417" s="41"/>
      <c r="AV417" s="57"/>
      <c r="AX417" s="41"/>
      <c r="BL417" s="57"/>
      <c r="BN417" s="41"/>
      <c r="CB417" s="57"/>
      <c r="CD417" s="41"/>
    </row>
    <row r="418" ht="12.75" customHeight="1">
      <c r="P418" s="57"/>
      <c r="R418" s="41"/>
      <c r="AF418" s="57"/>
      <c r="AH418" s="41"/>
      <c r="AV418" s="57"/>
      <c r="AX418" s="41"/>
      <c r="BL418" s="57"/>
      <c r="BN418" s="41"/>
      <c r="CB418" s="57"/>
      <c r="CD418" s="41"/>
    </row>
    <row r="419" ht="12.75" customHeight="1">
      <c r="P419" s="57"/>
      <c r="R419" s="41"/>
      <c r="AF419" s="57"/>
      <c r="AH419" s="41"/>
      <c r="AV419" s="57"/>
      <c r="AX419" s="41"/>
      <c r="BL419" s="57"/>
      <c r="BN419" s="41"/>
      <c r="CB419" s="57"/>
      <c r="CD419" s="41"/>
    </row>
    <row r="420" ht="12.75" customHeight="1">
      <c r="P420" s="57"/>
      <c r="R420" s="41"/>
      <c r="AF420" s="57"/>
      <c r="AH420" s="41"/>
      <c r="AV420" s="57"/>
      <c r="AX420" s="41"/>
      <c r="BL420" s="57"/>
      <c r="BN420" s="41"/>
      <c r="CB420" s="57"/>
      <c r="CD420" s="41"/>
    </row>
    <row r="421" ht="12.75" customHeight="1">
      <c r="P421" s="57"/>
      <c r="R421" s="41"/>
      <c r="AF421" s="57"/>
      <c r="AH421" s="41"/>
      <c r="AV421" s="57"/>
      <c r="AX421" s="41"/>
      <c r="BL421" s="57"/>
      <c r="BN421" s="41"/>
      <c r="CB421" s="57"/>
      <c r="CD421" s="41"/>
    </row>
    <row r="422" ht="12.75" customHeight="1">
      <c r="P422" s="57"/>
      <c r="R422" s="41"/>
      <c r="AF422" s="57"/>
      <c r="AH422" s="41"/>
      <c r="AV422" s="57"/>
      <c r="AX422" s="41"/>
      <c r="BL422" s="57"/>
      <c r="BN422" s="41"/>
      <c r="CB422" s="57"/>
      <c r="CD422" s="41"/>
    </row>
    <row r="423" ht="12.75" customHeight="1">
      <c r="P423" s="57"/>
      <c r="R423" s="41"/>
      <c r="AF423" s="57"/>
      <c r="AH423" s="41"/>
      <c r="AV423" s="57"/>
      <c r="AX423" s="41"/>
      <c r="BL423" s="57"/>
      <c r="BN423" s="41"/>
      <c r="CB423" s="57"/>
      <c r="CD423" s="41"/>
    </row>
    <row r="424" ht="12.75" customHeight="1">
      <c r="P424" s="57"/>
      <c r="R424" s="41"/>
      <c r="AF424" s="57"/>
      <c r="AH424" s="41"/>
      <c r="AV424" s="57"/>
      <c r="AX424" s="41"/>
      <c r="BL424" s="57"/>
      <c r="BN424" s="41"/>
      <c r="CB424" s="57"/>
      <c r="CD424" s="41"/>
    </row>
    <row r="425" ht="12.75" customHeight="1">
      <c r="P425" s="57"/>
      <c r="R425" s="41"/>
      <c r="AF425" s="57"/>
      <c r="AH425" s="41"/>
      <c r="AV425" s="57"/>
      <c r="AX425" s="41"/>
      <c r="BL425" s="57"/>
      <c r="BN425" s="41"/>
      <c r="CB425" s="57"/>
      <c r="CD425" s="41"/>
    </row>
    <row r="426" ht="12.75" customHeight="1">
      <c r="P426" s="57"/>
      <c r="R426" s="41"/>
      <c r="AF426" s="57"/>
      <c r="AH426" s="41"/>
      <c r="AV426" s="57"/>
      <c r="AX426" s="41"/>
      <c r="BL426" s="57"/>
      <c r="BN426" s="41"/>
      <c r="CB426" s="57"/>
      <c r="CD426" s="41"/>
    </row>
    <row r="427" ht="12.75" customHeight="1">
      <c r="P427" s="57"/>
      <c r="R427" s="41"/>
      <c r="AF427" s="57"/>
      <c r="AH427" s="41"/>
      <c r="AV427" s="57"/>
      <c r="AX427" s="41"/>
      <c r="BL427" s="57"/>
      <c r="BN427" s="41"/>
      <c r="CB427" s="57"/>
      <c r="CD427" s="41"/>
    </row>
    <row r="428" ht="12.75" customHeight="1">
      <c r="P428" s="57"/>
      <c r="R428" s="41"/>
      <c r="AF428" s="57"/>
      <c r="AH428" s="41"/>
      <c r="AV428" s="57"/>
      <c r="AX428" s="41"/>
      <c r="BL428" s="57"/>
      <c r="BN428" s="41"/>
      <c r="CB428" s="57"/>
      <c r="CD428" s="41"/>
    </row>
    <row r="429" ht="12.75" customHeight="1">
      <c r="P429" s="57"/>
      <c r="R429" s="41"/>
      <c r="AF429" s="57"/>
      <c r="AH429" s="41"/>
      <c r="AV429" s="57"/>
      <c r="AX429" s="41"/>
      <c r="BL429" s="57"/>
      <c r="BN429" s="41"/>
      <c r="CB429" s="57"/>
      <c r="CD429" s="41"/>
    </row>
    <row r="430" ht="12.75" customHeight="1">
      <c r="P430" s="57"/>
      <c r="R430" s="41"/>
      <c r="AF430" s="57"/>
      <c r="AH430" s="41"/>
      <c r="AV430" s="57"/>
      <c r="AX430" s="41"/>
      <c r="BL430" s="57"/>
      <c r="BN430" s="41"/>
      <c r="CB430" s="57"/>
      <c r="CD430" s="41"/>
    </row>
    <row r="431" ht="12.75" customHeight="1">
      <c r="P431" s="57"/>
      <c r="R431" s="41"/>
      <c r="AF431" s="57"/>
      <c r="AH431" s="41"/>
      <c r="AV431" s="57"/>
      <c r="AX431" s="41"/>
      <c r="BL431" s="57"/>
      <c r="BN431" s="41"/>
      <c r="CB431" s="57"/>
      <c r="CD431" s="41"/>
    </row>
    <row r="432" ht="12.75" customHeight="1">
      <c r="P432" s="57"/>
      <c r="R432" s="41"/>
      <c r="AF432" s="57"/>
      <c r="AH432" s="41"/>
      <c r="AV432" s="57"/>
      <c r="AX432" s="41"/>
      <c r="BL432" s="57"/>
      <c r="BN432" s="41"/>
      <c r="CB432" s="57"/>
      <c r="CD432" s="41"/>
    </row>
    <row r="433" ht="12.75" customHeight="1">
      <c r="P433" s="57"/>
      <c r="R433" s="41"/>
      <c r="AF433" s="57"/>
      <c r="AH433" s="41"/>
      <c r="AV433" s="57"/>
      <c r="AX433" s="41"/>
      <c r="BL433" s="57"/>
      <c r="BN433" s="41"/>
      <c r="CB433" s="57"/>
      <c r="CD433" s="41"/>
    </row>
    <row r="434" ht="12.75" customHeight="1">
      <c r="P434" s="57"/>
      <c r="R434" s="41"/>
      <c r="AF434" s="57"/>
      <c r="AH434" s="41"/>
      <c r="AV434" s="57"/>
      <c r="AX434" s="41"/>
      <c r="BL434" s="57"/>
      <c r="BN434" s="41"/>
      <c r="CB434" s="57"/>
      <c r="CD434" s="41"/>
    </row>
    <row r="435" ht="12.75" customHeight="1">
      <c r="P435" s="57"/>
      <c r="R435" s="41"/>
      <c r="AF435" s="57"/>
      <c r="AH435" s="41"/>
      <c r="AV435" s="57"/>
      <c r="AX435" s="41"/>
      <c r="BL435" s="57"/>
      <c r="BN435" s="41"/>
      <c r="CB435" s="57"/>
      <c r="CD435" s="41"/>
    </row>
    <row r="436" ht="12.75" customHeight="1">
      <c r="P436" s="57"/>
      <c r="R436" s="41"/>
      <c r="AF436" s="57"/>
      <c r="AH436" s="41"/>
      <c r="AV436" s="57"/>
      <c r="AX436" s="41"/>
      <c r="BL436" s="57"/>
      <c r="BN436" s="41"/>
      <c r="CB436" s="57"/>
      <c r="CD436" s="41"/>
    </row>
    <row r="437" ht="12.75" customHeight="1">
      <c r="P437" s="57"/>
      <c r="R437" s="41"/>
      <c r="AF437" s="57"/>
      <c r="AH437" s="41"/>
      <c r="AV437" s="57"/>
      <c r="AX437" s="41"/>
      <c r="BL437" s="57"/>
      <c r="BN437" s="41"/>
      <c r="CB437" s="57"/>
      <c r="CD437" s="41"/>
    </row>
    <row r="438" ht="12.75" customHeight="1">
      <c r="P438" s="57"/>
      <c r="R438" s="41"/>
      <c r="AF438" s="57"/>
      <c r="AH438" s="41"/>
      <c r="AV438" s="57"/>
      <c r="AX438" s="41"/>
      <c r="BL438" s="57"/>
      <c r="BN438" s="41"/>
      <c r="CB438" s="57"/>
      <c r="CD438" s="41"/>
    </row>
    <row r="439" ht="12.75" customHeight="1">
      <c r="P439" s="57"/>
      <c r="R439" s="41"/>
      <c r="AF439" s="57"/>
      <c r="AH439" s="41"/>
      <c r="AV439" s="57"/>
      <c r="AX439" s="41"/>
      <c r="BL439" s="57"/>
      <c r="BN439" s="41"/>
      <c r="CB439" s="57"/>
      <c r="CD439" s="41"/>
    </row>
    <row r="440" ht="12.75" customHeight="1">
      <c r="P440" s="57"/>
      <c r="R440" s="41"/>
      <c r="AF440" s="57"/>
      <c r="AH440" s="41"/>
      <c r="AV440" s="57"/>
      <c r="AX440" s="41"/>
      <c r="BL440" s="57"/>
      <c r="BN440" s="41"/>
      <c r="CB440" s="57"/>
      <c r="CD440" s="41"/>
    </row>
    <row r="441" ht="12.75" customHeight="1">
      <c r="P441" s="57"/>
      <c r="R441" s="41"/>
      <c r="AF441" s="57"/>
      <c r="AH441" s="41"/>
      <c r="AV441" s="57"/>
      <c r="AX441" s="41"/>
      <c r="BL441" s="57"/>
      <c r="BN441" s="41"/>
      <c r="CB441" s="57"/>
      <c r="CD441" s="41"/>
    </row>
    <row r="442" ht="12.75" customHeight="1">
      <c r="P442" s="57"/>
      <c r="R442" s="41"/>
      <c r="AF442" s="57"/>
      <c r="AH442" s="41"/>
      <c r="AV442" s="57"/>
      <c r="AX442" s="41"/>
      <c r="BL442" s="57"/>
      <c r="BN442" s="41"/>
      <c r="CB442" s="57"/>
      <c r="CD442" s="41"/>
    </row>
    <row r="443" ht="12.75" customHeight="1">
      <c r="P443" s="57"/>
      <c r="R443" s="41"/>
      <c r="AF443" s="57"/>
      <c r="AH443" s="41"/>
      <c r="AV443" s="57"/>
      <c r="AX443" s="41"/>
      <c r="BL443" s="57"/>
      <c r="BN443" s="41"/>
      <c r="CB443" s="57"/>
      <c r="CD443" s="41"/>
    </row>
    <row r="444" ht="12.75" customHeight="1">
      <c r="P444" s="57"/>
      <c r="R444" s="41"/>
      <c r="AF444" s="57"/>
      <c r="AH444" s="41"/>
      <c r="AV444" s="57"/>
      <c r="AX444" s="41"/>
      <c r="BL444" s="57"/>
      <c r="BN444" s="41"/>
      <c r="CB444" s="57"/>
      <c r="CD444" s="41"/>
    </row>
    <row r="445" ht="12.75" customHeight="1">
      <c r="P445" s="57"/>
      <c r="R445" s="41"/>
      <c r="AF445" s="57"/>
      <c r="AH445" s="41"/>
      <c r="AV445" s="57"/>
      <c r="AX445" s="41"/>
      <c r="BL445" s="57"/>
      <c r="BN445" s="41"/>
      <c r="CB445" s="57"/>
      <c r="CD445" s="41"/>
    </row>
    <row r="446" ht="12.75" customHeight="1">
      <c r="P446" s="57"/>
      <c r="R446" s="41"/>
      <c r="AF446" s="57"/>
      <c r="AH446" s="41"/>
      <c r="AV446" s="57"/>
      <c r="AX446" s="41"/>
      <c r="BL446" s="57"/>
      <c r="BN446" s="41"/>
      <c r="CB446" s="57"/>
      <c r="CD446" s="41"/>
    </row>
    <row r="447" ht="12.75" customHeight="1">
      <c r="P447" s="57"/>
      <c r="R447" s="41"/>
      <c r="AF447" s="57"/>
      <c r="AH447" s="41"/>
      <c r="AV447" s="57"/>
      <c r="AX447" s="41"/>
      <c r="BL447" s="57"/>
      <c r="BN447" s="41"/>
      <c r="CB447" s="57"/>
      <c r="CD447" s="41"/>
    </row>
    <row r="448" ht="12.75" customHeight="1">
      <c r="P448" s="57"/>
      <c r="R448" s="41"/>
      <c r="AF448" s="57"/>
      <c r="AH448" s="41"/>
      <c r="AV448" s="57"/>
      <c r="AX448" s="41"/>
      <c r="BL448" s="57"/>
      <c r="BN448" s="41"/>
      <c r="CB448" s="57"/>
      <c r="CD448" s="41"/>
    </row>
    <row r="449" ht="12.75" customHeight="1">
      <c r="P449" s="57"/>
      <c r="R449" s="41"/>
      <c r="AF449" s="57"/>
      <c r="AH449" s="41"/>
      <c r="AV449" s="57"/>
      <c r="AX449" s="41"/>
      <c r="BL449" s="57"/>
      <c r="BN449" s="41"/>
      <c r="CB449" s="57"/>
      <c r="CD449" s="41"/>
    </row>
    <row r="450" ht="12.75" customHeight="1">
      <c r="P450" s="57"/>
      <c r="R450" s="41"/>
      <c r="AF450" s="57"/>
      <c r="AH450" s="41"/>
      <c r="AV450" s="57"/>
      <c r="AX450" s="41"/>
      <c r="BL450" s="57"/>
      <c r="BN450" s="41"/>
      <c r="CB450" s="57"/>
      <c r="CD450" s="41"/>
    </row>
    <row r="451" ht="12.75" customHeight="1">
      <c r="P451" s="57"/>
      <c r="R451" s="41"/>
      <c r="AF451" s="57"/>
      <c r="AH451" s="41"/>
      <c r="AV451" s="57"/>
      <c r="AX451" s="41"/>
      <c r="BL451" s="57"/>
      <c r="BN451" s="41"/>
      <c r="CB451" s="57"/>
      <c r="CD451" s="41"/>
    </row>
    <row r="452" ht="12.75" customHeight="1">
      <c r="P452" s="57"/>
      <c r="R452" s="41"/>
      <c r="AF452" s="57"/>
      <c r="AH452" s="41"/>
      <c r="AV452" s="57"/>
      <c r="AX452" s="41"/>
      <c r="BL452" s="57"/>
      <c r="BN452" s="41"/>
      <c r="CB452" s="57"/>
      <c r="CD452" s="41"/>
    </row>
    <row r="453" ht="12.75" customHeight="1">
      <c r="P453" s="57"/>
      <c r="R453" s="41"/>
      <c r="AF453" s="57"/>
      <c r="AH453" s="41"/>
      <c r="AV453" s="57"/>
      <c r="AX453" s="41"/>
      <c r="BL453" s="57"/>
      <c r="BN453" s="41"/>
      <c r="CB453" s="57"/>
      <c r="CD453" s="41"/>
    </row>
    <row r="454" ht="12.75" customHeight="1">
      <c r="P454" s="57"/>
      <c r="R454" s="41"/>
      <c r="AF454" s="57"/>
      <c r="AH454" s="41"/>
      <c r="AV454" s="57"/>
      <c r="AX454" s="41"/>
      <c r="BL454" s="57"/>
      <c r="BN454" s="41"/>
      <c r="CB454" s="57"/>
      <c r="CD454" s="41"/>
    </row>
    <row r="455" ht="12.75" customHeight="1">
      <c r="P455" s="57"/>
      <c r="R455" s="41"/>
      <c r="AF455" s="57"/>
      <c r="AH455" s="41"/>
      <c r="AV455" s="57"/>
      <c r="AX455" s="41"/>
      <c r="BL455" s="57"/>
      <c r="BN455" s="41"/>
      <c r="CB455" s="57"/>
      <c r="CD455" s="41"/>
    </row>
    <row r="456" ht="12.75" customHeight="1">
      <c r="P456" s="57"/>
      <c r="R456" s="41"/>
      <c r="AF456" s="57"/>
      <c r="AH456" s="41"/>
      <c r="AV456" s="57"/>
      <c r="AX456" s="41"/>
      <c r="BL456" s="57"/>
      <c r="BN456" s="41"/>
      <c r="CB456" s="57"/>
      <c r="CD456" s="41"/>
    </row>
    <row r="457" ht="12.75" customHeight="1">
      <c r="P457" s="57"/>
      <c r="R457" s="41"/>
      <c r="AF457" s="57"/>
      <c r="AH457" s="41"/>
      <c r="AV457" s="57"/>
      <c r="AX457" s="41"/>
      <c r="BL457" s="57"/>
      <c r="BN457" s="41"/>
      <c r="CB457" s="57"/>
      <c r="CD457" s="41"/>
    </row>
    <row r="458" ht="12.75" customHeight="1">
      <c r="P458" s="57"/>
      <c r="R458" s="41"/>
      <c r="AF458" s="57"/>
      <c r="AH458" s="41"/>
      <c r="AV458" s="57"/>
      <c r="AX458" s="41"/>
      <c r="BL458" s="57"/>
      <c r="BN458" s="41"/>
      <c r="CB458" s="57"/>
      <c r="CD458" s="41"/>
    </row>
    <row r="459" ht="12.75" customHeight="1">
      <c r="P459" s="57"/>
      <c r="R459" s="41"/>
      <c r="AF459" s="57"/>
      <c r="AH459" s="41"/>
      <c r="AV459" s="57"/>
      <c r="AX459" s="41"/>
      <c r="BL459" s="57"/>
      <c r="BN459" s="41"/>
      <c r="CB459" s="57"/>
      <c r="CD459" s="41"/>
    </row>
    <row r="460" ht="12.75" customHeight="1">
      <c r="P460" s="57"/>
      <c r="R460" s="41"/>
      <c r="AF460" s="57"/>
      <c r="AH460" s="41"/>
      <c r="AV460" s="57"/>
      <c r="AX460" s="41"/>
      <c r="BL460" s="57"/>
      <c r="BN460" s="41"/>
      <c r="CB460" s="57"/>
      <c r="CD460" s="41"/>
    </row>
    <row r="461" ht="12.75" customHeight="1">
      <c r="P461" s="57"/>
      <c r="R461" s="41"/>
      <c r="AF461" s="57"/>
      <c r="AH461" s="41"/>
      <c r="AV461" s="57"/>
      <c r="AX461" s="41"/>
      <c r="BL461" s="57"/>
      <c r="BN461" s="41"/>
      <c r="CB461" s="57"/>
      <c r="CD461" s="41"/>
    </row>
    <row r="462" ht="12.75" customHeight="1">
      <c r="P462" s="57"/>
      <c r="R462" s="41"/>
      <c r="AF462" s="57"/>
      <c r="AH462" s="41"/>
      <c r="AV462" s="57"/>
      <c r="AX462" s="41"/>
      <c r="BL462" s="57"/>
      <c r="BN462" s="41"/>
      <c r="CB462" s="57"/>
      <c r="CD462" s="41"/>
    </row>
    <row r="463" ht="12.75" customHeight="1">
      <c r="P463" s="57"/>
      <c r="R463" s="41"/>
      <c r="AF463" s="57"/>
      <c r="AH463" s="41"/>
      <c r="AV463" s="57"/>
      <c r="AX463" s="41"/>
      <c r="BL463" s="57"/>
      <c r="BN463" s="41"/>
      <c r="CB463" s="57"/>
      <c r="CD463" s="41"/>
    </row>
    <row r="464" ht="12.75" customHeight="1">
      <c r="P464" s="57"/>
      <c r="R464" s="41"/>
      <c r="AF464" s="57"/>
      <c r="AH464" s="41"/>
      <c r="AV464" s="57"/>
      <c r="AX464" s="41"/>
      <c r="BL464" s="57"/>
      <c r="BN464" s="41"/>
      <c r="CB464" s="57"/>
      <c r="CD464" s="41"/>
    </row>
    <row r="465" ht="12.75" customHeight="1">
      <c r="P465" s="57"/>
      <c r="R465" s="41"/>
      <c r="AF465" s="57"/>
      <c r="AH465" s="41"/>
      <c r="AV465" s="57"/>
      <c r="AX465" s="41"/>
      <c r="BL465" s="57"/>
      <c r="BN465" s="41"/>
      <c r="CB465" s="57"/>
      <c r="CD465" s="41"/>
    </row>
    <row r="466" ht="12.75" customHeight="1">
      <c r="P466" s="57"/>
      <c r="R466" s="41"/>
      <c r="AF466" s="57"/>
      <c r="AH466" s="41"/>
      <c r="AV466" s="57"/>
      <c r="AX466" s="41"/>
      <c r="BL466" s="57"/>
      <c r="BN466" s="41"/>
      <c r="CB466" s="57"/>
      <c r="CD466" s="41"/>
    </row>
    <row r="467" ht="12.75" customHeight="1">
      <c r="P467" s="57"/>
      <c r="R467" s="41"/>
      <c r="AF467" s="57"/>
      <c r="AH467" s="41"/>
      <c r="AV467" s="57"/>
      <c r="AX467" s="41"/>
      <c r="BL467" s="57"/>
      <c r="BN467" s="41"/>
      <c r="CB467" s="57"/>
      <c r="CD467" s="41"/>
    </row>
    <row r="468" ht="12.75" customHeight="1">
      <c r="P468" s="57"/>
      <c r="R468" s="41"/>
      <c r="AF468" s="57"/>
      <c r="AH468" s="41"/>
      <c r="AV468" s="57"/>
      <c r="AX468" s="41"/>
      <c r="BL468" s="57"/>
      <c r="BN468" s="41"/>
      <c r="CB468" s="57"/>
      <c r="CD468" s="41"/>
    </row>
    <row r="469" ht="12.75" customHeight="1">
      <c r="P469" s="57"/>
      <c r="R469" s="41"/>
      <c r="AF469" s="57"/>
      <c r="AH469" s="41"/>
      <c r="AV469" s="57"/>
      <c r="AX469" s="41"/>
      <c r="BL469" s="57"/>
      <c r="BN469" s="41"/>
      <c r="CB469" s="57"/>
      <c r="CD469" s="41"/>
    </row>
    <row r="470" ht="12.75" customHeight="1">
      <c r="P470" s="57"/>
      <c r="R470" s="41"/>
      <c r="AF470" s="57"/>
      <c r="AH470" s="41"/>
      <c r="AV470" s="57"/>
      <c r="AX470" s="41"/>
      <c r="BL470" s="57"/>
      <c r="BN470" s="41"/>
      <c r="CB470" s="57"/>
      <c r="CD470" s="41"/>
    </row>
    <row r="471" ht="12.75" customHeight="1">
      <c r="P471" s="57"/>
      <c r="R471" s="41"/>
      <c r="AF471" s="57"/>
      <c r="AH471" s="41"/>
      <c r="AV471" s="57"/>
      <c r="AX471" s="41"/>
      <c r="BL471" s="57"/>
      <c r="BN471" s="41"/>
      <c r="CB471" s="57"/>
      <c r="CD471" s="41"/>
    </row>
    <row r="472" ht="12.75" customHeight="1">
      <c r="P472" s="57"/>
      <c r="R472" s="41"/>
      <c r="AF472" s="57"/>
      <c r="AH472" s="41"/>
      <c r="AV472" s="57"/>
      <c r="AX472" s="41"/>
      <c r="BL472" s="57"/>
      <c r="BN472" s="41"/>
      <c r="CB472" s="57"/>
      <c r="CD472" s="41"/>
    </row>
    <row r="473" ht="12.75" customHeight="1">
      <c r="P473" s="57"/>
      <c r="R473" s="41"/>
      <c r="AF473" s="57"/>
      <c r="AH473" s="41"/>
      <c r="AV473" s="57"/>
      <c r="AX473" s="41"/>
      <c r="BL473" s="57"/>
      <c r="BN473" s="41"/>
      <c r="CB473" s="57"/>
      <c r="CD473" s="41"/>
    </row>
    <row r="474" ht="12.75" customHeight="1">
      <c r="P474" s="57"/>
      <c r="R474" s="41"/>
      <c r="AF474" s="57"/>
      <c r="AH474" s="41"/>
      <c r="AV474" s="57"/>
      <c r="AX474" s="41"/>
      <c r="BL474" s="57"/>
      <c r="BN474" s="41"/>
      <c r="CB474" s="57"/>
      <c r="CD474" s="41"/>
    </row>
    <row r="475" ht="12.75" customHeight="1">
      <c r="P475" s="57"/>
      <c r="R475" s="41"/>
      <c r="AF475" s="57"/>
      <c r="AH475" s="41"/>
      <c r="AV475" s="57"/>
      <c r="AX475" s="41"/>
      <c r="BL475" s="57"/>
      <c r="BN475" s="41"/>
      <c r="CB475" s="57"/>
      <c r="CD475" s="41"/>
    </row>
    <row r="476" ht="12.75" customHeight="1">
      <c r="P476" s="57"/>
      <c r="R476" s="41"/>
      <c r="AF476" s="57"/>
      <c r="AH476" s="41"/>
      <c r="AV476" s="57"/>
      <c r="AX476" s="41"/>
      <c r="BL476" s="57"/>
      <c r="BN476" s="41"/>
      <c r="CB476" s="57"/>
      <c r="CD476" s="41"/>
    </row>
    <row r="477" ht="12.75" customHeight="1">
      <c r="P477" s="57"/>
      <c r="R477" s="41"/>
      <c r="AF477" s="57"/>
      <c r="AH477" s="41"/>
      <c r="AV477" s="57"/>
      <c r="AX477" s="41"/>
      <c r="BL477" s="57"/>
      <c r="BN477" s="41"/>
      <c r="CB477" s="57"/>
      <c r="CD477" s="41"/>
    </row>
    <row r="478" ht="12.75" customHeight="1">
      <c r="P478" s="57"/>
      <c r="R478" s="41"/>
      <c r="AF478" s="57"/>
      <c r="AH478" s="41"/>
      <c r="AV478" s="57"/>
      <c r="AX478" s="41"/>
      <c r="BL478" s="57"/>
      <c r="BN478" s="41"/>
      <c r="CB478" s="57"/>
      <c r="CD478" s="41"/>
    </row>
    <row r="479" ht="12.75" customHeight="1">
      <c r="P479" s="57"/>
      <c r="R479" s="41"/>
      <c r="AF479" s="57"/>
      <c r="AH479" s="41"/>
      <c r="AV479" s="57"/>
      <c r="AX479" s="41"/>
      <c r="BL479" s="57"/>
      <c r="BN479" s="41"/>
      <c r="CB479" s="57"/>
      <c r="CD479" s="41"/>
    </row>
    <row r="480" ht="12.75" customHeight="1">
      <c r="P480" s="57"/>
      <c r="R480" s="41"/>
      <c r="AF480" s="57"/>
      <c r="AH480" s="41"/>
      <c r="AV480" s="57"/>
      <c r="AX480" s="41"/>
      <c r="BL480" s="57"/>
      <c r="BN480" s="41"/>
      <c r="CB480" s="57"/>
      <c r="CD480" s="41"/>
    </row>
    <row r="481" ht="12.75" customHeight="1">
      <c r="P481" s="57"/>
      <c r="R481" s="41"/>
      <c r="AF481" s="57"/>
      <c r="AH481" s="41"/>
      <c r="AV481" s="57"/>
      <c r="AX481" s="41"/>
      <c r="BL481" s="57"/>
      <c r="BN481" s="41"/>
      <c r="CB481" s="57"/>
      <c r="CD481" s="41"/>
    </row>
    <row r="482" ht="12.75" customHeight="1">
      <c r="P482" s="57"/>
      <c r="R482" s="41"/>
      <c r="AF482" s="57"/>
      <c r="AH482" s="41"/>
      <c r="AV482" s="57"/>
      <c r="AX482" s="41"/>
      <c r="BL482" s="57"/>
      <c r="BN482" s="41"/>
      <c r="CB482" s="57"/>
      <c r="CD482" s="41"/>
    </row>
    <row r="483" ht="12.75" customHeight="1">
      <c r="P483" s="57"/>
      <c r="R483" s="41"/>
      <c r="AF483" s="57"/>
      <c r="AH483" s="41"/>
      <c r="AV483" s="57"/>
      <c r="AX483" s="41"/>
      <c r="BL483" s="57"/>
      <c r="BN483" s="41"/>
      <c r="CB483" s="57"/>
      <c r="CD483" s="41"/>
    </row>
    <row r="484" ht="12.75" customHeight="1">
      <c r="P484" s="57"/>
      <c r="R484" s="41"/>
      <c r="AF484" s="57"/>
      <c r="AH484" s="41"/>
      <c r="AV484" s="57"/>
      <c r="AX484" s="41"/>
      <c r="BL484" s="57"/>
      <c r="BN484" s="41"/>
      <c r="CB484" s="57"/>
      <c r="CD484" s="41"/>
    </row>
    <row r="485" ht="12.75" customHeight="1">
      <c r="P485" s="57"/>
      <c r="R485" s="41"/>
      <c r="AF485" s="57"/>
      <c r="AH485" s="41"/>
      <c r="AV485" s="57"/>
      <c r="AX485" s="41"/>
      <c r="BL485" s="57"/>
      <c r="BN485" s="41"/>
      <c r="CB485" s="57"/>
      <c r="CD485" s="41"/>
    </row>
    <row r="486" ht="12.75" customHeight="1">
      <c r="P486" s="57"/>
      <c r="R486" s="41"/>
      <c r="AF486" s="57"/>
      <c r="AH486" s="41"/>
      <c r="AV486" s="57"/>
      <c r="AX486" s="41"/>
      <c r="BL486" s="57"/>
      <c r="BN486" s="41"/>
      <c r="CB486" s="57"/>
      <c r="CD486" s="41"/>
    </row>
    <row r="487" ht="12.75" customHeight="1">
      <c r="P487" s="57"/>
      <c r="R487" s="41"/>
      <c r="AF487" s="57"/>
      <c r="AH487" s="41"/>
      <c r="AV487" s="57"/>
      <c r="AX487" s="41"/>
      <c r="BL487" s="57"/>
      <c r="BN487" s="41"/>
      <c r="CB487" s="57"/>
      <c r="CD487" s="41"/>
    </row>
    <row r="488" ht="12.75" customHeight="1">
      <c r="P488" s="57"/>
      <c r="R488" s="41"/>
      <c r="AF488" s="57"/>
      <c r="AH488" s="41"/>
      <c r="AV488" s="57"/>
      <c r="AX488" s="41"/>
      <c r="BL488" s="57"/>
      <c r="BN488" s="41"/>
      <c r="CB488" s="57"/>
      <c r="CD488" s="41"/>
    </row>
    <row r="489" ht="12.75" customHeight="1">
      <c r="P489" s="57"/>
      <c r="R489" s="41"/>
      <c r="AF489" s="57"/>
      <c r="AH489" s="41"/>
      <c r="AV489" s="57"/>
      <c r="AX489" s="41"/>
      <c r="BL489" s="57"/>
      <c r="BN489" s="41"/>
      <c r="CB489" s="57"/>
      <c r="CD489" s="41"/>
    </row>
    <row r="490" ht="12.75" customHeight="1">
      <c r="P490" s="57"/>
      <c r="R490" s="41"/>
      <c r="AF490" s="57"/>
      <c r="AH490" s="41"/>
      <c r="AV490" s="57"/>
      <c r="AX490" s="41"/>
      <c r="BL490" s="57"/>
      <c r="BN490" s="41"/>
      <c r="CB490" s="57"/>
      <c r="CD490" s="41"/>
    </row>
    <row r="491" ht="12.75" customHeight="1">
      <c r="P491" s="57"/>
      <c r="R491" s="41"/>
      <c r="AF491" s="57"/>
      <c r="AH491" s="41"/>
      <c r="AV491" s="57"/>
      <c r="AX491" s="41"/>
      <c r="BL491" s="57"/>
      <c r="BN491" s="41"/>
      <c r="CB491" s="57"/>
      <c r="CD491" s="41"/>
    </row>
    <row r="492" ht="12.75" customHeight="1">
      <c r="P492" s="57"/>
      <c r="R492" s="41"/>
      <c r="AF492" s="57"/>
      <c r="AH492" s="41"/>
      <c r="AV492" s="57"/>
      <c r="AX492" s="41"/>
      <c r="BL492" s="57"/>
      <c r="BN492" s="41"/>
      <c r="CB492" s="57"/>
      <c r="CD492" s="41"/>
    </row>
    <row r="493" ht="12.75" customHeight="1">
      <c r="P493" s="57"/>
      <c r="R493" s="41"/>
      <c r="AF493" s="57"/>
      <c r="AH493" s="41"/>
      <c r="AV493" s="57"/>
      <c r="AX493" s="41"/>
      <c r="BL493" s="57"/>
      <c r="BN493" s="41"/>
      <c r="CB493" s="57"/>
      <c r="CD493" s="41"/>
    </row>
    <row r="494" ht="12.75" customHeight="1">
      <c r="P494" s="57"/>
      <c r="R494" s="41"/>
      <c r="AF494" s="57"/>
      <c r="AH494" s="41"/>
      <c r="AV494" s="57"/>
      <c r="AX494" s="41"/>
      <c r="BL494" s="57"/>
      <c r="BN494" s="41"/>
      <c r="CB494" s="57"/>
      <c r="CD494" s="41"/>
    </row>
    <row r="495" ht="12.75" customHeight="1">
      <c r="P495" s="57"/>
      <c r="R495" s="41"/>
      <c r="AF495" s="57"/>
      <c r="AH495" s="41"/>
      <c r="AV495" s="57"/>
      <c r="AX495" s="41"/>
      <c r="BL495" s="57"/>
      <c r="BN495" s="41"/>
      <c r="CB495" s="57"/>
      <c r="CD495" s="41"/>
    </row>
    <row r="496" ht="12.75" customHeight="1">
      <c r="P496" s="57"/>
      <c r="R496" s="41"/>
      <c r="AF496" s="57"/>
      <c r="AH496" s="41"/>
      <c r="AV496" s="57"/>
      <c r="AX496" s="41"/>
      <c r="BL496" s="57"/>
      <c r="BN496" s="41"/>
      <c r="CB496" s="57"/>
      <c r="CD496" s="41"/>
    </row>
    <row r="497" ht="12.75" customHeight="1">
      <c r="P497" s="57"/>
      <c r="R497" s="41"/>
      <c r="AF497" s="57"/>
      <c r="AH497" s="41"/>
      <c r="AV497" s="57"/>
      <c r="AX497" s="41"/>
      <c r="BL497" s="57"/>
      <c r="BN497" s="41"/>
      <c r="CB497" s="57"/>
      <c r="CD497" s="41"/>
    </row>
    <row r="498" ht="12.75" customHeight="1">
      <c r="P498" s="57"/>
      <c r="R498" s="41"/>
      <c r="AF498" s="57"/>
      <c r="AH498" s="41"/>
      <c r="AV498" s="57"/>
      <c r="AX498" s="41"/>
      <c r="BL498" s="57"/>
      <c r="BN498" s="41"/>
      <c r="CB498" s="57"/>
      <c r="CD498" s="41"/>
    </row>
    <row r="499" ht="12.75" customHeight="1">
      <c r="P499" s="57"/>
      <c r="R499" s="41"/>
      <c r="AF499" s="57"/>
      <c r="AH499" s="41"/>
      <c r="AV499" s="57"/>
      <c r="AX499" s="41"/>
      <c r="BL499" s="57"/>
      <c r="BN499" s="41"/>
      <c r="CB499" s="57"/>
      <c r="CD499" s="41"/>
    </row>
    <row r="500" ht="12.75" customHeight="1">
      <c r="P500" s="57"/>
      <c r="R500" s="41"/>
      <c r="AF500" s="57"/>
      <c r="AH500" s="41"/>
      <c r="AV500" s="57"/>
      <c r="AX500" s="41"/>
      <c r="BL500" s="57"/>
      <c r="BN500" s="41"/>
      <c r="CB500" s="57"/>
      <c r="CD500" s="41"/>
    </row>
    <row r="501" ht="12.75" customHeight="1">
      <c r="P501" s="57"/>
      <c r="R501" s="41"/>
      <c r="AF501" s="57"/>
      <c r="AH501" s="41"/>
      <c r="AV501" s="57"/>
      <c r="AX501" s="41"/>
      <c r="BL501" s="57"/>
      <c r="BN501" s="41"/>
      <c r="CB501" s="57"/>
      <c r="CD501" s="41"/>
    </row>
    <row r="502" ht="12.75" customHeight="1">
      <c r="P502" s="57"/>
      <c r="R502" s="41"/>
      <c r="AF502" s="57"/>
      <c r="AH502" s="41"/>
      <c r="AV502" s="57"/>
      <c r="AX502" s="41"/>
      <c r="BL502" s="57"/>
      <c r="BN502" s="41"/>
      <c r="CB502" s="57"/>
      <c r="CD502" s="41"/>
    </row>
    <row r="503" ht="12.75" customHeight="1">
      <c r="P503" s="57"/>
      <c r="R503" s="41"/>
      <c r="AF503" s="57"/>
      <c r="AH503" s="41"/>
      <c r="AV503" s="57"/>
      <c r="AX503" s="41"/>
      <c r="BL503" s="57"/>
      <c r="BN503" s="41"/>
      <c r="CB503" s="57"/>
      <c r="CD503" s="41"/>
    </row>
    <row r="504" ht="12.75" customHeight="1">
      <c r="P504" s="57"/>
      <c r="R504" s="41"/>
      <c r="AF504" s="57"/>
      <c r="AH504" s="41"/>
      <c r="AV504" s="57"/>
      <c r="AX504" s="41"/>
      <c r="BL504" s="57"/>
      <c r="BN504" s="41"/>
      <c r="CB504" s="57"/>
      <c r="CD504" s="41"/>
    </row>
    <row r="505" ht="12.75" customHeight="1">
      <c r="P505" s="57"/>
      <c r="R505" s="41"/>
      <c r="AF505" s="57"/>
      <c r="AH505" s="41"/>
      <c r="AV505" s="57"/>
      <c r="AX505" s="41"/>
      <c r="BL505" s="57"/>
      <c r="BN505" s="41"/>
      <c r="CB505" s="57"/>
      <c r="CD505" s="41"/>
    </row>
    <row r="506" ht="12.75" customHeight="1">
      <c r="P506" s="57"/>
      <c r="R506" s="41"/>
      <c r="AF506" s="57"/>
      <c r="AH506" s="41"/>
      <c r="AV506" s="57"/>
      <c r="AX506" s="41"/>
      <c r="BL506" s="57"/>
      <c r="BN506" s="41"/>
      <c r="CB506" s="57"/>
      <c r="CD506" s="41"/>
    </row>
    <row r="507" ht="12.75" customHeight="1">
      <c r="P507" s="57"/>
      <c r="R507" s="41"/>
      <c r="AF507" s="57"/>
      <c r="AH507" s="41"/>
      <c r="AV507" s="57"/>
      <c r="AX507" s="41"/>
      <c r="BL507" s="57"/>
      <c r="BN507" s="41"/>
      <c r="CB507" s="57"/>
      <c r="CD507" s="41"/>
    </row>
    <row r="508" ht="12.75" customHeight="1">
      <c r="P508" s="57"/>
      <c r="R508" s="41"/>
      <c r="AF508" s="57"/>
      <c r="AH508" s="41"/>
      <c r="AV508" s="57"/>
      <c r="AX508" s="41"/>
      <c r="BL508" s="57"/>
      <c r="BN508" s="41"/>
      <c r="CB508" s="57"/>
      <c r="CD508" s="41"/>
    </row>
    <row r="509" ht="12.75" customHeight="1">
      <c r="P509" s="57"/>
      <c r="R509" s="41"/>
      <c r="AF509" s="57"/>
      <c r="AH509" s="41"/>
      <c r="AV509" s="57"/>
      <c r="AX509" s="41"/>
      <c r="BL509" s="57"/>
      <c r="BN509" s="41"/>
      <c r="CB509" s="57"/>
      <c r="CD509" s="41"/>
    </row>
    <row r="510" ht="12.75" customHeight="1">
      <c r="P510" s="57"/>
      <c r="R510" s="41"/>
      <c r="AF510" s="57"/>
      <c r="AH510" s="41"/>
      <c r="AV510" s="57"/>
      <c r="AX510" s="41"/>
      <c r="BL510" s="57"/>
      <c r="BN510" s="41"/>
      <c r="CB510" s="57"/>
      <c r="CD510" s="41"/>
    </row>
    <row r="511" ht="12.75" customHeight="1">
      <c r="P511" s="57"/>
      <c r="R511" s="41"/>
      <c r="AF511" s="57"/>
      <c r="AH511" s="41"/>
      <c r="AV511" s="57"/>
      <c r="AX511" s="41"/>
      <c r="BL511" s="57"/>
      <c r="BN511" s="41"/>
      <c r="CB511" s="57"/>
      <c r="CD511" s="41"/>
    </row>
    <row r="512" ht="12.75" customHeight="1">
      <c r="P512" s="57"/>
      <c r="R512" s="41"/>
      <c r="AF512" s="57"/>
      <c r="AH512" s="41"/>
      <c r="AV512" s="57"/>
      <c r="AX512" s="41"/>
      <c r="BL512" s="57"/>
      <c r="BN512" s="41"/>
      <c r="CB512" s="57"/>
      <c r="CD512" s="41"/>
    </row>
    <row r="513" ht="12.75" customHeight="1">
      <c r="P513" s="57"/>
      <c r="R513" s="41"/>
      <c r="AF513" s="57"/>
      <c r="AH513" s="41"/>
      <c r="AV513" s="57"/>
      <c r="AX513" s="41"/>
      <c r="BL513" s="57"/>
      <c r="BN513" s="41"/>
      <c r="CB513" s="57"/>
      <c r="CD513" s="41"/>
    </row>
    <row r="514" ht="12.75" customHeight="1">
      <c r="P514" s="57"/>
      <c r="R514" s="41"/>
      <c r="AF514" s="57"/>
      <c r="AH514" s="41"/>
      <c r="AV514" s="57"/>
      <c r="AX514" s="41"/>
      <c r="BL514" s="57"/>
      <c r="BN514" s="41"/>
      <c r="CB514" s="57"/>
      <c r="CD514" s="41"/>
    </row>
    <row r="515" ht="12.75" customHeight="1">
      <c r="P515" s="57"/>
      <c r="R515" s="41"/>
      <c r="AF515" s="57"/>
      <c r="AH515" s="41"/>
      <c r="AV515" s="57"/>
      <c r="AX515" s="41"/>
      <c r="BL515" s="57"/>
      <c r="BN515" s="41"/>
      <c r="CB515" s="57"/>
      <c r="CD515" s="41"/>
    </row>
    <row r="516" ht="12.75" customHeight="1">
      <c r="P516" s="57"/>
      <c r="R516" s="41"/>
      <c r="AF516" s="57"/>
      <c r="AH516" s="41"/>
      <c r="AV516" s="57"/>
      <c r="AX516" s="41"/>
      <c r="BL516" s="57"/>
      <c r="BN516" s="41"/>
      <c r="CB516" s="57"/>
      <c r="CD516" s="41"/>
    </row>
    <row r="517" ht="12.75" customHeight="1">
      <c r="P517" s="57"/>
      <c r="R517" s="41"/>
      <c r="AF517" s="57"/>
      <c r="AH517" s="41"/>
      <c r="AV517" s="57"/>
      <c r="AX517" s="41"/>
      <c r="BL517" s="57"/>
      <c r="BN517" s="41"/>
      <c r="CB517" s="57"/>
      <c r="CD517" s="41"/>
    </row>
    <row r="518" ht="12.75" customHeight="1">
      <c r="P518" s="57"/>
      <c r="R518" s="41"/>
      <c r="AF518" s="57"/>
      <c r="AH518" s="41"/>
      <c r="AV518" s="57"/>
      <c r="AX518" s="41"/>
      <c r="BL518" s="57"/>
      <c r="BN518" s="41"/>
      <c r="CB518" s="57"/>
      <c r="CD518" s="41"/>
    </row>
    <row r="519" ht="12.75" customHeight="1">
      <c r="P519" s="57"/>
      <c r="R519" s="41"/>
      <c r="AF519" s="57"/>
      <c r="AH519" s="41"/>
      <c r="AV519" s="57"/>
      <c r="AX519" s="41"/>
      <c r="BL519" s="57"/>
      <c r="BN519" s="41"/>
      <c r="CB519" s="57"/>
      <c r="CD519" s="41"/>
    </row>
    <row r="520" ht="12.75" customHeight="1">
      <c r="P520" s="57"/>
      <c r="R520" s="41"/>
      <c r="AF520" s="57"/>
      <c r="AH520" s="41"/>
      <c r="AV520" s="57"/>
      <c r="AX520" s="41"/>
      <c r="BL520" s="57"/>
      <c r="BN520" s="41"/>
      <c r="CB520" s="57"/>
      <c r="CD520" s="41"/>
    </row>
    <row r="521" ht="12.75" customHeight="1">
      <c r="P521" s="57"/>
      <c r="R521" s="41"/>
      <c r="AF521" s="57"/>
      <c r="AH521" s="41"/>
      <c r="AV521" s="57"/>
      <c r="AX521" s="41"/>
      <c r="BL521" s="57"/>
      <c r="BN521" s="41"/>
      <c r="CB521" s="57"/>
      <c r="CD521" s="41"/>
    </row>
    <row r="522" ht="12.75" customHeight="1">
      <c r="P522" s="57"/>
      <c r="R522" s="41"/>
      <c r="AF522" s="57"/>
      <c r="AH522" s="41"/>
      <c r="AV522" s="57"/>
      <c r="AX522" s="41"/>
      <c r="BL522" s="57"/>
      <c r="BN522" s="41"/>
      <c r="CB522" s="57"/>
      <c r="CD522" s="41"/>
    </row>
    <row r="523" ht="12.75" customHeight="1">
      <c r="P523" s="57"/>
      <c r="R523" s="41"/>
      <c r="AF523" s="57"/>
      <c r="AH523" s="41"/>
      <c r="AV523" s="57"/>
      <c r="AX523" s="41"/>
      <c r="BL523" s="57"/>
      <c r="BN523" s="41"/>
      <c r="CB523" s="57"/>
      <c r="CD523" s="41"/>
    </row>
    <row r="524" ht="12.75" customHeight="1">
      <c r="P524" s="57"/>
      <c r="R524" s="41"/>
      <c r="AF524" s="57"/>
      <c r="AH524" s="41"/>
      <c r="AV524" s="57"/>
      <c r="AX524" s="41"/>
      <c r="BL524" s="57"/>
      <c r="BN524" s="41"/>
      <c r="CB524" s="57"/>
      <c r="CD524" s="41"/>
    </row>
    <row r="525" ht="12.75" customHeight="1">
      <c r="P525" s="57"/>
      <c r="R525" s="41"/>
      <c r="AF525" s="57"/>
      <c r="AH525" s="41"/>
      <c r="AV525" s="57"/>
      <c r="AX525" s="41"/>
      <c r="BL525" s="57"/>
      <c r="BN525" s="41"/>
      <c r="CB525" s="57"/>
      <c r="CD525" s="41"/>
    </row>
    <row r="526" ht="12.75" customHeight="1">
      <c r="P526" s="57"/>
      <c r="R526" s="41"/>
      <c r="AF526" s="57"/>
      <c r="AH526" s="41"/>
      <c r="AV526" s="57"/>
      <c r="AX526" s="41"/>
      <c r="BL526" s="57"/>
      <c r="BN526" s="41"/>
      <c r="CB526" s="57"/>
      <c r="CD526" s="41"/>
    </row>
    <row r="527" ht="12.75" customHeight="1">
      <c r="P527" s="57"/>
      <c r="R527" s="41"/>
      <c r="AF527" s="57"/>
      <c r="AH527" s="41"/>
      <c r="AV527" s="57"/>
      <c r="AX527" s="41"/>
      <c r="BL527" s="57"/>
      <c r="BN527" s="41"/>
      <c r="CB527" s="57"/>
      <c r="CD527" s="41"/>
    </row>
    <row r="528" ht="12.75" customHeight="1">
      <c r="P528" s="57"/>
      <c r="R528" s="41"/>
      <c r="AF528" s="57"/>
      <c r="AH528" s="41"/>
      <c r="AV528" s="57"/>
      <c r="AX528" s="41"/>
      <c r="BL528" s="57"/>
      <c r="BN528" s="41"/>
      <c r="CB528" s="57"/>
      <c r="CD528" s="41"/>
    </row>
    <row r="529" ht="12.75" customHeight="1">
      <c r="P529" s="57"/>
      <c r="R529" s="41"/>
      <c r="AF529" s="57"/>
      <c r="AH529" s="41"/>
      <c r="AV529" s="57"/>
      <c r="AX529" s="41"/>
      <c r="BL529" s="57"/>
      <c r="BN529" s="41"/>
      <c r="CB529" s="57"/>
      <c r="CD529" s="41"/>
    </row>
    <row r="530" ht="12.75" customHeight="1">
      <c r="P530" s="57"/>
      <c r="R530" s="41"/>
      <c r="AF530" s="57"/>
      <c r="AH530" s="41"/>
      <c r="AV530" s="57"/>
      <c r="AX530" s="41"/>
      <c r="BL530" s="57"/>
      <c r="BN530" s="41"/>
      <c r="CB530" s="57"/>
      <c r="CD530" s="41"/>
    </row>
    <row r="531" ht="12.75" customHeight="1">
      <c r="P531" s="57"/>
      <c r="R531" s="41"/>
      <c r="AF531" s="57"/>
      <c r="AH531" s="41"/>
      <c r="AV531" s="57"/>
      <c r="AX531" s="41"/>
      <c r="BL531" s="57"/>
      <c r="BN531" s="41"/>
      <c r="CB531" s="57"/>
      <c r="CD531" s="41"/>
    </row>
    <row r="532" ht="12.75" customHeight="1">
      <c r="P532" s="57"/>
      <c r="R532" s="41"/>
      <c r="AF532" s="57"/>
      <c r="AH532" s="41"/>
      <c r="AV532" s="57"/>
      <c r="AX532" s="41"/>
      <c r="BL532" s="57"/>
      <c r="BN532" s="41"/>
      <c r="CB532" s="57"/>
      <c r="CD532" s="41"/>
    </row>
    <row r="533" ht="12.75" customHeight="1">
      <c r="P533" s="57"/>
      <c r="R533" s="41"/>
      <c r="AF533" s="57"/>
      <c r="AH533" s="41"/>
      <c r="AV533" s="57"/>
      <c r="AX533" s="41"/>
      <c r="BL533" s="57"/>
      <c r="BN533" s="41"/>
      <c r="CB533" s="57"/>
      <c r="CD533" s="41"/>
    </row>
    <row r="534" ht="12.75" customHeight="1">
      <c r="P534" s="57"/>
      <c r="R534" s="41"/>
      <c r="AF534" s="57"/>
      <c r="AH534" s="41"/>
      <c r="AV534" s="57"/>
      <c r="AX534" s="41"/>
      <c r="BL534" s="57"/>
      <c r="BN534" s="41"/>
      <c r="CB534" s="57"/>
      <c r="CD534" s="41"/>
    </row>
    <row r="535" ht="12.75" customHeight="1">
      <c r="P535" s="57"/>
      <c r="R535" s="41"/>
      <c r="AF535" s="57"/>
      <c r="AH535" s="41"/>
      <c r="AV535" s="57"/>
      <c r="AX535" s="41"/>
      <c r="BL535" s="57"/>
      <c r="BN535" s="41"/>
      <c r="CB535" s="57"/>
      <c r="CD535" s="41"/>
    </row>
    <row r="536" ht="12.75" customHeight="1">
      <c r="P536" s="57"/>
      <c r="R536" s="41"/>
      <c r="AF536" s="57"/>
      <c r="AH536" s="41"/>
      <c r="AV536" s="57"/>
      <c r="AX536" s="41"/>
      <c r="BL536" s="57"/>
      <c r="BN536" s="41"/>
      <c r="CB536" s="57"/>
      <c r="CD536" s="41"/>
    </row>
    <row r="537" ht="12.75" customHeight="1">
      <c r="P537" s="57"/>
      <c r="R537" s="41"/>
      <c r="AF537" s="57"/>
      <c r="AH537" s="41"/>
      <c r="AV537" s="57"/>
      <c r="AX537" s="41"/>
      <c r="BL537" s="57"/>
      <c r="BN537" s="41"/>
      <c r="CB537" s="57"/>
      <c r="CD537" s="41"/>
    </row>
    <row r="538" ht="12.75" customHeight="1">
      <c r="P538" s="57"/>
      <c r="R538" s="41"/>
      <c r="AF538" s="57"/>
      <c r="AH538" s="41"/>
      <c r="AV538" s="57"/>
      <c r="AX538" s="41"/>
      <c r="BL538" s="57"/>
      <c r="BN538" s="41"/>
      <c r="CB538" s="57"/>
      <c r="CD538" s="41"/>
    </row>
    <row r="539" ht="12.75" customHeight="1">
      <c r="P539" s="57"/>
      <c r="R539" s="41"/>
      <c r="AF539" s="57"/>
      <c r="AH539" s="41"/>
      <c r="AV539" s="57"/>
      <c r="AX539" s="41"/>
      <c r="BL539" s="57"/>
      <c r="BN539" s="41"/>
      <c r="CB539" s="57"/>
      <c r="CD539" s="41"/>
    </row>
    <row r="540" ht="12.75" customHeight="1">
      <c r="P540" s="57"/>
      <c r="R540" s="41"/>
      <c r="AF540" s="57"/>
      <c r="AH540" s="41"/>
      <c r="AV540" s="57"/>
      <c r="AX540" s="41"/>
      <c r="BL540" s="57"/>
      <c r="BN540" s="41"/>
      <c r="CB540" s="57"/>
      <c r="CD540" s="41"/>
    </row>
    <row r="541" ht="12.75" customHeight="1">
      <c r="P541" s="57"/>
      <c r="R541" s="41"/>
      <c r="AF541" s="57"/>
      <c r="AH541" s="41"/>
      <c r="AV541" s="57"/>
      <c r="AX541" s="41"/>
      <c r="BL541" s="57"/>
      <c r="BN541" s="41"/>
      <c r="CB541" s="57"/>
      <c r="CD541" s="41"/>
    </row>
    <row r="542" ht="12.75" customHeight="1">
      <c r="P542" s="57"/>
      <c r="R542" s="41"/>
      <c r="AF542" s="57"/>
      <c r="AH542" s="41"/>
      <c r="AV542" s="57"/>
      <c r="AX542" s="41"/>
      <c r="BL542" s="57"/>
      <c r="BN542" s="41"/>
      <c r="CB542" s="57"/>
      <c r="CD542" s="41"/>
    </row>
    <row r="543" ht="12.75" customHeight="1">
      <c r="P543" s="57"/>
      <c r="R543" s="41"/>
      <c r="AF543" s="57"/>
      <c r="AH543" s="41"/>
      <c r="AV543" s="57"/>
      <c r="AX543" s="41"/>
      <c r="BL543" s="57"/>
      <c r="BN543" s="41"/>
      <c r="CB543" s="57"/>
      <c r="CD543" s="41"/>
    </row>
    <row r="544" ht="12.75" customHeight="1">
      <c r="P544" s="57"/>
      <c r="R544" s="41"/>
      <c r="AF544" s="57"/>
      <c r="AH544" s="41"/>
      <c r="AV544" s="57"/>
      <c r="AX544" s="41"/>
      <c r="BL544" s="57"/>
      <c r="BN544" s="41"/>
      <c r="CB544" s="57"/>
      <c r="CD544" s="41"/>
    </row>
    <row r="545" ht="12.75" customHeight="1">
      <c r="P545" s="57"/>
      <c r="R545" s="41"/>
      <c r="AF545" s="57"/>
      <c r="AH545" s="41"/>
      <c r="AV545" s="57"/>
      <c r="AX545" s="41"/>
      <c r="BL545" s="57"/>
      <c r="BN545" s="41"/>
      <c r="CB545" s="57"/>
      <c r="CD545" s="41"/>
    </row>
    <row r="546" ht="12.75" customHeight="1">
      <c r="P546" s="57"/>
      <c r="R546" s="41"/>
      <c r="AF546" s="57"/>
      <c r="AH546" s="41"/>
      <c r="AV546" s="57"/>
      <c r="AX546" s="41"/>
      <c r="BL546" s="57"/>
      <c r="BN546" s="41"/>
      <c r="CB546" s="57"/>
      <c r="CD546" s="41"/>
    </row>
    <row r="547" ht="12.75" customHeight="1">
      <c r="P547" s="57"/>
      <c r="R547" s="41"/>
      <c r="AF547" s="57"/>
      <c r="AH547" s="41"/>
      <c r="AV547" s="57"/>
      <c r="AX547" s="41"/>
      <c r="BL547" s="57"/>
      <c r="BN547" s="41"/>
      <c r="CB547" s="57"/>
      <c r="CD547" s="41"/>
    </row>
    <row r="548" ht="12.75" customHeight="1">
      <c r="P548" s="57"/>
      <c r="R548" s="41"/>
      <c r="AF548" s="57"/>
      <c r="AH548" s="41"/>
      <c r="AV548" s="57"/>
      <c r="AX548" s="41"/>
      <c r="BL548" s="57"/>
      <c r="BN548" s="41"/>
      <c r="CB548" s="57"/>
      <c r="CD548" s="41"/>
    </row>
    <row r="549" ht="12.75" customHeight="1">
      <c r="P549" s="57"/>
      <c r="R549" s="41"/>
      <c r="AF549" s="57"/>
      <c r="AH549" s="41"/>
      <c r="AV549" s="57"/>
      <c r="AX549" s="41"/>
      <c r="BL549" s="57"/>
      <c r="BN549" s="41"/>
      <c r="CB549" s="57"/>
      <c r="CD549" s="41"/>
    </row>
    <row r="550" ht="12.75" customHeight="1">
      <c r="P550" s="57"/>
      <c r="R550" s="41"/>
      <c r="AF550" s="57"/>
      <c r="AH550" s="41"/>
      <c r="AV550" s="57"/>
      <c r="AX550" s="41"/>
      <c r="BL550" s="57"/>
      <c r="BN550" s="41"/>
      <c r="CB550" s="57"/>
      <c r="CD550" s="41"/>
    </row>
    <row r="551" ht="12.75" customHeight="1">
      <c r="P551" s="57"/>
      <c r="R551" s="41"/>
      <c r="AF551" s="57"/>
      <c r="AH551" s="41"/>
      <c r="AV551" s="57"/>
      <c r="AX551" s="41"/>
      <c r="BL551" s="57"/>
      <c r="BN551" s="41"/>
      <c r="CB551" s="57"/>
      <c r="CD551" s="41"/>
    </row>
    <row r="552" ht="12.75" customHeight="1">
      <c r="P552" s="57"/>
      <c r="R552" s="41"/>
      <c r="AF552" s="57"/>
      <c r="AH552" s="41"/>
      <c r="AV552" s="57"/>
      <c r="AX552" s="41"/>
      <c r="BL552" s="57"/>
      <c r="BN552" s="41"/>
      <c r="CB552" s="57"/>
      <c r="CD552" s="41"/>
    </row>
    <row r="553" ht="12.75" customHeight="1">
      <c r="P553" s="57"/>
      <c r="R553" s="41"/>
      <c r="AF553" s="57"/>
      <c r="AH553" s="41"/>
      <c r="AV553" s="57"/>
      <c r="AX553" s="41"/>
      <c r="BL553" s="57"/>
      <c r="BN553" s="41"/>
      <c r="CB553" s="57"/>
      <c r="CD553" s="41"/>
    </row>
    <row r="554" ht="12.75" customHeight="1">
      <c r="P554" s="57"/>
      <c r="R554" s="41"/>
      <c r="AF554" s="57"/>
      <c r="AH554" s="41"/>
      <c r="AV554" s="57"/>
      <c r="AX554" s="41"/>
      <c r="BL554" s="57"/>
      <c r="BN554" s="41"/>
      <c r="CB554" s="57"/>
      <c r="CD554" s="41"/>
    </row>
    <row r="555" ht="12.75" customHeight="1">
      <c r="P555" s="57"/>
      <c r="R555" s="41"/>
      <c r="AF555" s="57"/>
      <c r="AH555" s="41"/>
      <c r="AV555" s="57"/>
      <c r="AX555" s="41"/>
      <c r="BL555" s="57"/>
      <c r="BN555" s="41"/>
      <c r="CB555" s="57"/>
      <c r="CD555" s="41"/>
    </row>
    <row r="556" ht="12.75" customHeight="1">
      <c r="P556" s="57"/>
      <c r="R556" s="41"/>
      <c r="AF556" s="57"/>
      <c r="AH556" s="41"/>
      <c r="AV556" s="57"/>
      <c r="AX556" s="41"/>
      <c r="BL556" s="57"/>
      <c r="BN556" s="41"/>
      <c r="CB556" s="57"/>
      <c r="CD556" s="41"/>
    </row>
    <row r="557" ht="12.75" customHeight="1">
      <c r="P557" s="57"/>
      <c r="R557" s="41"/>
      <c r="AF557" s="57"/>
      <c r="AH557" s="41"/>
      <c r="AV557" s="57"/>
      <c r="AX557" s="41"/>
      <c r="BL557" s="57"/>
      <c r="BN557" s="41"/>
      <c r="CB557" s="57"/>
      <c r="CD557" s="41"/>
    </row>
    <row r="558" ht="12.75" customHeight="1">
      <c r="P558" s="57"/>
      <c r="R558" s="41"/>
      <c r="AF558" s="57"/>
      <c r="AH558" s="41"/>
      <c r="AV558" s="57"/>
      <c r="AX558" s="41"/>
      <c r="BL558" s="57"/>
      <c r="BN558" s="41"/>
      <c r="CB558" s="57"/>
      <c r="CD558" s="41"/>
    </row>
    <row r="559" ht="12.75" customHeight="1">
      <c r="P559" s="57"/>
      <c r="R559" s="41"/>
      <c r="AF559" s="57"/>
      <c r="AH559" s="41"/>
      <c r="AV559" s="57"/>
      <c r="AX559" s="41"/>
      <c r="BL559" s="57"/>
      <c r="BN559" s="41"/>
      <c r="CB559" s="57"/>
      <c r="CD559" s="41"/>
    </row>
    <row r="560" ht="12.75" customHeight="1">
      <c r="P560" s="57"/>
      <c r="R560" s="41"/>
      <c r="AF560" s="57"/>
      <c r="AH560" s="41"/>
      <c r="AV560" s="57"/>
      <c r="AX560" s="41"/>
      <c r="BL560" s="57"/>
      <c r="BN560" s="41"/>
      <c r="CB560" s="57"/>
      <c r="CD560" s="41"/>
    </row>
    <row r="561" ht="12.75" customHeight="1">
      <c r="P561" s="57"/>
      <c r="R561" s="41"/>
      <c r="AF561" s="57"/>
      <c r="AH561" s="41"/>
      <c r="AV561" s="57"/>
      <c r="AX561" s="41"/>
      <c r="BL561" s="57"/>
      <c r="BN561" s="41"/>
      <c r="CB561" s="57"/>
      <c r="CD561" s="41"/>
    </row>
    <row r="562" ht="12.75" customHeight="1">
      <c r="P562" s="57"/>
      <c r="R562" s="41"/>
      <c r="AF562" s="57"/>
      <c r="AH562" s="41"/>
      <c r="AV562" s="57"/>
      <c r="AX562" s="41"/>
      <c r="BL562" s="57"/>
      <c r="BN562" s="41"/>
      <c r="CB562" s="57"/>
      <c r="CD562" s="41"/>
    </row>
    <row r="563" ht="12.75" customHeight="1">
      <c r="P563" s="57"/>
      <c r="R563" s="41"/>
      <c r="AF563" s="57"/>
      <c r="AH563" s="41"/>
      <c r="AV563" s="57"/>
      <c r="AX563" s="41"/>
      <c r="BL563" s="57"/>
      <c r="BN563" s="41"/>
      <c r="CB563" s="57"/>
      <c r="CD563" s="41"/>
    </row>
    <row r="564" ht="12.75" customHeight="1">
      <c r="P564" s="57"/>
      <c r="R564" s="41"/>
      <c r="AF564" s="57"/>
      <c r="AH564" s="41"/>
      <c r="AV564" s="57"/>
      <c r="AX564" s="41"/>
      <c r="BL564" s="57"/>
      <c r="BN564" s="41"/>
      <c r="CB564" s="57"/>
      <c r="CD564" s="41"/>
    </row>
    <row r="565" ht="12.75" customHeight="1">
      <c r="P565" s="57"/>
      <c r="R565" s="41"/>
      <c r="AF565" s="57"/>
      <c r="AH565" s="41"/>
      <c r="AV565" s="57"/>
      <c r="AX565" s="41"/>
      <c r="BL565" s="57"/>
      <c r="BN565" s="41"/>
      <c r="CB565" s="57"/>
      <c r="CD565" s="41"/>
    </row>
    <row r="566" ht="12.75" customHeight="1">
      <c r="P566" s="57"/>
      <c r="R566" s="41"/>
      <c r="AF566" s="57"/>
      <c r="AH566" s="41"/>
      <c r="AV566" s="57"/>
      <c r="AX566" s="41"/>
      <c r="BL566" s="57"/>
      <c r="BN566" s="41"/>
      <c r="CB566" s="57"/>
      <c r="CD566" s="41"/>
    </row>
    <row r="567" ht="12.75" customHeight="1">
      <c r="P567" s="57"/>
      <c r="R567" s="41"/>
      <c r="AF567" s="57"/>
      <c r="AH567" s="41"/>
      <c r="AV567" s="57"/>
      <c r="AX567" s="41"/>
      <c r="BL567" s="57"/>
      <c r="BN567" s="41"/>
      <c r="CB567" s="57"/>
      <c r="CD567" s="41"/>
    </row>
    <row r="568" ht="12.75" customHeight="1">
      <c r="P568" s="57"/>
      <c r="R568" s="41"/>
      <c r="AF568" s="57"/>
      <c r="AH568" s="41"/>
      <c r="AV568" s="57"/>
      <c r="AX568" s="41"/>
      <c r="BL568" s="57"/>
      <c r="BN568" s="41"/>
      <c r="CB568" s="57"/>
      <c r="CD568" s="41"/>
    </row>
    <row r="569" ht="12.75" customHeight="1">
      <c r="P569" s="57"/>
      <c r="R569" s="41"/>
      <c r="AF569" s="57"/>
      <c r="AH569" s="41"/>
      <c r="AV569" s="57"/>
      <c r="AX569" s="41"/>
      <c r="BL569" s="57"/>
      <c r="BN569" s="41"/>
      <c r="CB569" s="57"/>
      <c r="CD569" s="41"/>
    </row>
    <row r="570" ht="12.75" customHeight="1">
      <c r="P570" s="57"/>
      <c r="R570" s="41"/>
      <c r="AF570" s="57"/>
      <c r="AH570" s="41"/>
      <c r="AV570" s="57"/>
      <c r="AX570" s="41"/>
      <c r="BL570" s="57"/>
      <c r="BN570" s="41"/>
      <c r="CB570" s="57"/>
      <c r="CD570" s="41"/>
    </row>
    <row r="571" ht="12.75" customHeight="1">
      <c r="P571" s="57"/>
      <c r="R571" s="41"/>
      <c r="AF571" s="57"/>
      <c r="AH571" s="41"/>
      <c r="AV571" s="57"/>
      <c r="AX571" s="41"/>
      <c r="BL571" s="57"/>
      <c r="BN571" s="41"/>
      <c r="CB571" s="57"/>
      <c r="CD571" s="41"/>
    </row>
    <row r="572" ht="12.75" customHeight="1">
      <c r="P572" s="57"/>
      <c r="R572" s="41"/>
      <c r="AF572" s="57"/>
      <c r="AH572" s="41"/>
      <c r="AV572" s="57"/>
      <c r="AX572" s="41"/>
      <c r="BL572" s="57"/>
      <c r="BN572" s="41"/>
      <c r="CB572" s="57"/>
      <c r="CD572" s="41"/>
    </row>
    <row r="573" ht="12.75" customHeight="1">
      <c r="P573" s="57"/>
      <c r="R573" s="41"/>
      <c r="AF573" s="57"/>
      <c r="AH573" s="41"/>
      <c r="AV573" s="57"/>
      <c r="AX573" s="41"/>
      <c r="BL573" s="57"/>
      <c r="BN573" s="41"/>
      <c r="CB573" s="57"/>
      <c r="CD573" s="41"/>
    </row>
    <row r="574" ht="12.75" customHeight="1">
      <c r="P574" s="57"/>
      <c r="R574" s="41"/>
      <c r="AF574" s="57"/>
      <c r="AH574" s="41"/>
      <c r="AV574" s="57"/>
      <c r="AX574" s="41"/>
      <c r="BL574" s="57"/>
      <c r="BN574" s="41"/>
      <c r="CB574" s="57"/>
      <c r="CD574" s="41"/>
    </row>
    <row r="575" ht="12.75" customHeight="1">
      <c r="P575" s="57"/>
      <c r="R575" s="41"/>
      <c r="AF575" s="57"/>
      <c r="AH575" s="41"/>
      <c r="AV575" s="57"/>
      <c r="AX575" s="41"/>
      <c r="BL575" s="57"/>
      <c r="BN575" s="41"/>
      <c r="CB575" s="57"/>
      <c r="CD575" s="41"/>
    </row>
    <row r="576" ht="12.75" customHeight="1">
      <c r="P576" s="57"/>
      <c r="R576" s="41"/>
      <c r="AF576" s="57"/>
      <c r="AH576" s="41"/>
      <c r="AV576" s="57"/>
      <c r="AX576" s="41"/>
      <c r="BL576" s="57"/>
      <c r="BN576" s="41"/>
      <c r="CB576" s="57"/>
      <c r="CD576" s="41"/>
    </row>
    <row r="577" ht="12.75" customHeight="1">
      <c r="P577" s="57"/>
      <c r="R577" s="41"/>
      <c r="AF577" s="57"/>
      <c r="AH577" s="41"/>
      <c r="AV577" s="57"/>
      <c r="AX577" s="41"/>
      <c r="BL577" s="57"/>
      <c r="BN577" s="41"/>
      <c r="CB577" s="57"/>
      <c r="CD577" s="41"/>
    </row>
    <row r="578" ht="12.75" customHeight="1">
      <c r="P578" s="57"/>
      <c r="R578" s="41"/>
      <c r="AF578" s="57"/>
      <c r="AH578" s="41"/>
      <c r="AV578" s="57"/>
      <c r="AX578" s="41"/>
      <c r="BL578" s="57"/>
      <c r="BN578" s="41"/>
      <c r="CB578" s="57"/>
      <c r="CD578" s="41"/>
    </row>
    <row r="579" ht="12.75" customHeight="1">
      <c r="P579" s="57"/>
      <c r="R579" s="41"/>
      <c r="AF579" s="57"/>
      <c r="AH579" s="41"/>
      <c r="AV579" s="57"/>
      <c r="AX579" s="41"/>
      <c r="BL579" s="57"/>
      <c r="BN579" s="41"/>
      <c r="CB579" s="57"/>
      <c r="CD579" s="41"/>
    </row>
    <row r="580" ht="12.75" customHeight="1">
      <c r="P580" s="57"/>
      <c r="R580" s="41"/>
      <c r="AF580" s="57"/>
      <c r="AH580" s="41"/>
      <c r="AV580" s="57"/>
      <c r="AX580" s="41"/>
      <c r="BL580" s="57"/>
      <c r="BN580" s="41"/>
      <c r="CB580" s="57"/>
      <c r="CD580" s="41"/>
    </row>
    <row r="581" ht="12.75" customHeight="1">
      <c r="P581" s="57"/>
      <c r="R581" s="41"/>
      <c r="AF581" s="57"/>
      <c r="AH581" s="41"/>
      <c r="AV581" s="57"/>
      <c r="AX581" s="41"/>
      <c r="BL581" s="57"/>
      <c r="BN581" s="41"/>
      <c r="CB581" s="57"/>
      <c r="CD581" s="41"/>
    </row>
    <row r="582" ht="12.75" customHeight="1">
      <c r="P582" s="57"/>
      <c r="R582" s="41"/>
      <c r="AF582" s="57"/>
      <c r="AH582" s="41"/>
      <c r="AV582" s="57"/>
      <c r="AX582" s="41"/>
      <c r="BL582" s="57"/>
      <c r="BN582" s="41"/>
      <c r="CB582" s="57"/>
      <c r="CD582" s="41"/>
    </row>
    <row r="583" ht="12.75" customHeight="1">
      <c r="P583" s="57"/>
      <c r="R583" s="41"/>
      <c r="AF583" s="57"/>
      <c r="AH583" s="41"/>
      <c r="AV583" s="57"/>
      <c r="AX583" s="41"/>
      <c r="BL583" s="57"/>
      <c r="BN583" s="41"/>
      <c r="CB583" s="57"/>
      <c r="CD583" s="41"/>
    </row>
    <row r="584" ht="12.75" customHeight="1">
      <c r="P584" s="57"/>
      <c r="R584" s="41"/>
      <c r="AF584" s="57"/>
      <c r="AH584" s="41"/>
      <c r="AV584" s="57"/>
      <c r="AX584" s="41"/>
      <c r="BL584" s="57"/>
      <c r="BN584" s="41"/>
      <c r="CB584" s="57"/>
      <c r="CD584" s="41"/>
    </row>
    <row r="585" ht="12.75" customHeight="1">
      <c r="P585" s="57"/>
      <c r="R585" s="41"/>
      <c r="AF585" s="57"/>
      <c r="AH585" s="41"/>
      <c r="AV585" s="57"/>
      <c r="AX585" s="41"/>
      <c r="BL585" s="57"/>
      <c r="BN585" s="41"/>
      <c r="CB585" s="57"/>
      <c r="CD585" s="41"/>
    </row>
    <row r="586" ht="12.75" customHeight="1">
      <c r="P586" s="57"/>
      <c r="R586" s="41"/>
      <c r="AF586" s="57"/>
      <c r="AH586" s="41"/>
      <c r="AV586" s="57"/>
      <c r="AX586" s="41"/>
      <c r="BL586" s="57"/>
      <c r="BN586" s="41"/>
      <c r="CB586" s="57"/>
      <c r="CD586" s="41"/>
    </row>
    <row r="587" ht="12.75" customHeight="1">
      <c r="P587" s="57"/>
      <c r="R587" s="41"/>
      <c r="AF587" s="57"/>
      <c r="AH587" s="41"/>
      <c r="AV587" s="57"/>
      <c r="AX587" s="41"/>
      <c r="BL587" s="57"/>
      <c r="BN587" s="41"/>
      <c r="CB587" s="57"/>
      <c r="CD587" s="41"/>
    </row>
    <row r="588" ht="12.75" customHeight="1">
      <c r="P588" s="57"/>
      <c r="R588" s="41"/>
      <c r="AF588" s="57"/>
      <c r="AH588" s="41"/>
      <c r="AV588" s="57"/>
      <c r="AX588" s="41"/>
      <c r="BL588" s="57"/>
      <c r="BN588" s="41"/>
      <c r="CB588" s="57"/>
      <c r="CD588" s="41"/>
    </row>
    <row r="589" ht="12.75" customHeight="1">
      <c r="P589" s="57"/>
      <c r="R589" s="41"/>
      <c r="AF589" s="57"/>
      <c r="AH589" s="41"/>
      <c r="AV589" s="57"/>
      <c r="AX589" s="41"/>
      <c r="BL589" s="57"/>
      <c r="BN589" s="41"/>
      <c r="CB589" s="57"/>
      <c r="CD589" s="41"/>
    </row>
    <row r="590" ht="12.75" customHeight="1">
      <c r="P590" s="57"/>
      <c r="R590" s="41"/>
      <c r="AF590" s="57"/>
      <c r="AH590" s="41"/>
      <c r="AV590" s="57"/>
      <c r="AX590" s="41"/>
      <c r="BL590" s="57"/>
      <c r="BN590" s="41"/>
      <c r="CB590" s="57"/>
      <c r="CD590" s="41"/>
    </row>
    <row r="591" ht="12.75" customHeight="1">
      <c r="P591" s="57"/>
      <c r="R591" s="41"/>
      <c r="AF591" s="57"/>
      <c r="AH591" s="41"/>
      <c r="AV591" s="57"/>
      <c r="AX591" s="41"/>
      <c r="BL591" s="57"/>
      <c r="BN591" s="41"/>
      <c r="CB591" s="57"/>
      <c r="CD591" s="41"/>
    </row>
    <row r="592" ht="12.75" customHeight="1">
      <c r="P592" s="57"/>
      <c r="R592" s="41"/>
      <c r="AF592" s="57"/>
      <c r="AH592" s="41"/>
      <c r="AV592" s="57"/>
      <c r="AX592" s="41"/>
      <c r="BL592" s="57"/>
      <c r="BN592" s="41"/>
      <c r="CB592" s="57"/>
      <c r="CD592" s="41"/>
    </row>
    <row r="593" ht="12.75" customHeight="1">
      <c r="P593" s="57"/>
      <c r="R593" s="41"/>
      <c r="AF593" s="57"/>
      <c r="AH593" s="41"/>
      <c r="AV593" s="57"/>
      <c r="AX593" s="41"/>
      <c r="BL593" s="57"/>
      <c r="BN593" s="41"/>
      <c r="CB593" s="57"/>
      <c r="CD593" s="41"/>
    </row>
    <row r="594" ht="12.75" customHeight="1">
      <c r="P594" s="57"/>
      <c r="R594" s="41"/>
      <c r="AF594" s="57"/>
      <c r="AH594" s="41"/>
      <c r="AV594" s="57"/>
      <c r="AX594" s="41"/>
      <c r="BL594" s="57"/>
      <c r="BN594" s="41"/>
      <c r="CB594" s="57"/>
      <c r="CD594" s="41"/>
    </row>
    <row r="595" ht="12.75" customHeight="1">
      <c r="P595" s="57"/>
      <c r="R595" s="41"/>
      <c r="AF595" s="57"/>
      <c r="AH595" s="41"/>
      <c r="AV595" s="57"/>
      <c r="AX595" s="41"/>
      <c r="BL595" s="57"/>
      <c r="BN595" s="41"/>
      <c r="CB595" s="57"/>
      <c r="CD595" s="41"/>
    </row>
    <row r="596" ht="12.75" customHeight="1">
      <c r="P596" s="57"/>
      <c r="R596" s="41"/>
      <c r="AF596" s="57"/>
      <c r="AH596" s="41"/>
      <c r="AV596" s="57"/>
      <c r="AX596" s="41"/>
      <c r="BL596" s="57"/>
      <c r="BN596" s="41"/>
      <c r="CB596" s="57"/>
      <c r="CD596" s="41"/>
    </row>
    <row r="597" ht="12.75" customHeight="1">
      <c r="P597" s="57"/>
      <c r="R597" s="41"/>
      <c r="AF597" s="57"/>
      <c r="AH597" s="41"/>
      <c r="AV597" s="57"/>
      <c r="AX597" s="41"/>
      <c r="BL597" s="57"/>
      <c r="BN597" s="41"/>
      <c r="CB597" s="57"/>
      <c r="CD597" s="41"/>
    </row>
    <row r="598" ht="12.75" customHeight="1">
      <c r="P598" s="57"/>
      <c r="R598" s="41"/>
      <c r="AF598" s="57"/>
      <c r="AH598" s="41"/>
      <c r="AV598" s="57"/>
      <c r="AX598" s="41"/>
      <c r="BL598" s="57"/>
      <c r="BN598" s="41"/>
      <c r="CB598" s="57"/>
      <c r="CD598" s="41"/>
    </row>
    <row r="599" ht="12.75" customHeight="1">
      <c r="P599" s="57"/>
      <c r="R599" s="41"/>
      <c r="AF599" s="57"/>
      <c r="AH599" s="41"/>
      <c r="AV599" s="57"/>
      <c r="AX599" s="41"/>
      <c r="BL599" s="57"/>
      <c r="BN599" s="41"/>
      <c r="CB599" s="57"/>
      <c r="CD599" s="41"/>
    </row>
    <row r="600" ht="12.75" customHeight="1">
      <c r="P600" s="57"/>
      <c r="R600" s="41"/>
      <c r="AF600" s="57"/>
      <c r="AH600" s="41"/>
      <c r="AV600" s="57"/>
      <c r="AX600" s="41"/>
      <c r="BL600" s="57"/>
      <c r="BN600" s="41"/>
      <c r="CB600" s="57"/>
      <c r="CD600" s="41"/>
    </row>
    <row r="601" ht="12.75" customHeight="1">
      <c r="P601" s="57"/>
      <c r="R601" s="41"/>
      <c r="AF601" s="57"/>
      <c r="AH601" s="41"/>
      <c r="AV601" s="57"/>
      <c r="AX601" s="41"/>
      <c r="BL601" s="57"/>
      <c r="BN601" s="41"/>
      <c r="CB601" s="57"/>
      <c r="CD601" s="41"/>
    </row>
    <row r="602" ht="12.75" customHeight="1">
      <c r="P602" s="57"/>
      <c r="R602" s="41"/>
      <c r="AF602" s="57"/>
      <c r="AH602" s="41"/>
      <c r="AV602" s="57"/>
      <c r="AX602" s="41"/>
      <c r="BL602" s="57"/>
      <c r="BN602" s="41"/>
      <c r="CB602" s="57"/>
      <c r="CD602" s="41"/>
    </row>
    <row r="603" ht="12.75" customHeight="1">
      <c r="P603" s="57"/>
      <c r="R603" s="41"/>
      <c r="AF603" s="57"/>
      <c r="AH603" s="41"/>
      <c r="AV603" s="57"/>
      <c r="AX603" s="41"/>
      <c r="BL603" s="57"/>
      <c r="BN603" s="41"/>
      <c r="CB603" s="57"/>
      <c r="CD603" s="41"/>
    </row>
    <row r="604" ht="12.75" customHeight="1">
      <c r="P604" s="57"/>
      <c r="R604" s="41"/>
      <c r="AF604" s="57"/>
      <c r="AH604" s="41"/>
      <c r="AV604" s="57"/>
      <c r="AX604" s="41"/>
      <c r="BL604" s="57"/>
      <c r="BN604" s="41"/>
      <c r="CB604" s="57"/>
      <c r="CD604" s="41"/>
    </row>
    <row r="605" ht="12.75" customHeight="1">
      <c r="P605" s="57"/>
      <c r="R605" s="41"/>
      <c r="AF605" s="57"/>
      <c r="AH605" s="41"/>
      <c r="AV605" s="57"/>
      <c r="AX605" s="41"/>
      <c r="BL605" s="57"/>
      <c r="BN605" s="41"/>
      <c r="CB605" s="57"/>
      <c r="CD605" s="41"/>
    </row>
    <row r="606" ht="12.75" customHeight="1">
      <c r="P606" s="57"/>
      <c r="R606" s="41"/>
      <c r="AF606" s="57"/>
      <c r="AH606" s="41"/>
      <c r="AV606" s="57"/>
      <c r="AX606" s="41"/>
      <c r="BL606" s="57"/>
      <c r="BN606" s="41"/>
      <c r="CB606" s="57"/>
      <c r="CD606" s="41"/>
    </row>
    <row r="607" ht="12.75" customHeight="1">
      <c r="P607" s="57"/>
      <c r="R607" s="41"/>
      <c r="AF607" s="57"/>
      <c r="AH607" s="41"/>
      <c r="AV607" s="57"/>
      <c r="AX607" s="41"/>
      <c r="BL607" s="57"/>
      <c r="BN607" s="41"/>
      <c r="CB607" s="57"/>
      <c r="CD607" s="41"/>
    </row>
    <row r="608" ht="12.75" customHeight="1">
      <c r="P608" s="57"/>
      <c r="R608" s="41"/>
      <c r="AF608" s="57"/>
      <c r="AH608" s="41"/>
      <c r="AV608" s="57"/>
      <c r="AX608" s="41"/>
      <c r="BL608" s="57"/>
      <c r="BN608" s="41"/>
      <c r="CB608" s="57"/>
      <c r="CD608" s="41"/>
    </row>
    <row r="609" ht="12.75" customHeight="1">
      <c r="P609" s="57"/>
      <c r="R609" s="41"/>
      <c r="AF609" s="57"/>
      <c r="AH609" s="41"/>
      <c r="AV609" s="57"/>
      <c r="AX609" s="41"/>
      <c r="BL609" s="57"/>
      <c r="BN609" s="41"/>
      <c r="CB609" s="57"/>
      <c r="CD609" s="41"/>
    </row>
    <row r="610" ht="12.75" customHeight="1">
      <c r="P610" s="57"/>
      <c r="R610" s="41"/>
      <c r="AF610" s="57"/>
      <c r="AH610" s="41"/>
      <c r="AV610" s="57"/>
      <c r="AX610" s="41"/>
      <c r="BL610" s="57"/>
      <c r="BN610" s="41"/>
      <c r="CB610" s="57"/>
      <c r="CD610" s="41"/>
    </row>
    <row r="611" ht="12.75" customHeight="1">
      <c r="P611" s="57"/>
      <c r="R611" s="41"/>
      <c r="AF611" s="57"/>
      <c r="AH611" s="41"/>
      <c r="AV611" s="57"/>
      <c r="AX611" s="41"/>
      <c r="BL611" s="57"/>
      <c r="BN611" s="41"/>
      <c r="CB611" s="57"/>
      <c r="CD611" s="41"/>
    </row>
    <row r="612" ht="12.75" customHeight="1">
      <c r="P612" s="57"/>
      <c r="R612" s="41"/>
      <c r="AF612" s="57"/>
      <c r="AH612" s="41"/>
      <c r="AV612" s="57"/>
      <c r="AX612" s="41"/>
      <c r="BL612" s="57"/>
      <c r="BN612" s="41"/>
      <c r="CB612" s="57"/>
      <c r="CD612" s="41"/>
    </row>
    <row r="613" ht="12.75" customHeight="1">
      <c r="P613" s="57"/>
      <c r="R613" s="41"/>
      <c r="AF613" s="57"/>
      <c r="AH613" s="41"/>
      <c r="AV613" s="57"/>
      <c r="AX613" s="41"/>
      <c r="BL613" s="57"/>
      <c r="BN613" s="41"/>
      <c r="CB613" s="57"/>
      <c r="CD613" s="41"/>
    </row>
    <row r="614" ht="12.75" customHeight="1">
      <c r="P614" s="57"/>
      <c r="R614" s="41"/>
      <c r="AF614" s="57"/>
      <c r="AH614" s="41"/>
      <c r="AV614" s="57"/>
      <c r="AX614" s="41"/>
      <c r="BL614" s="57"/>
      <c r="BN614" s="41"/>
      <c r="CB614" s="57"/>
      <c r="CD614" s="41"/>
    </row>
    <row r="615" ht="12.75" customHeight="1">
      <c r="P615" s="57"/>
      <c r="R615" s="41"/>
      <c r="AF615" s="57"/>
      <c r="AH615" s="41"/>
      <c r="AV615" s="57"/>
      <c r="AX615" s="41"/>
      <c r="BL615" s="57"/>
      <c r="BN615" s="41"/>
      <c r="CB615" s="57"/>
      <c r="CD615" s="41"/>
    </row>
    <row r="616" ht="12.75" customHeight="1">
      <c r="P616" s="57"/>
      <c r="R616" s="41"/>
      <c r="AF616" s="57"/>
      <c r="AH616" s="41"/>
      <c r="AV616" s="57"/>
      <c r="AX616" s="41"/>
      <c r="BL616" s="57"/>
      <c r="BN616" s="41"/>
      <c r="CB616" s="57"/>
      <c r="CD616" s="41"/>
    </row>
    <row r="617" ht="12.75" customHeight="1">
      <c r="P617" s="57"/>
      <c r="R617" s="41"/>
      <c r="AF617" s="57"/>
      <c r="AH617" s="41"/>
      <c r="AV617" s="57"/>
      <c r="AX617" s="41"/>
      <c r="BL617" s="57"/>
      <c r="BN617" s="41"/>
      <c r="CB617" s="57"/>
      <c r="CD617" s="41"/>
    </row>
    <row r="618" ht="12.75" customHeight="1">
      <c r="P618" s="57"/>
      <c r="R618" s="41"/>
      <c r="AF618" s="57"/>
      <c r="AH618" s="41"/>
      <c r="AV618" s="57"/>
      <c r="AX618" s="41"/>
      <c r="BL618" s="57"/>
      <c r="BN618" s="41"/>
      <c r="CB618" s="57"/>
      <c r="CD618" s="41"/>
    </row>
    <row r="619" ht="12.75" customHeight="1">
      <c r="P619" s="57"/>
      <c r="R619" s="41"/>
      <c r="AF619" s="57"/>
      <c r="AH619" s="41"/>
      <c r="AV619" s="57"/>
      <c r="AX619" s="41"/>
      <c r="BL619" s="57"/>
      <c r="BN619" s="41"/>
      <c r="CB619" s="57"/>
      <c r="CD619" s="41"/>
    </row>
    <row r="620" ht="12.75" customHeight="1">
      <c r="P620" s="57"/>
      <c r="R620" s="41"/>
      <c r="AF620" s="57"/>
      <c r="AH620" s="41"/>
      <c r="AV620" s="57"/>
      <c r="AX620" s="41"/>
      <c r="BL620" s="57"/>
      <c r="BN620" s="41"/>
      <c r="CB620" s="57"/>
      <c r="CD620" s="41"/>
    </row>
    <row r="621" ht="12.75" customHeight="1">
      <c r="P621" s="57"/>
      <c r="R621" s="41"/>
      <c r="AF621" s="57"/>
      <c r="AH621" s="41"/>
      <c r="AV621" s="57"/>
      <c r="AX621" s="41"/>
      <c r="BL621" s="57"/>
      <c r="BN621" s="41"/>
      <c r="CB621" s="57"/>
      <c r="CD621" s="41"/>
    </row>
    <row r="622" ht="12.75" customHeight="1">
      <c r="P622" s="57"/>
      <c r="R622" s="41"/>
      <c r="AF622" s="57"/>
      <c r="AH622" s="41"/>
      <c r="AV622" s="57"/>
      <c r="AX622" s="41"/>
      <c r="BL622" s="57"/>
      <c r="BN622" s="41"/>
      <c r="CB622" s="57"/>
      <c r="CD622" s="41"/>
    </row>
    <row r="623" ht="12.75" customHeight="1">
      <c r="P623" s="57"/>
      <c r="R623" s="41"/>
      <c r="AF623" s="57"/>
      <c r="AH623" s="41"/>
      <c r="AV623" s="57"/>
      <c r="AX623" s="41"/>
      <c r="BL623" s="57"/>
      <c r="BN623" s="41"/>
      <c r="CB623" s="57"/>
      <c r="CD623" s="41"/>
    </row>
    <row r="624" ht="12.75" customHeight="1">
      <c r="P624" s="57"/>
      <c r="R624" s="41"/>
      <c r="AF624" s="57"/>
      <c r="AH624" s="41"/>
      <c r="AV624" s="57"/>
      <c r="AX624" s="41"/>
      <c r="BL624" s="57"/>
      <c r="BN624" s="41"/>
      <c r="CB624" s="57"/>
      <c r="CD624" s="41"/>
    </row>
    <row r="625" ht="12.75" customHeight="1">
      <c r="P625" s="57"/>
      <c r="R625" s="41"/>
      <c r="AF625" s="57"/>
      <c r="AH625" s="41"/>
      <c r="AV625" s="57"/>
      <c r="AX625" s="41"/>
      <c r="BL625" s="57"/>
      <c r="BN625" s="41"/>
      <c r="CB625" s="57"/>
      <c r="CD625" s="41"/>
    </row>
    <row r="626" ht="12.75" customHeight="1">
      <c r="P626" s="57"/>
      <c r="R626" s="41"/>
      <c r="AF626" s="57"/>
      <c r="AH626" s="41"/>
      <c r="AV626" s="57"/>
      <c r="AX626" s="41"/>
      <c r="BL626" s="57"/>
      <c r="BN626" s="41"/>
      <c r="CB626" s="57"/>
      <c r="CD626" s="41"/>
    </row>
    <row r="627" ht="12.75" customHeight="1">
      <c r="P627" s="57"/>
      <c r="R627" s="41"/>
      <c r="AF627" s="57"/>
      <c r="AH627" s="41"/>
      <c r="AV627" s="57"/>
      <c r="AX627" s="41"/>
      <c r="BL627" s="57"/>
      <c r="BN627" s="41"/>
      <c r="CB627" s="57"/>
      <c r="CD627" s="41"/>
    </row>
    <row r="628" ht="12.75" customHeight="1">
      <c r="P628" s="57"/>
      <c r="R628" s="41"/>
      <c r="AF628" s="57"/>
      <c r="AH628" s="41"/>
      <c r="AV628" s="57"/>
      <c r="AX628" s="41"/>
      <c r="BL628" s="57"/>
      <c r="BN628" s="41"/>
      <c r="CB628" s="57"/>
      <c r="CD628" s="41"/>
    </row>
    <row r="629" ht="12.75" customHeight="1">
      <c r="P629" s="57"/>
      <c r="R629" s="41"/>
      <c r="AF629" s="57"/>
      <c r="AH629" s="41"/>
      <c r="AV629" s="57"/>
      <c r="AX629" s="41"/>
      <c r="BL629" s="57"/>
      <c r="BN629" s="41"/>
      <c r="CB629" s="57"/>
      <c r="CD629" s="41"/>
    </row>
    <row r="630" ht="12.75" customHeight="1">
      <c r="P630" s="57"/>
      <c r="R630" s="41"/>
      <c r="AF630" s="57"/>
      <c r="AH630" s="41"/>
      <c r="AV630" s="57"/>
      <c r="AX630" s="41"/>
      <c r="BL630" s="57"/>
      <c r="BN630" s="41"/>
      <c r="CB630" s="57"/>
      <c r="CD630" s="41"/>
    </row>
    <row r="631" ht="12.75" customHeight="1">
      <c r="P631" s="57"/>
      <c r="R631" s="41"/>
      <c r="AF631" s="57"/>
      <c r="AH631" s="41"/>
      <c r="AV631" s="57"/>
      <c r="AX631" s="41"/>
      <c r="BL631" s="57"/>
      <c r="BN631" s="41"/>
      <c r="CB631" s="57"/>
      <c r="CD631" s="41"/>
    </row>
    <row r="632" ht="12.75" customHeight="1">
      <c r="P632" s="57"/>
      <c r="R632" s="41"/>
      <c r="AF632" s="57"/>
      <c r="AH632" s="41"/>
      <c r="AV632" s="57"/>
      <c r="AX632" s="41"/>
      <c r="BL632" s="57"/>
      <c r="BN632" s="41"/>
      <c r="CB632" s="57"/>
      <c r="CD632" s="41"/>
    </row>
    <row r="633" ht="12.75" customHeight="1">
      <c r="P633" s="57"/>
      <c r="R633" s="41"/>
      <c r="AF633" s="57"/>
      <c r="AH633" s="41"/>
      <c r="AV633" s="57"/>
      <c r="AX633" s="41"/>
      <c r="BL633" s="57"/>
      <c r="BN633" s="41"/>
      <c r="CB633" s="57"/>
      <c r="CD633" s="41"/>
    </row>
    <row r="634" ht="12.75" customHeight="1">
      <c r="P634" s="57"/>
      <c r="R634" s="41"/>
      <c r="AF634" s="57"/>
      <c r="AH634" s="41"/>
      <c r="AV634" s="57"/>
      <c r="AX634" s="41"/>
      <c r="BL634" s="57"/>
      <c r="BN634" s="41"/>
      <c r="CB634" s="57"/>
      <c r="CD634" s="41"/>
    </row>
    <row r="635" ht="12.75" customHeight="1">
      <c r="P635" s="57"/>
      <c r="R635" s="41"/>
      <c r="AF635" s="57"/>
      <c r="AH635" s="41"/>
      <c r="AV635" s="57"/>
      <c r="AX635" s="41"/>
      <c r="BL635" s="57"/>
      <c r="BN635" s="41"/>
      <c r="CB635" s="57"/>
      <c r="CD635" s="41"/>
    </row>
    <row r="636" ht="12.75" customHeight="1">
      <c r="P636" s="57"/>
      <c r="R636" s="41"/>
      <c r="AF636" s="57"/>
      <c r="AH636" s="41"/>
      <c r="AV636" s="57"/>
      <c r="AX636" s="41"/>
      <c r="BL636" s="57"/>
      <c r="BN636" s="41"/>
      <c r="CB636" s="57"/>
      <c r="CD636" s="41"/>
    </row>
    <row r="637" ht="12.75" customHeight="1">
      <c r="P637" s="57"/>
      <c r="R637" s="41"/>
      <c r="AF637" s="57"/>
      <c r="AH637" s="41"/>
      <c r="AV637" s="57"/>
      <c r="AX637" s="41"/>
      <c r="BL637" s="57"/>
      <c r="BN637" s="41"/>
      <c r="CB637" s="57"/>
      <c r="CD637" s="41"/>
    </row>
    <row r="638" ht="12.75" customHeight="1">
      <c r="P638" s="57"/>
      <c r="R638" s="41"/>
      <c r="AF638" s="57"/>
      <c r="AH638" s="41"/>
      <c r="AV638" s="57"/>
      <c r="AX638" s="41"/>
      <c r="BL638" s="57"/>
      <c r="BN638" s="41"/>
      <c r="CB638" s="57"/>
      <c r="CD638" s="41"/>
    </row>
    <row r="639" ht="12.75" customHeight="1">
      <c r="P639" s="57"/>
      <c r="R639" s="41"/>
      <c r="AF639" s="57"/>
      <c r="AH639" s="41"/>
      <c r="AV639" s="57"/>
      <c r="AX639" s="41"/>
      <c r="BL639" s="57"/>
      <c r="BN639" s="41"/>
      <c r="CB639" s="57"/>
      <c r="CD639" s="41"/>
    </row>
    <row r="640" ht="12.75" customHeight="1">
      <c r="P640" s="57"/>
      <c r="R640" s="41"/>
      <c r="AF640" s="57"/>
      <c r="AH640" s="41"/>
      <c r="AV640" s="57"/>
      <c r="AX640" s="41"/>
      <c r="BL640" s="57"/>
      <c r="BN640" s="41"/>
      <c r="CB640" s="57"/>
      <c r="CD640" s="41"/>
    </row>
    <row r="641" ht="12.75" customHeight="1">
      <c r="P641" s="57"/>
      <c r="R641" s="41"/>
      <c r="AF641" s="57"/>
      <c r="AH641" s="41"/>
      <c r="AV641" s="57"/>
      <c r="AX641" s="41"/>
      <c r="BL641" s="57"/>
      <c r="BN641" s="41"/>
      <c r="CB641" s="57"/>
      <c r="CD641" s="41"/>
    </row>
    <row r="642" ht="12.75" customHeight="1">
      <c r="P642" s="57"/>
      <c r="R642" s="41"/>
      <c r="AF642" s="57"/>
      <c r="AH642" s="41"/>
      <c r="AV642" s="57"/>
      <c r="AX642" s="41"/>
      <c r="BL642" s="57"/>
      <c r="BN642" s="41"/>
      <c r="CB642" s="57"/>
      <c r="CD642" s="41"/>
    </row>
    <row r="643" ht="12.75" customHeight="1">
      <c r="P643" s="57"/>
      <c r="R643" s="41"/>
      <c r="AF643" s="57"/>
      <c r="AH643" s="41"/>
      <c r="AV643" s="57"/>
      <c r="AX643" s="41"/>
      <c r="BL643" s="57"/>
      <c r="BN643" s="41"/>
      <c r="CB643" s="57"/>
      <c r="CD643" s="41"/>
    </row>
    <row r="644" ht="12.75" customHeight="1">
      <c r="P644" s="57"/>
      <c r="R644" s="41"/>
      <c r="AF644" s="57"/>
      <c r="AH644" s="41"/>
      <c r="AV644" s="57"/>
      <c r="AX644" s="41"/>
      <c r="BL644" s="57"/>
      <c r="BN644" s="41"/>
      <c r="CB644" s="57"/>
      <c r="CD644" s="41"/>
    </row>
    <row r="645" ht="12.75" customHeight="1">
      <c r="P645" s="57"/>
      <c r="R645" s="41"/>
      <c r="AF645" s="57"/>
      <c r="AH645" s="41"/>
      <c r="AV645" s="57"/>
      <c r="AX645" s="41"/>
      <c r="BL645" s="57"/>
      <c r="BN645" s="41"/>
      <c r="CB645" s="57"/>
      <c r="CD645" s="41"/>
    </row>
    <row r="646" ht="12.75" customHeight="1">
      <c r="P646" s="57"/>
      <c r="R646" s="41"/>
      <c r="AF646" s="57"/>
      <c r="AH646" s="41"/>
      <c r="AV646" s="57"/>
      <c r="AX646" s="41"/>
      <c r="BL646" s="57"/>
      <c r="BN646" s="41"/>
      <c r="CB646" s="57"/>
      <c r="CD646" s="41"/>
    </row>
    <row r="647" ht="12.75" customHeight="1">
      <c r="P647" s="57"/>
      <c r="R647" s="41"/>
      <c r="AF647" s="57"/>
      <c r="AH647" s="41"/>
      <c r="AV647" s="57"/>
      <c r="AX647" s="41"/>
      <c r="BL647" s="57"/>
      <c r="BN647" s="41"/>
      <c r="CB647" s="57"/>
      <c r="CD647" s="41"/>
    </row>
    <row r="648" ht="12.75" customHeight="1">
      <c r="P648" s="57"/>
      <c r="R648" s="41"/>
      <c r="AF648" s="57"/>
      <c r="AH648" s="41"/>
      <c r="AV648" s="57"/>
      <c r="AX648" s="41"/>
      <c r="BL648" s="57"/>
      <c r="BN648" s="41"/>
      <c r="CB648" s="57"/>
      <c r="CD648" s="41"/>
    </row>
    <row r="649" ht="12.75" customHeight="1">
      <c r="P649" s="57"/>
      <c r="R649" s="41"/>
      <c r="AF649" s="57"/>
      <c r="AH649" s="41"/>
      <c r="AV649" s="57"/>
      <c r="AX649" s="41"/>
      <c r="BL649" s="57"/>
      <c r="BN649" s="41"/>
      <c r="CB649" s="57"/>
      <c r="CD649" s="41"/>
    </row>
    <row r="650" ht="12.75" customHeight="1">
      <c r="P650" s="57"/>
      <c r="R650" s="41"/>
      <c r="AF650" s="57"/>
      <c r="AH650" s="41"/>
      <c r="AV650" s="57"/>
      <c r="AX650" s="41"/>
      <c r="BL650" s="57"/>
      <c r="BN650" s="41"/>
      <c r="CB650" s="57"/>
      <c r="CD650" s="41"/>
    </row>
    <row r="651" ht="12.75" customHeight="1">
      <c r="P651" s="57"/>
      <c r="R651" s="41"/>
      <c r="AF651" s="57"/>
      <c r="AH651" s="41"/>
      <c r="AV651" s="57"/>
      <c r="AX651" s="41"/>
      <c r="BL651" s="57"/>
      <c r="BN651" s="41"/>
      <c r="CB651" s="57"/>
      <c r="CD651" s="41"/>
    </row>
    <row r="652" ht="12.75" customHeight="1">
      <c r="P652" s="57"/>
      <c r="R652" s="41"/>
      <c r="AF652" s="57"/>
      <c r="AH652" s="41"/>
      <c r="AV652" s="57"/>
      <c r="AX652" s="41"/>
      <c r="BL652" s="57"/>
      <c r="BN652" s="41"/>
      <c r="CB652" s="57"/>
      <c r="CD652" s="41"/>
    </row>
    <row r="653" ht="12.75" customHeight="1">
      <c r="P653" s="57"/>
      <c r="R653" s="41"/>
      <c r="AF653" s="57"/>
      <c r="AH653" s="41"/>
      <c r="AV653" s="57"/>
      <c r="AX653" s="41"/>
      <c r="BL653" s="57"/>
      <c r="BN653" s="41"/>
      <c r="CB653" s="57"/>
      <c r="CD653" s="41"/>
    </row>
    <row r="654" ht="12.75" customHeight="1">
      <c r="P654" s="57"/>
      <c r="R654" s="41"/>
      <c r="AF654" s="57"/>
      <c r="AH654" s="41"/>
      <c r="AV654" s="57"/>
      <c r="AX654" s="41"/>
      <c r="BL654" s="57"/>
      <c r="BN654" s="41"/>
      <c r="CB654" s="57"/>
      <c r="CD654" s="41"/>
    </row>
    <row r="655" ht="12.75" customHeight="1">
      <c r="P655" s="57"/>
      <c r="R655" s="41"/>
      <c r="AF655" s="57"/>
      <c r="AH655" s="41"/>
      <c r="AV655" s="57"/>
      <c r="AX655" s="41"/>
      <c r="BL655" s="57"/>
      <c r="BN655" s="41"/>
      <c r="CB655" s="57"/>
      <c r="CD655" s="41"/>
    </row>
    <row r="656" ht="12.75" customHeight="1">
      <c r="P656" s="57"/>
      <c r="R656" s="41"/>
      <c r="AF656" s="57"/>
      <c r="AH656" s="41"/>
      <c r="AV656" s="57"/>
      <c r="AX656" s="41"/>
      <c r="BL656" s="57"/>
      <c r="BN656" s="41"/>
      <c r="CB656" s="57"/>
      <c r="CD656" s="41"/>
    </row>
    <row r="657" ht="12.75" customHeight="1">
      <c r="P657" s="57"/>
      <c r="R657" s="41"/>
      <c r="AF657" s="57"/>
      <c r="AH657" s="41"/>
      <c r="AV657" s="57"/>
      <c r="AX657" s="41"/>
      <c r="BL657" s="57"/>
      <c r="BN657" s="41"/>
      <c r="CB657" s="57"/>
      <c r="CD657" s="41"/>
    </row>
    <row r="658" ht="12.75" customHeight="1">
      <c r="P658" s="57"/>
      <c r="R658" s="41"/>
      <c r="AF658" s="57"/>
      <c r="AH658" s="41"/>
      <c r="AV658" s="57"/>
      <c r="AX658" s="41"/>
      <c r="BL658" s="57"/>
      <c r="BN658" s="41"/>
      <c r="CB658" s="57"/>
      <c r="CD658" s="41"/>
    </row>
    <row r="659" ht="12.75" customHeight="1">
      <c r="P659" s="57"/>
      <c r="R659" s="41"/>
      <c r="AF659" s="57"/>
      <c r="AH659" s="41"/>
      <c r="AV659" s="57"/>
      <c r="AX659" s="41"/>
      <c r="BL659" s="57"/>
      <c r="BN659" s="41"/>
      <c r="CB659" s="57"/>
      <c r="CD659" s="41"/>
    </row>
    <row r="660" ht="12.75" customHeight="1">
      <c r="P660" s="57"/>
      <c r="R660" s="41"/>
      <c r="AF660" s="57"/>
      <c r="AH660" s="41"/>
      <c r="AV660" s="57"/>
      <c r="AX660" s="41"/>
      <c r="BL660" s="57"/>
      <c r="BN660" s="41"/>
      <c r="CB660" s="57"/>
      <c r="CD660" s="41"/>
    </row>
    <row r="661" ht="12.75" customHeight="1">
      <c r="P661" s="57"/>
      <c r="R661" s="41"/>
      <c r="AF661" s="57"/>
      <c r="AH661" s="41"/>
      <c r="AV661" s="57"/>
      <c r="AX661" s="41"/>
      <c r="BL661" s="57"/>
      <c r="BN661" s="41"/>
      <c r="CB661" s="57"/>
      <c r="CD661" s="41"/>
    </row>
    <row r="662" ht="12.75" customHeight="1">
      <c r="P662" s="57"/>
      <c r="R662" s="41"/>
      <c r="AF662" s="57"/>
      <c r="AH662" s="41"/>
      <c r="AV662" s="57"/>
      <c r="AX662" s="41"/>
      <c r="BL662" s="57"/>
      <c r="BN662" s="41"/>
      <c r="CB662" s="57"/>
      <c r="CD662" s="41"/>
    </row>
    <row r="663" ht="12.75" customHeight="1">
      <c r="P663" s="57"/>
      <c r="R663" s="41"/>
      <c r="AF663" s="57"/>
      <c r="AH663" s="41"/>
      <c r="AV663" s="57"/>
      <c r="AX663" s="41"/>
      <c r="BL663" s="57"/>
      <c r="BN663" s="41"/>
      <c r="CB663" s="57"/>
      <c r="CD663" s="41"/>
    </row>
    <row r="664" ht="12.75" customHeight="1">
      <c r="P664" s="57"/>
      <c r="R664" s="41"/>
      <c r="AF664" s="57"/>
      <c r="AH664" s="41"/>
      <c r="AV664" s="57"/>
      <c r="AX664" s="41"/>
      <c r="BL664" s="57"/>
      <c r="BN664" s="41"/>
      <c r="CB664" s="57"/>
      <c r="CD664" s="41"/>
    </row>
    <row r="665" ht="12.75" customHeight="1">
      <c r="P665" s="57"/>
      <c r="R665" s="41"/>
      <c r="AF665" s="57"/>
      <c r="AH665" s="41"/>
      <c r="AV665" s="57"/>
      <c r="AX665" s="41"/>
      <c r="BL665" s="57"/>
      <c r="BN665" s="41"/>
      <c r="CB665" s="57"/>
      <c r="CD665" s="41"/>
    </row>
    <row r="666" ht="12.75" customHeight="1">
      <c r="P666" s="57"/>
      <c r="R666" s="41"/>
      <c r="AF666" s="57"/>
      <c r="AH666" s="41"/>
      <c r="AV666" s="57"/>
      <c r="AX666" s="41"/>
      <c r="BL666" s="57"/>
      <c r="BN666" s="41"/>
      <c r="CB666" s="57"/>
      <c r="CD666" s="41"/>
    </row>
    <row r="667" ht="12.75" customHeight="1">
      <c r="P667" s="57"/>
      <c r="R667" s="41"/>
      <c r="AF667" s="57"/>
      <c r="AH667" s="41"/>
      <c r="AV667" s="57"/>
      <c r="AX667" s="41"/>
      <c r="BL667" s="57"/>
      <c r="BN667" s="41"/>
      <c r="CB667" s="57"/>
      <c r="CD667" s="41"/>
    </row>
    <row r="668" ht="12.75" customHeight="1">
      <c r="P668" s="57"/>
      <c r="R668" s="41"/>
      <c r="AF668" s="57"/>
      <c r="AH668" s="41"/>
      <c r="AV668" s="57"/>
      <c r="AX668" s="41"/>
      <c r="BL668" s="57"/>
      <c r="BN668" s="41"/>
      <c r="CB668" s="57"/>
      <c r="CD668" s="41"/>
    </row>
    <row r="669" ht="12.75" customHeight="1">
      <c r="P669" s="57"/>
      <c r="R669" s="41"/>
      <c r="AF669" s="57"/>
      <c r="AH669" s="41"/>
      <c r="AV669" s="57"/>
      <c r="AX669" s="41"/>
      <c r="BL669" s="57"/>
      <c r="BN669" s="41"/>
      <c r="CB669" s="57"/>
      <c r="CD669" s="41"/>
    </row>
    <row r="670" ht="12.75" customHeight="1">
      <c r="P670" s="57"/>
      <c r="R670" s="41"/>
      <c r="AF670" s="57"/>
      <c r="AH670" s="41"/>
      <c r="AV670" s="57"/>
      <c r="AX670" s="41"/>
      <c r="BL670" s="57"/>
      <c r="BN670" s="41"/>
      <c r="CB670" s="57"/>
      <c r="CD670" s="41"/>
    </row>
    <row r="671" ht="12.75" customHeight="1">
      <c r="P671" s="57"/>
      <c r="R671" s="41"/>
      <c r="AF671" s="57"/>
      <c r="AH671" s="41"/>
      <c r="AV671" s="57"/>
      <c r="AX671" s="41"/>
      <c r="BL671" s="57"/>
      <c r="BN671" s="41"/>
      <c r="CB671" s="57"/>
      <c r="CD671" s="41"/>
    </row>
    <row r="672" ht="12.75" customHeight="1">
      <c r="P672" s="57"/>
      <c r="R672" s="41"/>
      <c r="AF672" s="57"/>
      <c r="AH672" s="41"/>
      <c r="AV672" s="57"/>
      <c r="AX672" s="41"/>
      <c r="BL672" s="57"/>
      <c r="BN672" s="41"/>
      <c r="CB672" s="57"/>
      <c r="CD672" s="41"/>
    </row>
    <row r="673" ht="12.75" customHeight="1">
      <c r="P673" s="57"/>
      <c r="R673" s="41"/>
      <c r="AF673" s="57"/>
      <c r="AH673" s="41"/>
      <c r="AV673" s="57"/>
      <c r="AX673" s="41"/>
      <c r="BL673" s="57"/>
      <c r="BN673" s="41"/>
      <c r="CB673" s="57"/>
      <c r="CD673" s="41"/>
    </row>
    <row r="674" ht="12.75" customHeight="1">
      <c r="P674" s="57"/>
      <c r="R674" s="41"/>
      <c r="AF674" s="57"/>
      <c r="AH674" s="41"/>
      <c r="AV674" s="57"/>
      <c r="AX674" s="41"/>
      <c r="BL674" s="57"/>
      <c r="BN674" s="41"/>
      <c r="CB674" s="57"/>
      <c r="CD674" s="41"/>
    </row>
    <row r="675" ht="12.75" customHeight="1">
      <c r="P675" s="57"/>
      <c r="R675" s="41"/>
      <c r="AF675" s="57"/>
      <c r="AH675" s="41"/>
      <c r="AV675" s="57"/>
      <c r="AX675" s="41"/>
      <c r="BL675" s="57"/>
      <c r="BN675" s="41"/>
      <c r="CB675" s="57"/>
      <c r="CD675" s="41"/>
    </row>
    <row r="676" ht="12.75" customHeight="1">
      <c r="P676" s="57"/>
      <c r="R676" s="41"/>
      <c r="AF676" s="57"/>
      <c r="AH676" s="41"/>
      <c r="AV676" s="57"/>
      <c r="AX676" s="41"/>
      <c r="BL676" s="57"/>
      <c r="BN676" s="41"/>
      <c r="CB676" s="57"/>
      <c r="CD676" s="41"/>
    </row>
    <row r="677" ht="12.75" customHeight="1">
      <c r="P677" s="57"/>
      <c r="R677" s="41"/>
      <c r="AF677" s="57"/>
      <c r="AH677" s="41"/>
      <c r="AV677" s="57"/>
      <c r="AX677" s="41"/>
      <c r="BL677" s="57"/>
      <c r="BN677" s="41"/>
      <c r="CB677" s="57"/>
      <c r="CD677" s="41"/>
    </row>
    <row r="678" ht="12.75" customHeight="1">
      <c r="P678" s="57"/>
      <c r="R678" s="41"/>
      <c r="AF678" s="57"/>
      <c r="AH678" s="41"/>
      <c r="AV678" s="57"/>
      <c r="AX678" s="41"/>
      <c r="BL678" s="57"/>
      <c r="BN678" s="41"/>
      <c r="CB678" s="57"/>
      <c r="CD678" s="41"/>
    </row>
    <row r="679" ht="12.75" customHeight="1">
      <c r="P679" s="57"/>
      <c r="R679" s="41"/>
      <c r="AF679" s="57"/>
      <c r="AH679" s="41"/>
      <c r="AV679" s="57"/>
      <c r="AX679" s="41"/>
      <c r="BL679" s="57"/>
      <c r="BN679" s="41"/>
      <c r="CB679" s="57"/>
      <c r="CD679" s="41"/>
    </row>
    <row r="680" ht="12.75" customHeight="1">
      <c r="P680" s="57"/>
      <c r="R680" s="41"/>
      <c r="AF680" s="57"/>
      <c r="AH680" s="41"/>
      <c r="AV680" s="57"/>
      <c r="AX680" s="41"/>
      <c r="BL680" s="57"/>
      <c r="BN680" s="41"/>
      <c r="CB680" s="57"/>
      <c r="CD680" s="41"/>
    </row>
    <row r="681" ht="12.75" customHeight="1">
      <c r="P681" s="57"/>
      <c r="R681" s="41"/>
      <c r="AF681" s="57"/>
      <c r="AH681" s="41"/>
      <c r="AV681" s="57"/>
      <c r="AX681" s="41"/>
      <c r="BL681" s="57"/>
      <c r="BN681" s="41"/>
      <c r="CB681" s="57"/>
      <c r="CD681" s="41"/>
    </row>
    <row r="682" ht="12.75" customHeight="1">
      <c r="P682" s="57"/>
      <c r="R682" s="41"/>
      <c r="AF682" s="57"/>
      <c r="AH682" s="41"/>
      <c r="AV682" s="57"/>
      <c r="AX682" s="41"/>
      <c r="BL682" s="57"/>
      <c r="BN682" s="41"/>
      <c r="CB682" s="57"/>
      <c r="CD682" s="41"/>
    </row>
    <row r="683" ht="12.75" customHeight="1">
      <c r="P683" s="57"/>
      <c r="R683" s="41"/>
      <c r="AF683" s="57"/>
      <c r="AH683" s="41"/>
      <c r="AV683" s="57"/>
      <c r="AX683" s="41"/>
      <c r="BL683" s="57"/>
      <c r="BN683" s="41"/>
      <c r="CB683" s="57"/>
      <c r="CD683" s="41"/>
    </row>
    <row r="684" ht="12.75" customHeight="1">
      <c r="P684" s="57"/>
      <c r="R684" s="41"/>
      <c r="AF684" s="57"/>
      <c r="AH684" s="41"/>
      <c r="AV684" s="57"/>
      <c r="AX684" s="41"/>
      <c r="BL684" s="57"/>
      <c r="BN684" s="41"/>
      <c r="CB684" s="57"/>
      <c r="CD684" s="41"/>
    </row>
    <row r="685" ht="12.75" customHeight="1">
      <c r="P685" s="57"/>
      <c r="R685" s="41"/>
      <c r="AF685" s="57"/>
      <c r="AH685" s="41"/>
      <c r="AV685" s="57"/>
      <c r="AX685" s="41"/>
      <c r="BL685" s="57"/>
      <c r="BN685" s="41"/>
      <c r="CB685" s="57"/>
      <c r="CD685" s="41"/>
    </row>
    <row r="686" ht="12.75" customHeight="1">
      <c r="P686" s="57"/>
      <c r="R686" s="41"/>
      <c r="AF686" s="57"/>
      <c r="AH686" s="41"/>
      <c r="AV686" s="57"/>
      <c r="AX686" s="41"/>
      <c r="BL686" s="57"/>
      <c r="BN686" s="41"/>
      <c r="CB686" s="57"/>
      <c r="CD686" s="41"/>
    </row>
    <row r="687" ht="12.75" customHeight="1">
      <c r="P687" s="57"/>
      <c r="R687" s="41"/>
      <c r="AF687" s="57"/>
      <c r="AH687" s="41"/>
      <c r="AV687" s="57"/>
      <c r="AX687" s="41"/>
      <c r="BL687" s="57"/>
      <c r="BN687" s="41"/>
      <c r="CB687" s="57"/>
      <c r="CD687" s="41"/>
    </row>
    <row r="688" ht="12.75" customHeight="1">
      <c r="P688" s="57"/>
      <c r="R688" s="41"/>
      <c r="AF688" s="57"/>
      <c r="AH688" s="41"/>
      <c r="AV688" s="57"/>
      <c r="AX688" s="41"/>
      <c r="BL688" s="57"/>
      <c r="BN688" s="41"/>
      <c r="CB688" s="57"/>
      <c r="CD688" s="41"/>
    </row>
    <row r="689" ht="12.75" customHeight="1">
      <c r="P689" s="57"/>
      <c r="R689" s="41"/>
      <c r="AF689" s="57"/>
      <c r="AH689" s="41"/>
      <c r="AV689" s="57"/>
      <c r="AX689" s="41"/>
      <c r="BL689" s="57"/>
      <c r="BN689" s="41"/>
      <c r="CB689" s="57"/>
      <c r="CD689" s="41"/>
    </row>
    <row r="690" ht="12.75" customHeight="1">
      <c r="P690" s="57"/>
      <c r="R690" s="41"/>
      <c r="AF690" s="57"/>
      <c r="AH690" s="41"/>
      <c r="AV690" s="57"/>
      <c r="AX690" s="41"/>
      <c r="BL690" s="57"/>
      <c r="BN690" s="41"/>
      <c r="CB690" s="57"/>
      <c r="CD690" s="41"/>
    </row>
    <row r="691" ht="12.75" customHeight="1">
      <c r="P691" s="57"/>
      <c r="R691" s="41"/>
      <c r="AF691" s="57"/>
      <c r="AH691" s="41"/>
      <c r="AV691" s="57"/>
      <c r="AX691" s="41"/>
      <c r="BL691" s="57"/>
      <c r="BN691" s="41"/>
      <c r="CB691" s="57"/>
      <c r="CD691" s="41"/>
    </row>
    <row r="692" ht="12.75" customHeight="1">
      <c r="P692" s="57"/>
      <c r="R692" s="41"/>
      <c r="AF692" s="57"/>
      <c r="AH692" s="41"/>
      <c r="AV692" s="57"/>
      <c r="AX692" s="41"/>
      <c r="BL692" s="57"/>
      <c r="BN692" s="41"/>
      <c r="CB692" s="57"/>
      <c r="CD692" s="41"/>
    </row>
    <row r="693" ht="12.75" customHeight="1">
      <c r="P693" s="57"/>
      <c r="R693" s="41"/>
      <c r="AF693" s="57"/>
      <c r="AH693" s="41"/>
      <c r="AV693" s="57"/>
      <c r="AX693" s="41"/>
      <c r="BL693" s="57"/>
      <c r="BN693" s="41"/>
      <c r="CB693" s="57"/>
      <c r="CD693" s="41"/>
    </row>
    <row r="694" ht="12.75" customHeight="1">
      <c r="P694" s="57"/>
      <c r="R694" s="41"/>
      <c r="AF694" s="57"/>
      <c r="AH694" s="41"/>
      <c r="AV694" s="57"/>
      <c r="AX694" s="41"/>
      <c r="BL694" s="57"/>
      <c r="BN694" s="41"/>
      <c r="CB694" s="57"/>
      <c r="CD694" s="41"/>
    </row>
    <row r="695" ht="12.75" customHeight="1">
      <c r="P695" s="57"/>
      <c r="R695" s="41"/>
      <c r="AF695" s="57"/>
      <c r="AH695" s="41"/>
      <c r="AV695" s="57"/>
      <c r="AX695" s="41"/>
      <c r="BL695" s="57"/>
      <c r="BN695" s="41"/>
      <c r="CB695" s="57"/>
      <c r="CD695" s="41"/>
    </row>
    <row r="696" ht="12.75" customHeight="1">
      <c r="P696" s="57"/>
      <c r="R696" s="41"/>
      <c r="AF696" s="57"/>
      <c r="AH696" s="41"/>
      <c r="AV696" s="57"/>
      <c r="AX696" s="41"/>
      <c r="BL696" s="57"/>
      <c r="BN696" s="41"/>
      <c r="CB696" s="57"/>
      <c r="CD696" s="41"/>
    </row>
    <row r="697" ht="12.75" customHeight="1">
      <c r="P697" s="57"/>
      <c r="R697" s="41"/>
      <c r="AF697" s="57"/>
      <c r="AH697" s="41"/>
      <c r="AV697" s="57"/>
      <c r="AX697" s="41"/>
      <c r="BL697" s="57"/>
      <c r="BN697" s="41"/>
      <c r="CB697" s="57"/>
      <c r="CD697" s="41"/>
    </row>
    <row r="698" ht="12.75" customHeight="1">
      <c r="P698" s="57"/>
      <c r="R698" s="41"/>
      <c r="AF698" s="57"/>
      <c r="AH698" s="41"/>
      <c r="AV698" s="57"/>
      <c r="AX698" s="41"/>
      <c r="BL698" s="57"/>
      <c r="BN698" s="41"/>
      <c r="CB698" s="57"/>
      <c r="CD698" s="41"/>
    </row>
    <row r="699" ht="12.75" customHeight="1">
      <c r="P699" s="57"/>
      <c r="R699" s="41"/>
      <c r="AF699" s="57"/>
      <c r="AH699" s="41"/>
      <c r="AV699" s="57"/>
      <c r="AX699" s="41"/>
      <c r="BL699" s="57"/>
      <c r="BN699" s="41"/>
      <c r="CB699" s="57"/>
      <c r="CD699" s="41"/>
    </row>
    <row r="700" ht="12.75" customHeight="1">
      <c r="P700" s="57"/>
      <c r="R700" s="41"/>
      <c r="AF700" s="57"/>
      <c r="AH700" s="41"/>
      <c r="AV700" s="57"/>
      <c r="AX700" s="41"/>
      <c r="BL700" s="57"/>
      <c r="BN700" s="41"/>
      <c r="CB700" s="57"/>
      <c r="CD700" s="41"/>
    </row>
    <row r="701" ht="12.75" customHeight="1">
      <c r="P701" s="57"/>
      <c r="R701" s="41"/>
      <c r="AF701" s="57"/>
      <c r="AH701" s="41"/>
      <c r="AV701" s="57"/>
      <c r="AX701" s="41"/>
      <c r="BL701" s="57"/>
      <c r="BN701" s="41"/>
      <c r="CB701" s="57"/>
      <c r="CD701" s="41"/>
    </row>
    <row r="702" ht="12.75" customHeight="1">
      <c r="P702" s="57"/>
      <c r="R702" s="41"/>
      <c r="AF702" s="57"/>
      <c r="AH702" s="41"/>
      <c r="AV702" s="57"/>
      <c r="AX702" s="41"/>
      <c r="BL702" s="57"/>
      <c r="BN702" s="41"/>
      <c r="CB702" s="57"/>
      <c r="CD702" s="41"/>
    </row>
    <row r="703" ht="12.75" customHeight="1">
      <c r="P703" s="57"/>
      <c r="R703" s="41"/>
      <c r="AF703" s="57"/>
      <c r="AH703" s="41"/>
      <c r="AV703" s="57"/>
      <c r="AX703" s="41"/>
      <c r="BL703" s="57"/>
      <c r="BN703" s="41"/>
      <c r="CB703" s="57"/>
      <c r="CD703" s="41"/>
    </row>
    <row r="704" ht="12.75" customHeight="1">
      <c r="P704" s="57"/>
      <c r="R704" s="41"/>
      <c r="AF704" s="57"/>
      <c r="AH704" s="41"/>
      <c r="AV704" s="57"/>
      <c r="AX704" s="41"/>
      <c r="BL704" s="57"/>
      <c r="BN704" s="41"/>
      <c r="CB704" s="57"/>
      <c r="CD704" s="41"/>
    </row>
    <row r="705" ht="12.75" customHeight="1">
      <c r="P705" s="57"/>
      <c r="R705" s="41"/>
      <c r="AF705" s="57"/>
      <c r="AH705" s="41"/>
      <c r="AV705" s="57"/>
      <c r="AX705" s="41"/>
      <c r="BL705" s="57"/>
      <c r="BN705" s="41"/>
      <c r="CB705" s="57"/>
      <c r="CD705" s="41"/>
    </row>
    <row r="706" ht="12.75" customHeight="1">
      <c r="P706" s="57"/>
      <c r="R706" s="41"/>
      <c r="AF706" s="57"/>
      <c r="AH706" s="41"/>
      <c r="AV706" s="57"/>
      <c r="AX706" s="41"/>
      <c r="BL706" s="57"/>
      <c r="BN706" s="41"/>
      <c r="CB706" s="57"/>
      <c r="CD706" s="41"/>
    </row>
    <row r="707" ht="12.75" customHeight="1">
      <c r="P707" s="57"/>
      <c r="R707" s="41"/>
      <c r="AF707" s="57"/>
      <c r="AH707" s="41"/>
      <c r="AV707" s="57"/>
      <c r="AX707" s="41"/>
      <c r="BL707" s="57"/>
      <c r="BN707" s="41"/>
      <c r="CB707" s="57"/>
      <c r="CD707" s="41"/>
    </row>
    <row r="708" ht="12.75" customHeight="1">
      <c r="P708" s="57"/>
      <c r="R708" s="41"/>
      <c r="AF708" s="57"/>
      <c r="AH708" s="41"/>
      <c r="AV708" s="57"/>
      <c r="AX708" s="41"/>
      <c r="BL708" s="57"/>
      <c r="BN708" s="41"/>
      <c r="CB708" s="57"/>
      <c r="CD708" s="41"/>
    </row>
    <row r="709" ht="12.75" customHeight="1">
      <c r="P709" s="57"/>
      <c r="R709" s="41"/>
      <c r="AF709" s="57"/>
      <c r="AH709" s="41"/>
      <c r="AV709" s="57"/>
      <c r="AX709" s="41"/>
      <c r="BL709" s="57"/>
      <c r="BN709" s="41"/>
      <c r="CB709" s="57"/>
      <c r="CD709" s="41"/>
    </row>
    <row r="710" ht="12.75" customHeight="1">
      <c r="P710" s="57"/>
      <c r="R710" s="41"/>
      <c r="AF710" s="57"/>
      <c r="AH710" s="41"/>
      <c r="AV710" s="57"/>
      <c r="AX710" s="41"/>
      <c r="BL710" s="57"/>
      <c r="BN710" s="41"/>
      <c r="CB710" s="57"/>
      <c r="CD710" s="41"/>
    </row>
    <row r="711" ht="12.75" customHeight="1">
      <c r="P711" s="57"/>
      <c r="R711" s="41"/>
      <c r="AF711" s="57"/>
      <c r="AH711" s="41"/>
      <c r="AV711" s="57"/>
      <c r="AX711" s="41"/>
      <c r="BL711" s="57"/>
      <c r="BN711" s="41"/>
      <c r="CB711" s="57"/>
      <c r="CD711" s="41"/>
    </row>
    <row r="712" ht="12.75" customHeight="1">
      <c r="P712" s="57"/>
      <c r="R712" s="41"/>
      <c r="AF712" s="57"/>
      <c r="AH712" s="41"/>
      <c r="AV712" s="57"/>
      <c r="AX712" s="41"/>
      <c r="BL712" s="57"/>
      <c r="BN712" s="41"/>
      <c r="CB712" s="57"/>
      <c r="CD712" s="41"/>
    </row>
    <row r="713" ht="12.75" customHeight="1">
      <c r="P713" s="57"/>
      <c r="R713" s="41"/>
      <c r="AF713" s="57"/>
      <c r="AH713" s="41"/>
      <c r="AV713" s="57"/>
      <c r="AX713" s="41"/>
      <c r="BL713" s="57"/>
      <c r="BN713" s="41"/>
      <c r="CB713" s="57"/>
      <c r="CD713" s="41"/>
    </row>
    <row r="714" ht="12.75" customHeight="1">
      <c r="P714" s="57"/>
      <c r="R714" s="41"/>
      <c r="AF714" s="57"/>
      <c r="AH714" s="41"/>
      <c r="AV714" s="57"/>
      <c r="AX714" s="41"/>
      <c r="BL714" s="57"/>
      <c r="BN714" s="41"/>
      <c r="CB714" s="57"/>
      <c r="CD714" s="41"/>
    </row>
    <row r="715" ht="12.75" customHeight="1">
      <c r="P715" s="57"/>
      <c r="R715" s="41"/>
      <c r="AF715" s="57"/>
      <c r="AH715" s="41"/>
      <c r="AV715" s="57"/>
      <c r="AX715" s="41"/>
      <c r="BL715" s="57"/>
      <c r="BN715" s="41"/>
      <c r="CB715" s="57"/>
      <c r="CD715" s="41"/>
    </row>
    <row r="716" ht="12.75" customHeight="1">
      <c r="P716" s="57"/>
      <c r="R716" s="41"/>
      <c r="AF716" s="57"/>
      <c r="AH716" s="41"/>
      <c r="AV716" s="57"/>
      <c r="AX716" s="41"/>
      <c r="BL716" s="57"/>
      <c r="BN716" s="41"/>
      <c r="CB716" s="57"/>
      <c r="CD716" s="41"/>
    </row>
    <row r="717" ht="12.75" customHeight="1">
      <c r="P717" s="57"/>
      <c r="R717" s="41"/>
      <c r="AF717" s="57"/>
      <c r="AH717" s="41"/>
      <c r="AV717" s="57"/>
      <c r="AX717" s="41"/>
      <c r="BL717" s="57"/>
      <c r="BN717" s="41"/>
      <c r="CB717" s="57"/>
      <c r="CD717" s="41"/>
    </row>
    <row r="718" ht="12.75" customHeight="1">
      <c r="P718" s="57"/>
      <c r="R718" s="41"/>
      <c r="AF718" s="57"/>
      <c r="AH718" s="41"/>
      <c r="AV718" s="57"/>
      <c r="AX718" s="41"/>
      <c r="BL718" s="57"/>
      <c r="BN718" s="41"/>
      <c r="CB718" s="57"/>
      <c r="CD718" s="41"/>
    </row>
    <row r="719" ht="12.75" customHeight="1">
      <c r="P719" s="57"/>
      <c r="R719" s="41"/>
      <c r="AF719" s="57"/>
      <c r="AH719" s="41"/>
      <c r="AV719" s="57"/>
      <c r="AX719" s="41"/>
      <c r="BL719" s="57"/>
      <c r="BN719" s="41"/>
      <c r="CB719" s="57"/>
      <c r="CD719" s="41"/>
    </row>
    <row r="720" ht="12.75" customHeight="1">
      <c r="P720" s="57"/>
      <c r="R720" s="41"/>
      <c r="AF720" s="57"/>
      <c r="AH720" s="41"/>
      <c r="AV720" s="57"/>
      <c r="AX720" s="41"/>
      <c r="BL720" s="57"/>
      <c r="BN720" s="41"/>
      <c r="CB720" s="57"/>
      <c r="CD720" s="41"/>
    </row>
    <row r="721" ht="12.75" customHeight="1">
      <c r="P721" s="57"/>
      <c r="R721" s="41"/>
      <c r="AF721" s="57"/>
      <c r="AH721" s="41"/>
      <c r="AV721" s="57"/>
      <c r="AX721" s="41"/>
      <c r="BL721" s="57"/>
      <c r="BN721" s="41"/>
      <c r="CB721" s="57"/>
      <c r="CD721" s="41"/>
    </row>
    <row r="722" ht="12.75" customHeight="1">
      <c r="P722" s="57"/>
      <c r="R722" s="41"/>
      <c r="AF722" s="57"/>
      <c r="AH722" s="41"/>
      <c r="AV722" s="57"/>
      <c r="AX722" s="41"/>
      <c r="BL722" s="57"/>
      <c r="BN722" s="41"/>
      <c r="CB722" s="57"/>
      <c r="CD722" s="41"/>
    </row>
    <row r="723" ht="12.75" customHeight="1">
      <c r="P723" s="57"/>
      <c r="R723" s="41"/>
      <c r="AF723" s="57"/>
      <c r="AH723" s="41"/>
      <c r="AV723" s="57"/>
      <c r="AX723" s="41"/>
      <c r="BL723" s="57"/>
      <c r="BN723" s="41"/>
      <c r="CB723" s="57"/>
      <c r="CD723" s="41"/>
    </row>
    <row r="724" ht="12.75" customHeight="1">
      <c r="P724" s="57"/>
      <c r="R724" s="41"/>
      <c r="AF724" s="57"/>
      <c r="AH724" s="41"/>
      <c r="AV724" s="57"/>
      <c r="AX724" s="41"/>
      <c r="BL724" s="57"/>
      <c r="BN724" s="41"/>
      <c r="CB724" s="57"/>
      <c r="CD724" s="41"/>
    </row>
    <row r="725" ht="12.75" customHeight="1">
      <c r="P725" s="57"/>
      <c r="R725" s="41"/>
      <c r="AF725" s="57"/>
      <c r="AH725" s="41"/>
      <c r="AV725" s="57"/>
      <c r="AX725" s="41"/>
      <c r="BL725" s="57"/>
      <c r="BN725" s="41"/>
      <c r="CB725" s="57"/>
      <c r="CD725" s="41"/>
    </row>
    <row r="726" ht="12.75" customHeight="1">
      <c r="P726" s="57"/>
      <c r="R726" s="41"/>
      <c r="AF726" s="57"/>
      <c r="AH726" s="41"/>
      <c r="AV726" s="57"/>
      <c r="AX726" s="41"/>
      <c r="BL726" s="57"/>
      <c r="BN726" s="41"/>
      <c r="CB726" s="57"/>
      <c r="CD726" s="41"/>
    </row>
    <row r="727" ht="12.75" customHeight="1">
      <c r="P727" s="57"/>
      <c r="R727" s="41"/>
      <c r="AF727" s="57"/>
      <c r="AH727" s="41"/>
      <c r="AV727" s="57"/>
      <c r="AX727" s="41"/>
      <c r="BL727" s="57"/>
      <c r="BN727" s="41"/>
      <c r="CB727" s="57"/>
      <c r="CD727" s="41"/>
    </row>
    <row r="728" ht="12.75" customHeight="1">
      <c r="P728" s="57"/>
      <c r="R728" s="41"/>
      <c r="AF728" s="57"/>
      <c r="AH728" s="41"/>
      <c r="AV728" s="57"/>
      <c r="AX728" s="41"/>
      <c r="BL728" s="57"/>
      <c r="BN728" s="41"/>
      <c r="CB728" s="57"/>
      <c r="CD728" s="41"/>
    </row>
    <row r="729" ht="12.75" customHeight="1">
      <c r="P729" s="57"/>
      <c r="R729" s="41"/>
      <c r="AF729" s="57"/>
      <c r="AH729" s="41"/>
      <c r="AV729" s="57"/>
      <c r="AX729" s="41"/>
      <c r="BL729" s="57"/>
      <c r="BN729" s="41"/>
      <c r="CB729" s="57"/>
      <c r="CD729" s="41"/>
    </row>
    <row r="730" ht="12.75" customHeight="1">
      <c r="P730" s="57"/>
      <c r="R730" s="41"/>
      <c r="AF730" s="57"/>
      <c r="AH730" s="41"/>
      <c r="AV730" s="57"/>
      <c r="AX730" s="41"/>
      <c r="BL730" s="57"/>
      <c r="BN730" s="41"/>
      <c r="CB730" s="57"/>
      <c r="CD730" s="41"/>
    </row>
    <row r="731" ht="12.75" customHeight="1">
      <c r="P731" s="57"/>
      <c r="R731" s="41"/>
      <c r="AF731" s="57"/>
      <c r="AH731" s="41"/>
      <c r="AV731" s="57"/>
      <c r="AX731" s="41"/>
      <c r="BL731" s="57"/>
      <c r="BN731" s="41"/>
      <c r="CB731" s="57"/>
      <c r="CD731" s="41"/>
    </row>
    <row r="732" ht="12.75" customHeight="1">
      <c r="P732" s="57"/>
      <c r="R732" s="41"/>
      <c r="AF732" s="57"/>
      <c r="AH732" s="41"/>
      <c r="AV732" s="57"/>
      <c r="AX732" s="41"/>
      <c r="BL732" s="57"/>
      <c r="BN732" s="41"/>
      <c r="CB732" s="57"/>
      <c r="CD732" s="41"/>
    </row>
    <row r="733" ht="12.75" customHeight="1">
      <c r="P733" s="57"/>
      <c r="R733" s="41"/>
      <c r="AF733" s="57"/>
      <c r="AH733" s="41"/>
      <c r="AV733" s="57"/>
      <c r="AX733" s="41"/>
      <c r="BL733" s="57"/>
      <c r="BN733" s="41"/>
      <c r="CB733" s="57"/>
      <c r="CD733" s="41"/>
    </row>
    <row r="734" ht="12.75" customHeight="1">
      <c r="P734" s="57"/>
      <c r="R734" s="41"/>
      <c r="AF734" s="57"/>
      <c r="AH734" s="41"/>
      <c r="AV734" s="57"/>
      <c r="AX734" s="41"/>
      <c r="BL734" s="57"/>
      <c r="BN734" s="41"/>
      <c r="CB734" s="57"/>
      <c r="CD734" s="41"/>
    </row>
    <row r="735" ht="12.75" customHeight="1">
      <c r="P735" s="57"/>
      <c r="R735" s="41"/>
      <c r="AF735" s="57"/>
      <c r="AH735" s="41"/>
      <c r="AV735" s="57"/>
      <c r="AX735" s="41"/>
      <c r="BL735" s="57"/>
      <c r="BN735" s="41"/>
      <c r="CB735" s="57"/>
      <c r="CD735" s="41"/>
    </row>
    <row r="736" ht="12.75" customHeight="1">
      <c r="P736" s="57"/>
      <c r="R736" s="41"/>
      <c r="AF736" s="57"/>
      <c r="AH736" s="41"/>
      <c r="AV736" s="57"/>
      <c r="AX736" s="41"/>
      <c r="BL736" s="57"/>
      <c r="BN736" s="41"/>
      <c r="CB736" s="57"/>
      <c r="CD736" s="41"/>
    </row>
    <row r="737" ht="12.75" customHeight="1">
      <c r="P737" s="57"/>
      <c r="R737" s="41"/>
      <c r="AF737" s="57"/>
      <c r="AH737" s="41"/>
      <c r="AV737" s="57"/>
      <c r="AX737" s="41"/>
      <c r="BL737" s="57"/>
      <c r="BN737" s="41"/>
      <c r="CB737" s="57"/>
      <c r="CD737" s="41"/>
    </row>
    <row r="738" ht="12.75" customHeight="1">
      <c r="P738" s="57"/>
      <c r="R738" s="41"/>
      <c r="AF738" s="57"/>
      <c r="AH738" s="41"/>
      <c r="AV738" s="57"/>
      <c r="AX738" s="41"/>
      <c r="BL738" s="57"/>
      <c r="BN738" s="41"/>
      <c r="CB738" s="57"/>
      <c r="CD738" s="41"/>
    </row>
    <row r="739" ht="12.75" customHeight="1">
      <c r="P739" s="57"/>
      <c r="R739" s="41"/>
      <c r="AF739" s="57"/>
      <c r="AH739" s="41"/>
      <c r="AV739" s="57"/>
      <c r="AX739" s="41"/>
      <c r="BL739" s="57"/>
      <c r="BN739" s="41"/>
      <c r="CB739" s="57"/>
      <c r="CD739" s="41"/>
    </row>
    <row r="740" ht="12.75" customHeight="1">
      <c r="P740" s="57"/>
      <c r="R740" s="41"/>
      <c r="AF740" s="57"/>
      <c r="AH740" s="41"/>
      <c r="AV740" s="57"/>
      <c r="AX740" s="41"/>
      <c r="BL740" s="57"/>
      <c r="BN740" s="41"/>
      <c r="CB740" s="57"/>
      <c r="CD740" s="41"/>
    </row>
    <row r="741" ht="12.75" customHeight="1">
      <c r="P741" s="57"/>
      <c r="R741" s="41"/>
      <c r="AF741" s="57"/>
      <c r="AH741" s="41"/>
      <c r="AV741" s="57"/>
      <c r="AX741" s="41"/>
      <c r="BL741" s="57"/>
      <c r="BN741" s="41"/>
      <c r="CB741" s="57"/>
      <c r="CD741" s="41"/>
    </row>
    <row r="742" ht="12.75" customHeight="1">
      <c r="P742" s="57"/>
      <c r="R742" s="41"/>
      <c r="AF742" s="57"/>
      <c r="AH742" s="41"/>
      <c r="AV742" s="57"/>
      <c r="AX742" s="41"/>
      <c r="BL742" s="57"/>
      <c r="BN742" s="41"/>
      <c r="CB742" s="57"/>
      <c r="CD742" s="41"/>
    </row>
    <row r="743" ht="12.75" customHeight="1">
      <c r="P743" s="57"/>
      <c r="R743" s="41"/>
      <c r="AF743" s="57"/>
      <c r="AH743" s="41"/>
      <c r="AV743" s="57"/>
      <c r="AX743" s="41"/>
      <c r="BL743" s="57"/>
      <c r="BN743" s="41"/>
      <c r="CB743" s="57"/>
      <c r="CD743" s="41"/>
    </row>
    <row r="744" ht="12.75" customHeight="1">
      <c r="P744" s="57"/>
      <c r="R744" s="41"/>
      <c r="AF744" s="57"/>
      <c r="AH744" s="41"/>
      <c r="AV744" s="57"/>
      <c r="AX744" s="41"/>
      <c r="BL744" s="57"/>
      <c r="BN744" s="41"/>
      <c r="CB744" s="57"/>
      <c r="CD744" s="41"/>
    </row>
    <row r="745" ht="12.75" customHeight="1">
      <c r="P745" s="57"/>
      <c r="R745" s="41"/>
      <c r="AF745" s="57"/>
      <c r="AH745" s="41"/>
      <c r="AV745" s="57"/>
      <c r="AX745" s="41"/>
      <c r="BL745" s="57"/>
      <c r="BN745" s="41"/>
      <c r="CB745" s="57"/>
      <c r="CD745" s="41"/>
    </row>
    <row r="746" ht="12.75" customHeight="1">
      <c r="P746" s="57"/>
      <c r="R746" s="41"/>
      <c r="AF746" s="57"/>
      <c r="AH746" s="41"/>
      <c r="AV746" s="57"/>
      <c r="AX746" s="41"/>
      <c r="BL746" s="57"/>
      <c r="BN746" s="41"/>
      <c r="CB746" s="57"/>
      <c r="CD746" s="41"/>
    </row>
    <row r="747" ht="12.75" customHeight="1">
      <c r="P747" s="57"/>
      <c r="R747" s="41"/>
      <c r="AF747" s="57"/>
      <c r="AH747" s="41"/>
      <c r="AV747" s="57"/>
      <c r="AX747" s="41"/>
      <c r="BL747" s="57"/>
      <c r="BN747" s="41"/>
      <c r="CB747" s="57"/>
      <c r="CD747" s="41"/>
    </row>
    <row r="748" ht="12.75" customHeight="1">
      <c r="P748" s="57"/>
      <c r="R748" s="41"/>
      <c r="AF748" s="57"/>
      <c r="AH748" s="41"/>
      <c r="AV748" s="57"/>
      <c r="AX748" s="41"/>
      <c r="BL748" s="57"/>
      <c r="BN748" s="41"/>
      <c r="CB748" s="57"/>
      <c r="CD748" s="41"/>
    </row>
    <row r="749" ht="12.75" customHeight="1">
      <c r="P749" s="57"/>
      <c r="R749" s="41"/>
      <c r="AF749" s="57"/>
      <c r="AH749" s="41"/>
      <c r="AV749" s="57"/>
      <c r="AX749" s="41"/>
      <c r="BL749" s="57"/>
      <c r="BN749" s="41"/>
      <c r="CB749" s="57"/>
      <c r="CD749" s="41"/>
    </row>
    <row r="750" ht="12.75" customHeight="1">
      <c r="P750" s="57"/>
      <c r="R750" s="41"/>
      <c r="AF750" s="57"/>
      <c r="AH750" s="41"/>
      <c r="AV750" s="57"/>
      <c r="AX750" s="41"/>
      <c r="BL750" s="57"/>
      <c r="BN750" s="41"/>
      <c r="CB750" s="57"/>
      <c r="CD750" s="41"/>
    </row>
    <row r="751" ht="12.75" customHeight="1">
      <c r="P751" s="57"/>
      <c r="R751" s="41"/>
      <c r="AF751" s="57"/>
      <c r="AH751" s="41"/>
      <c r="AV751" s="57"/>
      <c r="AX751" s="41"/>
      <c r="BL751" s="57"/>
      <c r="BN751" s="41"/>
      <c r="CB751" s="57"/>
      <c r="CD751" s="41"/>
    </row>
    <row r="752" ht="12.75" customHeight="1">
      <c r="P752" s="57"/>
      <c r="R752" s="41"/>
      <c r="AF752" s="57"/>
      <c r="AH752" s="41"/>
      <c r="AV752" s="57"/>
      <c r="AX752" s="41"/>
      <c r="BL752" s="57"/>
      <c r="BN752" s="41"/>
      <c r="CB752" s="57"/>
      <c r="CD752" s="41"/>
    </row>
    <row r="753" ht="12.75" customHeight="1">
      <c r="P753" s="57"/>
      <c r="R753" s="41"/>
      <c r="AF753" s="57"/>
      <c r="AH753" s="41"/>
      <c r="AV753" s="57"/>
      <c r="AX753" s="41"/>
      <c r="BL753" s="57"/>
      <c r="BN753" s="41"/>
      <c r="CB753" s="57"/>
      <c r="CD753" s="41"/>
    </row>
    <row r="754" ht="12.75" customHeight="1">
      <c r="P754" s="57"/>
      <c r="R754" s="41"/>
      <c r="AF754" s="57"/>
      <c r="AH754" s="41"/>
      <c r="AV754" s="57"/>
      <c r="AX754" s="41"/>
      <c r="BL754" s="57"/>
      <c r="BN754" s="41"/>
      <c r="CB754" s="57"/>
      <c r="CD754" s="41"/>
    </row>
    <row r="755" ht="12.75" customHeight="1">
      <c r="P755" s="57"/>
      <c r="R755" s="41"/>
      <c r="AF755" s="57"/>
      <c r="AH755" s="41"/>
      <c r="AV755" s="57"/>
      <c r="AX755" s="41"/>
      <c r="BL755" s="57"/>
      <c r="BN755" s="41"/>
      <c r="CB755" s="57"/>
      <c r="CD755" s="41"/>
    </row>
    <row r="756" ht="12.75" customHeight="1">
      <c r="P756" s="57"/>
      <c r="R756" s="41"/>
      <c r="AF756" s="57"/>
      <c r="AH756" s="41"/>
      <c r="AV756" s="57"/>
      <c r="AX756" s="41"/>
      <c r="BL756" s="57"/>
      <c r="BN756" s="41"/>
      <c r="CB756" s="57"/>
      <c r="CD756" s="41"/>
    </row>
    <row r="757" ht="12.75" customHeight="1">
      <c r="P757" s="57"/>
      <c r="R757" s="41"/>
      <c r="AF757" s="57"/>
      <c r="AH757" s="41"/>
      <c r="AV757" s="57"/>
      <c r="AX757" s="41"/>
      <c r="BL757" s="57"/>
      <c r="BN757" s="41"/>
      <c r="CB757" s="57"/>
      <c r="CD757" s="41"/>
    </row>
    <row r="758" ht="12.75" customHeight="1">
      <c r="P758" s="57"/>
      <c r="R758" s="41"/>
      <c r="AF758" s="57"/>
      <c r="AH758" s="41"/>
      <c r="AV758" s="57"/>
      <c r="AX758" s="41"/>
      <c r="BL758" s="57"/>
      <c r="BN758" s="41"/>
      <c r="CB758" s="57"/>
      <c r="CD758" s="41"/>
    </row>
    <row r="759" ht="12.75" customHeight="1">
      <c r="P759" s="57"/>
      <c r="R759" s="41"/>
      <c r="AF759" s="57"/>
      <c r="AH759" s="41"/>
      <c r="AV759" s="57"/>
      <c r="AX759" s="41"/>
      <c r="BL759" s="57"/>
      <c r="BN759" s="41"/>
      <c r="CB759" s="57"/>
      <c r="CD759" s="41"/>
    </row>
    <row r="760" ht="12.75" customHeight="1">
      <c r="P760" s="57"/>
      <c r="R760" s="41"/>
      <c r="AF760" s="57"/>
      <c r="AH760" s="41"/>
      <c r="AV760" s="57"/>
      <c r="AX760" s="41"/>
      <c r="BL760" s="57"/>
      <c r="BN760" s="41"/>
      <c r="CB760" s="57"/>
      <c r="CD760" s="41"/>
    </row>
    <row r="761" ht="12.75" customHeight="1">
      <c r="P761" s="57"/>
      <c r="R761" s="41"/>
      <c r="AF761" s="57"/>
      <c r="AH761" s="41"/>
      <c r="AV761" s="57"/>
      <c r="AX761" s="41"/>
      <c r="BL761" s="57"/>
      <c r="BN761" s="41"/>
      <c r="CB761" s="57"/>
      <c r="CD761" s="41"/>
    </row>
    <row r="762" ht="12.75" customHeight="1">
      <c r="P762" s="57"/>
      <c r="R762" s="41"/>
      <c r="AF762" s="57"/>
      <c r="AH762" s="41"/>
      <c r="AV762" s="57"/>
      <c r="AX762" s="41"/>
      <c r="BL762" s="57"/>
      <c r="BN762" s="41"/>
      <c r="CB762" s="57"/>
      <c r="CD762" s="41"/>
    </row>
    <row r="763" ht="12.75" customHeight="1">
      <c r="P763" s="57"/>
      <c r="R763" s="41"/>
      <c r="AF763" s="57"/>
      <c r="AH763" s="41"/>
      <c r="AV763" s="57"/>
      <c r="AX763" s="41"/>
      <c r="BL763" s="57"/>
      <c r="BN763" s="41"/>
      <c r="CB763" s="57"/>
      <c r="CD763" s="41"/>
    </row>
    <row r="764" ht="12.75" customHeight="1">
      <c r="P764" s="57"/>
      <c r="R764" s="41"/>
      <c r="AF764" s="57"/>
      <c r="AH764" s="41"/>
      <c r="AV764" s="57"/>
      <c r="AX764" s="41"/>
      <c r="BL764" s="57"/>
      <c r="BN764" s="41"/>
      <c r="CB764" s="57"/>
      <c r="CD764" s="41"/>
    </row>
    <row r="765" ht="12.75" customHeight="1">
      <c r="P765" s="57"/>
      <c r="R765" s="41"/>
      <c r="AF765" s="57"/>
      <c r="AH765" s="41"/>
      <c r="AV765" s="57"/>
      <c r="AX765" s="41"/>
      <c r="BL765" s="57"/>
      <c r="BN765" s="41"/>
      <c r="CB765" s="57"/>
      <c r="CD765" s="41"/>
    </row>
    <row r="766" ht="12.75" customHeight="1">
      <c r="P766" s="57"/>
      <c r="R766" s="41"/>
      <c r="AF766" s="57"/>
      <c r="AH766" s="41"/>
      <c r="AV766" s="57"/>
      <c r="AX766" s="41"/>
      <c r="BL766" s="57"/>
      <c r="BN766" s="41"/>
      <c r="CB766" s="57"/>
      <c r="CD766" s="41"/>
    </row>
    <row r="767" ht="12.75" customHeight="1">
      <c r="P767" s="57"/>
      <c r="R767" s="41"/>
      <c r="AF767" s="57"/>
      <c r="AH767" s="41"/>
      <c r="AV767" s="57"/>
      <c r="AX767" s="41"/>
      <c r="BL767" s="57"/>
      <c r="BN767" s="41"/>
      <c r="CB767" s="57"/>
      <c r="CD767" s="41"/>
    </row>
    <row r="768" ht="12.75" customHeight="1">
      <c r="P768" s="57"/>
      <c r="R768" s="41"/>
      <c r="AF768" s="57"/>
      <c r="AH768" s="41"/>
      <c r="AV768" s="57"/>
      <c r="AX768" s="41"/>
      <c r="BL768" s="57"/>
      <c r="BN768" s="41"/>
      <c r="CB768" s="57"/>
      <c r="CD768" s="41"/>
    </row>
    <row r="769" ht="12.75" customHeight="1">
      <c r="P769" s="57"/>
      <c r="R769" s="41"/>
      <c r="AF769" s="57"/>
      <c r="AH769" s="41"/>
      <c r="AV769" s="57"/>
      <c r="AX769" s="41"/>
      <c r="BL769" s="57"/>
      <c r="BN769" s="41"/>
      <c r="CB769" s="57"/>
      <c r="CD769" s="41"/>
    </row>
    <row r="770" ht="12.75" customHeight="1">
      <c r="P770" s="57"/>
      <c r="R770" s="41"/>
      <c r="AF770" s="57"/>
      <c r="AH770" s="41"/>
      <c r="AV770" s="57"/>
      <c r="AX770" s="41"/>
      <c r="BL770" s="57"/>
      <c r="BN770" s="41"/>
      <c r="CB770" s="57"/>
      <c r="CD770" s="41"/>
    </row>
    <row r="771" ht="12.75" customHeight="1">
      <c r="P771" s="57"/>
      <c r="R771" s="41"/>
      <c r="AF771" s="57"/>
      <c r="AH771" s="41"/>
      <c r="AV771" s="57"/>
      <c r="AX771" s="41"/>
      <c r="BL771" s="57"/>
      <c r="BN771" s="41"/>
      <c r="CB771" s="57"/>
      <c r="CD771" s="41"/>
    </row>
    <row r="772" ht="12.75" customHeight="1">
      <c r="P772" s="57"/>
      <c r="R772" s="41"/>
      <c r="AF772" s="57"/>
      <c r="AH772" s="41"/>
      <c r="AV772" s="57"/>
      <c r="AX772" s="41"/>
      <c r="BL772" s="57"/>
      <c r="BN772" s="41"/>
      <c r="CB772" s="57"/>
      <c r="CD772" s="41"/>
    </row>
    <row r="773" ht="12.75" customHeight="1">
      <c r="P773" s="57"/>
      <c r="R773" s="41"/>
      <c r="AF773" s="57"/>
      <c r="AH773" s="41"/>
      <c r="AV773" s="57"/>
      <c r="AX773" s="41"/>
      <c r="BL773" s="57"/>
      <c r="BN773" s="41"/>
      <c r="CB773" s="57"/>
      <c r="CD773" s="41"/>
    </row>
    <row r="774" ht="12.75" customHeight="1">
      <c r="P774" s="57"/>
      <c r="R774" s="41"/>
      <c r="AF774" s="57"/>
      <c r="AH774" s="41"/>
      <c r="AV774" s="57"/>
      <c r="AX774" s="41"/>
      <c r="BL774" s="57"/>
      <c r="BN774" s="41"/>
      <c r="CB774" s="57"/>
      <c r="CD774" s="41"/>
    </row>
    <row r="775" ht="12.75" customHeight="1">
      <c r="P775" s="57"/>
      <c r="R775" s="41"/>
      <c r="AF775" s="57"/>
      <c r="AH775" s="41"/>
      <c r="AV775" s="57"/>
      <c r="AX775" s="41"/>
      <c r="BL775" s="57"/>
      <c r="BN775" s="41"/>
      <c r="CB775" s="57"/>
      <c r="CD775" s="41"/>
    </row>
    <row r="776" ht="12.75" customHeight="1">
      <c r="P776" s="57"/>
      <c r="R776" s="41"/>
      <c r="AF776" s="57"/>
      <c r="AH776" s="41"/>
      <c r="AV776" s="57"/>
      <c r="AX776" s="41"/>
      <c r="BL776" s="57"/>
      <c r="BN776" s="41"/>
      <c r="CB776" s="57"/>
      <c r="CD776" s="41"/>
    </row>
    <row r="777" ht="12.75" customHeight="1">
      <c r="P777" s="57"/>
      <c r="R777" s="41"/>
      <c r="AF777" s="57"/>
      <c r="AH777" s="41"/>
      <c r="AV777" s="57"/>
      <c r="AX777" s="41"/>
      <c r="BL777" s="57"/>
      <c r="BN777" s="41"/>
      <c r="CB777" s="57"/>
      <c r="CD777" s="41"/>
    </row>
    <row r="778" ht="12.75" customHeight="1">
      <c r="P778" s="57"/>
      <c r="R778" s="41"/>
      <c r="AF778" s="57"/>
      <c r="AH778" s="41"/>
      <c r="AV778" s="57"/>
      <c r="AX778" s="41"/>
      <c r="BL778" s="57"/>
      <c r="BN778" s="41"/>
      <c r="CB778" s="57"/>
      <c r="CD778" s="41"/>
    </row>
    <row r="779" ht="12.75" customHeight="1">
      <c r="P779" s="57"/>
      <c r="R779" s="41"/>
      <c r="AF779" s="57"/>
      <c r="AH779" s="41"/>
      <c r="AV779" s="57"/>
      <c r="AX779" s="41"/>
      <c r="BL779" s="57"/>
      <c r="BN779" s="41"/>
      <c r="CB779" s="57"/>
      <c r="CD779" s="41"/>
    </row>
    <row r="780" ht="12.75" customHeight="1">
      <c r="P780" s="57"/>
      <c r="R780" s="41"/>
      <c r="AF780" s="57"/>
      <c r="AH780" s="41"/>
      <c r="AV780" s="57"/>
      <c r="AX780" s="41"/>
      <c r="BL780" s="57"/>
      <c r="BN780" s="41"/>
      <c r="CB780" s="57"/>
      <c r="CD780" s="41"/>
    </row>
    <row r="781" ht="12.75" customHeight="1">
      <c r="P781" s="57"/>
      <c r="R781" s="41"/>
      <c r="AF781" s="57"/>
      <c r="AH781" s="41"/>
      <c r="AV781" s="57"/>
      <c r="AX781" s="41"/>
      <c r="BL781" s="57"/>
      <c r="BN781" s="41"/>
      <c r="CB781" s="57"/>
      <c r="CD781" s="41"/>
    </row>
    <row r="782" ht="12.75" customHeight="1">
      <c r="P782" s="57"/>
      <c r="R782" s="41"/>
      <c r="AF782" s="57"/>
      <c r="AH782" s="41"/>
      <c r="AV782" s="57"/>
      <c r="AX782" s="41"/>
      <c r="BL782" s="57"/>
      <c r="BN782" s="41"/>
      <c r="CB782" s="57"/>
      <c r="CD782" s="41"/>
    </row>
    <row r="783" ht="12.75" customHeight="1">
      <c r="P783" s="57"/>
      <c r="R783" s="41"/>
      <c r="AF783" s="57"/>
      <c r="AH783" s="41"/>
      <c r="AV783" s="57"/>
      <c r="AX783" s="41"/>
      <c r="BL783" s="57"/>
      <c r="BN783" s="41"/>
      <c r="CB783" s="57"/>
      <c r="CD783" s="41"/>
    </row>
    <row r="784" ht="12.75" customHeight="1">
      <c r="P784" s="57"/>
      <c r="R784" s="41"/>
      <c r="AF784" s="57"/>
      <c r="AH784" s="41"/>
      <c r="AV784" s="57"/>
      <c r="AX784" s="41"/>
      <c r="BL784" s="57"/>
      <c r="BN784" s="41"/>
      <c r="CB784" s="57"/>
      <c r="CD784" s="41"/>
    </row>
    <row r="785" ht="12.75" customHeight="1">
      <c r="P785" s="57"/>
      <c r="R785" s="41"/>
      <c r="AF785" s="57"/>
      <c r="AH785" s="41"/>
      <c r="AV785" s="57"/>
      <c r="AX785" s="41"/>
      <c r="BL785" s="57"/>
      <c r="BN785" s="41"/>
      <c r="CB785" s="57"/>
      <c r="CD785" s="41"/>
    </row>
    <row r="786" ht="12.75" customHeight="1">
      <c r="P786" s="57"/>
      <c r="R786" s="41"/>
      <c r="AF786" s="57"/>
      <c r="AH786" s="41"/>
      <c r="AV786" s="57"/>
      <c r="AX786" s="41"/>
      <c r="BL786" s="57"/>
      <c r="BN786" s="41"/>
      <c r="CB786" s="57"/>
      <c r="CD786" s="41"/>
    </row>
    <row r="787" ht="12.75" customHeight="1">
      <c r="P787" s="57"/>
      <c r="R787" s="41"/>
      <c r="AF787" s="57"/>
      <c r="AH787" s="41"/>
      <c r="AV787" s="57"/>
      <c r="AX787" s="41"/>
      <c r="BL787" s="57"/>
      <c r="BN787" s="41"/>
      <c r="CB787" s="57"/>
      <c r="CD787" s="41"/>
    </row>
    <row r="788" ht="12.75" customHeight="1">
      <c r="P788" s="57"/>
      <c r="R788" s="41"/>
      <c r="AF788" s="57"/>
      <c r="AH788" s="41"/>
      <c r="AV788" s="57"/>
      <c r="AX788" s="41"/>
      <c r="BL788" s="57"/>
      <c r="BN788" s="41"/>
      <c r="CB788" s="57"/>
      <c r="CD788" s="41"/>
    </row>
    <row r="789" ht="12.75" customHeight="1">
      <c r="P789" s="57"/>
      <c r="R789" s="41"/>
      <c r="AF789" s="57"/>
      <c r="AH789" s="41"/>
      <c r="AV789" s="57"/>
      <c r="AX789" s="41"/>
      <c r="BL789" s="57"/>
      <c r="BN789" s="41"/>
      <c r="CB789" s="57"/>
      <c r="CD789" s="41"/>
    </row>
    <row r="790" ht="12.75" customHeight="1">
      <c r="P790" s="57"/>
      <c r="R790" s="41"/>
      <c r="AF790" s="57"/>
      <c r="AH790" s="41"/>
      <c r="AV790" s="57"/>
      <c r="AX790" s="41"/>
      <c r="BL790" s="57"/>
      <c r="BN790" s="41"/>
      <c r="CB790" s="57"/>
      <c r="CD790" s="41"/>
    </row>
    <row r="791" ht="12.75" customHeight="1">
      <c r="P791" s="57"/>
      <c r="R791" s="41"/>
      <c r="AF791" s="57"/>
      <c r="AH791" s="41"/>
      <c r="AV791" s="57"/>
      <c r="AX791" s="41"/>
      <c r="BL791" s="57"/>
      <c r="BN791" s="41"/>
      <c r="CB791" s="57"/>
      <c r="CD791" s="41"/>
    </row>
    <row r="792" ht="12.75" customHeight="1">
      <c r="P792" s="57"/>
      <c r="R792" s="41"/>
      <c r="AF792" s="57"/>
      <c r="AH792" s="41"/>
      <c r="AV792" s="57"/>
      <c r="AX792" s="41"/>
      <c r="BL792" s="57"/>
      <c r="BN792" s="41"/>
      <c r="CB792" s="57"/>
      <c r="CD792" s="41"/>
    </row>
    <row r="793" ht="12.75" customHeight="1">
      <c r="P793" s="57"/>
      <c r="R793" s="41"/>
      <c r="AF793" s="57"/>
      <c r="AH793" s="41"/>
      <c r="AV793" s="57"/>
      <c r="AX793" s="41"/>
      <c r="BL793" s="57"/>
      <c r="BN793" s="41"/>
      <c r="CB793" s="57"/>
      <c r="CD793" s="41"/>
    </row>
    <row r="794" ht="12.75" customHeight="1">
      <c r="P794" s="57"/>
      <c r="R794" s="41"/>
      <c r="AF794" s="57"/>
      <c r="AH794" s="41"/>
      <c r="AV794" s="57"/>
      <c r="AX794" s="41"/>
      <c r="BL794" s="57"/>
      <c r="BN794" s="41"/>
      <c r="CB794" s="57"/>
      <c r="CD794" s="41"/>
    </row>
    <row r="795" ht="12.75" customHeight="1">
      <c r="P795" s="57"/>
      <c r="R795" s="41"/>
      <c r="AF795" s="57"/>
      <c r="AH795" s="41"/>
      <c r="AV795" s="57"/>
      <c r="AX795" s="41"/>
      <c r="BL795" s="57"/>
      <c r="BN795" s="41"/>
      <c r="CB795" s="57"/>
      <c r="CD795" s="41"/>
    </row>
    <row r="796" ht="12.75" customHeight="1">
      <c r="P796" s="57"/>
      <c r="R796" s="41"/>
      <c r="AF796" s="57"/>
      <c r="AH796" s="41"/>
      <c r="AV796" s="57"/>
      <c r="AX796" s="41"/>
      <c r="BL796" s="57"/>
      <c r="BN796" s="41"/>
      <c r="CB796" s="57"/>
      <c r="CD796" s="41"/>
    </row>
    <row r="797" ht="12.75" customHeight="1">
      <c r="P797" s="57"/>
      <c r="R797" s="41"/>
      <c r="AF797" s="57"/>
      <c r="AH797" s="41"/>
      <c r="AV797" s="57"/>
      <c r="AX797" s="41"/>
      <c r="BL797" s="57"/>
      <c r="BN797" s="41"/>
      <c r="CB797" s="57"/>
      <c r="CD797" s="41"/>
    </row>
    <row r="798" ht="12.75" customHeight="1">
      <c r="P798" s="57"/>
      <c r="R798" s="41"/>
      <c r="AF798" s="57"/>
      <c r="AH798" s="41"/>
      <c r="AV798" s="57"/>
      <c r="AX798" s="41"/>
      <c r="BL798" s="57"/>
      <c r="BN798" s="41"/>
      <c r="CB798" s="57"/>
      <c r="CD798" s="41"/>
    </row>
    <row r="799" ht="12.75" customHeight="1">
      <c r="P799" s="57"/>
      <c r="R799" s="41"/>
      <c r="AF799" s="57"/>
      <c r="AH799" s="41"/>
      <c r="AV799" s="57"/>
      <c r="AX799" s="41"/>
      <c r="BL799" s="57"/>
      <c r="BN799" s="41"/>
      <c r="CB799" s="57"/>
      <c r="CD799" s="41"/>
    </row>
    <row r="800" ht="12.75" customHeight="1">
      <c r="P800" s="57"/>
      <c r="R800" s="41"/>
      <c r="AF800" s="57"/>
      <c r="AH800" s="41"/>
      <c r="AV800" s="57"/>
      <c r="AX800" s="41"/>
      <c r="BL800" s="57"/>
      <c r="BN800" s="41"/>
      <c r="CB800" s="57"/>
      <c r="CD800" s="41"/>
    </row>
    <row r="801" ht="12.75" customHeight="1">
      <c r="P801" s="57"/>
      <c r="R801" s="41"/>
      <c r="AF801" s="57"/>
      <c r="AH801" s="41"/>
      <c r="AV801" s="57"/>
      <c r="AX801" s="41"/>
      <c r="BL801" s="57"/>
      <c r="BN801" s="41"/>
      <c r="CB801" s="57"/>
      <c r="CD801" s="41"/>
    </row>
    <row r="802" ht="12.75" customHeight="1">
      <c r="P802" s="57"/>
      <c r="R802" s="41"/>
      <c r="AF802" s="57"/>
      <c r="AH802" s="41"/>
      <c r="AV802" s="57"/>
      <c r="AX802" s="41"/>
      <c r="BL802" s="57"/>
      <c r="BN802" s="41"/>
      <c r="CB802" s="57"/>
      <c r="CD802" s="41"/>
    </row>
    <row r="803" ht="12.75" customHeight="1">
      <c r="P803" s="57"/>
      <c r="R803" s="41"/>
      <c r="AF803" s="57"/>
      <c r="AH803" s="41"/>
      <c r="AV803" s="57"/>
      <c r="AX803" s="41"/>
      <c r="BL803" s="57"/>
      <c r="BN803" s="41"/>
      <c r="CB803" s="57"/>
      <c r="CD803" s="41"/>
    </row>
    <row r="804" ht="12.75" customHeight="1">
      <c r="P804" s="57"/>
      <c r="R804" s="41"/>
      <c r="AF804" s="57"/>
      <c r="AH804" s="41"/>
      <c r="AV804" s="57"/>
      <c r="AX804" s="41"/>
      <c r="BL804" s="57"/>
      <c r="BN804" s="41"/>
      <c r="CB804" s="57"/>
      <c r="CD804" s="41"/>
    </row>
    <row r="805" ht="12.75" customHeight="1">
      <c r="P805" s="57"/>
      <c r="R805" s="41"/>
      <c r="AF805" s="57"/>
      <c r="AH805" s="41"/>
      <c r="AV805" s="57"/>
      <c r="AX805" s="41"/>
      <c r="BL805" s="57"/>
      <c r="BN805" s="41"/>
      <c r="CB805" s="57"/>
      <c r="CD805" s="41"/>
    </row>
    <row r="806" ht="12.75" customHeight="1">
      <c r="P806" s="57"/>
      <c r="R806" s="41"/>
      <c r="AF806" s="57"/>
      <c r="AH806" s="41"/>
      <c r="AV806" s="57"/>
      <c r="AX806" s="41"/>
      <c r="BL806" s="57"/>
      <c r="BN806" s="41"/>
      <c r="CB806" s="57"/>
      <c r="CD806" s="41"/>
    </row>
    <row r="807" ht="12.75" customHeight="1">
      <c r="P807" s="57"/>
      <c r="R807" s="41"/>
      <c r="AF807" s="57"/>
      <c r="AH807" s="41"/>
      <c r="AV807" s="57"/>
      <c r="AX807" s="41"/>
      <c r="BL807" s="57"/>
      <c r="BN807" s="41"/>
      <c r="CB807" s="57"/>
      <c r="CD807" s="41"/>
    </row>
    <row r="808" ht="12.75" customHeight="1">
      <c r="P808" s="57"/>
      <c r="R808" s="41"/>
      <c r="AF808" s="57"/>
      <c r="AH808" s="41"/>
      <c r="AV808" s="57"/>
      <c r="AX808" s="41"/>
      <c r="BL808" s="57"/>
      <c r="BN808" s="41"/>
      <c r="CB808" s="57"/>
      <c r="CD808" s="41"/>
    </row>
    <row r="809" ht="12.75" customHeight="1">
      <c r="P809" s="57"/>
      <c r="R809" s="41"/>
      <c r="AF809" s="57"/>
      <c r="AH809" s="41"/>
      <c r="AV809" s="57"/>
      <c r="AX809" s="41"/>
      <c r="BL809" s="57"/>
      <c r="BN809" s="41"/>
      <c r="CB809" s="57"/>
      <c r="CD809" s="41"/>
    </row>
    <row r="810" ht="12.75" customHeight="1">
      <c r="P810" s="57"/>
      <c r="R810" s="41"/>
      <c r="AF810" s="57"/>
      <c r="AH810" s="41"/>
      <c r="AV810" s="57"/>
      <c r="AX810" s="41"/>
      <c r="BL810" s="57"/>
      <c r="BN810" s="41"/>
      <c r="CB810" s="57"/>
      <c r="CD810" s="41"/>
    </row>
    <row r="811" ht="12.75" customHeight="1">
      <c r="P811" s="57"/>
      <c r="R811" s="41"/>
      <c r="AF811" s="57"/>
      <c r="AH811" s="41"/>
      <c r="AV811" s="57"/>
      <c r="AX811" s="41"/>
      <c r="BL811" s="57"/>
      <c r="BN811" s="41"/>
      <c r="CB811" s="57"/>
      <c r="CD811" s="41"/>
    </row>
    <row r="812" ht="12.75" customHeight="1">
      <c r="P812" s="57"/>
      <c r="R812" s="41"/>
      <c r="AF812" s="57"/>
      <c r="AH812" s="41"/>
      <c r="AV812" s="57"/>
      <c r="AX812" s="41"/>
      <c r="BL812" s="57"/>
      <c r="BN812" s="41"/>
      <c r="CB812" s="57"/>
      <c r="CD812" s="41"/>
    </row>
    <row r="813" ht="12.75" customHeight="1">
      <c r="P813" s="57"/>
      <c r="R813" s="41"/>
      <c r="AF813" s="57"/>
      <c r="AH813" s="41"/>
      <c r="AV813" s="57"/>
      <c r="AX813" s="41"/>
      <c r="BL813" s="57"/>
      <c r="BN813" s="41"/>
      <c r="CB813" s="57"/>
      <c r="CD813" s="41"/>
    </row>
    <row r="814" ht="12.75" customHeight="1">
      <c r="P814" s="57"/>
      <c r="R814" s="41"/>
      <c r="AF814" s="57"/>
      <c r="AH814" s="41"/>
      <c r="AV814" s="57"/>
      <c r="AX814" s="41"/>
      <c r="BL814" s="57"/>
      <c r="BN814" s="41"/>
      <c r="CB814" s="57"/>
      <c r="CD814" s="41"/>
    </row>
    <row r="815" ht="12.75" customHeight="1">
      <c r="P815" s="57"/>
      <c r="R815" s="41"/>
      <c r="AF815" s="57"/>
      <c r="AH815" s="41"/>
      <c r="AV815" s="57"/>
      <c r="AX815" s="41"/>
      <c r="BL815" s="57"/>
      <c r="BN815" s="41"/>
      <c r="CB815" s="57"/>
      <c r="CD815" s="41"/>
    </row>
    <row r="816" ht="12.75" customHeight="1">
      <c r="P816" s="57"/>
      <c r="R816" s="41"/>
      <c r="AF816" s="57"/>
      <c r="AH816" s="41"/>
      <c r="AV816" s="57"/>
      <c r="AX816" s="41"/>
      <c r="BL816" s="57"/>
      <c r="BN816" s="41"/>
      <c r="CB816" s="57"/>
      <c r="CD816" s="41"/>
    </row>
    <row r="817" ht="12.75" customHeight="1">
      <c r="P817" s="57"/>
      <c r="R817" s="41"/>
      <c r="AF817" s="57"/>
      <c r="AH817" s="41"/>
      <c r="AV817" s="57"/>
      <c r="AX817" s="41"/>
      <c r="BL817" s="57"/>
      <c r="BN817" s="41"/>
      <c r="CB817" s="57"/>
      <c r="CD817" s="41"/>
    </row>
    <row r="818" ht="12.75" customHeight="1">
      <c r="P818" s="57"/>
      <c r="R818" s="41"/>
      <c r="AF818" s="57"/>
      <c r="AH818" s="41"/>
      <c r="AV818" s="57"/>
      <c r="AX818" s="41"/>
      <c r="BL818" s="57"/>
      <c r="BN818" s="41"/>
      <c r="CB818" s="57"/>
      <c r="CD818" s="41"/>
    </row>
    <row r="819" ht="12.75" customHeight="1">
      <c r="P819" s="57"/>
      <c r="R819" s="41"/>
      <c r="AF819" s="57"/>
      <c r="AH819" s="41"/>
      <c r="AV819" s="57"/>
      <c r="AX819" s="41"/>
      <c r="BL819" s="57"/>
      <c r="BN819" s="41"/>
      <c r="CB819" s="57"/>
      <c r="CD819" s="41"/>
    </row>
    <row r="820" ht="12.75" customHeight="1">
      <c r="P820" s="57"/>
      <c r="R820" s="41"/>
      <c r="AF820" s="57"/>
      <c r="AH820" s="41"/>
      <c r="AV820" s="57"/>
      <c r="AX820" s="41"/>
      <c r="BL820" s="57"/>
      <c r="BN820" s="41"/>
      <c r="CB820" s="57"/>
      <c r="CD820" s="41"/>
    </row>
    <row r="821" ht="12.75" customHeight="1">
      <c r="P821" s="57"/>
      <c r="R821" s="41"/>
      <c r="AF821" s="57"/>
      <c r="AH821" s="41"/>
      <c r="AV821" s="57"/>
      <c r="AX821" s="41"/>
      <c r="BL821" s="57"/>
      <c r="BN821" s="41"/>
      <c r="CB821" s="57"/>
      <c r="CD821" s="41"/>
    </row>
    <row r="822" ht="12.75" customHeight="1">
      <c r="P822" s="57"/>
      <c r="R822" s="41"/>
      <c r="AF822" s="57"/>
      <c r="AH822" s="41"/>
      <c r="AV822" s="57"/>
      <c r="AX822" s="41"/>
      <c r="BL822" s="57"/>
      <c r="BN822" s="41"/>
      <c r="CB822" s="57"/>
      <c r="CD822" s="41"/>
    </row>
    <row r="823" ht="12.75" customHeight="1">
      <c r="P823" s="57"/>
      <c r="R823" s="41"/>
      <c r="AF823" s="57"/>
      <c r="AH823" s="41"/>
      <c r="AV823" s="57"/>
      <c r="AX823" s="41"/>
      <c r="BL823" s="57"/>
      <c r="BN823" s="41"/>
      <c r="CB823" s="57"/>
      <c r="CD823" s="41"/>
    </row>
    <row r="824" ht="12.75" customHeight="1">
      <c r="P824" s="57"/>
      <c r="R824" s="41"/>
      <c r="AF824" s="57"/>
      <c r="AH824" s="41"/>
      <c r="AV824" s="57"/>
      <c r="AX824" s="41"/>
      <c r="BL824" s="57"/>
      <c r="BN824" s="41"/>
      <c r="CB824" s="57"/>
      <c r="CD824" s="41"/>
    </row>
    <row r="825" ht="12.75" customHeight="1">
      <c r="P825" s="57"/>
      <c r="R825" s="41"/>
      <c r="AF825" s="57"/>
      <c r="AH825" s="41"/>
      <c r="AV825" s="57"/>
      <c r="AX825" s="41"/>
      <c r="BL825" s="57"/>
      <c r="BN825" s="41"/>
      <c r="CB825" s="57"/>
      <c r="CD825" s="41"/>
    </row>
    <row r="826" ht="12.75" customHeight="1">
      <c r="P826" s="57"/>
      <c r="R826" s="41"/>
      <c r="AF826" s="57"/>
      <c r="AH826" s="41"/>
      <c r="AV826" s="57"/>
      <c r="AX826" s="41"/>
      <c r="BL826" s="57"/>
      <c r="BN826" s="41"/>
      <c r="CB826" s="57"/>
      <c r="CD826" s="41"/>
    </row>
    <row r="827" ht="12.75" customHeight="1">
      <c r="P827" s="57"/>
      <c r="R827" s="41"/>
      <c r="AF827" s="57"/>
      <c r="AH827" s="41"/>
      <c r="AV827" s="57"/>
      <c r="AX827" s="41"/>
      <c r="BL827" s="57"/>
      <c r="BN827" s="41"/>
      <c r="CB827" s="57"/>
      <c r="CD827" s="41"/>
    </row>
    <row r="828" ht="12.75" customHeight="1">
      <c r="P828" s="57"/>
      <c r="R828" s="41"/>
      <c r="AF828" s="57"/>
      <c r="AH828" s="41"/>
      <c r="AV828" s="57"/>
      <c r="AX828" s="41"/>
      <c r="BL828" s="57"/>
      <c r="BN828" s="41"/>
      <c r="CB828" s="57"/>
      <c r="CD828" s="41"/>
    </row>
    <row r="829" ht="12.75" customHeight="1">
      <c r="P829" s="57"/>
      <c r="R829" s="41"/>
      <c r="AF829" s="57"/>
      <c r="AH829" s="41"/>
      <c r="AV829" s="57"/>
      <c r="AX829" s="41"/>
      <c r="BL829" s="57"/>
      <c r="BN829" s="41"/>
      <c r="CB829" s="57"/>
      <c r="CD829" s="41"/>
    </row>
    <row r="830" ht="12.75" customHeight="1">
      <c r="P830" s="57"/>
      <c r="R830" s="41"/>
      <c r="AF830" s="57"/>
      <c r="AH830" s="41"/>
      <c r="AV830" s="57"/>
      <c r="AX830" s="41"/>
      <c r="BL830" s="57"/>
      <c r="BN830" s="41"/>
      <c r="CB830" s="57"/>
      <c r="CD830" s="41"/>
    </row>
    <row r="831" ht="12.75" customHeight="1">
      <c r="P831" s="57"/>
      <c r="R831" s="41"/>
      <c r="AF831" s="57"/>
      <c r="AH831" s="41"/>
      <c r="AV831" s="57"/>
      <c r="AX831" s="41"/>
      <c r="BL831" s="57"/>
      <c r="BN831" s="41"/>
      <c r="CB831" s="57"/>
      <c r="CD831" s="41"/>
    </row>
    <row r="832" ht="12.75" customHeight="1">
      <c r="P832" s="57"/>
      <c r="R832" s="41"/>
      <c r="AF832" s="57"/>
      <c r="AH832" s="41"/>
      <c r="AV832" s="57"/>
      <c r="AX832" s="41"/>
      <c r="BL832" s="57"/>
      <c r="BN832" s="41"/>
      <c r="CB832" s="57"/>
      <c r="CD832" s="41"/>
    </row>
    <row r="833" ht="12.75" customHeight="1">
      <c r="P833" s="57"/>
      <c r="R833" s="41"/>
      <c r="AF833" s="57"/>
      <c r="AH833" s="41"/>
      <c r="AV833" s="57"/>
      <c r="AX833" s="41"/>
      <c r="BL833" s="57"/>
      <c r="BN833" s="41"/>
      <c r="CB833" s="57"/>
      <c r="CD833" s="41"/>
    </row>
    <row r="834" ht="12.75" customHeight="1">
      <c r="P834" s="57"/>
      <c r="R834" s="41"/>
      <c r="AF834" s="57"/>
      <c r="AH834" s="41"/>
      <c r="AV834" s="57"/>
      <c r="AX834" s="41"/>
      <c r="BL834" s="57"/>
      <c r="BN834" s="41"/>
      <c r="CB834" s="57"/>
      <c r="CD834" s="41"/>
    </row>
    <row r="835" ht="12.75" customHeight="1">
      <c r="P835" s="57"/>
      <c r="R835" s="41"/>
      <c r="AF835" s="57"/>
      <c r="AH835" s="41"/>
      <c r="AV835" s="57"/>
      <c r="AX835" s="41"/>
      <c r="BL835" s="57"/>
      <c r="BN835" s="41"/>
      <c r="CB835" s="57"/>
      <c r="CD835" s="41"/>
    </row>
    <row r="836" ht="12.75" customHeight="1">
      <c r="P836" s="57"/>
      <c r="R836" s="41"/>
      <c r="AF836" s="57"/>
      <c r="AH836" s="41"/>
      <c r="AV836" s="57"/>
      <c r="AX836" s="41"/>
      <c r="BL836" s="57"/>
      <c r="BN836" s="41"/>
      <c r="CB836" s="57"/>
      <c r="CD836" s="41"/>
    </row>
    <row r="837" ht="12.75" customHeight="1">
      <c r="P837" s="57"/>
      <c r="R837" s="41"/>
      <c r="AF837" s="57"/>
      <c r="AH837" s="41"/>
      <c r="AV837" s="57"/>
      <c r="AX837" s="41"/>
      <c r="BL837" s="57"/>
      <c r="BN837" s="41"/>
      <c r="CB837" s="57"/>
      <c r="CD837" s="41"/>
    </row>
    <row r="838" ht="12.75" customHeight="1">
      <c r="P838" s="57"/>
      <c r="R838" s="41"/>
      <c r="AF838" s="57"/>
      <c r="AH838" s="41"/>
      <c r="AV838" s="57"/>
      <c r="AX838" s="41"/>
      <c r="BL838" s="57"/>
      <c r="BN838" s="41"/>
      <c r="CB838" s="57"/>
      <c r="CD838" s="41"/>
    </row>
    <row r="839" ht="12.75" customHeight="1">
      <c r="P839" s="57"/>
      <c r="R839" s="41"/>
      <c r="AF839" s="57"/>
      <c r="AH839" s="41"/>
      <c r="AV839" s="57"/>
      <c r="AX839" s="41"/>
      <c r="BL839" s="57"/>
      <c r="BN839" s="41"/>
      <c r="CB839" s="57"/>
      <c r="CD839" s="41"/>
    </row>
    <row r="840" ht="12.75" customHeight="1">
      <c r="P840" s="57"/>
      <c r="R840" s="41"/>
      <c r="AF840" s="57"/>
      <c r="AH840" s="41"/>
      <c r="AV840" s="57"/>
      <c r="AX840" s="41"/>
      <c r="BL840" s="57"/>
      <c r="BN840" s="41"/>
      <c r="CB840" s="57"/>
      <c r="CD840" s="41"/>
    </row>
    <row r="841" ht="12.75" customHeight="1">
      <c r="P841" s="57"/>
      <c r="R841" s="41"/>
      <c r="AF841" s="57"/>
      <c r="AH841" s="41"/>
      <c r="AV841" s="57"/>
      <c r="AX841" s="41"/>
      <c r="BL841" s="57"/>
      <c r="BN841" s="41"/>
      <c r="CB841" s="57"/>
      <c r="CD841" s="41"/>
    </row>
    <row r="842" ht="12.75" customHeight="1">
      <c r="P842" s="57"/>
      <c r="R842" s="41"/>
      <c r="AF842" s="57"/>
      <c r="AH842" s="41"/>
      <c r="AV842" s="57"/>
      <c r="AX842" s="41"/>
      <c r="BL842" s="57"/>
      <c r="BN842" s="41"/>
      <c r="CB842" s="57"/>
      <c r="CD842" s="41"/>
    </row>
    <row r="843" ht="12.75" customHeight="1">
      <c r="P843" s="57"/>
      <c r="R843" s="41"/>
      <c r="AF843" s="57"/>
      <c r="AH843" s="41"/>
      <c r="AV843" s="57"/>
      <c r="AX843" s="41"/>
      <c r="BL843" s="57"/>
      <c r="BN843" s="41"/>
      <c r="CB843" s="57"/>
      <c r="CD843" s="41"/>
    </row>
    <row r="844" ht="12.75" customHeight="1">
      <c r="P844" s="57"/>
      <c r="R844" s="41"/>
      <c r="AF844" s="57"/>
      <c r="AH844" s="41"/>
      <c r="AV844" s="57"/>
      <c r="AX844" s="41"/>
      <c r="BL844" s="57"/>
      <c r="BN844" s="41"/>
      <c r="CB844" s="57"/>
      <c r="CD844" s="41"/>
    </row>
    <row r="845" ht="12.75" customHeight="1">
      <c r="P845" s="57"/>
      <c r="R845" s="41"/>
      <c r="AF845" s="57"/>
      <c r="AH845" s="41"/>
      <c r="AV845" s="57"/>
      <c r="AX845" s="41"/>
      <c r="BL845" s="57"/>
      <c r="BN845" s="41"/>
      <c r="CB845" s="57"/>
      <c r="CD845" s="41"/>
    </row>
    <row r="846" ht="12.75" customHeight="1">
      <c r="P846" s="57"/>
      <c r="R846" s="41"/>
      <c r="AF846" s="57"/>
      <c r="AH846" s="41"/>
      <c r="AV846" s="57"/>
      <c r="AX846" s="41"/>
      <c r="BL846" s="57"/>
      <c r="BN846" s="41"/>
      <c r="CB846" s="57"/>
      <c r="CD846" s="41"/>
    </row>
    <row r="847" ht="12.75" customHeight="1">
      <c r="P847" s="57"/>
      <c r="R847" s="41"/>
      <c r="AF847" s="57"/>
      <c r="AH847" s="41"/>
      <c r="AV847" s="57"/>
      <c r="AX847" s="41"/>
      <c r="BL847" s="57"/>
      <c r="BN847" s="41"/>
      <c r="CB847" s="57"/>
      <c r="CD847" s="41"/>
    </row>
    <row r="848" ht="12.75" customHeight="1">
      <c r="P848" s="57"/>
      <c r="R848" s="41"/>
      <c r="AF848" s="57"/>
      <c r="AH848" s="41"/>
      <c r="AV848" s="57"/>
      <c r="AX848" s="41"/>
      <c r="BL848" s="57"/>
      <c r="BN848" s="41"/>
      <c r="CB848" s="57"/>
      <c r="CD848" s="41"/>
    </row>
    <row r="849" ht="12.75" customHeight="1">
      <c r="P849" s="57"/>
      <c r="R849" s="41"/>
      <c r="AF849" s="57"/>
      <c r="AH849" s="41"/>
      <c r="AV849" s="57"/>
      <c r="AX849" s="41"/>
      <c r="BL849" s="57"/>
      <c r="BN849" s="41"/>
      <c r="CB849" s="57"/>
      <c r="CD849" s="41"/>
    </row>
    <row r="850" ht="12.75" customHeight="1">
      <c r="P850" s="57"/>
      <c r="R850" s="41"/>
      <c r="AF850" s="57"/>
      <c r="AH850" s="41"/>
      <c r="AV850" s="57"/>
      <c r="AX850" s="41"/>
      <c r="BL850" s="57"/>
      <c r="BN850" s="41"/>
      <c r="CB850" s="57"/>
      <c r="CD850" s="41"/>
    </row>
    <row r="851" ht="12.75" customHeight="1">
      <c r="P851" s="57"/>
      <c r="R851" s="41"/>
      <c r="AF851" s="57"/>
      <c r="AH851" s="41"/>
      <c r="AV851" s="57"/>
      <c r="AX851" s="41"/>
      <c r="BL851" s="57"/>
      <c r="BN851" s="41"/>
      <c r="CB851" s="57"/>
      <c r="CD851" s="41"/>
    </row>
    <row r="852" ht="12.75" customHeight="1">
      <c r="P852" s="57"/>
      <c r="R852" s="41"/>
      <c r="AF852" s="57"/>
      <c r="AH852" s="41"/>
      <c r="AV852" s="57"/>
      <c r="AX852" s="41"/>
      <c r="BL852" s="57"/>
      <c r="BN852" s="41"/>
      <c r="CB852" s="57"/>
      <c r="CD852" s="41"/>
    </row>
    <row r="853" ht="12.75" customHeight="1">
      <c r="P853" s="57"/>
      <c r="R853" s="41"/>
      <c r="AF853" s="57"/>
      <c r="AH853" s="41"/>
      <c r="AV853" s="57"/>
      <c r="AX853" s="41"/>
      <c r="BL853" s="57"/>
      <c r="BN853" s="41"/>
      <c r="CB853" s="57"/>
      <c r="CD853" s="41"/>
    </row>
    <row r="854" ht="12.75" customHeight="1">
      <c r="P854" s="57"/>
      <c r="R854" s="41"/>
      <c r="AF854" s="57"/>
      <c r="AH854" s="41"/>
      <c r="AV854" s="57"/>
      <c r="AX854" s="41"/>
      <c r="BL854" s="57"/>
      <c r="BN854" s="41"/>
      <c r="CB854" s="57"/>
      <c r="CD854" s="41"/>
    </row>
    <row r="855" ht="12.75" customHeight="1">
      <c r="P855" s="57"/>
      <c r="R855" s="41"/>
      <c r="AF855" s="57"/>
      <c r="AH855" s="41"/>
      <c r="AV855" s="57"/>
      <c r="AX855" s="41"/>
      <c r="BL855" s="57"/>
      <c r="BN855" s="41"/>
      <c r="CB855" s="57"/>
      <c r="CD855" s="41"/>
    </row>
    <row r="856" ht="12.75" customHeight="1">
      <c r="P856" s="57"/>
      <c r="R856" s="41"/>
      <c r="AF856" s="57"/>
      <c r="AH856" s="41"/>
      <c r="AV856" s="57"/>
      <c r="AX856" s="41"/>
      <c r="BL856" s="57"/>
      <c r="BN856" s="41"/>
      <c r="CB856" s="57"/>
      <c r="CD856" s="41"/>
    </row>
    <row r="857" ht="12.75" customHeight="1">
      <c r="P857" s="57"/>
      <c r="R857" s="41"/>
      <c r="AF857" s="57"/>
      <c r="AH857" s="41"/>
      <c r="AV857" s="57"/>
      <c r="AX857" s="41"/>
      <c r="BL857" s="57"/>
      <c r="BN857" s="41"/>
      <c r="CB857" s="57"/>
      <c r="CD857" s="41"/>
    </row>
    <row r="858" ht="12.75" customHeight="1">
      <c r="P858" s="57"/>
      <c r="R858" s="41"/>
      <c r="AF858" s="57"/>
      <c r="AH858" s="41"/>
      <c r="AV858" s="57"/>
      <c r="AX858" s="41"/>
      <c r="BL858" s="57"/>
      <c r="BN858" s="41"/>
      <c r="CB858" s="57"/>
      <c r="CD858" s="41"/>
    </row>
    <row r="859" ht="12.75" customHeight="1">
      <c r="P859" s="57"/>
      <c r="R859" s="41"/>
      <c r="AF859" s="57"/>
      <c r="AH859" s="41"/>
      <c r="AV859" s="57"/>
      <c r="AX859" s="41"/>
      <c r="BL859" s="57"/>
      <c r="BN859" s="41"/>
      <c r="CB859" s="57"/>
      <c r="CD859" s="41"/>
    </row>
    <row r="860" ht="12.75" customHeight="1">
      <c r="P860" s="57"/>
      <c r="R860" s="41"/>
      <c r="AF860" s="57"/>
      <c r="AH860" s="41"/>
      <c r="AV860" s="57"/>
      <c r="AX860" s="41"/>
      <c r="BL860" s="57"/>
      <c r="BN860" s="41"/>
      <c r="CB860" s="57"/>
      <c r="CD860" s="41"/>
    </row>
    <row r="861" ht="12.75" customHeight="1">
      <c r="P861" s="57"/>
      <c r="R861" s="41"/>
      <c r="AF861" s="57"/>
      <c r="AH861" s="41"/>
      <c r="AV861" s="57"/>
      <c r="AX861" s="41"/>
      <c r="BL861" s="57"/>
      <c r="BN861" s="41"/>
      <c r="CB861" s="57"/>
      <c r="CD861" s="41"/>
    </row>
    <row r="862" ht="12.75" customHeight="1">
      <c r="P862" s="57"/>
      <c r="R862" s="41"/>
      <c r="AF862" s="57"/>
      <c r="AH862" s="41"/>
      <c r="AV862" s="57"/>
      <c r="AX862" s="41"/>
      <c r="BL862" s="57"/>
      <c r="BN862" s="41"/>
      <c r="CB862" s="57"/>
      <c r="CD862" s="41"/>
    </row>
    <row r="863" ht="12.75" customHeight="1">
      <c r="P863" s="57"/>
      <c r="R863" s="41"/>
      <c r="AF863" s="57"/>
      <c r="AH863" s="41"/>
      <c r="AV863" s="57"/>
      <c r="AX863" s="41"/>
      <c r="BL863" s="57"/>
      <c r="BN863" s="41"/>
      <c r="CB863" s="57"/>
      <c r="CD863" s="41"/>
    </row>
    <row r="864" ht="12.75" customHeight="1">
      <c r="P864" s="57"/>
      <c r="R864" s="41"/>
      <c r="AF864" s="57"/>
      <c r="AH864" s="41"/>
      <c r="AV864" s="57"/>
      <c r="AX864" s="41"/>
      <c r="BL864" s="57"/>
      <c r="BN864" s="41"/>
      <c r="CB864" s="57"/>
      <c r="CD864" s="41"/>
    </row>
    <row r="865" ht="12.75" customHeight="1">
      <c r="P865" s="57"/>
      <c r="R865" s="41"/>
      <c r="AF865" s="57"/>
      <c r="AH865" s="41"/>
      <c r="AV865" s="57"/>
      <c r="AX865" s="41"/>
      <c r="BL865" s="57"/>
      <c r="BN865" s="41"/>
      <c r="CB865" s="57"/>
      <c r="CD865" s="41"/>
    </row>
    <row r="866" ht="12.75" customHeight="1">
      <c r="P866" s="57"/>
      <c r="R866" s="41"/>
      <c r="AF866" s="57"/>
      <c r="AH866" s="41"/>
      <c r="AV866" s="57"/>
      <c r="AX866" s="41"/>
      <c r="BL866" s="57"/>
      <c r="BN866" s="41"/>
      <c r="CB866" s="57"/>
      <c r="CD866" s="41"/>
    </row>
    <row r="867" ht="12.75" customHeight="1">
      <c r="P867" s="57"/>
      <c r="R867" s="41"/>
      <c r="AF867" s="57"/>
      <c r="AH867" s="41"/>
      <c r="AV867" s="57"/>
      <c r="AX867" s="41"/>
      <c r="BL867" s="57"/>
      <c r="BN867" s="41"/>
      <c r="CB867" s="57"/>
      <c r="CD867" s="41"/>
    </row>
    <row r="868" ht="12.75" customHeight="1">
      <c r="P868" s="57"/>
      <c r="R868" s="41"/>
      <c r="AF868" s="57"/>
      <c r="AH868" s="41"/>
      <c r="AV868" s="57"/>
      <c r="AX868" s="41"/>
      <c r="BL868" s="57"/>
      <c r="BN868" s="41"/>
      <c r="CB868" s="57"/>
      <c r="CD868" s="41"/>
    </row>
    <row r="869" ht="12.75" customHeight="1">
      <c r="P869" s="57"/>
      <c r="R869" s="41"/>
      <c r="AF869" s="57"/>
      <c r="AH869" s="41"/>
      <c r="AV869" s="57"/>
      <c r="AX869" s="41"/>
      <c r="BL869" s="57"/>
      <c r="BN869" s="41"/>
      <c r="CB869" s="57"/>
      <c r="CD869" s="41"/>
    </row>
    <row r="870" ht="12.75" customHeight="1">
      <c r="P870" s="57"/>
      <c r="R870" s="41"/>
      <c r="AF870" s="57"/>
      <c r="AH870" s="41"/>
      <c r="AV870" s="57"/>
      <c r="AX870" s="41"/>
      <c r="BL870" s="57"/>
      <c r="BN870" s="41"/>
      <c r="CB870" s="57"/>
      <c r="CD870" s="41"/>
    </row>
    <row r="871" ht="12.75" customHeight="1">
      <c r="P871" s="57"/>
      <c r="R871" s="41"/>
      <c r="AF871" s="57"/>
      <c r="AH871" s="41"/>
      <c r="AV871" s="57"/>
      <c r="AX871" s="41"/>
      <c r="BL871" s="57"/>
      <c r="BN871" s="41"/>
      <c r="CB871" s="57"/>
      <c r="CD871" s="41"/>
    </row>
    <row r="872" ht="12.75" customHeight="1">
      <c r="P872" s="57"/>
      <c r="R872" s="41"/>
      <c r="AF872" s="57"/>
      <c r="AH872" s="41"/>
      <c r="AV872" s="57"/>
      <c r="AX872" s="41"/>
      <c r="BL872" s="57"/>
      <c r="BN872" s="41"/>
      <c r="CB872" s="57"/>
      <c r="CD872" s="41"/>
    </row>
    <row r="873" ht="12.75" customHeight="1">
      <c r="P873" s="57"/>
      <c r="R873" s="41"/>
      <c r="AF873" s="57"/>
      <c r="AH873" s="41"/>
      <c r="AV873" s="57"/>
      <c r="AX873" s="41"/>
      <c r="BL873" s="57"/>
      <c r="BN873" s="41"/>
      <c r="CB873" s="57"/>
      <c r="CD873" s="41"/>
    </row>
    <row r="874" ht="12.75" customHeight="1">
      <c r="P874" s="57"/>
      <c r="R874" s="41"/>
      <c r="AF874" s="57"/>
      <c r="AH874" s="41"/>
      <c r="AV874" s="57"/>
      <c r="AX874" s="41"/>
      <c r="BL874" s="57"/>
      <c r="BN874" s="41"/>
      <c r="CB874" s="57"/>
      <c r="CD874" s="41"/>
    </row>
    <row r="875" ht="12.75" customHeight="1">
      <c r="P875" s="57"/>
      <c r="R875" s="41"/>
      <c r="AF875" s="57"/>
      <c r="AH875" s="41"/>
      <c r="AV875" s="57"/>
      <c r="AX875" s="41"/>
      <c r="BL875" s="57"/>
      <c r="BN875" s="41"/>
      <c r="CB875" s="57"/>
      <c r="CD875" s="41"/>
    </row>
    <row r="876" ht="12.75" customHeight="1">
      <c r="P876" s="57"/>
      <c r="R876" s="41"/>
      <c r="AF876" s="57"/>
      <c r="AH876" s="41"/>
      <c r="AV876" s="57"/>
      <c r="AX876" s="41"/>
      <c r="BL876" s="57"/>
      <c r="BN876" s="41"/>
      <c r="CB876" s="57"/>
      <c r="CD876" s="41"/>
    </row>
    <row r="877" ht="12.75" customHeight="1">
      <c r="P877" s="57"/>
      <c r="R877" s="41"/>
      <c r="AF877" s="57"/>
      <c r="AH877" s="41"/>
      <c r="AV877" s="57"/>
      <c r="AX877" s="41"/>
      <c r="BL877" s="57"/>
      <c r="BN877" s="41"/>
      <c r="CB877" s="57"/>
      <c r="CD877" s="41"/>
    </row>
    <row r="878" ht="12.75" customHeight="1">
      <c r="P878" s="57"/>
      <c r="R878" s="41"/>
      <c r="AF878" s="57"/>
      <c r="AH878" s="41"/>
      <c r="AV878" s="57"/>
      <c r="AX878" s="41"/>
      <c r="BL878" s="57"/>
      <c r="BN878" s="41"/>
      <c r="CB878" s="57"/>
      <c r="CD878" s="41"/>
    </row>
    <row r="879" ht="12.75" customHeight="1">
      <c r="P879" s="57"/>
      <c r="R879" s="41"/>
      <c r="AF879" s="57"/>
      <c r="AH879" s="41"/>
      <c r="AV879" s="57"/>
      <c r="AX879" s="41"/>
      <c r="BL879" s="57"/>
      <c r="BN879" s="41"/>
      <c r="CB879" s="57"/>
      <c r="CD879" s="41"/>
    </row>
    <row r="880" ht="12.75" customHeight="1">
      <c r="P880" s="57"/>
      <c r="R880" s="41"/>
      <c r="AF880" s="57"/>
      <c r="AH880" s="41"/>
      <c r="AV880" s="57"/>
      <c r="AX880" s="41"/>
      <c r="BL880" s="57"/>
      <c r="BN880" s="41"/>
      <c r="CB880" s="57"/>
      <c r="CD880" s="41"/>
    </row>
    <row r="881" ht="12.75" customHeight="1">
      <c r="P881" s="57"/>
      <c r="R881" s="41"/>
      <c r="AF881" s="57"/>
      <c r="AH881" s="41"/>
      <c r="AV881" s="57"/>
      <c r="AX881" s="41"/>
      <c r="BL881" s="57"/>
      <c r="BN881" s="41"/>
      <c r="CB881" s="57"/>
      <c r="CD881" s="41"/>
    </row>
    <row r="882" ht="12.75" customHeight="1">
      <c r="P882" s="57"/>
      <c r="R882" s="41"/>
      <c r="AF882" s="57"/>
      <c r="AH882" s="41"/>
      <c r="AV882" s="57"/>
      <c r="AX882" s="41"/>
      <c r="BL882" s="57"/>
      <c r="BN882" s="41"/>
      <c r="CB882" s="57"/>
      <c r="CD882" s="41"/>
    </row>
    <row r="883" ht="12.75" customHeight="1">
      <c r="P883" s="57"/>
      <c r="R883" s="41"/>
      <c r="AF883" s="57"/>
      <c r="AH883" s="41"/>
      <c r="AV883" s="57"/>
      <c r="AX883" s="41"/>
      <c r="BL883" s="57"/>
      <c r="BN883" s="41"/>
      <c r="CB883" s="57"/>
      <c r="CD883" s="41"/>
    </row>
    <row r="884" ht="12.75" customHeight="1">
      <c r="P884" s="57"/>
      <c r="R884" s="41"/>
      <c r="AF884" s="57"/>
      <c r="AH884" s="41"/>
      <c r="AV884" s="57"/>
      <c r="AX884" s="41"/>
      <c r="BL884" s="57"/>
      <c r="BN884" s="41"/>
      <c r="CB884" s="57"/>
      <c r="CD884" s="41"/>
    </row>
    <row r="885" ht="12.75" customHeight="1">
      <c r="P885" s="57"/>
      <c r="R885" s="41"/>
      <c r="AF885" s="57"/>
      <c r="AH885" s="41"/>
      <c r="AV885" s="57"/>
      <c r="AX885" s="41"/>
      <c r="BL885" s="57"/>
      <c r="BN885" s="41"/>
      <c r="CB885" s="57"/>
      <c r="CD885" s="41"/>
    </row>
    <row r="886" ht="12.75" customHeight="1">
      <c r="P886" s="57"/>
      <c r="R886" s="41"/>
      <c r="AF886" s="57"/>
      <c r="AH886" s="41"/>
      <c r="AV886" s="57"/>
      <c r="AX886" s="41"/>
      <c r="BL886" s="57"/>
      <c r="BN886" s="41"/>
      <c r="CB886" s="57"/>
      <c r="CD886" s="41"/>
    </row>
    <row r="887" ht="12.75" customHeight="1">
      <c r="P887" s="57"/>
      <c r="R887" s="41"/>
      <c r="AF887" s="57"/>
      <c r="AH887" s="41"/>
      <c r="AV887" s="57"/>
      <c r="AX887" s="41"/>
      <c r="BL887" s="57"/>
      <c r="BN887" s="41"/>
      <c r="CB887" s="57"/>
      <c r="CD887" s="41"/>
    </row>
    <row r="888" ht="12.75" customHeight="1">
      <c r="P888" s="57"/>
      <c r="R888" s="41"/>
      <c r="AF888" s="57"/>
      <c r="AH888" s="41"/>
      <c r="AV888" s="57"/>
      <c r="AX888" s="41"/>
      <c r="BL888" s="57"/>
      <c r="BN888" s="41"/>
      <c r="CB888" s="57"/>
      <c r="CD888" s="41"/>
    </row>
    <row r="889" ht="12.75" customHeight="1">
      <c r="P889" s="57"/>
      <c r="R889" s="41"/>
      <c r="AF889" s="57"/>
      <c r="AH889" s="41"/>
      <c r="AV889" s="57"/>
      <c r="AX889" s="41"/>
      <c r="BL889" s="57"/>
      <c r="BN889" s="41"/>
      <c r="CB889" s="57"/>
      <c r="CD889" s="41"/>
    </row>
    <row r="890" ht="12.75" customHeight="1">
      <c r="P890" s="57"/>
      <c r="R890" s="41"/>
      <c r="AF890" s="57"/>
      <c r="AH890" s="41"/>
      <c r="AV890" s="57"/>
      <c r="AX890" s="41"/>
      <c r="BL890" s="57"/>
      <c r="BN890" s="41"/>
      <c r="CB890" s="57"/>
      <c r="CD890" s="41"/>
    </row>
    <row r="891" ht="12.75" customHeight="1">
      <c r="P891" s="57"/>
      <c r="R891" s="41"/>
      <c r="AF891" s="57"/>
      <c r="AH891" s="41"/>
      <c r="AV891" s="57"/>
      <c r="AX891" s="41"/>
      <c r="BL891" s="57"/>
      <c r="BN891" s="41"/>
      <c r="CB891" s="57"/>
      <c r="CD891" s="41"/>
    </row>
    <row r="892" ht="12.75" customHeight="1">
      <c r="P892" s="57"/>
      <c r="R892" s="41"/>
      <c r="AF892" s="57"/>
      <c r="AH892" s="41"/>
      <c r="AV892" s="57"/>
      <c r="AX892" s="41"/>
      <c r="BL892" s="57"/>
      <c r="BN892" s="41"/>
      <c r="CB892" s="57"/>
      <c r="CD892" s="41"/>
    </row>
    <row r="893" ht="12.75" customHeight="1">
      <c r="P893" s="57"/>
      <c r="R893" s="41"/>
      <c r="AF893" s="57"/>
      <c r="AH893" s="41"/>
      <c r="AV893" s="57"/>
      <c r="AX893" s="41"/>
      <c r="BL893" s="57"/>
      <c r="BN893" s="41"/>
      <c r="CB893" s="57"/>
      <c r="CD893" s="41"/>
    </row>
    <row r="894" ht="12.75" customHeight="1">
      <c r="P894" s="57"/>
      <c r="R894" s="41"/>
      <c r="AF894" s="57"/>
      <c r="AH894" s="41"/>
      <c r="AV894" s="57"/>
      <c r="AX894" s="41"/>
      <c r="BL894" s="57"/>
      <c r="BN894" s="41"/>
      <c r="CB894" s="57"/>
      <c r="CD894" s="41"/>
    </row>
    <row r="895" ht="12.75" customHeight="1">
      <c r="P895" s="57"/>
      <c r="R895" s="41"/>
      <c r="AF895" s="57"/>
      <c r="AH895" s="41"/>
      <c r="AV895" s="57"/>
      <c r="AX895" s="41"/>
      <c r="BL895" s="57"/>
      <c r="BN895" s="41"/>
      <c r="CB895" s="57"/>
      <c r="CD895" s="41"/>
    </row>
    <row r="896" ht="12.75" customHeight="1">
      <c r="P896" s="57"/>
      <c r="R896" s="41"/>
      <c r="AF896" s="57"/>
      <c r="AH896" s="41"/>
      <c r="AV896" s="57"/>
      <c r="AX896" s="41"/>
      <c r="BL896" s="57"/>
      <c r="BN896" s="41"/>
      <c r="CB896" s="57"/>
      <c r="CD896" s="41"/>
    </row>
    <row r="897" ht="12.75" customHeight="1">
      <c r="P897" s="57"/>
      <c r="R897" s="41"/>
      <c r="AF897" s="57"/>
      <c r="AH897" s="41"/>
      <c r="AV897" s="57"/>
      <c r="AX897" s="41"/>
      <c r="BL897" s="57"/>
      <c r="BN897" s="41"/>
      <c r="CB897" s="57"/>
      <c r="CD897" s="41"/>
    </row>
    <row r="898" ht="12.75" customHeight="1">
      <c r="P898" s="57"/>
      <c r="R898" s="41"/>
      <c r="AF898" s="57"/>
      <c r="AH898" s="41"/>
      <c r="AV898" s="57"/>
      <c r="AX898" s="41"/>
      <c r="BL898" s="57"/>
      <c r="BN898" s="41"/>
      <c r="CB898" s="57"/>
      <c r="CD898" s="41"/>
    </row>
    <row r="899" ht="12.75" customHeight="1">
      <c r="P899" s="57"/>
      <c r="R899" s="41"/>
      <c r="AF899" s="57"/>
      <c r="AH899" s="41"/>
      <c r="AV899" s="57"/>
      <c r="AX899" s="41"/>
      <c r="BL899" s="57"/>
      <c r="BN899" s="41"/>
      <c r="CB899" s="57"/>
      <c r="CD899" s="41"/>
    </row>
    <row r="900" ht="12.75" customHeight="1">
      <c r="P900" s="57"/>
      <c r="R900" s="41"/>
      <c r="AF900" s="57"/>
      <c r="AH900" s="41"/>
      <c r="AV900" s="57"/>
      <c r="AX900" s="41"/>
      <c r="BL900" s="57"/>
      <c r="BN900" s="41"/>
      <c r="CB900" s="57"/>
      <c r="CD900" s="41"/>
    </row>
    <row r="901" ht="12.75" customHeight="1">
      <c r="P901" s="57"/>
      <c r="R901" s="41"/>
      <c r="AF901" s="57"/>
      <c r="AH901" s="41"/>
      <c r="AV901" s="57"/>
      <c r="AX901" s="41"/>
      <c r="BL901" s="57"/>
      <c r="BN901" s="41"/>
      <c r="CB901" s="57"/>
      <c r="CD901" s="41"/>
    </row>
    <row r="902" ht="12.75" customHeight="1">
      <c r="P902" s="57"/>
      <c r="R902" s="41"/>
      <c r="AF902" s="57"/>
      <c r="AH902" s="41"/>
      <c r="AV902" s="57"/>
      <c r="AX902" s="41"/>
      <c r="BL902" s="57"/>
      <c r="BN902" s="41"/>
      <c r="CB902" s="57"/>
      <c r="CD902" s="41"/>
    </row>
    <row r="903" ht="12.75" customHeight="1">
      <c r="P903" s="57"/>
      <c r="R903" s="41"/>
      <c r="AF903" s="57"/>
      <c r="AH903" s="41"/>
      <c r="AV903" s="57"/>
      <c r="AX903" s="41"/>
      <c r="BL903" s="57"/>
      <c r="BN903" s="41"/>
      <c r="CB903" s="57"/>
      <c r="CD903" s="41"/>
    </row>
    <row r="904" ht="12.75" customHeight="1">
      <c r="P904" s="57"/>
      <c r="R904" s="41"/>
      <c r="AF904" s="57"/>
      <c r="AH904" s="41"/>
      <c r="AV904" s="57"/>
      <c r="AX904" s="41"/>
      <c r="BL904" s="57"/>
      <c r="BN904" s="41"/>
      <c r="CB904" s="57"/>
      <c r="CD904" s="41"/>
    </row>
    <row r="905" ht="12.75" customHeight="1">
      <c r="P905" s="57"/>
      <c r="R905" s="41"/>
      <c r="AF905" s="57"/>
      <c r="AH905" s="41"/>
      <c r="AV905" s="57"/>
      <c r="AX905" s="41"/>
      <c r="BL905" s="57"/>
      <c r="BN905" s="41"/>
      <c r="CB905" s="57"/>
      <c r="CD905" s="41"/>
    </row>
    <row r="906" ht="12.75" customHeight="1">
      <c r="P906" s="57"/>
      <c r="R906" s="41"/>
      <c r="AF906" s="57"/>
      <c r="AH906" s="41"/>
      <c r="AV906" s="57"/>
      <c r="AX906" s="41"/>
      <c r="BL906" s="57"/>
      <c r="BN906" s="41"/>
      <c r="CB906" s="57"/>
      <c r="CD906" s="41"/>
    </row>
    <row r="907" ht="12.75" customHeight="1">
      <c r="P907" s="57"/>
      <c r="R907" s="41"/>
      <c r="AF907" s="57"/>
      <c r="AH907" s="41"/>
      <c r="AV907" s="57"/>
      <c r="AX907" s="41"/>
      <c r="BL907" s="57"/>
      <c r="BN907" s="41"/>
      <c r="CB907" s="57"/>
      <c r="CD907" s="41"/>
    </row>
    <row r="908" ht="12.75" customHeight="1">
      <c r="P908" s="57"/>
      <c r="R908" s="41"/>
      <c r="AF908" s="57"/>
      <c r="AH908" s="41"/>
      <c r="AV908" s="57"/>
      <c r="AX908" s="41"/>
      <c r="BL908" s="57"/>
      <c r="BN908" s="41"/>
      <c r="CB908" s="57"/>
      <c r="CD908" s="41"/>
    </row>
    <row r="909" ht="12.75" customHeight="1">
      <c r="P909" s="57"/>
      <c r="R909" s="41"/>
      <c r="AF909" s="57"/>
      <c r="AH909" s="41"/>
      <c r="AV909" s="57"/>
      <c r="AX909" s="41"/>
      <c r="BL909" s="57"/>
      <c r="BN909" s="41"/>
      <c r="CB909" s="57"/>
      <c r="CD909" s="41"/>
    </row>
    <row r="910" ht="12.75" customHeight="1">
      <c r="P910" s="57"/>
      <c r="R910" s="41"/>
      <c r="AF910" s="57"/>
      <c r="AH910" s="41"/>
      <c r="AV910" s="57"/>
      <c r="AX910" s="41"/>
      <c r="BL910" s="57"/>
      <c r="BN910" s="41"/>
      <c r="CB910" s="57"/>
      <c r="CD910" s="41"/>
    </row>
    <row r="911" ht="12.75" customHeight="1">
      <c r="P911" s="57"/>
      <c r="R911" s="41"/>
      <c r="AF911" s="57"/>
      <c r="AH911" s="41"/>
      <c r="AV911" s="57"/>
      <c r="AX911" s="41"/>
      <c r="BL911" s="57"/>
      <c r="BN911" s="41"/>
      <c r="CB911" s="57"/>
      <c r="CD911" s="41"/>
    </row>
    <row r="912" ht="12.75" customHeight="1">
      <c r="P912" s="57"/>
      <c r="R912" s="41"/>
      <c r="AF912" s="57"/>
      <c r="AH912" s="41"/>
      <c r="AV912" s="57"/>
      <c r="AX912" s="41"/>
      <c r="BL912" s="57"/>
      <c r="BN912" s="41"/>
      <c r="CB912" s="57"/>
      <c r="CD912" s="41"/>
    </row>
    <row r="913" ht="12.75" customHeight="1">
      <c r="P913" s="57"/>
      <c r="R913" s="41"/>
      <c r="AF913" s="57"/>
      <c r="AH913" s="41"/>
      <c r="AV913" s="57"/>
      <c r="AX913" s="41"/>
      <c r="BL913" s="57"/>
      <c r="BN913" s="41"/>
      <c r="CB913" s="57"/>
      <c r="CD913" s="41"/>
    </row>
    <row r="914" ht="12.75" customHeight="1">
      <c r="P914" s="57"/>
      <c r="R914" s="41"/>
      <c r="AF914" s="57"/>
      <c r="AH914" s="41"/>
      <c r="AV914" s="57"/>
      <c r="AX914" s="41"/>
      <c r="BL914" s="57"/>
      <c r="BN914" s="41"/>
      <c r="CB914" s="57"/>
      <c r="CD914" s="41"/>
    </row>
    <row r="915" ht="12.75" customHeight="1">
      <c r="P915" s="57"/>
      <c r="R915" s="41"/>
      <c r="AF915" s="57"/>
      <c r="AH915" s="41"/>
      <c r="AV915" s="57"/>
      <c r="AX915" s="41"/>
      <c r="BL915" s="57"/>
      <c r="BN915" s="41"/>
      <c r="CB915" s="57"/>
      <c r="CD915" s="41"/>
    </row>
    <row r="916" ht="12.75" customHeight="1">
      <c r="P916" s="57"/>
      <c r="R916" s="41"/>
      <c r="AF916" s="57"/>
      <c r="AH916" s="41"/>
      <c r="AV916" s="57"/>
      <c r="AX916" s="41"/>
      <c r="BL916" s="57"/>
      <c r="BN916" s="41"/>
      <c r="CB916" s="57"/>
      <c r="CD916" s="41"/>
    </row>
    <row r="917" ht="12.75" customHeight="1">
      <c r="P917" s="57"/>
      <c r="R917" s="41"/>
      <c r="AF917" s="57"/>
      <c r="AH917" s="41"/>
      <c r="AV917" s="57"/>
      <c r="AX917" s="41"/>
      <c r="BL917" s="57"/>
      <c r="BN917" s="41"/>
      <c r="CB917" s="57"/>
      <c r="CD917" s="41"/>
    </row>
    <row r="918" ht="12.75" customHeight="1">
      <c r="P918" s="57"/>
      <c r="R918" s="41"/>
      <c r="AF918" s="57"/>
      <c r="AH918" s="41"/>
      <c r="AV918" s="57"/>
      <c r="AX918" s="41"/>
      <c r="BL918" s="57"/>
      <c r="BN918" s="41"/>
      <c r="CB918" s="57"/>
      <c r="CD918" s="41"/>
    </row>
    <row r="919" ht="12.75" customHeight="1">
      <c r="P919" s="57"/>
      <c r="R919" s="41"/>
      <c r="AF919" s="57"/>
      <c r="AH919" s="41"/>
      <c r="AV919" s="57"/>
      <c r="AX919" s="41"/>
      <c r="BL919" s="57"/>
      <c r="BN919" s="41"/>
      <c r="CB919" s="57"/>
      <c r="CD919" s="41"/>
    </row>
    <row r="920" ht="12.75" customHeight="1">
      <c r="P920" s="57"/>
      <c r="R920" s="41"/>
      <c r="AF920" s="57"/>
      <c r="AH920" s="41"/>
      <c r="AV920" s="57"/>
      <c r="AX920" s="41"/>
      <c r="BL920" s="57"/>
      <c r="BN920" s="41"/>
      <c r="CB920" s="57"/>
      <c r="CD920" s="41"/>
    </row>
    <row r="921" ht="12.75" customHeight="1">
      <c r="P921" s="57"/>
      <c r="R921" s="41"/>
      <c r="AF921" s="57"/>
      <c r="AH921" s="41"/>
      <c r="AV921" s="57"/>
      <c r="AX921" s="41"/>
      <c r="BL921" s="57"/>
      <c r="BN921" s="41"/>
      <c r="CB921" s="57"/>
      <c r="CD921" s="41"/>
    </row>
    <row r="922" ht="12.75" customHeight="1">
      <c r="P922" s="57"/>
      <c r="R922" s="41"/>
      <c r="AF922" s="57"/>
      <c r="AH922" s="41"/>
      <c r="AV922" s="57"/>
      <c r="AX922" s="41"/>
      <c r="BL922" s="57"/>
      <c r="BN922" s="41"/>
      <c r="CB922" s="57"/>
      <c r="CD922" s="41"/>
    </row>
    <row r="923" ht="12.75" customHeight="1">
      <c r="P923" s="57"/>
      <c r="R923" s="41"/>
      <c r="AF923" s="57"/>
      <c r="AH923" s="41"/>
      <c r="AV923" s="57"/>
      <c r="AX923" s="41"/>
      <c r="BL923" s="57"/>
      <c r="BN923" s="41"/>
      <c r="CB923" s="57"/>
      <c r="CD923" s="41"/>
    </row>
    <row r="924" ht="12.75" customHeight="1">
      <c r="P924" s="57"/>
      <c r="R924" s="41"/>
      <c r="AF924" s="57"/>
      <c r="AH924" s="41"/>
      <c r="AV924" s="57"/>
      <c r="AX924" s="41"/>
      <c r="BL924" s="57"/>
      <c r="BN924" s="41"/>
      <c r="CB924" s="57"/>
      <c r="CD924" s="41"/>
    </row>
    <row r="925" ht="12.75" customHeight="1">
      <c r="P925" s="57"/>
      <c r="R925" s="41"/>
      <c r="AF925" s="57"/>
      <c r="AH925" s="41"/>
      <c r="AV925" s="57"/>
      <c r="AX925" s="41"/>
      <c r="BL925" s="57"/>
      <c r="BN925" s="41"/>
      <c r="CB925" s="57"/>
      <c r="CD925" s="41"/>
    </row>
    <row r="926" ht="12.75" customHeight="1">
      <c r="P926" s="57"/>
      <c r="R926" s="41"/>
      <c r="AF926" s="57"/>
      <c r="AH926" s="41"/>
      <c r="AV926" s="57"/>
      <c r="AX926" s="41"/>
      <c r="BL926" s="57"/>
      <c r="BN926" s="41"/>
      <c r="CB926" s="57"/>
      <c r="CD926" s="41"/>
    </row>
    <row r="927" ht="12.75" customHeight="1">
      <c r="P927" s="57"/>
      <c r="R927" s="41"/>
      <c r="AF927" s="57"/>
      <c r="AH927" s="41"/>
      <c r="AV927" s="57"/>
      <c r="AX927" s="41"/>
      <c r="BL927" s="57"/>
      <c r="BN927" s="41"/>
      <c r="CB927" s="57"/>
      <c r="CD927" s="41"/>
    </row>
    <row r="928" ht="12.75" customHeight="1">
      <c r="P928" s="57"/>
      <c r="R928" s="41"/>
      <c r="AF928" s="57"/>
      <c r="AH928" s="41"/>
      <c r="AV928" s="57"/>
      <c r="AX928" s="41"/>
      <c r="BL928" s="57"/>
      <c r="BN928" s="41"/>
      <c r="CB928" s="57"/>
      <c r="CD928" s="41"/>
    </row>
    <row r="929" ht="12.75" customHeight="1">
      <c r="P929" s="57"/>
      <c r="R929" s="41"/>
      <c r="AF929" s="57"/>
      <c r="AH929" s="41"/>
      <c r="AV929" s="57"/>
      <c r="AX929" s="41"/>
      <c r="BL929" s="57"/>
      <c r="BN929" s="41"/>
      <c r="CB929" s="57"/>
      <c r="CD929" s="41"/>
    </row>
    <row r="930" ht="12.75" customHeight="1">
      <c r="P930" s="57"/>
      <c r="R930" s="41"/>
      <c r="AF930" s="57"/>
      <c r="AH930" s="41"/>
      <c r="AV930" s="57"/>
      <c r="AX930" s="41"/>
      <c r="BL930" s="57"/>
      <c r="BN930" s="41"/>
      <c r="CB930" s="57"/>
      <c r="CD930" s="41"/>
    </row>
    <row r="931" ht="12.75" customHeight="1">
      <c r="P931" s="57"/>
      <c r="R931" s="41"/>
      <c r="AF931" s="57"/>
      <c r="AH931" s="41"/>
      <c r="AV931" s="57"/>
      <c r="AX931" s="41"/>
      <c r="BL931" s="57"/>
      <c r="BN931" s="41"/>
      <c r="CB931" s="57"/>
      <c r="CD931" s="41"/>
    </row>
    <row r="932" ht="12.75" customHeight="1">
      <c r="P932" s="57"/>
      <c r="R932" s="41"/>
      <c r="AF932" s="57"/>
      <c r="AH932" s="41"/>
      <c r="AV932" s="57"/>
      <c r="AX932" s="41"/>
      <c r="BL932" s="57"/>
      <c r="BN932" s="41"/>
      <c r="CB932" s="57"/>
      <c r="CD932" s="41"/>
    </row>
    <row r="933" ht="12.75" customHeight="1">
      <c r="P933" s="57"/>
      <c r="R933" s="41"/>
      <c r="AF933" s="57"/>
      <c r="AH933" s="41"/>
      <c r="AV933" s="57"/>
      <c r="AX933" s="41"/>
      <c r="BL933" s="57"/>
      <c r="BN933" s="41"/>
      <c r="CB933" s="57"/>
      <c r="CD933" s="41"/>
    </row>
    <row r="934" ht="12.75" customHeight="1">
      <c r="P934" s="57"/>
      <c r="R934" s="41"/>
      <c r="AF934" s="57"/>
      <c r="AH934" s="41"/>
      <c r="AV934" s="57"/>
      <c r="AX934" s="41"/>
      <c r="BL934" s="57"/>
      <c r="BN934" s="41"/>
      <c r="CB934" s="57"/>
      <c r="CD934" s="41"/>
    </row>
    <row r="935" ht="12.75" customHeight="1">
      <c r="P935" s="57"/>
      <c r="R935" s="41"/>
      <c r="AF935" s="57"/>
      <c r="AH935" s="41"/>
      <c r="AV935" s="57"/>
      <c r="AX935" s="41"/>
      <c r="BL935" s="57"/>
      <c r="BN935" s="41"/>
      <c r="CB935" s="57"/>
      <c r="CD935" s="41"/>
    </row>
    <row r="936" ht="12.75" customHeight="1">
      <c r="P936" s="57"/>
      <c r="R936" s="41"/>
      <c r="AF936" s="57"/>
      <c r="AH936" s="41"/>
      <c r="AV936" s="57"/>
      <c r="AX936" s="41"/>
      <c r="BL936" s="57"/>
      <c r="BN936" s="41"/>
      <c r="CB936" s="57"/>
      <c r="CD936" s="41"/>
    </row>
    <row r="937" ht="12.75" customHeight="1">
      <c r="P937" s="57"/>
      <c r="R937" s="41"/>
      <c r="AF937" s="57"/>
      <c r="AH937" s="41"/>
      <c r="AV937" s="57"/>
      <c r="AX937" s="41"/>
      <c r="BL937" s="57"/>
      <c r="BN937" s="41"/>
      <c r="CB937" s="57"/>
      <c r="CD937" s="41"/>
    </row>
    <row r="938" ht="12.75" customHeight="1">
      <c r="P938" s="57"/>
      <c r="R938" s="41"/>
      <c r="AF938" s="57"/>
      <c r="AH938" s="41"/>
      <c r="AV938" s="57"/>
      <c r="AX938" s="41"/>
      <c r="BL938" s="57"/>
      <c r="BN938" s="41"/>
      <c r="CB938" s="57"/>
      <c r="CD938" s="41"/>
    </row>
    <row r="939" ht="12.75" customHeight="1">
      <c r="P939" s="57"/>
      <c r="R939" s="41"/>
      <c r="AF939" s="57"/>
      <c r="AH939" s="41"/>
      <c r="AV939" s="57"/>
      <c r="AX939" s="41"/>
      <c r="BL939" s="57"/>
      <c r="BN939" s="41"/>
      <c r="CB939" s="57"/>
      <c r="CD939" s="41"/>
    </row>
    <row r="940" ht="12.75" customHeight="1">
      <c r="P940" s="57"/>
      <c r="R940" s="41"/>
      <c r="AF940" s="57"/>
      <c r="AH940" s="41"/>
      <c r="AV940" s="57"/>
      <c r="AX940" s="41"/>
      <c r="BL940" s="57"/>
      <c r="BN940" s="41"/>
      <c r="CB940" s="57"/>
      <c r="CD940" s="41"/>
    </row>
    <row r="941" ht="12.75" customHeight="1">
      <c r="P941" s="57"/>
      <c r="R941" s="41"/>
      <c r="AF941" s="57"/>
      <c r="AH941" s="41"/>
      <c r="AV941" s="57"/>
      <c r="AX941" s="41"/>
      <c r="BL941" s="57"/>
      <c r="BN941" s="41"/>
      <c r="CB941" s="57"/>
      <c r="CD941" s="41"/>
    </row>
    <row r="942" ht="12.75" customHeight="1">
      <c r="P942" s="57"/>
      <c r="R942" s="41"/>
      <c r="AF942" s="57"/>
      <c r="AH942" s="41"/>
      <c r="AV942" s="57"/>
      <c r="AX942" s="41"/>
      <c r="BL942" s="57"/>
      <c r="BN942" s="41"/>
      <c r="CB942" s="57"/>
      <c r="CD942" s="41"/>
    </row>
    <row r="943" ht="12.75" customHeight="1">
      <c r="P943" s="57"/>
      <c r="R943" s="41"/>
      <c r="AF943" s="57"/>
      <c r="AH943" s="41"/>
      <c r="AV943" s="57"/>
      <c r="AX943" s="41"/>
      <c r="BL943" s="57"/>
      <c r="BN943" s="41"/>
      <c r="CB943" s="57"/>
      <c r="CD943" s="41"/>
    </row>
    <row r="944" ht="12.75" customHeight="1">
      <c r="P944" s="57"/>
      <c r="R944" s="41"/>
      <c r="AF944" s="57"/>
      <c r="AH944" s="41"/>
      <c r="AV944" s="57"/>
      <c r="AX944" s="41"/>
      <c r="BL944" s="57"/>
      <c r="BN944" s="41"/>
      <c r="CB944" s="57"/>
      <c r="CD944" s="41"/>
    </row>
    <row r="945" ht="12.75" customHeight="1">
      <c r="P945" s="57"/>
      <c r="R945" s="41"/>
      <c r="AF945" s="57"/>
      <c r="AH945" s="41"/>
      <c r="AV945" s="57"/>
      <c r="AX945" s="41"/>
      <c r="BL945" s="57"/>
      <c r="BN945" s="41"/>
      <c r="CB945" s="57"/>
      <c r="CD945" s="41"/>
    </row>
    <row r="946" ht="12.75" customHeight="1">
      <c r="P946" s="57"/>
      <c r="R946" s="41"/>
      <c r="AF946" s="57"/>
      <c r="AH946" s="41"/>
      <c r="AV946" s="57"/>
      <c r="AX946" s="41"/>
      <c r="BL946" s="57"/>
      <c r="BN946" s="41"/>
      <c r="CB946" s="57"/>
      <c r="CD946" s="41"/>
    </row>
    <row r="947" ht="12.75" customHeight="1">
      <c r="P947" s="57"/>
      <c r="R947" s="41"/>
      <c r="AF947" s="57"/>
      <c r="AH947" s="41"/>
      <c r="AV947" s="57"/>
      <c r="AX947" s="41"/>
      <c r="BL947" s="57"/>
      <c r="BN947" s="41"/>
      <c r="CB947" s="57"/>
      <c r="CD947" s="41"/>
    </row>
    <row r="948" ht="12.75" customHeight="1">
      <c r="P948" s="57"/>
      <c r="R948" s="41"/>
      <c r="AF948" s="57"/>
      <c r="AH948" s="41"/>
      <c r="AV948" s="57"/>
      <c r="AX948" s="41"/>
      <c r="BL948" s="57"/>
      <c r="BN948" s="41"/>
      <c r="CB948" s="57"/>
      <c r="CD948" s="41"/>
    </row>
    <row r="949" ht="12.75" customHeight="1">
      <c r="P949" s="57"/>
      <c r="R949" s="41"/>
      <c r="AF949" s="57"/>
      <c r="AH949" s="41"/>
      <c r="AV949" s="57"/>
      <c r="AX949" s="41"/>
      <c r="BL949" s="57"/>
      <c r="BN949" s="41"/>
      <c r="CB949" s="57"/>
      <c r="CD949" s="41"/>
    </row>
    <row r="950" ht="12.75" customHeight="1">
      <c r="P950" s="57"/>
      <c r="R950" s="41"/>
      <c r="AF950" s="57"/>
      <c r="AH950" s="41"/>
      <c r="AV950" s="57"/>
      <c r="AX950" s="41"/>
      <c r="BL950" s="57"/>
      <c r="BN950" s="41"/>
      <c r="CB950" s="57"/>
      <c r="CD950" s="41"/>
    </row>
    <row r="951" ht="12.75" customHeight="1">
      <c r="P951" s="57"/>
      <c r="R951" s="41"/>
      <c r="AF951" s="57"/>
      <c r="AH951" s="41"/>
      <c r="AV951" s="57"/>
      <c r="AX951" s="41"/>
      <c r="BL951" s="57"/>
      <c r="BN951" s="41"/>
      <c r="CB951" s="57"/>
      <c r="CD951" s="41"/>
    </row>
    <row r="952" ht="12.75" customHeight="1">
      <c r="P952" s="57"/>
      <c r="R952" s="41"/>
      <c r="AF952" s="57"/>
      <c r="AH952" s="41"/>
      <c r="AV952" s="57"/>
      <c r="AX952" s="41"/>
      <c r="BL952" s="57"/>
      <c r="BN952" s="41"/>
      <c r="CB952" s="57"/>
      <c r="CD952" s="41"/>
    </row>
    <row r="953" ht="12.75" customHeight="1">
      <c r="P953" s="57"/>
      <c r="R953" s="41"/>
      <c r="AF953" s="57"/>
      <c r="AH953" s="41"/>
      <c r="AV953" s="57"/>
      <c r="AX953" s="41"/>
      <c r="BL953" s="57"/>
      <c r="BN953" s="41"/>
      <c r="CB953" s="57"/>
      <c r="CD953" s="41"/>
    </row>
    <row r="954" ht="12.75" customHeight="1">
      <c r="P954" s="57"/>
      <c r="R954" s="41"/>
      <c r="AF954" s="57"/>
      <c r="AH954" s="41"/>
      <c r="AV954" s="57"/>
      <c r="AX954" s="41"/>
      <c r="BL954" s="57"/>
      <c r="BN954" s="41"/>
      <c r="CB954" s="57"/>
      <c r="CD954" s="41"/>
    </row>
    <row r="955" ht="12.75" customHeight="1">
      <c r="P955" s="57"/>
      <c r="R955" s="41"/>
      <c r="AF955" s="57"/>
      <c r="AH955" s="41"/>
      <c r="AV955" s="57"/>
      <c r="AX955" s="41"/>
      <c r="BL955" s="57"/>
      <c r="BN955" s="41"/>
      <c r="CB955" s="57"/>
      <c r="CD955" s="41"/>
    </row>
    <row r="956" ht="12.75" customHeight="1">
      <c r="P956" s="57"/>
      <c r="R956" s="41"/>
      <c r="AF956" s="57"/>
      <c r="AH956" s="41"/>
      <c r="AV956" s="57"/>
      <c r="AX956" s="41"/>
      <c r="BL956" s="57"/>
      <c r="BN956" s="41"/>
      <c r="CB956" s="57"/>
      <c r="CD956" s="41"/>
    </row>
    <row r="957" ht="12.75" customHeight="1">
      <c r="P957" s="57"/>
      <c r="R957" s="41"/>
      <c r="AF957" s="57"/>
      <c r="AH957" s="41"/>
      <c r="AV957" s="57"/>
      <c r="AX957" s="41"/>
      <c r="BL957" s="57"/>
      <c r="BN957" s="41"/>
      <c r="CB957" s="57"/>
      <c r="CD957" s="41"/>
    </row>
    <row r="958" ht="12.75" customHeight="1">
      <c r="P958" s="57"/>
      <c r="R958" s="41"/>
      <c r="AF958" s="57"/>
      <c r="AH958" s="41"/>
      <c r="AV958" s="57"/>
      <c r="AX958" s="41"/>
      <c r="BL958" s="57"/>
      <c r="BN958" s="41"/>
      <c r="CB958" s="57"/>
      <c r="CD958" s="41"/>
    </row>
    <row r="959" ht="12.75" customHeight="1">
      <c r="P959" s="57"/>
      <c r="R959" s="41"/>
      <c r="AF959" s="57"/>
      <c r="AH959" s="41"/>
      <c r="AV959" s="57"/>
      <c r="AX959" s="41"/>
      <c r="BL959" s="57"/>
      <c r="BN959" s="41"/>
      <c r="CB959" s="57"/>
      <c r="CD959" s="41"/>
    </row>
    <row r="960" ht="12.75" customHeight="1">
      <c r="P960" s="57"/>
      <c r="R960" s="41"/>
      <c r="AF960" s="57"/>
      <c r="AH960" s="41"/>
      <c r="AV960" s="57"/>
      <c r="AX960" s="41"/>
      <c r="BL960" s="57"/>
      <c r="BN960" s="41"/>
      <c r="CB960" s="57"/>
      <c r="CD960" s="41"/>
    </row>
    <row r="961" ht="12.75" customHeight="1">
      <c r="P961" s="57"/>
      <c r="R961" s="41"/>
      <c r="AF961" s="57"/>
      <c r="AH961" s="41"/>
      <c r="AV961" s="57"/>
      <c r="AX961" s="41"/>
      <c r="BL961" s="57"/>
      <c r="BN961" s="41"/>
      <c r="CB961" s="57"/>
      <c r="CD961" s="41"/>
    </row>
    <row r="962" ht="12.75" customHeight="1">
      <c r="P962" s="57"/>
      <c r="R962" s="41"/>
      <c r="AF962" s="57"/>
      <c r="AH962" s="41"/>
      <c r="AV962" s="57"/>
      <c r="AX962" s="41"/>
      <c r="BL962" s="57"/>
      <c r="BN962" s="41"/>
      <c r="CB962" s="57"/>
      <c r="CD962" s="41"/>
    </row>
    <row r="963" ht="12.75" customHeight="1">
      <c r="P963" s="57"/>
      <c r="R963" s="41"/>
      <c r="AF963" s="57"/>
      <c r="AH963" s="41"/>
      <c r="AV963" s="57"/>
      <c r="AX963" s="41"/>
      <c r="BL963" s="57"/>
      <c r="BN963" s="41"/>
      <c r="CB963" s="57"/>
      <c r="CD963" s="41"/>
    </row>
    <row r="964" ht="12.75" customHeight="1">
      <c r="P964" s="57"/>
      <c r="R964" s="41"/>
      <c r="AF964" s="57"/>
      <c r="AH964" s="41"/>
      <c r="AV964" s="57"/>
      <c r="AX964" s="41"/>
      <c r="BL964" s="57"/>
      <c r="BN964" s="41"/>
      <c r="CB964" s="57"/>
      <c r="CD964" s="41"/>
    </row>
    <row r="965" ht="12.75" customHeight="1">
      <c r="P965" s="57"/>
      <c r="R965" s="41"/>
      <c r="AF965" s="57"/>
      <c r="AH965" s="41"/>
      <c r="AV965" s="57"/>
      <c r="AX965" s="41"/>
      <c r="BL965" s="57"/>
      <c r="BN965" s="41"/>
      <c r="CB965" s="57"/>
      <c r="CD965" s="41"/>
    </row>
    <row r="966" ht="12.75" customHeight="1">
      <c r="P966" s="57"/>
      <c r="R966" s="41"/>
      <c r="AF966" s="57"/>
      <c r="AH966" s="41"/>
      <c r="AV966" s="57"/>
      <c r="AX966" s="41"/>
      <c r="BL966" s="57"/>
      <c r="BN966" s="41"/>
      <c r="CB966" s="57"/>
      <c r="CD966" s="41"/>
    </row>
    <row r="967" ht="12.75" customHeight="1">
      <c r="P967" s="57"/>
      <c r="R967" s="41"/>
      <c r="AF967" s="57"/>
      <c r="AH967" s="41"/>
      <c r="AV967" s="57"/>
      <c r="AX967" s="41"/>
      <c r="BL967" s="57"/>
      <c r="BN967" s="41"/>
      <c r="CB967" s="57"/>
      <c r="CD967" s="41"/>
    </row>
    <row r="968" ht="12.75" customHeight="1">
      <c r="P968" s="57"/>
      <c r="R968" s="41"/>
      <c r="AF968" s="57"/>
      <c r="AH968" s="41"/>
      <c r="AV968" s="57"/>
      <c r="AX968" s="41"/>
      <c r="BL968" s="57"/>
      <c r="BN968" s="41"/>
      <c r="CB968" s="57"/>
      <c r="CD968" s="41"/>
    </row>
    <row r="969" ht="12.75" customHeight="1">
      <c r="P969" s="57"/>
      <c r="R969" s="41"/>
      <c r="AF969" s="57"/>
      <c r="AH969" s="41"/>
      <c r="AV969" s="57"/>
      <c r="AX969" s="41"/>
      <c r="BL969" s="57"/>
      <c r="BN969" s="41"/>
      <c r="CB969" s="57"/>
      <c r="CD969" s="41"/>
    </row>
    <row r="970" ht="12.75" customHeight="1">
      <c r="P970" s="57"/>
      <c r="R970" s="41"/>
      <c r="AF970" s="57"/>
      <c r="AH970" s="41"/>
      <c r="AV970" s="57"/>
      <c r="AX970" s="41"/>
      <c r="BL970" s="57"/>
      <c r="BN970" s="41"/>
      <c r="CB970" s="57"/>
      <c r="CD970" s="41"/>
    </row>
    <row r="971" ht="12.75" customHeight="1">
      <c r="P971" s="57"/>
      <c r="R971" s="41"/>
      <c r="AF971" s="57"/>
      <c r="AH971" s="41"/>
      <c r="AV971" s="57"/>
      <c r="AX971" s="41"/>
      <c r="BL971" s="57"/>
      <c r="BN971" s="41"/>
      <c r="CB971" s="57"/>
      <c r="CD971" s="41"/>
    </row>
    <row r="972" ht="12.75" customHeight="1">
      <c r="P972" s="57"/>
      <c r="R972" s="41"/>
      <c r="AF972" s="57"/>
      <c r="AH972" s="41"/>
      <c r="AV972" s="57"/>
      <c r="AX972" s="41"/>
      <c r="BL972" s="57"/>
      <c r="BN972" s="41"/>
      <c r="CB972" s="57"/>
      <c r="CD972" s="41"/>
    </row>
    <row r="973" ht="12.75" customHeight="1">
      <c r="P973" s="57"/>
      <c r="R973" s="41"/>
      <c r="AF973" s="57"/>
      <c r="AH973" s="41"/>
      <c r="AV973" s="57"/>
      <c r="AX973" s="41"/>
      <c r="BL973" s="57"/>
      <c r="BN973" s="41"/>
      <c r="CB973" s="57"/>
      <c r="CD973" s="41"/>
    </row>
    <row r="974" ht="12.75" customHeight="1">
      <c r="P974" s="57"/>
      <c r="R974" s="41"/>
      <c r="AF974" s="57"/>
      <c r="AH974" s="41"/>
      <c r="AV974" s="57"/>
      <c r="AX974" s="41"/>
      <c r="BL974" s="57"/>
      <c r="BN974" s="41"/>
      <c r="CB974" s="57"/>
      <c r="CD974" s="41"/>
    </row>
    <row r="975" ht="12.75" customHeight="1">
      <c r="P975" s="57"/>
      <c r="R975" s="41"/>
      <c r="AF975" s="57"/>
      <c r="AH975" s="41"/>
      <c r="AV975" s="57"/>
      <c r="AX975" s="41"/>
      <c r="BL975" s="57"/>
      <c r="BN975" s="41"/>
      <c r="CB975" s="57"/>
      <c r="CD975" s="41"/>
    </row>
    <row r="976" ht="12.75" customHeight="1">
      <c r="P976" s="57"/>
      <c r="R976" s="41"/>
      <c r="AF976" s="57"/>
      <c r="AH976" s="41"/>
      <c r="AV976" s="57"/>
      <c r="AX976" s="41"/>
      <c r="BL976" s="57"/>
      <c r="BN976" s="41"/>
      <c r="CB976" s="57"/>
      <c r="CD976" s="41"/>
    </row>
    <row r="977" ht="12.75" customHeight="1">
      <c r="P977" s="57"/>
      <c r="R977" s="41"/>
      <c r="AF977" s="57"/>
      <c r="AH977" s="41"/>
      <c r="AV977" s="57"/>
      <c r="AX977" s="41"/>
      <c r="BL977" s="57"/>
      <c r="BN977" s="41"/>
      <c r="CB977" s="57"/>
      <c r="CD977" s="41"/>
    </row>
    <row r="978" ht="12.75" customHeight="1">
      <c r="P978" s="57"/>
      <c r="R978" s="41"/>
      <c r="AF978" s="57"/>
      <c r="AH978" s="41"/>
      <c r="AV978" s="57"/>
      <c r="AX978" s="41"/>
      <c r="BL978" s="57"/>
      <c r="BN978" s="41"/>
      <c r="CB978" s="57"/>
      <c r="CD978" s="41"/>
    </row>
    <row r="979" ht="12.75" customHeight="1">
      <c r="P979" s="57"/>
      <c r="R979" s="41"/>
      <c r="AF979" s="57"/>
      <c r="AH979" s="41"/>
      <c r="AV979" s="57"/>
      <c r="AX979" s="41"/>
      <c r="BL979" s="57"/>
      <c r="BN979" s="41"/>
      <c r="CB979" s="57"/>
      <c r="CD979" s="41"/>
    </row>
    <row r="980" ht="12.75" customHeight="1">
      <c r="P980" s="57"/>
      <c r="R980" s="41"/>
      <c r="AF980" s="57"/>
      <c r="AH980" s="41"/>
      <c r="AV980" s="57"/>
      <c r="AX980" s="41"/>
      <c r="BL980" s="57"/>
      <c r="BN980" s="41"/>
      <c r="CB980" s="57"/>
      <c r="CD980" s="41"/>
    </row>
    <row r="981" ht="12.75" customHeight="1">
      <c r="P981" s="57"/>
      <c r="R981" s="41"/>
      <c r="AF981" s="57"/>
      <c r="AH981" s="41"/>
      <c r="AV981" s="57"/>
      <c r="AX981" s="41"/>
      <c r="BL981" s="57"/>
      <c r="BN981" s="41"/>
      <c r="CB981" s="57"/>
      <c r="CD981" s="41"/>
    </row>
    <row r="982" ht="12.75" customHeight="1">
      <c r="P982" s="57"/>
      <c r="R982" s="41"/>
      <c r="AF982" s="57"/>
      <c r="AH982" s="41"/>
      <c r="AV982" s="57"/>
      <c r="AX982" s="41"/>
      <c r="BL982" s="57"/>
      <c r="BN982" s="41"/>
      <c r="CB982" s="57"/>
      <c r="CD982" s="41"/>
    </row>
    <row r="983" ht="12.75" customHeight="1">
      <c r="P983" s="57"/>
      <c r="R983" s="41"/>
      <c r="AF983" s="57"/>
      <c r="AH983" s="41"/>
      <c r="AV983" s="57"/>
      <c r="AX983" s="41"/>
      <c r="BL983" s="57"/>
      <c r="BN983" s="41"/>
      <c r="CB983" s="57"/>
      <c r="CD983" s="41"/>
    </row>
    <row r="984" ht="12.75" customHeight="1">
      <c r="P984" s="57"/>
      <c r="R984" s="41"/>
      <c r="AF984" s="57"/>
      <c r="AH984" s="41"/>
      <c r="AV984" s="57"/>
      <c r="AX984" s="41"/>
      <c r="BL984" s="57"/>
      <c r="BN984" s="41"/>
      <c r="CB984" s="57"/>
      <c r="CD984" s="41"/>
    </row>
    <row r="985" ht="12.75" customHeight="1">
      <c r="P985" s="57"/>
      <c r="R985" s="41"/>
      <c r="AF985" s="57"/>
      <c r="AH985" s="41"/>
      <c r="AV985" s="57"/>
      <c r="AX985" s="41"/>
      <c r="BL985" s="57"/>
      <c r="BN985" s="41"/>
      <c r="CB985" s="57"/>
      <c r="CD985" s="41"/>
    </row>
    <row r="986" ht="12.75" customHeight="1">
      <c r="P986" s="57"/>
      <c r="R986" s="41"/>
      <c r="AF986" s="57"/>
      <c r="AH986" s="41"/>
      <c r="AV986" s="57"/>
      <c r="AX986" s="41"/>
      <c r="BL986" s="57"/>
      <c r="BN986" s="41"/>
      <c r="CB986" s="57"/>
      <c r="CD986" s="41"/>
    </row>
    <row r="987" ht="12.75" customHeight="1">
      <c r="P987" s="57"/>
      <c r="R987" s="41"/>
      <c r="AF987" s="57"/>
      <c r="AH987" s="41"/>
      <c r="AV987" s="57"/>
      <c r="AX987" s="41"/>
      <c r="BL987" s="57"/>
      <c r="BN987" s="41"/>
      <c r="CB987" s="57"/>
      <c r="CD987" s="41"/>
    </row>
    <row r="988" ht="12.75" customHeight="1">
      <c r="P988" s="57"/>
      <c r="R988" s="41"/>
      <c r="AF988" s="57"/>
      <c r="AH988" s="41"/>
      <c r="AV988" s="57"/>
      <c r="AX988" s="41"/>
      <c r="BL988" s="57"/>
      <c r="BN988" s="41"/>
      <c r="CB988" s="57"/>
      <c r="CD988" s="41"/>
    </row>
    <row r="989" ht="12.75" customHeight="1">
      <c r="P989" s="57"/>
      <c r="R989" s="41"/>
      <c r="AF989" s="57"/>
      <c r="AH989" s="41"/>
      <c r="AV989" s="57"/>
      <c r="AX989" s="41"/>
      <c r="BL989" s="57"/>
      <c r="BN989" s="41"/>
      <c r="CB989" s="57"/>
      <c r="CD989" s="41"/>
    </row>
    <row r="990" ht="12.75" customHeight="1">
      <c r="P990" s="57"/>
      <c r="R990" s="41"/>
      <c r="AF990" s="57"/>
      <c r="AH990" s="41"/>
      <c r="AV990" s="57"/>
      <c r="AX990" s="41"/>
      <c r="BL990" s="57"/>
      <c r="BN990" s="41"/>
      <c r="CB990" s="57"/>
      <c r="CD990" s="41"/>
    </row>
    <row r="991" ht="12.75" customHeight="1">
      <c r="P991" s="57"/>
      <c r="R991" s="41"/>
      <c r="AF991" s="57"/>
      <c r="AH991" s="41"/>
      <c r="AV991" s="57"/>
      <c r="AX991" s="41"/>
      <c r="BL991" s="57"/>
      <c r="BN991" s="41"/>
      <c r="CB991" s="57"/>
      <c r="CD991" s="41"/>
    </row>
    <row r="992" ht="12.75" customHeight="1">
      <c r="P992" s="57"/>
      <c r="R992" s="41"/>
      <c r="AF992" s="57"/>
      <c r="AH992" s="41"/>
      <c r="AV992" s="57"/>
      <c r="AX992" s="41"/>
      <c r="BL992" s="57"/>
      <c r="BN992" s="41"/>
      <c r="CB992" s="57"/>
      <c r="CD992" s="41"/>
    </row>
    <row r="993" ht="12.75" customHeight="1">
      <c r="P993" s="57"/>
      <c r="R993" s="41"/>
      <c r="AF993" s="57"/>
      <c r="AH993" s="41"/>
      <c r="AV993" s="57"/>
      <c r="AX993" s="41"/>
      <c r="BL993" s="57"/>
      <c r="BN993" s="41"/>
      <c r="CB993" s="57"/>
      <c r="CD993" s="41"/>
    </row>
    <row r="994" ht="12.75" customHeight="1">
      <c r="P994" s="57"/>
      <c r="R994" s="41"/>
      <c r="AF994" s="57"/>
      <c r="AH994" s="41"/>
      <c r="AV994" s="57"/>
      <c r="AX994" s="41"/>
      <c r="BL994" s="57"/>
      <c r="BN994" s="41"/>
      <c r="CB994" s="57"/>
      <c r="CD994" s="41"/>
    </row>
    <row r="995" ht="12.75" customHeight="1">
      <c r="P995" s="57"/>
      <c r="R995" s="41"/>
      <c r="AF995" s="57"/>
      <c r="AH995" s="41"/>
      <c r="AV995" s="57"/>
      <c r="AX995" s="41"/>
      <c r="BL995" s="57"/>
      <c r="BN995" s="41"/>
      <c r="CB995" s="57"/>
      <c r="CD995" s="41"/>
    </row>
    <row r="996" ht="12.75" customHeight="1">
      <c r="P996" s="57"/>
      <c r="R996" s="41"/>
      <c r="AF996" s="57"/>
      <c r="AH996" s="41"/>
      <c r="AV996" s="57"/>
      <c r="AX996" s="41"/>
      <c r="BL996" s="57"/>
      <c r="BN996" s="41"/>
      <c r="CB996" s="57"/>
      <c r="CD996" s="41"/>
    </row>
    <row r="997" ht="12.75" customHeight="1">
      <c r="P997" s="57"/>
      <c r="R997" s="41"/>
      <c r="AF997" s="57"/>
      <c r="AH997" s="41"/>
      <c r="AV997" s="57"/>
      <c r="AX997" s="41"/>
      <c r="BL997" s="57"/>
      <c r="BN997" s="41"/>
      <c r="CB997" s="57"/>
      <c r="CD997" s="41"/>
    </row>
    <row r="998" ht="12.75" customHeight="1">
      <c r="P998" s="57"/>
      <c r="R998" s="41"/>
      <c r="AF998" s="57"/>
      <c r="AH998" s="41"/>
      <c r="AV998" s="57"/>
      <c r="AX998" s="41"/>
      <c r="BL998" s="57"/>
      <c r="BN998" s="41"/>
      <c r="CB998" s="57"/>
      <c r="CD998" s="41"/>
    </row>
    <row r="999" ht="12.75" customHeight="1">
      <c r="P999" s="57"/>
      <c r="R999" s="41"/>
      <c r="AF999" s="57"/>
      <c r="AH999" s="41"/>
      <c r="AV999" s="57"/>
      <c r="AX999" s="41"/>
      <c r="BL999" s="57"/>
      <c r="BN999" s="41"/>
      <c r="CB999" s="57"/>
      <c r="CD999" s="41"/>
    </row>
    <row r="1000" ht="12.75" customHeight="1">
      <c r="P1000" s="57"/>
      <c r="R1000" s="41"/>
      <c r="AF1000" s="57"/>
      <c r="AH1000" s="41"/>
      <c r="AV1000" s="57"/>
      <c r="AX1000" s="41"/>
      <c r="BL1000" s="57"/>
      <c r="BN1000" s="41"/>
      <c r="CB1000" s="57"/>
      <c r="CD1000" s="41"/>
    </row>
  </sheetData>
  <mergeCells count="10">
    <mergeCell ref="B24:B26"/>
    <mergeCell ref="B29:B31"/>
    <mergeCell ref="B34:B36"/>
    <mergeCell ref="C12:Q12"/>
    <mergeCell ref="S12:AG12"/>
    <mergeCell ref="AI12:AW12"/>
    <mergeCell ref="AY12:BM12"/>
    <mergeCell ref="BO12:CC12"/>
    <mergeCell ref="B14:B16"/>
    <mergeCell ref="B19:B21"/>
  </mergeCells>
  <conditionalFormatting sqref="CB34:CB35">
    <cfRule type="expression" dxfId="3" priority="1">
      <formula>$C$23="Valor absoluto"</formula>
    </cfRule>
  </conditionalFormatting>
  <conditionalFormatting sqref="CB34:CB35">
    <cfRule type="expression" dxfId="4" priority="2">
      <formula>$C$23="Porcentagem"</formula>
    </cfRule>
  </conditionalFormatting>
  <conditionalFormatting sqref="CB34:CB35">
    <cfRule type="expression" dxfId="5" priority="3">
      <formula>$C$23="R$"</formula>
    </cfRule>
  </conditionalFormatting>
  <conditionalFormatting sqref="CB36">
    <cfRule type="cellIs" dxfId="0" priority="4" operator="lessThan">
      <formula>0</formula>
    </cfRule>
  </conditionalFormatting>
  <conditionalFormatting sqref="CB36">
    <cfRule type="cellIs" dxfId="1" priority="5" operator="greaterThanOrEqual">
      <formula>0</formula>
    </cfRule>
  </conditionalFormatting>
  <conditionalFormatting sqref="CB29:CB30">
    <cfRule type="expression" dxfId="3" priority="6">
      <formula>$C$23="Valor absoluto"</formula>
    </cfRule>
  </conditionalFormatting>
  <conditionalFormatting sqref="CB29:CB30">
    <cfRule type="expression" dxfId="4" priority="7">
      <formula>$C$23="Porcentagem"</formula>
    </cfRule>
  </conditionalFormatting>
  <conditionalFormatting sqref="CB29:CB30">
    <cfRule type="expression" dxfId="5" priority="8">
      <formula>$C$23="R$"</formula>
    </cfRule>
  </conditionalFormatting>
  <conditionalFormatting sqref="CB31">
    <cfRule type="cellIs" dxfId="0" priority="9" operator="lessThan">
      <formula>0</formula>
    </cfRule>
  </conditionalFormatting>
  <conditionalFormatting sqref="CB31">
    <cfRule type="cellIs" dxfId="1" priority="10" operator="greaterThanOrEqual">
      <formula>0</formula>
    </cfRule>
  </conditionalFormatting>
  <conditionalFormatting sqref="CB24:CB25">
    <cfRule type="expression" dxfId="3" priority="11">
      <formula>$C$23="Valor absoluto"</formula>
    </cfRule>
  </conditionalFormatting>
  <conditionalFormatting sqref="CB24:CB25">
    <cfRule type="expression" dxfId="4" priority="12">
      <formula>$C$23="Porcentagem"</formula>
    </cfRule>
  </conditionalFormatting>
  <conditionalFormatting sqref="CB24:CB25">
    <cfRule type="expression" dxfId="5" priority="13">
      <formula>$C$23="R$"</formula>
    </cfRule>
  </conditionalFormatting>
  <conditionalFormatting sqref="CB19:CB20">
    <cfRule type="expression" dxfId="8" priority="14">
      <formula>$C$18="Número"</formula>
    </cfRule>
  </conditionalFormatting>
  <conditionalFormatting sqref="CB19:CB20">
    <cfRule type="expression" dxfId="4" priority="15">
      <formula>$C$18="Porcentagem"</formula>
    </cfRule>
  </conditionalFormatting>
  <conditionalFormatting sqref="CB19:CB20">
    <cfRule type="expression" dxfId="5" priority="16">
      <formula>$C$18="R$"</formula>
    </cfRule>
  </conditionalFormatting>
  <conditionalFormatting sqref="CB14:CB15">
    <cfRule type="expression" dxfId="8" priority="17">
      <formula>$C$13="Número"</formula>
    </cfRule>
  </conditionalFormatting>
  <conditionalFormatting sqref="CB14:CB15">
    <cfRule type="expression" dxfId="4" priority="18">
      <formula>$C$13="Porcentagem"</formula>
    </cfRule>
  </conditionalFormatting>
  <conditionalFormatting sqref="CB14:CB15">
    <cfRule type="expression" dxfId="5" priority="19">
      <formula>$C$13="R$"</formula>
    </cfRule>
  </conditionalFormatting>
  <conditionalFormatting sqref="CB26">
    <cfRule type="cellIs" dxfId="0" priority="20" operator="lessThan">
      <formula>0</formula>
    </cfRule>
  </conditionalFormatting>
  <conditionalFormatting sqref="CB26">
    <cfRule type="cellIs" dxfId="1" priority="21" operator="greaterThanOrEqual">
      <formula>0</formula>
    </cfRule>
  </conditionalFormatting>
  <conditionalFormatting sqref="CB21">
    <cfRule type="cellIs" dxfId="0" priority="22" operator="lessThan">
      <formula>0</formula>
    </cfRule>
  </conditionalFormatting>
  <conditionalFormatting sqref="CB21">
    <cfRule type="cellIs" dxfId="1" priority="23" operator="greaterThanOrEqual">
      <formula>0</formula>
    </cfRule>
  </conditionalFormatting>
  <conditionalFormatting sqref="CB16">
    <cfRule type="cellIs" dxfId="0" priority="24" operator="lessThan">
      <formula>0</formula>
    </cfRule>
  </conditionalFormatting>
  <conditionalFormatting sqref="CB16">
    <cfRule type="cellIs" dxfId="1" priority="25" operator="greaterThanOrEqual">
      <formula>0</formula>
    </cfRule>
  </conditionalFormatting>
  <conditionalFormatting sqref="BL34:BL35">
    <cfRule type="expression" dxfId="3" priority="26">
      <formula>$C$23="Valor absoluto"</formula>
    </cfRule>
  </conditionalFormatting>
  <conditionalFormatting sqref="BL34:BL35">
    <cfRule type="expression" dxfId="4" priority="27">
      <formula>$C$23="Porcentagem"</formula>
    </cfRule>
  </conditionalFormatting>
  <conditionalFormatting sqref="BL34:BL35">
    <cfRule type="expression" dxfId="5" priority="28">
      <formula>$C$23="R$"</formula>
    </cfRule>
  </conditionalFormatting>
  <conditionalFormatting sqref="BL36">
    <cfRule type="cellIs" dxfId="0" priority="29" operator="lessThan">
      <formula>0</formula>
    </cfRule>
  </conditionalFormatting>
  <conditionalFormatting sqref="BL36">
    <cfRule type="cellIs" dxfId="1" priority="30" operator="greaterThanOrEqual">
      <formula>0</formula>
    </cfRule>
  </conditionalFormatting>
  <conditionalFormatting sqref="BL29:BL30">
    <cfRule type="expression" dxfId="3" priority="31">
      <formula>$C$23="Valor absoluto"</formula>
    </cfRule>
  </conditionalFormatting>
  <conditionalFormatting sqref="BL29:BL30">
    <cfRule type="expression" dxfId="4" priority="32">
      <formula>$C$23="Porcentagem"</formula>
    </cfRule>
  </conditionalFormatting>
  <conditionalFormatting sqref="BL29:BL30">
    <cfRule type="expression" dxfId="5" priority="33">
      <formula>$C$23="R$"</formula>
    </cfRule>
  </conditionalFormatting>
  <conditionalFormatting sqref="BL31">
    <cfRule type="cellIs" dxfId="0" priority="34" operator="lessThan">
      <formula>0</formula>
    </cfRule>
  </conditionalFormatting>
  <conditionalFormatting sqref="BL31">
    <cfRule type="cellIs" dxfId="1" priority="35" operator="greaterThanOrEqual">
      <formula>0</formula>
    </cfRule>
  </conditionalFormatting>
  <conditionalFormatting sqref="BL24:BL25">
    <cfRule type="expression" dxfId="3" priority="36">
      <formula>$C$23="Valor absoluto"</formula>
    </cfRule>
  </conditionalFormatting>
  <conditionalFormatting sqref="BL24:BL25">
    <cfRule type="expression" dxfId="4" priority="37">
      <formula>$C$23="Porcentagem"</formula>
    </cfRule>
  </conditionalFormatting>
  <conditionalFormatting sqref="BL24:BL25">
    <cfRule type="expression" dxfId="5" priority="38">
      <formula>$C$23="R$"</formula>
    </cfRule>
  </conditionalFormatting>
  <conditionalFormatting sqref="BL19:BL20">
    <cfRule type="expression" dxfId="8" priority="39">
      <formula>$C$18="Número"</formula>
    </cfRule>
  </conditionalFormatting>
  <conditionalFormatting sqref="BL19:BL20">
    <cfRule type="expression" dxfId="4" priority="40">
      <formula>$C$18="Porcentagem"</formula>
    </cfRule>
  </conditionalFormatting>
  <conditionalFormatting sqref="BL19:BL20">
    <cfRule type="expression" dxfId="5" priority="41">
      <formula>$C$18="R$"</formula>
    </cfRule>
  </conditionalFormatting>
  <conditionalFormatting sqref="BL14:BL15">
    <cfRule type="expression" dxfId="8" priority="42">
      <formula>$C$13="Número"</formula>
    </cfRule>
  </conditionalFormatting>
  <conditionalFormatting sqref="BL14:BL15">
    <cfRule type="expression" dxfId="4" priority="43">
      <formula>$C$13="Porcentagem"</formula>
    </cfRule>
  </conditionalFormatting>
  <conditionalFormatting sqref="BL14:BL15">
    <cfRule type="expression" dxfId="5" priority="44">
      <formula>$C$13="R$"</formula>
    </cfRule>
  </conditionalFormatting>
  <conditionalFormatting sqref="BL26">
    <cfRule type="cellIs" dxfId="0" priority="45" operator="lessThan">
      <formula>0</formula>
    </cfRule>
  </conditionalFormatting>
  <conditionalFormatting sqref="BL26">
    <cfRule type="cellIs" dxfId="1" priority="46" operator="greaterThanOrEqual">
      <formula>0</formula>
    </cfRule>
  </conditionalFormatting>
  <conditionalFormatting sqref="BL21">
    <cfRule type="cellIs" dxfId="0" priority="47" operator="lessThan">
      <formula>0</formula>
    </cfRule>
  </conditionalFormatting>
  <conditionalFormatting sqref="BL21">
    <cfRule type="cellIs" dxfId="1" priority="48" operator="greaterThanOrEqual">
      <formula>0</formula>
    </cfRule>
  </conditionalFormatting>
  <conditionalFormatting sqref="BL16">
    <cfRule type="cellIs" dxfId="0" priority="49" operator="lessThan">
      <formula>0</formula>
    </cfRule>
  </conditionalFormatting>
  <conditionalFormatting sqref="BL16">
    <cfRule type="cellIs" dxfId="1" priority="50" operator="greaterThanOrEqual">
      <formula>0</formula>
    </cfRule>
  </conditionalFormatting>
  <conditionalFormatting sqref="AV34:AV35">
    <cfRule type="expression" dxfId="3" priority="51">
      <formula>$C$23="Valor absoluto"</formula>
    </cfRule>
  </conditionalFormatting>
  <conditionalFormatting sqref="AV34:AV35">
    <cfRule type="expression" dxfId="4" priority="52">
      <formula>$C$23="Porcentagem"</formula>
    </cfRule>
  </conditionalFormatting>
  <conditionalFormatting sqref="AV34:AV35">
    <cfRule type="expression" dxfId="5" priority="53">
      <formula>$C$23="R$"</formula>
    </cfRule>
  </conditionalFormatting>
  <conditionalFormatting sqref="AV36">
    <cfRule type="cellIs" dxfId="0" priority="54" operator="lessThan">
      <formula>0</formula>
    </cfRule>
  </conditionalFormatting>
  <conditionalFormatting sqref="AV36">
    <cfRule type="cellIs" dxfId="1" priority="55" operator="greaterThanOrEqual">
      <formula>0</formula>
    </cfRule>
  </conditionalFormatting>
  <conditionalFormatting sqref="AV29:AV30">
    <cfRule type="expression" dxfId="3" priority="56">
      <formula>$C$23="Valor absoluto"</formula>
    </cfRule>
  </conditionalFormatting>
  <conditionalFormatting sqref="AV29:AV30">
    <cfRule type="expression" dxfId="4" priority="57">
      <formula>$C$23="Porcentagem"</formula>
    </cfRule>
  </conditionalFormatting>
  <conditionalFormatting sqref="AV29:AV30">
    <cfRule type="expression" dxfId="5" priority="58">
      <formula>$C$23="R$"</formula>
    </cfRule>
  </conditionalFormatting>
  <conditionalFormatting sqref="AV31">
    <cfRule type="cellIs" dxfId="0" priority="59" operator="lessThan">
      <formula>0</formula>
    </cfRule>
  </conditionalFormatting>
  <conditionalFormatting sqref="AV31">
    <cfRule type="cellIs" dxfId="1" priority="60" operator="greaterThanOrEqual">
      <formula>0</formula>
    </cfRule>
  </conditionalFormatting>
  <conditionalFormatting sqref="AV14:AV15">
    <cfRule type="expression" dxfId="8" priority="61">
      <formula>$C$13="Número"</formula>
    </cfRule>
  </conditionalFormatting>
  <conditionalFormatting sqref="AV14:AV15">
    <cfRule type="expression" dxfId="4" priority="62">
      <formula>$C$13="Porcentagem"</formula>
    </cfRule>
  </conditionalFormatting>
  <conditionalFormatting sqref="AV14:AV15">
    <cfRule type="expression" dxfId="5" priority="63">
      <formula>$C$13="R$"</formula>
    </cfRule>
  </conditionalFormatting>
  <conditionalFormatting sqref="AV24:AV25">
    <cfRule type="expression" dxfId="3" priority="64">
      <formula>$C$23="Valor absoluto"</formula>
    </cfRule>
  </conditionalFormatting>
  <conditionalFormatting sqref="AV24:AV25">
    <cfRule type="expression" dxfId="4" priority="65">
      <formula>$C$23="Porcentagem"</formula>
    </cfRule>
  </conditionalFormatting>
  <conditionalFormatting sqref="AV24:AV25">
    <cfRule type="expression" dxfId="5" priority="66">
      <formula>$C$23="R$"</formula>
    </cfRule>
  </conditionalFormatting>
  <conditionalFormatting sqref="AV19:AV20">
    <cfRule type="expression" dxfId="8" priority="67">
      <formula>$C$18="Número"</formula>
    </cfRule>
  </conditionalFormatting>
  <conditionalFormatting sqref="AV19:AV20">
    <cfRule type="expression" dxfId="4" priority="68">
      <formula>$C$18="Porcentagem"</formula>
    </cfRule>
  </conditionalFormatting>
  <conditionalFormatting sqref="AV19:AV20">
    <cfRule type="expression" dxfId="5" priority="69">
      <formula>$C$18="R$"</formula>
    </cfRule>
  </conditionalFormatting>
  <conditionalFormatting sqref="AV26">
    <cfRule type="cellIs" dxfId="0" priority="70" operator="lessThan">
      <formula>0</formula>
    </cfRule>
  </conditionalFormatting>
  <conditionalFormatting sqref="AV26">
    <cfRule type="cellIs" dxfId="1" priority="71" operator="greaterThanOrEqual">
      <formula>0</formula>
    </cfRule>
  </conditionalFormatting>
  <conditionalFormatting sqref="AV21">
    <cfRule type="cellIs" dxfId="0" priority="72" operator="lessThan">
      <formula>0</formula>
    </cfRule>
  </conditionalFormatting>
  <conditionalFormatting sqref="AV21">
    <cfRule type="cellIs" dxfId="1" priority="73" operator="greaterThanOrEqual">
      <formula>0</formula>
    </cfRule>
  </conditionalFormatting>
  <conditionalFormatting sqref="AV16">
    <cfRule type="cellIs" dxfId="0" priority="74" operator="lessThan">
      <formula>0</formula>
    </cfRule>
  </conditionalFormatting>
  <conditionalFormatting sqref="AV16">
    <cfRule type="cellIs" dxfId="1" priority="75" operator="greaterThanOrEqual">
      <formula>0</formula>
    </cfRule>
  </conditionalFormatting>
  <conditionalFormatting sqref="AF34:AF35">
    <cfRule type="expression" dxfId="3" priority="76">
      <formula>$C$23="Valor absoluto"</formula>
    </cfRule>
  </conditionalFormatting>
  <conditionalFormatting sqref="AF34:AF35">
    <cfRule type="expression" dxfId="4" priority="77">
      <formula>$C$23="Porcentagem"</formula>
    </cfRule>
  </conditionalFormatting>
  <conditionalFormatting sqref="AF34:AF35">
    <cfRule type="expression" dxfId="5" priority="78">
      <formula>$C$23="R$"</formula>
    </cfRule>
  </conditionalFormatting>
  <conditionalFormatting sqref="AF36">
    <cfRule type="cellIs" dxfId="0" priority="79" operator="lessThan">
      <formula>0</formula>
    </cfRule>
  </conditionalFormatting>
  <conditionalFormatting sqref="AF36">
    <cfRule type="cellIs" dxfId="1" priority="80" operator="greaterThanOrEqual">
      <formula>0</formula>
    </cfRule>
  </conditionalFormatting>
  <conditionalFormatting sqref="AF29:AF30">
    <cfRule type="expression" dxfId="3" priority="81">
      <formula>$C$23="Valor absoluto"</formula>
    </cfRule>
  </conditionalFormatting>
  <conditionalFormatting sqref="AF29:AF30">
    <cfRule type="expression" dxfId="4" priority="82">
      <formula>$C$23="Porcentagem"</formula>
    </cfRule>
  </conditionalFormatting>
  <conditionalFormatting sqref="AF29:AF30">
    <cfRule type="expression" dxfId="5" priority="83">
      <formula>$C$23="R$"</formula>
    </cfRule>
  </conditionalFormatting>
  <conditionalFormatting sqref="AF31">
    <cfRule type="cellIs" dxfId="0" priority="84" operator="lessThan">
      <formula>0</formula>
    </cfRule>
  </conditionalFormatting>
  <conditionalFormatting sqref="AF31">
    <cfRule type="cellIs" dxfId="1" priority="85" operator="greaterThanOrEqual">
      <formula>0</formula>
    </cfRule>
  </conditionalFormatting>
  <conditionalFormatting sqref="AF24:AF25">
    <cfRule type="expression" dxfId="3" priority="86">
      <formula>$C$23="Valor absoluto"</formula>
    </cfRule>
  </conditionalFormatting>
  <conditionalFormatting sqref="AF24:AF25">
    <cfRule type="expression" dxfId="4" priority="87">
      <formula>$C$23="Porcentagem"</formula>
    </cfRule>
  </conditionalFormatting>
  <conditionalFormatting sqref="AF24:AF25">
    <cfRule type="expression" dxfId="5" priority="88">
      <formula>$C$23="R$"</formula>
    </cfRule>
  </conditionalFormatting>
  <conditionalFormatting sqref="AF19:AF20">
    <cfRule type="expression" dxfId="8" priority="89">
      <formula>$C$18="Número"</formula>
    </cfRule>
  </conditionalFormatting>
  <conditionalFormatting sqref="AF19:AF20">
    <cfRule type="expression" dxfId="4" priority="90">
      <formula>$C$18="Porcentagem"</formula>
    </cfRule>
  </conditionalFormatting>
  <conditionalFormatting sqref="AF19:AF20">
    <cfRule type="expression" dxfId="5" priority="91">
      <formula>$C$18="R$"</formula>
    </cfRule>
  </conditionalFormatting>
  <conditionalFormatting sqref="AF14:AF15">
    <cfRule type="expression" dxfId="8" priority="92">
      <formula>$C$13="Número"</formula>
    </cfRule>
  </conditionalFormatting>
  <conditionalFormatting sqref="AF14:AF15">
    <cfRule type="expression" dxfId="4" priority="93">
      <formula>$C$13="Porcentagem"</formula>
    </cfRule>
  </conditionalFormatting>
  <conditionalFormatting sqref="AF14:AF15">
    <cfRule type="expression" dxfId="5" priority="94">
      <formula>$C$13="R$"</formula>
    </cfRule>
  </conditionalFormatting>
  <conditionalFormatting sqref="AF26">
    <cfRule type="cellIs" dxfId="0" priority="95" operator="lessThan">
      <formula>0</formula>
    </cfRule>
  </conditionalFormatting>
  <conditionalFormatting sqref="AF26">
    <cfRule type="cellIs" dxfId="1" priority="96" operator="greaterThanOrEqual">
      <formula>0</formula>
    </cfRule>
  </conditionalFormatting>
  <conditionalFormatting sqref="AF21">
    <cfRule type="cellIs" dxfId="0" priority="97" operator="lessThan">
      <formula>0</formula>
    </cfRule>
  </conditionalFormatting>
  <conditionalFormatting sqref="AF21">
    <cfRule type="cellIs" dxfId="1" priority="98" operator="greaterThanOrEqual">
      <formula>0</formula>
    </cfRule>
  </conditionalFormatting>
  <conditionalFormatting sqref="AF16">
    <cfRule type="cellIs" dxfId="0" priority="99" operator="lessThan">
      <formula>0</formula>
    </cfRule>
  </conditionalFormatting>
  <conditionalFormatting sqref="AF16">
    <cfRule type="cellIs" dxfId="1" priority="100" operator="greaterThanOrEqual">
      <formula>0</formula>
    </cfRule>
  </conditionalFormatting>
  <conditionalFormatting sqref="P34:P35">
    <cfRule type="expression" dxfId="3" priority="101">
      <formula>$C$23="Valor absoluto"</formula>
    </cfRule>
  </conditionalFormatting>
  <conditionalFormatting sqref="P34:P35">
    <cfRule type="expression" dxfId="4" priority="102">
      <formula>$C$23="Porcentagem"</formula>
    </cfRule>
  </conditionalFormatting>
  <conditionalFormatting sqref="P34:P35">
    <cfRule type="expression" dxfId="5" priority="103">
      <formula>$C$23="R$"</formula>
    </cfRule>
  </conditionalFormatting>
  <conditionalFormatting sqref="P36">
    <cfRule type="cellIs" dxfId="0" priority="104" operator="lessThan">
      <formula>0</formula>
    </cfRule>
  </conditionalFormatting>
  <conditionalFormatting sqref="P36">
    <cfRule type="cellIs" dxfId="1" priority="105" operator="greaterThanOrEqual">
      <formula>0</formula>
    </cfRule>
  </conditionalFormatting>
  <conditionalFormatting sqref="P29:P30">
    <cfRule type="expression" dxfId="3" priority="106">
      <formula>$C$23="Valor absoluto"</formula>
    </cfRule>
  </conditionalFormatting>
  <conditionalFormatting sqref="P29:P30">
    <cfRule type="expression" dxfId="4" priority="107">
      <formula>$C$23="Porcentagem"</formula>
    </cfRule>
  </conditionalFormatting>
  <conditionalFormatting sqref="P29:P30">
    <cfRule type="expression" dxfId="5" priority="108">
      <formula>$C$23="R$"</formula>
    </cfRule>
  </conditionalFormatting>
  <conditionalFormatting sqref="P31">
    <cfRule type="cellIs" dxfId="0" priority="109" operator="lessThan">
      <formula>0</formula>
    </cfRule>
  </conditionalFormatting>
  <conditionalFormatting sqref="P31">
    <cfRule type="cellIs" dxfId="1" priority="110" operator="greaterThanOrEqual">
      <formula>0</formula>
    </cfRule>
  </conditionalFormatting>
  <conditionalFormatting sqref="P24:P25">
    <cfRule type="expression" dxfId="3" priority="111">
      <formula>$C$23="Valor absoluto"</formula>
    </cfRule>
  </conditionalFormatting>
  <conditionalFormatting sqref="P24:P25">
    <cfRule type="expression" dxfId="4" priority="112">
      <formula>$C$23="Porcentagem"</formula>
    </cfRule>
  </conditionalFormatting>
  <conditionalFormatting sqref="P24:P25">
    <cfRule type="expression" dxfId="5" priority="113">
      <formula>$C$23="R$"</formula>
    </cfRule>
  </conditionalFormatting>
  <conditionalFormatting sqref="P19:P20">
    <cfRule type="expression" dxfId="8" priority="114">
      <formula>$C$18="Número"</formula>
    </cfRule>
  </conditionalFormatting>
  <conditionalFormatting sqref="P19:P20">
    <cfRule type="expression" dxfId="4" priority="115">
      <formula>$C$18="Porcentagem"</formula>
    </cfRule>
  </conditionalFormatting>
  <conditionalFormatting sqref="P19:P20">
    <cfRule type="expression" dxfId="5" priority="116">
      <formula>$C$18="R$"</formula>
    </cfRule>
  </conditionalFormatting>
  <conditionalFormatting sqref="P14:P15">
    <cfRule type="expression" dxfId="8" priority="117">
      <formula>$C$13="Número"</formula>
    </cfRule>
  </conditionalFormatting>
  <conditionalFormatting sqref="P14:P15">
    <cfRule type="expression" dxfId="4" priority="118">
      <formula>$C$13="Porcentagem"</formula>
    </cfRule>
  </conditionalFormatting>
  <conditionalFormatting sqref="P14:P15">
    <cfRule type="expression" dxfId="5" priority="119">
      <formula>$C$13="R$"</formula>
    </cfRule>
  </conditionalFormatting>
  <conditionalFormatting sqref="P26">
    <cfRule type="cellIs" dxfId="0" priority="120" operator="lessThan">
      <formula>0</formula>
    </cfRule>
  </conditionalFormatting>
  <conditionalFormatting sqref="P26">
    <cfRule type="cellIs" dxfId="1" priority="121" operator="greaterThanOrEqual">
      <formula>0</formula>
    </cfRule>
  </conditionalFormatting>
  <conditionalFormatting sqref="P21">
    <cfRule type="cellIs" dxfId="0" priority="122" operator="lessThan">
      <formula>0</formula>
    </cfRule>
  </conditionalFormatting>
  <conditionalFormatting sqref="P21">
    <cfRule type="cellIs" dxfId="1" priority="123" operator="greaterThanOrEqual">
      <formula>0</formula>
    </cfRule>
  </conditionalFormatting>
  <conditionalFormatting sqref="P16">
    <cfRule type="cellIs" dxfId="0" priority="124" operator="lessThan">
      <formula>0</formula>
    </cfRule>
  </conditionalFormatting>
  <conditionalFormatting sqref="P16">
    <cfRule type="cellIs" dxfId="1" priority="125" operator="greaterThanOrEqual">
      <formula>0</formula>
    </cfRule>
  </conditionalFormatting>
  <conditionalFormatting sqref="D34:O35">
    <cfRule type="expression" dxfId="3" priority="126">
      <formula>$C$23="Valor absoluto"</formula>
    </cfRule>
  </conditionalFormatting>
  <conditionalFormatting sqref="D34:O35">
    <cfRule type="expression" dxfId="4" priority="127">
      <formula>$C$23="Porcentagem"</formula>
    </cfRule>
  </conditionalFormatting>
  <conditionalFormatting sqref="D34:O35">
    <cfRule type="expression" dxfId="5" priority="128">
      <formula>$C$23="R$"</formula>
    </cfRule>
  </conditionalFormatting>
  <conditionalFormatting sqref="T34:AE35">
    <cfRule type="expression" dxfId="3" priority="129">
      <formula>$C$23="Valor absoluto"</formula>
    </cfRule>
  </conditionalFormatting>
  <conditionalFormatting sqref="T34:AE35">
    <cfRule type="expression" dxfId="4" priority="130">
      <formula>$C$23="Porcentagem"</formula>
    </cfRule>
  </conditionalFormatting>
  <conditionalFormatting sqref="T34:AE35">
    <cfRule type="expression" dxfId="5" priority="131">
      <formula>$C$23="R$"</formula>
    </cfRule>
  </conditionalFormatting>
  <conditionalFormatting sqref="BP34:CA35">
    <cfRule type="expression" dxfId="3" priority="132">
      <formula>$C$23="Valor absoluto"</formula>
    </cfRule>
  </conditionalFormatting>
  <conditionalFormatting sqref="BP34:CA35">
    <cfRule type="expression" dxfId="4" priority="133">
      <formula>$C$23="Porcentagem"</formula>
    </cfRule>
  </conditionalFormatting>
  <conditionalFormatting sqref="BP34:CA35">
    <cfRule type="expression" dxfId="5" priority="134">
      <formula>$C$23="R$"</formula>
    </cfRule>
  </conditionalFormatting>
  <conditionalFormatting sqref="AZ34:BK35">
    <cfRule type="expression" dxfId="3" priority="135">
      <formula>$C$23="Valor absoluto"</formula>
    </cfRule>
  </conditionalFormatting>
  <conditionalFormatting sqref="AZ34:BK35">
    <cfRule type="expression" dxfId="4" priority="136">
      <formula>$C$23="Porcentagem"</formula>
    </cfRule>
  </conditionalFormatting>
  <conditionalFormatting sqref="AZ34:BK35">
    <cfRule type="expression" dxfId="5" priority="137">
      <formula>$C$23="R$"</formula>
    </cfRule>
  </conditionalFormatting>
  <conditionalFormatting sqref="AJ34:AU35">
    <cfRule type="expression" dxfId="3" priority="138">
      <formula>$C$23="Valor absoluto"</formula>
    </cfRule>
  </conditionalFormatting>
  <conditionalFormatting sqref="AJ34:AU35">
    <cfRule type="expression" dxfId="4" priority="139">
      <formula>$C$23="Porcentagem"</formula>
    </cfRule>
  </conditionalFormatting>
  <conditionalFormatting sqref="AJ34:AU35">
    <cfRule type="expression" dxfId="5" priority="140">
      <formula>$C$23="R$"</formula>
    </cfRule>
  </conditionalFormatting>
  <conditionalFormatting sqref="CC36">
    <cfRule type="cellIs" dxfId="0" priority="141" operator="lessThan">
      <formula>0</formula>
    </cfRule>
  </conditionalFormatting>
  <conditionalFormatting sqref="CC36">
    <cfRule type="cellIs" dxfId="1" priority="142" operator="greaterThanOrEqual">
      <formula>0</formula>
    </cfRule>
  </conditionalFormatting>
  <conditionalFormatting sqref="BM36">
    <cfRule type="cellIs" dxfId="0" priority="143" operator="lessThan">
      <formula>0</formula>
    </cfRule>
  </conditionalFormatting>
  <conditionalFormatting sqref="BM36">
    <cfRule type="cellIs" dxfId="1" priority="144" operator="greaterThanOrEqual">
      <formula>0</formula>
    </cfRule>
  </conditionalFormatting>
  <conditionalFormatting sqref="AW36">
    <cfRule type="cellIs" dxfId="0" priority="145" operator="lessThan">
      <formula>0</formula>
    </cfRule>
  </conditionalFormatting>
  <conditionalFormatting sqref="AW36">
    <cfRule type="cellIs" dxfId="1" priority="146" operator="greaterThanOrEqual">
      <formula>0</formula>
    </cfRule>
  </conditionalFormatting>
  <conditionalFormatting sqref="AG36">
    <cfRule type="cellIs" dxfId="0" priority="147" operator="lessThan">
      <formula>0</formula>
    </cfRule>
  </conditionalFormatting>
  <conditionalFormatting sqref="AG36">
    <cfRule type="cellIs" dxfId="1" priority="148" operator="greaterThanOrEqual">
      <formula>0</formula>
    </cfRule>
  </conditionalFormatting>
  <conditionalFormatting sqref="Q36">
    <cfRule type="cellIs" dxfId="0" priority="149" operator="lessThan">
      <formula>0</formula>
    </cfRule>
  </conditionalFormatting>
  <conditionalFormatting sqref="Q36">
    <cfRule type="cellIs" dxfId="1" priority="150" operator="greaterThanOrEqual">
      <formula>0</formula>
    </cfRule>
  </conditionalFormatting>
  <conditionalFormatting sqref="AJ36:AU36">
    <cfRule type="cellIs" dxfId="6" priority="151" operator="lessThan">
      <formula>0</formula>
    </cfRule>
  </conditionalFormatting>
  <conditionalFormatting sqref="AJ36:AU36">
    <cfRule type="cellIs" dxfId="7" priority="152" operator="greaterThanOrEqual">
      <formula>0</formula>
    </cfRule>
  </conditionalFormatting>
  <conditionalFormatting sqref="T36:AE36">
    <cfRule type="cellIs" dxfId="6" priority="153" operator="lessThan">
      <formula>0</formula>
    </cfRule>
  </conditionalFormatting>
  <conditionalFormatting sqref="T36:AE36">
    <cfRule type="cellIs" dxfId="7" priority="154" operator="greaterThanOrEqual">
      <formula>0</formula>
    </cfRule>
  </conditionalFormatting>
  <conditionalFormatting sqref="BP36:CA36">
    <cfRule type="cellIs" dxfId="6" priority="155" operator="lessThan">
      <formula>0</formula>
    </cfRule>
  </conditionalFormatting>
  <conditionalFormatting sqref="BP36:CA36">
    <cfRule type="cellIs" dxfId="7" priority="156" operator="greaterThanOrEqual">
      <formula>0</formula>
    </cfRule>
  </conditionalFormatting>
  <conditionalFormatting sqref="AZ36:BK36">
    <cfRule type="cellIs" dxfId="6" priority="157" operator="lessThan">
      <formula>0</formula>
    </cfRule>
  </conditionalFormatting>
  <conditionalFormatting sqref="AZ36:BK36">
    <cfRule type="cellIs" dxfId="7" priority="158" operator="greaterThanOrEqual">
      <formula>0</formula>
    </cfRule>
  </conditionalFormatting>
  <conditionalFormatting sqref="D36:O36">
    <cfRule type="cellIs" dxfId="6" priority="159" operator="lessThan">
      <formula>0</formula>
    </cfRule>
  </conditionalFormatting>
  <conditionalFormatting sqref="D36:O36">
    <cfRule type="cellIs" dxfId="7" priority="160" operator="greaterThanOrEqual">
      <formula>0</formula>
    </cfRule>
  </conditionalFormatting>
  <conditionalFormatting sqref="CD34:CJ35">
    <cfRule type="expression" dxfId="3" priority="161">
      <formula>$C$23="Valor absoluto"</formula>
    </cfRule>
  </conditionalFormatting>
  <conditionalFormatting sqref="CD34:CJ35">
    <cfRule type="expression" dxfId="4" priority="162">
      <formula>$C$23="Porcentagem"</formula>
    </cfRule>
  </conditionalFormatting>
  <conditionalFormatting sqref="CD34:CJ35">
    <cfRule type="expression" dxfId="5" priority="163">
      <formula>$C$23="R$"</formula>
    </cfRule>
  </conditionalFormatting>
  <conditionalFormatting sqref="D29:O30">
    <cfRule type="expression" dxfId="3" priority="164">
      <formula>$C$23="Valor absoluto"</formula>
    </cfRule>
  </conditionalFormatting>
  <conditionalFormatting sqref="D29:O30">
    <cfRule type="expression" dxfId="4" priority="165">
      <formula>$C$23="Porcentagem"</formula>
    </cfRule>
  </conditionalFormatting>
  <conditionalFormatting sqref="D29:O30">
    <cfRule type="expression" dxfId="5" priority="166">
      <formula>$C$23="R$"</formula>
    </cfRule>
  </conditionalFormatting>
  <conditionalFormatting sqref="T29:AE30">
    <cfRule type="expression" dxfId="3" priority="167">
      <formula>$C$23="Valor absoluto"</formula>
    </cfRule>
  </conditionalFormatting>
  <conditionalFormatting sqref="T29:AE30">
    <cfRule type="expression" dxfId="4" priority="168">
      <formula>$C$23="Porcentagem"</formula>
    </cfRule>
  </conditionalFormatting>
  <conditionalFormatting sqref="T29:AE30">
    <cfRule type="expression" dxfId="5" priority="169">
      <formula>$C$23="R$"</formula>
    </cfRule>
  </conditionalFormatting>
  <conditionalFormatting sqref="BP29:CA30">
    <cfRule type="expression" dxfId="3" priority="170">
      <formula>$C$23="Valor absoluto"</formula>
    </cfRule>
  </conditionalFormatting>
  <conditionalFormatting sqref="BP29:CA30">
    <cfRule type="expression" dxfId="4" priority="171">
      <formula>$C$23="Porcentagem"</formula>
    </cfRule>
  </conditionalFormatting>
  <conditionalFormatting sqref="BP29:CA30">
    <cfRule type="expression" dxfId="5" priority="172">
      <formula>$C$23="R$"</formula>
    </cfRule>
  </conditionalFormatting>
  <conditionalFormatting sqref="AZ29:BK30">
    <cfRule type="expression" dxfId="3" priority="173">
      <formula>$C$23="Valor absoluto"</formula>
    </cfRule>
  </conditionalFormatting>
  <conditionalFormatting sqref="AZ29:BK30">
    <cfRule type="expression" dxfId="4" priority="174">
      <formula>$C$23="Porcentagem"</formula>
    </cfRule>
  </conditionalFormatting>
  <conditionalFormatting sqref="AZ29:BK30">
    <cfRule type="expression" dxfId="5" priority="175">
      <formula>$C$23="R$"</formula>
    </cfRule>
  </conditionalFormatting>
  <conditionalFormatting sqref="AJ29:AU30">
    <cfRule type="expression" dxfId="3" priority="176">
      <formula>$C$23="Valor absoluto"</formula>
    </cfRule>
  </conditionalFormatting>
  <conditionalFormatting sqref="AJ29:AU30">
    <cfRule type="expression" dxfId="4" priority="177">
      <formula>$C$23="Porcentagem"</formula>
    </cfRule>
  </conditionalFormatting>
  <conditionalFormatting sqref="AJ29:AU30">
    <cfRule type="expression" dxfId="5" priority="178">
      <formula>$C$23="R$"</formula>
    </cfRule>
  </conditionalFormatting>
  <conditionalFormatting sqref="CC31">
    <cfRule type="cellIs" dxfId="0" priority="179" operator="lessThan">
      <formula>0</formula>
    </cfRule>
  </conditionalFormatting>
  <conditionalFormatting sqref="CC31">
    <cfRule type="cellIs" dxfId="1" priority="180" operator="greaterThanOrEqual">
      <formula>0</formula>
    </cfRule>
  </conditionalFormatting>
  <conditionalFormatting sqref="BM31">
    <cfRule type="cellIs" dxfId="0" priority="181" operator="lessThan">
      <formula>0</formula>
    </cfRule>
  </conditionalFormatting>
  <conditionalFormatting sqref="BM31">
    <cfRule type="cellIs" dxfId="1" priority="182" operator="greaterThanOrEqual">
      <formula>0</formula>
    </cfRule>
  </conditionalFormatting>
  <conditionalFormatting sqref="AW31">
    <cfRule type="cellIs" dxfId="0" priority="183" operator="lessThan">
      <formula>0</formula>
    </cfRule>
  </conditionalFormatting>
  <conditionalFormatting sqref="AW31">
    <cfRule type="cellIs" dxfId="1" priority="184" operator="greaterThanOrEqual">
      <formula>0</formula>
    </cfRule>
  </conditionalFormatting>
  <conditionalFormatting sqref="AG31">
    <cfRule type="cellIs" dxfId="0" priority="185" operator="lessThan">
      <formula>0</formula>
    </cfRule>
  </conditionalFormatting>
  <conditionalFormatting sqref="AG31">
    <cfRule type="cellIs" dxfId="1" priority="186" operator="greaterThanOrEqual">
      <formula>0</formula>
    </cfRule>
  </conditionalFormatting>
  <conditionalFormatting sqref="Q31">
    <cfRule type="cellIs" dxfId="0" priority="187" operator="lessThan">
      <formula>0</formula>
    </cfRule>
  </conditionalFormatting>
  <conditionalFormatting sqref="Q31">
    <cfRule type="cellIs" dxfId="1" priority="188" operator="greaterThanOrEqual">
      <formula>0</formula>
    </cfRule>
  </conditionalFormatting>
  <conditionalFormatting sqref="AJ31:AU31">
    <cfRule type="cellIs" dxfId="6" priority="189" operator="lessThan">
      <formula>0</formula>
    </cfRule>
  </conditionalFormatting>
  <conditionalFormatting sqref="AJ31:AU31">
    <cfRule type="cellIs" dxfId="7" priority="190" operator="greaterThanOrEqual">
      <formula>0</formula>
    </cfRule>
  </conditionalFormatting>
  <conditionalFormatting sqref="T31:AE31">
    <cfRule type="cellIs" dxfId="6" priority="191" operator="lessThan">
      <formula>0</formula>
    </cfRule>
  </conditionalFormatting>
  <conditionalFormatting sqref="T31:AE31">
    <cfRule type="cellIs" dxfId="7" priority="192" operator="greaterThanOrEqual">
      <formula>0</formula>
    </cfRule>
  </conditionalFormatting>
  <conditionalFormatting sqref="BP31:CA31">
    <cfRule type="cellIs" dxfId="6" priority="193" operator="lessThan">
      <formula>0</formula>
    </cfRule>
  </conditionalFormatting>
  <conditionalFormatting sqref="BP31:CA31">
    <cfRule type="cellIs" dxfId="7" priority="194" operator="greaterThanOrEqual">
      <formula>0</formula>
    </cfRule>
  </conditionalFormatting>
  <conditionalFormatting sqref="AZ31:BK31">
    <cfRule type="cellIs" dxfId="6" priority="195" operator="lessThan">
      <formula>0</formula>
    </cfRule>
  </conditionalFormatting>
  <conditionalFormatting sqref="AZ31:BK31">
    <cfRule type="cellIs" dxfId="7" priority="196" operator="greaterThanOrEqual">
      <formula>0</formula>
    </cfRule>
  </conditionalFormatting>
  <conditionalFormatting sqref="D31:O31">
    <cfRule type="cellIs" dxfId="6" priority="197" operator="lessThan">
      <formula>0</formula>
    </cfRule>
  </conditionalFormatting>
  <conditionalFormatting sqref="D31:O31">
    <cfRule type="cellIs" dxfId="7" priority="198" operator="greaterThanOrEqual">
      <formula>0</formula>
    </cfRule>
  </conditionalFormatting>
  <conditionalFormatting sqref="CD29:CJ30">
    <cfRule type="expression" dxfId="3" priority="199">
      <formula>$C$23="Valor absoluto"</formula>
    </cfRule>
  </conditionalFormatting>
  <conditionalFormatting sqref="CD29:CJ30">
    <cfRule type="expression" dxfId="4" priority="200">
      <formula>$C$23="Porcentagem"</formula>
    </cfRule>
  </conditionalFormatting>
  <conditionalFormatting sqref="CD29:CJ30">
    <cfRule type="expression" dxfId="5" priority="201">
      <formula>$C$23="R$"</formula>
    </cfRule>
  </conditionalFormatting>
  <conditionalFormatting sqref="D24:O25">
    <cfRule type="expression" dxfId="3" priority="202">
      <formula>$C$23="Valor absoluto"</formula>
    </cfRule>
  </conditionalFormatting>
  <conditionalFormatting sqref="D24:O25">
    <cfRule type="expression" dxfId="4" priority="203">
      <formula>$C$23="Porcentagem"</formula>
    </cfRule>
  </conditionalFormatting>
  <conditionalFormatting sqref="D24:O25">
    <cfRule type="expression" dxfId="5" priority="204">
      <formula>$C$23="R$"</formula>
    </cfRule>
  </conditionalFormatting>
  <conditionalFormatting sqref="T24:AE25">
    <cfRule type="expression" dxfId="3" priority="205">
      <formula>$C$23="Valor absoluto"</formula>
    </cfRule>
  </conditionalFormatting>
  <conditionalFormatting sqref="T24:AE25">
    <cfRule type="expression" dxfId="4" priority="206">
      <formula>$C$23="Porcentagem"</formula>
    </cfRule>
  </conditionalFormatting>
  <conditionalFormatting sqref="T24:AE25">
    <cfRule type="expression" dxfId="5" priority="207">
      <formula>$C$23="R$"</formula>
    </cfRule>
  </conditionalFormatting>
  <conditionalFormatting sqref="BP24:CA25">
    <cfRule type="expression" dxfId="3" priority="208">
      <formula>$C$23="Valor absoluto"</formula>
    </cfRule>
  </conditionalFormatting>
  <conditionalFormatting sqref="BP24:CA25">
    <cfRule type="expression" dxfId="4" priority="209">
      <formula>$C$23="Porcentagem"</formula>
    </cfRule>
  </conditionalFormatting>
  <conditionalFormatting sqref="BP24:CA25">
    <cfRule type="expression" dxfId="5" priority="210">
      <formula>$C$23="R$"</formula>
    </cfRule>
  </conditionalFormatting>
  <conditionalFormatting sqref="AZ24:BK25">
    <cfRule type="expression" dxfId="3" priority="211">
      <formula>$C$23="Valor absoluto"</formula>
    </cfRule>
  </conditionalFormatting>
  <conditionalFormatting sqref="AZ24:BK25">
    <cfRule type="expression" dxfId="4" priority="212">
      <formula>$C$23="Porcentagem"</formula>
    </cfRule>
  </conditionalFormatting>
  <conditionalFormatting sqref="AZ24:BK25">
    <cfRule type="expression" dxfId="5" priority="213">
      <formula>$C$23="R$"</formula>
    </cfRule>
  </conditionalFormatting>
  <conditionalFormatting sqref="BP19:CA20">
    <cfRule type="expression" dxfId="8" priority="214">
      <formula>$C$18="Número"</formula>
    </cfRule>
  </conditionalFormatting>
  <conditionalFormatting sqref="BP19:CA20">
    <cfRule type="expression" dxfId="4" priority="215">
      <formula>$C$18="Porcentagem"</formula>
    </cfRule>
  </conditionalFormatting>
  <conditionalFormatting sqref="BP19:CA20">
    <cfRule type="expression" dxfId="5" priority="216">
      <formula>$C$18="R$"</formula>
    </cfRule>
  </conditionalFormatting>
  <conditionalFormatting sqref="AZ19:BK20">
    <cfRule type="expression" dxfId="8" priority="217">
      <formula>$C$18="Número"</formula>
    </cfRule>
  </conditionalFormatting>
  <conditionalFormatting sqref="AZ19:BK20">
    <cfRule type="expression" dxfId="4" priority="218">
      <formula>$C$18="Porcentagem"</formula>
    </cfRule>
  </conditionalFormatting>
  <conditionalFormatting sqref="AZ19:BK20">
    <cfRule type="expression" dxfId="5" priority="219">
      <formula>$C$18="R$"</formula>
    </cfRule>
  </conditionalFormatting>
  <conditionalFormatting sqref="D19:O20">
    <cfRule type="expression" dxfId="8" priority="220">
      <formula>$C$18="Número"</formula>
    </cfRule>
  </conditionalFormatting>
  <conditionalFormatting sqref="D19:O20">
    <cfRule type="expression" dxfId="4" priority="221">
      <formula>$C$18="Porcentagem"</formula>
    </cfRule>
  </conditionalFormatting>
  <conditionalFormatting sqref="D19:O20">
    <cfRule type="expression" dxfId="5" priority="222">
      <formula>$C$18="R$"</formula>
    </cfRule>
  </conditionalFormatting>
  <conditionalFormatting sqref="T19:AE20">
    <cfRule type="expression" dxfId="8" priority="223">
      <formula>$C$18="Número"</formula>
    </cfRule>
  </conditionalFormatting>
  <conditionalFormatting sqref="T19:AE20">
    <cfRule type="expression" dxfId="4" priority="224">
      <formula>$C$18="Porcentagem"</formula>
    </cfRule>
  </conditionalFormatting>
  <conditionalFormatting sqref="T19:AE20">
    <cfRule type="expression" dxfId="5" priority="225">
      <formula>$C$18="R$"</formula>
    </cfRule>
  </conditionalFormatting>
  <conditionalFormatting sqref="CC14:CC15">
    <cfRule type="expression" dxfId="8" priority="226">
      <formula>$C$13="Número"</formula>
    </cfRule>
  </conditionalFormatting>
  <conditionalFormatting sqref="CC14:CC15">
    <cfRule type="expression" dxfId="4" priority="227">
      <formula>$C$13="Porcentagem"</formula>
    </cfRule>
  </conditionalFormatting>
  <conditionalFormatting sqref="CC14:CC15">
    <cfRule type="expression" dxfId="5" priority="228">
      <formula>$C$13="R$"</formula>
    </cfRule>
  </conditionalFormatting>
  <conditionalFormatting sqref="BM14:BM15">
    <cfRule type="expression" dxfId="8" priority="229">
      <formula>$C$13="Número"</formula>
    </cfRule>
  </conditionalFormatting>
  <conditionalFormatting sqref="BM14:BM15">
    <cfRule type="expression" dxfId="4" priority="230">
      <formula>$C$13="Porcentagem"</formula>
    </cfRule>
  </conditionalFormatting>
  <conditionalFormatting sqref="BM14:BM15">
    <cfRule type="expression" dxfId="5" priority="231">
      <formula>$C$13="R$"</formula>
    </cfRule>
  </conditionalFormatting>
  <conditionalFormatting sqref="AW14:AW15">
    <cfRule type="expression" dxfId="8" priority="232">
      <formula>$C$13="Número"</formula>
    </cfRule>
  </conditionalFormatting>
  <conditionalFormatting sqref="AW14:AW15">
    <cfRule type="expression" dxfId="4" priority="233">
      <formula>$C$13="Porcentagem"</formula>
    </cfRule>
  </conditionalFormatting>
  <conditionalFormatting sqref="AW14:AW15">
    <cfRule type="expression" dxfId="5" priority="234">
      <formula>$C$13="R$"</formula>
    </cfRule>
  </conditionalFormatting>
  <conditionalFormatting sqref="AG14:AG15">
    <cfRule type="expression" dxfId="8" priority="235">
      <formula>$C$13="Número"</formula>
    </cfRule>
  </conditionalFormatting>
  <conditionalFormatting sqref="AG14:AG15">
    <cfRule type="expression" dxfId="4" priority="236">
      <formula>$C$13="Porcentagem"</formula>
    </cfRule>
  </conditionalFormatting>
  <conditionalFormatting sqref="AG14:AG15">
    <cfRule type="expression" dxfId="5" priority="237">
      <formula>$C$13="R$"</formula>
    </cfRule>
  </conditionalFormatting>
  <conditionalFormatting sqref="Q14:Q15">
    <cfRule type="expression" dxfId="8" priority="238">
      <formula>$C$13="Número"</formula>
    </cfRule>
  </conditionalFormatting>
  <conditionalFormatting sqref="Q14:Q15">
    <cfRule type="expression" dxfId="4" priority="239">
      <formula>$C$13="Porcentagem"</formula>
    </cfRule>
  </conditionalFormatting>
  <conditionalFormatting sqref="Q14:Q15">
    <cfRule type="expression" dxfId="5" priority="240">
      <formula>$C$13="R$"</formula>
    </cfRule>
  </conditionalFormatting>
  <conditionalFormatting sqref="D14:O15">
    <cfRule type="expression" dxfId="8" priority="241">
      <formula>$C$13="Número"</formula>
    </cfRule>
  </conditionalFormatting>
  <conditionalFormatting sqref="D14:O15">
    <cfRule type="expression" dxfId="4" priority="242">
      <formula>$C$13="Porcentagem"</formula>
    </cfRule>
  </conditionalFormatting>
  <conditionalFormatting sqref="D14:O15">
    <cfRule type="expression" dxfId="5" priority="243">
      <formula>$C$13="R$"</formula>
    </cfRule>
  </conditionalFormatting>
  <conditionalFormatting sqref="T14:AE15">
    <cfRule type="expression" dxfId="8" priority="244">
      <formula>$C$13="Número"</formula>
    </cfRule>
  </conditionalFormatting>
  <conditionalFormatting sqref="T14:AE15">
    <cfRule type="expression" dxfId="4" priority="245">
      <formula>$C$13="Porcentagem"</formula>
    </cfRule>
  </conditionalFormatting>
  <conditionalFormatting sqref="T14:AE15">
    <cfRule type="expression" dxfId="5" priority="246">
      <formula>$C$13="R$"</formula>
    </cfRule>
  </conditionalFormatting>
  <conditionalFormatting sqref="AJ14:AU15">
    <cfRule type="expression" dxfId="5" priority="247">
      <formula>$C$23="R$"</formula>
    </cfRule>
  </conditionalFormatting>
  <conditionalFormatting sqref="AJ14:AU15">
    <cfRule type="expression" dxfId="3" priority="248">
      <formula>$C$13="Valor absoluto"</formula>
    </cfRule>
  </conditionalFormatting>
  <conditionalFormatting sqref="AJ14:AU15">
    <cfRule type="expression" dxfId="4" priority="249">
      <formula>$C$13="Porcentagem"</formula>
    </cfRule>
  </conditionalFormatting>
  <conditionalFormatting sqref="BP14:CA15">
    <cfRule type="expression" dxfId="3" priority="250">
      <formula>$C$13="Valor absoluto"</formula>
    </cfRule>
  </conditionalFormatting>
  <conditionalFormatting sqref="BP14:CA15">
    <cfRule type="expression" dxfId="4" priority="251">
      <formula>$C$13="Porcentagem"</formula>
    </cfRule>
  </conditionalFormatting>
  <conditionalFormatting sqref="BP14:CA15">
    <cfRule type="expression" dxfId="5" priority="252">
      <formula>$C$13="R$"</formula>
    </cfRule>
  </conditionalFormatting>
  <conditionalFormatting sqref="BP14:CA15">
    <cfRule type="expression" dxfId="8" priority="253">
      <formula>$C$18="Número"</formula>
    </cfRule>
  </conditionalFormatting>
  <conditionalFormatting sqref="BP14:CA15">
    <cfRule type="expression" dxfId="4" priority="254">
      <formula>$C$18="Porcentagem"</formula>
    </cfRule>
  </conditionalFormatting>
  <conditionalFormatting sqref="BP14:CA15">
    <cfRule type="expression" dxfId="5" priority="255">
      <formula>$C$18="R$"</formula>
    </cfRule>
  </conditionalFormatting>
  <conditionalFormatting sqref="BP14:CA15">
    <cfRule type="expression" dxfId="3" priority="256">
      <formula>$C$23="Valor absoluto"</formula>
    </cfRule>
  </conditionalFormatting>
  <conditionalFormatting sqref="BP14:CA15">
    <cfRule type="expression" dxfId="4" priority="257">
      <formula>$C$23="Porcentagem"</formula>
    </cfRule>
  </conditionalFormatting>
  <conditionalFormatting sqref="BP14:CA15">
    <cfRule type="expression" dxfId="5" priority="258">
      <formula>$C$23="R$"</formula>
    </cfRule>
  </conditionalFormatting>
  <conditionalFormatting sqref="BP14:CA15">
    <cfRule type="expression" dxfId="3" priority="259">
      <formula>$C$13="Valor absoluto"</formula>
    </cfRule>
  </conditionalFormatting>
  <conditionalFormatting sqref="BP14:CA15">
    <cfRule type="expression" dxfId="4" priority="260">
      <formula>$C$13="Porcentagem"</formula>
    </cfRule>
  </conditionalFormatting>
  <conditionalFormatting sqref="BP14:CA15">
    <cfRule type="expression" dxfId="5" priority="261">
      <formula>$C$13="R$"</formula>
    </cfRule>
  </conditionalFormatting>
  <conditionalFormatting sqref="BP14:CA15">
    <cfRule type="expression" dxfId="3" priority="262">
      <formula>$C$23="Valor absoluto"</formula>
    </cfRule>
  </conditionalFormatting>
  <conditionalFormatting sqref="BP14:CA15">
    <cfRule type="expression" dxfId="4" priority="263">
      <formula>$C$23="Porcentagem"</formula>
    </cfRule>
  </conditionalFormatting>
  <conditionalFormatting sqref="BP14:CA15">
    <cfRule type="expression" dxfId="5" priority="264">
      <formula>$C$23="R$"</formula>
    </cfRule>
  </conditionalFormatting>
  <conditionalFormatting sqref="Q19:Q20 AG19:AG20 AW19:AW20 BM19:BM20 BP14:CA15 CC19:CC20">
    <cfRule type="expression" dxfId="8" priority="265">
      <formula>$C$18="Número"</formula>
    </cfRule>
  </conditionalFormatting>
  <conditionalFormatting sqref="Q19:Q20 AG19:AG20 AW19:AW20 BM19:BM20 BP14:CA15 CC19:CC20">
    <cfRule type="expression" dxfId="4" priority="266">
      <formula>$C$18="Porcentagem"</formula>
    </cfRule>
  </conditionalFormatting>
  <conditionalFormatting sqref="Q19:Q20 AG19:AG20 AW19:AW20 BM19:BM20 BP14:CA15 CC19:CC20">
    <cfRule type="expression" dxfId="5" priority="267">
      <formula>$C$18="R$"</formula>
    </cfRule>
  </conditionalFormatting>
  <conditionalFormatting sqref="AZ14:BK15">
    <cfRule type="expression" dxfId="3" priority="268">
      <formula>$C$13="Valor absoluto"</formula>
    </cfRule>
  </conditionalFormatting>
  <conditionalFormatting sqref="AZ14:BK15">
    <cfRule type="expression" dxfId="4" priority="269">
      <formula>$C$13="Porcentagem"</formula>
    </cfRule>
  </conditionalFormatting>
  <conditionalFormatting sqref="AZ14:BK15">
    <cfRule type="expression" dxfId="5" priority="270">
      <formula>$C$13="R$"</formula>
    </cfRule>
  </conditionalFormatting>
  <conditionalFormatting sqref="AJ24:AU25">
    <cfRule type="expression" dxfId="3" priority="271">
      <formula>$C$23="Valor absoluto"</formula>
    </cfRule>
  </conditionalFormatting>
  <conditionalFormatting sqref="AJ24:AU25">
    <cfRule type="expression" dxfId="4" priority="272">
      <formula>$C$23="Porcentagem"</formula>
    </cfRule>
  </conditionalFormatting>
  <conditionalFormatting sqref="AJ24:AU25">
    <cfRule type="expression" dxfId="5" priority="273">
      <formula>$C$23="R$"</formula>
    </cfRule>
  </conditionalFormatting>
  <conditionalFormatting sqref="AJ19:AU20">
    <cfRule type="expression" dxfId="8" priority="274">
      <formula>$C$18="Número"</formula>
    </cfRule>
  </conditionalFormatting>
  <conditionalFormatting sqref="AJ19:AU20">
    <cfRule type="expression" dxfId="4" priority="275">
      <formula>$C$18="Porcentagem"</formula>
    </cfRule>
  </conditionalFormatting>
  <conditionalFormatting sqref="AJ19:AU20">
    <cfRule type="expression" dxfId="5" priority="276">
      <formula>$C$18="R$"</formula>
    </cfRule>
  </conditionalFormatting>
  <conditionalFormatting sqref="CC26">
    <cfRule type="cellIs" dxfId="0" priority="277" operator="lessThan">
      <formula>0</formula>
    </cfRule>
  </conditionalFormatting>
  <conditionalFormatting sqref="CC26">
    <cfRule type="cellIs" dxfId="1" priority="278" operator="greaterThanOrEqual">
      <formula>0</formula>
    </cfRule>
  </conditionalFormatting>
  <conditionalFormatting sqref="BM26">
    <cfRule type="cellIs" dxfId="0" priority="279" operator="lessThan">
      <formula>0</formula>
    </cfRule>
  </conditionalFormatting>
  <conditionalFormatting sqref="BM26">
    <cfRule type="cellIs" dxfId="1" priority="280" operator="greaterThanOrEqual">
      <formula>0</formula>
    </cfRule>
  </conditionalFormatting>
  <conditionalFormatting sqref="AW26">
    <cfRule type="cellIs" dxfId="0" priority="281" operator="lessThan">
      <formula>0</formula>
    </cfRule>
  </conditionalFormatting>
  <conditionalFormatting sqref="AW26">
    <cfRule type="cellIs" dxfId="1" priority="282" operator="greaterThanOrEqual">
      <formula>0</formula>
    </cfRule>
  </conditionalFormatting>
  <conditionalFormatting sqref="AG26">
    <cfRule type="cellIs" dxfId="0" priority="283" operator="lessThan">
      <formula>0</formula>
    </cfRule>
  </conditionalFormatting>
  <conditionalFormatting sqref="AG26">
    <cfRule type="cellIs" dxfId="1" priority="284" operator="greaterThanOrEqual">
      <formula>0</formula>
    </cfRule>
  </conditionalFormatting>
  <conditionalFormatting sqref="Q26">
    <cfRule type="cellIs" dxfId="0" priority="285" operator="lessThan">
      <formula>0</formula>
    </cfRule>
  </conditionalFormatting>
  <conditionalFormatting sqref="Q26">
    <cfRule type="cellIs" dxfId="1" priority="286" operator="greaterThanOrEqual">
      <formula>0</formula>
    </cfRule>
  </conditionalFormatting>
  <conditionalFormatting sqref="Q21">
    <cfRule type="cellIs" dxfId="0" priority="287" operator="lessThan">
      <formula>0</formula>
    </cfRule>
  </conditionalFormatting>
  <conditionalFormatting sqref="Q21">
    <cfRule type="cellIs" dxfId="1" priority="288" operator="greaterThanOrEqual">
      <formula>0</formula>
    </cfRule>
  </conditionalFormatting>
  <conditionalFormatting sqref="AG21">
    <cfRule type="cellIs" dxfId="0" priority="289" operator="lessThan">
      <formula>0</formula>
    </cfRule>
  </conditionalFormatting>
  <conditionalFormatting sqref="AG21">
    <cfRule type="cellIs" dxfId="1" priority="290" operator="greaterThanOrEqual">
      <formula>0</formula>
    </cfRule>
  </conditionalFormatting>
  <conditionalFormatting sqref="AW21">
    <cfRule type="cellIs" dxfId="0" priority="291" operator="lessThan">
      <formula>0</formula>
    </cfRule>
  </conditionalFormatting>
  <conditionalFormatting sqref="AW21">
    <cfRule type="cellIs" dxfId="1" priority="292" operator="greaterThanOrEqual">
      <formula>0</formula>
    </cfRule>
  </conditionalFormatting>
  <conditionalFormatting sqref="BM21">
    <cfRule type="cellIs" dxfId="0" priority="293" operator="lessThan">
      <formula>0</formula>
    </cfRule>
  </conditionalFormatting>
  <conditionalFormatting sqref="BM21">
    <cfRule type="cellIs" dxfId="1" priority="294" operator="greaterThanOrEqual">
      <formula>0</formula>
    </cfRule>
  </conditionalFormatting>
  <conditionalFormatting sqref="CC21">
    <cfRule type="cellIs" dxfId="0" priority="295" operator="lessThan">
      <formula>0</formula>
    </cfRule>
  </conditionalFormatting>
  <conditionalFormatting sqref="CC21">
    <cfRule type="cellIs" dxfId="1" priority="296" operator="greaterThanOrEqual">
      <formula>0</formula>
    </cfRule>
  </conditionalFormatting>
  <conditionalFormatting sqref="CC16">
    <cfRule type="cellIs" dxfId="0" priority="297" operator="lessThan">
      <formula>0</formula>
    </cfRule>
  </conditionalFormatting>
  <conditionalFormatting sqref="CC16">
    <cfRule type="cellIs" dxfId="1" priority="298" operator="greaterThanOrEqual">
      <formula>0</formula>
    </cfRule>
  </conditionalFormatting>
  <conditionalFormatting sqref="BM16">
    <cfRule type="cellIs" dxfId="0" priority="299" operator="lessThan">
      <formula>0</formula>
    </cfRule>
  </conditionalFormatting>
  <conditionalFormatting sqref="BM16">
    <cfRule type="cellIs" dxfId="1" priority="300" operator="greaterThanOrEqual">
      <formula>0</formula>
    </cfRule>
  </conditionalFormatting>
  <conditionalFormatting sqref="AW16">
    <cfRule type="cellIs" dxfId="0" priority="301" operator="lessThan">
      <formula>0</formula>
    </cfRule>
  </conditionalFormatting>
  <conditionalFormatting sqref="AW16">
    <cfRule type="cellIs" dxfId="1" priority="302" operator="greaterThanOrEqual">
      <formula>0</formula>
    </cfRule>
  </conditionalFormatting>
  <conditionalFormatting sqref="AG16">
    <cfRule type="cellIs" dxfId="0" priority="303" operator="lessThan">
      <formula>0</formula>
    </cfRule>
  </conditionalFormatting>
  <conditionalFormatting sqref="AG16">
    <cfRule type="cellIs" dxfId="1" priority="304" operator="greaterThanOrEqual">
      <formula>0</formula>
    </cfRule>
  </conditionalFormatting>
  <conditionalFormatting sqref="AJ16:AU16">
    <cfRule type="cellIs" dxfId="6" priority="305" operator="lessThan">
      <formula>0</formula>
    </cfRule>
  </conditionalFormatting>
  <conditionalFormatting sqref="AJ16:AU16">
    <cfRule type="cellIs" dxfId="7" priority="306" operator="greaterThanOrEqual">
      <formula>0</formula>
    </cfRule>
  </conditionalFormatting>
  <conditionalFormatting sqref="AJ21:AU21">
    <cfRule type="cellIs" dxfId="6" priority="307" operator="lessThan">
      <formula>0</formula>
    </cfRule>
  </conditionalFormatting>
  <conditionalFormatting sqref="AJ21:AU21">
    <cfRule type="cellIs" dxfId="7" priority="308" operator="greaterThanOrEqual">
      <formula>0</formula>
    </cfRule>
  </conditionalFormatting>
  <conditionalFormatting sqref="AJ26:AU26">
    <cfRule type="cellIs" dxfId="6" priority="309" operator="lessThan">
      <formula>0</formula>
    </cfRule>
  </conditionalFormatting>
  <conditionalFormatting sqref="AJ26:AU26">
    <cfRule type="cellIs" dxfId="7" priority="310" operator="greaterThanOrEqual">
      <formula>0</formula>
    </cfRule>
  </conditionalFormatting>
  <conditionalFormatting sqref="T26:AE26">
    <cfRule type="cellIs" dxfId="6" priority="311" operator="lessThan">
      <formula>0</formula>
    </cfRule>
  </conditionalFormatting>
  <conditionalFormatting sqref="T26:AE26">
    <cfRule type="cellIs" dxfId="7" priority="312" operator="greaterThanOrEqual">
      <formula>0</formula>
    </cfRule>
  </conditionalFormatting>
  <conditionalFormatting sqref="T21:AE21">
    <cfRule type="cellIs" dxfId="6" priority="313" operator="lessThan">
      <formula>0</formula>
    </cfRule>
  </conditionalFormatting>
  <conditionalFormatting sqref="T21:AE21">
    <cfRule type="cellIs" dxfId="7" priority="314" operator="greaterThanOrEqual">
      <formula>0</formula>
    </cfRule>
  </conditionalFormatting>
  <conditionalFormatting sqref="T16:AE16">
    <cfRule type="cellIs" dxfId="6" priority="315" operator="lessThan">
      <formula>0</formula>
    </cfRule>
  </conditionalFormatting>
  <conditionalFormatting sqref="T16:AE16">
    <cfRule type="cellIs" dxfId="7" priority="316" operator="greaterThanOrEqual">
      <formula>0</formula>
    </cfRule>
  </conditionalFormatting>
  <conditionalFormatting sqref="BP26:CA26">
    <cfRule type="cellIs" dxfId="6" priority="317" operator="lessThan">
      <formula>0</formula>
    </cfRule>
  </conditionalFormatting>
  <conditionalFormatting sqref="BP26:CA26">
    <cfRule type="cellIs" dxfId="7" priority="318" operator="greaterThanOrEqual">
      <formula>0</formula>
    </cfRule>
  </conditionalFormatting>
  <conditionalFormatting sqref="BP21:CA21">
    <cfRule type="cellIs" dxfId="6" priority="319" operator="lessThan">
      <formula>0</formula>
    </cfRule>
  </conditionalFormatting>
  <conditionalFormatting sqref="BP21:CA21">
    <cfRule type="cellIs" dxfId="7" priority="320" operator="greaterThanOrEqual">
      <formula>0</formula>
    </cfRule>
  </conditionalFormatting>
  <conditionalFormatting sqref="BP16:CA16">
    <cfRule type="cellIs" dxfId="6" priority="321" operator="lessThan">
      <formula>0</formula>
    </cfRule>
  </conditionalFormatting>
  <conditionalFormatting sqref="BP16:CA16">
    <cfRule type="cellIs" dxfId="7" priority="322" operator="greaterThanOrEqual">
      <formula>0</formula>
    </cfRule>
  </conditionalFormatting>
  <conditionalFormatting sqref="AZ26:BK26">
    <cfRule type="cellIs" dxfId="6" priority="323" operator="lessThan">
      <formula>0</formula>
    </cfRule>
  </conditionalFormatting>
  <conditionalFormatting sqref="AZ26:BK26">
    <cfRule type="cellIs" dxfId="7" priority="324" operator="greaterThanOrEqual">
      <formula>0</formula>
    </cfRule>
  </conditionalFormatting>
  <conditionalFormatting sqref="AZ21:BK21">
    <cfRule type="cellIs" dxfId="6" priority="325" operator="lessThan">
      <formula>0</formula>
    </cfRule>
  </conditionalFormatting>
  <conditionalFormatting sqref="AZ21:BK21">
    <cfRule type="cellIs" dxfId="7" priority="326" operator="greaterThanOrEqual">
      <formula>0</formula>
    </cfRule>
  </conditionalFormatting>
  <conditionalFormatting sqref="AZ16:BK16">
    <cfRule type="cellIs" dxfId="6" priority="327" operator="lessThan">
      <formula>0</formula>
    </cfRule>
  </conditionalFormatting>
  <conditionalFormatting sqref="AZ16:BK16">
    <cfRule type="cellIs" dxfId="7" priority="328" operator="greaterThanOrEqual">
      <formula>0</formula>
    </cfRule>
  </conditionalFormatting>
  <conditionalFormatting sqref="D26:O26">
    <cfRule type="cellIs" dxfId="6" priority="329" operator="lessThan">
      <formula>0</formula>
    </cfRule>
  </conditionalFormatting>
  <conditionalFormatting sqref="D26:O26">
    <cfRule type="cellIs" dxfId="7" priority="330" operator="greaterThanOrEqual">
      <formula>0</formula>
    </cfRule>
  </conditionalFormatting>
  <conditionalFormatting sqref="D21:O21">
    <cfRule type="cellIs" dxfId="6" priority="331" operator="lessThan">
      <formula>0</formula>
    </cfRule>
  </conditionalFormatting>
  <conditionalFormatting sqref="D21:O21">
    <cfRule type="cellIs" dxfId="7" priority="332" operator="greaterThanOrEqual">
      <formula>0</formula>
    </cfRule>
  </conditionalFormatting>
  <conditionalFormatting sqref="Q16">
    <cfRule type="cellIs" dxfId="0" priority="333" operator="lessThan">
      <formula>0</formula>
    </cfRule>
  </conditionalFormatting>
  <conditionalFormatting sqref="Q16">
    <cfRule type="cellIs" dxfId="1" priority="334" operator="greaterThanOrEqual">
      <formula>0</formula>
    </cfRule>
  </conditionalFormatting>
  <conditionalFormatting sqref="D16:O16">
    <cfRule type="cellIs" dxfId="6" priority="335" operator="lessThan">
      <formula>0</formula>
    </cfRule>
  </conditionalFormatting>
  <conditionalFormatting sqref="D16:O16">
    <cfRule type="cellIs" dxfId="7" priority="336" operator="greaterThanOrEqual">
      <formula>0</formula>
    </cfRule>
  </conditionalFormatting>
  <conditionalFormatting sqref="Q24:Q25 Q29:Q30 Q34:Q35 AG24:AG25 AG29:AG30 AG34:AG35 AW24:AW25 AW29:AW30 AW34:AW35 BM24:BM25 BM29:BM30 BM34:BM35 CC24:CJ25 CC29:CC30 CC34:CC35">
    <cfRule type="expression" dxfId="3" priority="337">
      <formula>$C$23="Valor absoluto"</formula>
    </cfRule>
  </conditionalFormatting>
  <conditionalFormatting sqref="Q24:Q25 Q29:Q30 Q34:Q35 AG24:AG25 AG29:AG30 AG34:AG35 AW24:AW25 AW29:AW30 AW34:AW35 BM24:BM25 BM29:BM30 BM34:BM35 CC24:CJ25 CC29:CC30 CC34:CC35">
    <cfRule type="expression" dxfId="4" priority="338">
      <formula>$C$23="Porcentagem"</formula>
    </cfRule>
  </conditionalFormatting>
  <conditionalFormatting sqref="Q24:Q25 Q29:Q30 Q34:Q35 AG24:AG25 AG29:AG30 AG34:AG35 AW24:AW25 AW29:AW30 AW34:AW35 BM24:BM25 BM29:BM30 BM34:BM35 CC24:CJ25 CC29:CC30 CC34:CC35">
    <cfRule type="expression" dxfId="5" priority="339">
      <formula>$C$23="R$"</formula>
    </cfRule>
  </conditionalFormatting>
  <conditionalFormatting sqref="CD19:CJ20">
    <cfRule type="expression" dxfId="3" priority="340">
      <formula>$C$18="Valor absoluto"</formula>
    </cfRule>
  </conditionalFormatting>
  <conditionalFormatting sqref="CD19:CJ20">
    <cfRule type="expression" dxfId="4" priority="341">
      <formula>$C$18="Porcentagem"</formula>
    </cfRule>
  </conditionalFormatting>
  <conditionalFormatting sqref="CD19:CJ20">
    <cfRule type="expression" dxfId="5" priority="342">
      <formula>$C$18="R$"</formula>
    </cfRule>
  </conditionalFormatting>
  <dataValidations>
    <dataValidation type="list" allowBlank="1" showErrorMessage="1" sqref="B14 B19 B24 B29 B34">
      <formula1>$B$63:$B$70</formula1>
    </dataValidation>
    <dataValidation type="list" allowBlank="1" showErrorMessage="1" sqref="C13 C18 C23 C28 C33">
      <formula1>"R$,Número,Porcentagem"</formula1>
    </dataValidation>
  </dataValidations>
  <printOptions/>
  <pageMargins bottom="0.7875" footer="0.0" header="0.0" left="0.511805555555556" right="0.511805555555556" top="0.78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2.86"/>
    <col customWidth="1" min="3" max="3" width="14.43"/>
    <col customWidth="1" min="4" max="4" width="50.0"/>
    <col customWidth="1" min="5" max="5" width="17.14"/>
    <col customWidth="1" min="6" max="6" width="21.43"/>
    <col customWidth="1" min="7" max="7" width="62.0"/>
    <col customWidth="1" min="8" max="8" width="11.43"/>
    <col customWidth="1" min="9" max="9" width="6.43"/>
    <col customWidth="1" min="10" max="10" width="15.57"/>
    <col customWidth="1" min="11" max="11" width="13.57"/>
    <col customWidth="1" min="12" max="12" width="6.57"/>
    <col customWidth="1" min="13" max="14" width="9.14"/>
    <col customWidth="1" min="15" max="16" width="9.43"/>
    <col customWidth="1" min="17" max="17" width="17.14"/>
    <col customWidth="1" min="18" max="19" width="9.14"/>
    <col customWidth="1" min="20" max="20" width="13.14"/>
    <col customWidth="1" min="21" max="22" width="10.0"/>
    <col customWidth="1" min="23" max="29" width="9.14"/>
    <col customWidth="1" min="30" max="34" width="12.86"/>
    <col customWidth="1" min="35" max="36" width="9.14"/>
    <col customWidth="1" hidden="1" min="37" max="49" width="11.57"/>
    <col customWidth="1" hidden="1" min="50" max="55" width="9.14"/>
  </cols>
  <sheetData>
    <row r="1" ht="14.25" customHeight="1"/>
    <row r="2" ht="14.25" customHeight="1"/>
    <row r="3" ht="14.2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ht="1.5" customHeight="1"/>
    <row r="9" ht="24.75" customHeight="1"/>
    <row r="10" ht="21.0" customHeight="1"/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</row>
    <row r="12" ht="36.75" customHeight="1">
      <c r="A12" s="103"/>
      <c r="B12" s="104" t="s">
        <v>107</v>
      </c>
      <c r="C12" s="105"/>
      <c r="D12" s="106" t="s">
        <v>108</v>
      </c>
      <c r="E12" s="107" t="s">
        <v>109</v>
      </c>
      <c r="F12" s="107" t="s">
        <v>110</v>
      </c>
      <c r="G12" s="107" t="s">
        <v>111</v>
      </c>
      <c r="H12" s="108" t="s">
        <v>112</v>
      </c>
      <c r="I12" s="108" t="s">
        <v>113</v>
      </c>
      <c r="J12" s="108" t="s">
        <v>114</v>
      </c>
      <c r="K12" s="108" t="s">
        <v>115</v>
      </c>
      <c r="L12" s="109" t="s">
        <v>116</v>
      </c>
      <c r="M12" s="41"/>
      <c r="N12" s="41"/>
      <c r="O12" s="41" t="s">
        <v>117</v>
      </c>
      <c r="P12" s="41" t="s">
        <v>118</v>
      </c>
      <c r="Q12" s="41" t="s">
        <v>119</v>
      </c>
      <c r="R12" s="41" t="s">
        <v>120</v>
      </c>
      <c r="S12" s="41" t="s">
        <v>121</v>
      </c>
      <c r="T12" s="41"/>
      <c r="U12" s="41" t="s">
        <v>122</v>
      </c>
      <c r="V12" s="41" t="s">
        <v>123</v>
      </c>
      <c r="W12" s="41"/>
      <c r="X12" s="41">
        <f>DA!D13</f>
        <v>2025</v>
      </c>
      <c r="Y12" s="41">
        <f t="shared" ref="Y12:AB12" si="1">X12+1</f>
        <v>2026</v>
      </c>
      <c r="Z12" s="41">
        <f t="shared" si="1"/>
        <v>2027</v>
      </c>
      <c r="AA12" s="41">
        <f t="shared" si="1"/>
        <v>2028</v>
      </c>
      <c r="AB12" s="41">
        <f t="shared" si="1"/>
        <v>2029</v>
      </c>
      <c r="AC12" s="41"/>
      <c r="AD12" s="41">
        <f t="shared" ref="AD12:AH12" si="2">X12</f>
        <v>2025</v>
      </c>
      <c r="AE12" s="41">
        <f t="shared" si="2"/>
        <v>2026</v>
      </c>
      <c r="AF12" s="41">
        <f t="shared" si="2"/>
        <v>2027</v>
      </c>
      <c r="AG12" s="41">
        <f t="shared" si="2"/>
        <v>2028</v>
      </c>
      <c r="AH12" s="41">
        <f t="shared" si="2"/>
        <v>2029</v>
      </c>
      <c r="AI12" s="41" t="s">
        <v>124</v>
      </c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</row>
    <row r="13" ht="30.0" customHeight="1">
      <c r="A13" s="110"/>
      <c r="B13" s="111" t="s">
        <v>89</v>
      </c>
      <c r="C13" s="112"/>
      <c r="D13" s="30" t="s">
        <v>125</v>
      </c>
      <c r="E13" s="30" t="s">
        <v>126</v>
      </c>
      <c r="F13" s="30" t="s">
        <v>127</v>
      </c>
      <c r="G13" s="87" t="s">
        <v>128</v>
      </c>
      <c r="H13" s="80" t="s">
        <v>129</v>
      </c>
      <c r="I13" s="113">
        <v>2020.0</v>
      </c>
      <c r="J13" s="114" t="str">
        <f t="shared" ref="J13:J30" si="4">IF(L13=1,"Concluído",IF(P13="","",IF(T13=0,"Vence esse mês",IF(T13&gt;=3,"Faltam "&amp;T13&amp;" meses",IF(T13=2,"Faltam 2 meses",IF(T13=1,"Falta 1 mês",IF(T13=-1,ABS(T13)&amp;" mês de atraso",ABS(T13)&amp;" meses de atraso")))))))</f>
        <v>69 meses de atraso</v>
      </c>
      <c r="K13" s="115">
        <f t="shared" ref="K13:K30" si="5">IF(L13=1,"Concluído",AI13)</f>
        <v>-2114.776946</v>
      </c>
      <c r="L13" s="116">
        <v>0.95</v>
      </c>
      <c r="M13" s="41" t="s">
        <v>129</v>
      </c>
      <c r="N13" s="41">
        <v>1.0</v>
      </c>
      <c r="O13" s="41">
        <f t="shared" ref="O13:O30" si="6">IF(ISERROR(VLOOKUP(H13,$M$13:$N$24,2,FALSE())),"",VLOOKUP(H13,$M$13:$N$24,2,FALSE()))</f>
        <v>1</v>
      </c>
      <c r="P13" s="41" t="str">
        <f t="shared" ref="P13:P30" si="7">IF(O13="","","1/"&amp;O13&amp;"/"&amp;I13)</f>
        <v>1/1/2020</v>
      </c>
      <c r="Q13" s="117">
        <f t="shared" ref="Q13:Q30" si="8">NOW()</f>
        <v>45945.77695</v>
      </c>
      <c r="R13" s="41">
        <f t="shared" ref="R13:R30" si="9">MONTH(Q13)</f>
        <v>10</v>
      </c>
      <c r="S13" s="41">
        <f t="shared" ref="S13:S30" si="10">YEAR(Q13)</f>
        <v>2025</v>
      </c>
      <c r="T13" s="41">
        <f t="shared" ref="T13:T30" si="11">IF(U13&lt;&gt;"",-U13,V13)</f>
        <v>-69</v>
      </c>
      <c r="U13" s="41">
        <f t="shared" ref="U13:U30" si="12">IF(I13&gt;$S$13,"",((YEAR(NOW())-YEAR(P13))*12+MONTH(NOW())-MONTH(P13)))</f>
        <v>69</v>
      </c>
      <c r="V13" s="41" t="str">
        <f t="shared" ref="V13:V30" si="13">IF(U13&lt;&gt;"","",((YEAR(P13)-YEAR($Q$13))*12+MONTH(P13)-MONTH($Q$13)))</f>
        <v/>
      </c>
      <c r="W13" s="41"/>
      <c r="X13" s="41" t="str">
        <f t="shared" ref="X13:AB13" si="3">IF($I13=X$12,$O13,"")</f>
        <v/>
      </c>
      <c r="Y13" s="41" t="str">
        <f t="shared" si="3"/>
        <v/>
      </c>
      <c r="Z13" s="41" t="str">
        <f t="shared" si="3"/>
        <v/>
      </c>
      <c r="AA13" s="41" t="str">
        <f t="shared" si="3"/>
        <v/>
      </c>
      <c r="AB13" s="41" t="str">
        <f t="shared" si="3"/>
        <v/>
      </c>
      <c r="AC13" s="41" t="str">
        <f>VLOOKUP(B13,EST!$B$14:$R$26,18,FALSE())</f>
        <v>#REF!</v>
      </c>
      <c r="AD13" s="41" t="str">
        <f t="shared" ref="AD13:AD30" si="15">IF($I13&lt;AD$12,"-",SUM(INDIRECT(ADDRESS($AC13+"1",6,1,1,"EST")):INDIRECT(ADDRESS($AC13+"1",IF(X13="",17,X13+"5"),1,1,"EST")))/SUM(INDIRECT(ADDRESS($AC13,6,1,1,"EST")):INDIRECT(ADDRESS($AC13,IF(X13="",17,X13+"5"),1,1,"EST")))-1)</f>
        <v>-</v>
      </c>
      <c r="AE13" s="41" t="str">
        <f t="shared" ref="AE13:AE30" si="16">IF($I13&lt;AE$12,"-",SUM(INDIRECT(ADDRESS($AC13+"1",22,1,1,"EST")):INDIRECT(ADDRESS($AC13+"1",IF(Y13="",33,Y13+"21"),1,1,"EST")))/SUM(INDIRECT(ADDRESS($AC13,22,1,1,"EST")):INDIRECT(ADDRESS($AC13,IF(Y13="",33,Y13+"21"),1,1,"EST")))-1)</f>
        <v>-</v>
      </c>
      <c r="AF13" s="41" t="str">
        <f t="shared" ref="AF13:AF30" si="17">IF($I13&lt;AF$12,"-",SUM(INDIRECT(ADDRESS($AC13+"1",38,1,1,"EST")):INDIRECT(ADDRESS($AC13+"1",IF(Z13="",49,Z13+"37"),1,1,"EST")))/SUM(INDIRECT(ADDRESS($AC13,38,1,1,"EST")):INDIRECT(ADDRESS($AC13,IF(Z13="",49,Z13+"37"),1,1,"EST")))-1)</f>
        <v>-</v>
      </c>
      <c r="AG13" s="41" t="str">
        <f t="shared" ref="AG13:AG30" si="18">IF($I13&lt;AG$12,"-",SUM(INDIRECT(ADDRESS($AC13+"1",54,1,1,"EST")):INDIRECT(ADDRESS($AC13+"1",IF(AA13="",65,AA13+"53"),1,1,"EST")))/SUM(INDIRECT(ADDRESS($AC13,54,1,1,"EST")):INDIRECT(ADDRESS($AC13,IF(AA13="",65,AA13+"53"),1,1,"EST")))-1)</f>
        <v>-</v>
      </c>
      <c r="AH13" s="41" t="str">
        <f t="shared" ref="AH13:AH30" si="19">IF($I13&lt;AH$12,"-",SUM(INDIRECT(ADDRESS($AC13+"1",70,1,1,"EST")):INDIRECT(ADDRESS($AC13+"1",IF(AB13="",81,AB13+"69"),1,1,"EST")))/SUM(INDIRECT(ADDRESS($AC13,70,1,1,"EST")):INDIRECT(ADDRESS($AC13,IF(AB13="",81,AB13+"69"),1,1,"EST")))-1)</f>
        <v>-</v>
      </c>
      <c r="AI13" s="118">
        <f t="shared" ref="AI13:AI30" si="20">IF(P13="","",P13-Q13)</f>
        <v>-2114.776946</v>
      </c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</row>
    <row r="14" ht="30.0" customHeight="1">
      <c r="B14" s="119" t="s">
        <v>94</v>
      </c>
      <c r="C14" s="17"/>
      <c r="D14" s="120" t="s">
        <v>130</v>
      </c>
      <c r="E14" s="120" t="s">
        <v>131</v>
      </c>
      <c r="F14" s="120" t="s">
        <v>132</v>
      </c>
      <c r="G14" s="121" t="s">
        <v>133</v>
      </c>
      <c r="H14" s="122" t="s">
        <v>134</v>
      </c>
      <c r="I14" s="123">
        <v>2020.0</v>
      </c>
      <c r="J14" s="124" t="str">
        <f t="shared" si="4"/>
        <v>Concluído</v>
      </c>
      <c r="K14" s="115" t="str">
        <f t="shared" si="5"/>
        <v>Concluído</v>
      </c>
      <c r="L14" s="125">
        <v>1.0</v>
      </c>
      <c r="M14" s="41" t="s">
        <v>134</v>
      </c>
      <c r="N14" s="41">
        <v>2.0</v>
      </c>
      <c r="O14" s="41">
        <f t="shared" si="6"/>
        <v>2</v>
      </c>
      <c r="P14" s="41" t="str">
        <f t="shared" si="7"/>
        <v>1/2/2020</v>
      </c>
      <c r="Q14" s="117">
        <f t="shared" si="8"/>
        <v>45945.77695</v>
      </c>
      <c r="R14" s="41">
        <f t="shared" si="9"/>
        <v>10</v>
      </c>
      <c r="S14" s="41">
        <f t="shared" si="10"/>
        <v>2025</v>
      </c>
      <c r="T14" s="41">
        <f t="shared" si="11"/>
        <v>-68</v>
      </c>
      <c r="U14" s="41">
        <f t="shared" si="12"/>
        <v>68</v>
      </c>
      <c r="V14" s="41" t="str">
        <f t="shared" si="13"/>
        <v/>
      </c>
      <c r="W14" s="41"/>
      <c r="X14" s="41" t="str">
        <f t="shared" ref="X14:AB14" si="14">IF($I14=X$12,$O14,"")</f>
        <v/>
      </c>
      <c r="Y14" s="41" t="str">
        <f t="shared" si="14"/>
        <v/>
      </c>
      <c r="Z14" s="41" t="str">
        <f t="shared" si="14"/>
        <v/>
      </c>
      <c r="AA14" s="41" t="str">
        <f t="shared" si="14"/>
        <v/>
      </c>
      <c r="AB14" s="41" t="str">
        <f t="shared" si="14"/>
        <v/>
      </c>
      <c r="AC14" s="41" t="str">
        <f>VLOOKUP(B14,EST!$B$14:$R$26,18,FALSE())</f>
        <v>#REF!</v>
      </c>
      <c r="AD14" s="41" t="str">
        <f t="shared" si="15"/>
        <v>-</v>
      </c>
      <c r="AE14" s="41" t="str">
        <f t="shared" si="16"/>
        <v>-</v>
      </c>
      <c r="AF14" s="41" t="str">
        <f t="shared" si="17"/>
        <v>-</v>
      </c>
      <c r="AG14" s="41" t="str">
        <f t="shared" si="18"/>
        <v>-</v>
      </c>
      <c r="AH14" s="41" t="str">
        <f t="shared" si="19"/>
        <v>-</v>
      </c>
      <c r="AI14" s="118">
        <f t="shared" si="20"/>
        <v>-2083.776946</v>
      </c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</row>
    <row r="15" ht="30.0" customHeight="1">
      <c r="B15" s="119" t="s">
        <v>96</v>
      </c>
      <c r="C15" s="17"/>
      <c r="D15" s="120" t="s">
        <v>135</v>
      </c>
      <c r="E15" s="120" t="s">
        <v>131</v>
      </c>
      <c r="F15" s="120" t="s">
        <v>136</v>
      </c>
      <c r="G15" s="121" t="s">
        <v>137</v>
      </c>
      <c r="H15" s="122" t="s">
        <v>138</v>
      </c>
      <c r="I15" s="123">
        <v>2020.0</v>
      </c>
      <c r="J15" s="124" t="str">
        <f t="shared" si="4"/>
        <v>Concluído</v>
      </c>
      <c r="K15" s="115" t="str">
        <f t="shared" si="5"/>
        <v>Concluído</v>
      </c>
      <c r="L15" s="125">
        <v>1.0</v>
      </c>
      <c r="M15" s="41" t="s">
        <v>139</v>
      </c>
      <c r="N15" s="41">
        <v>3.0</v>
      </c>
      <c r="O15" s="41">
        <f t="shared" si="6"/>
        <v>5</v>
      </c>
      <c r="P15" s="41" t="str">
        <f t="shared" si="7"/>
        <v>1/5/2020</v>
      </c>
      <c r="Q15" s="117">
        <f t="shared" si="8"/>
        <v>45945.77695</v>
      </c>
      <c r="R15" s="41">
        <f t="shared" si="9"/>
        <v>10</v>
      </c>
      <c r="S15" s="41">
        <f t="shared" si="10"/>
        <v>2025</v>
      </c>
      <c r="T15" s="41">
        <f t="shared" si="11"/>
        <v>-65</v>
      </c>
      <c r="U15" s="41">
        <f t="shared" si="12"/>
        <v>65</v>
      </c>
      <c r="V15" s="41" t="str">
        <f t="shared" si="13"/>
        <v/>
      </c>
      <c r="W15" s="41"/>
      <c r="X15" s="41" t="str">
        <f t="shared" ref="X15:AB15" si="21">IF($I15=X$12,$O15,"")</f>
        <v/>
      </c>
      <c r="Y15" s="41" t="str">
        <f t="shared" si="21"/>
        <v/>
      </c>
      <c r="Z15" s="41" t="str">
        <f t="shared" si="21"/>
        <v/>
      </c>
      <c r="AA15" s="41" t="str">
        <f t="shared" si="21"/>
        <v/>
      </c>
      <c r="AB15" s="41" t="str">
        <f t="shared" si="21"/>
        <v/>
      </c>
      <c r="AC15" s="41" t="str">
        <f>VLOOKUP(B15,EST!$B$14:$R$26,18,FALSE())</f>
        <v>#REF!</v>
      </c>
      <c r="AD15" s="41" t="str">
        <f t="shared" si="15"/>
        <v>-</v>
      </c>
      <c r="AE15" s="41" t="str">
        <f t="shared" si="16"/>
        <v>-</v>
      </c>
      <c r="AF15" s="41" t="str">
        <f t="shared" si="17"/>
        <v>-</v>
      </c>
      <c r="AG15" s="41" t="str">
        <f t="shared" si="18"/>
        <v>-</v>
      </c>
      <c r="AH15" s="41" t="str">
        <f t="shared" si="19"/>
        <v>-</v>
      </c>
      <c r="AI15" s="118">
        <f t="shared" si="20"/>
        <v>-1993.776946</v>
      </c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</row>
    <row r="16" ht="30.0" customHeight="1">
      <c r="B16" s="119"/>
      <c r="C16" s="17"/>
      <c r="D16" s="120"/>
      <c r="E16" s="120"/>
      <c r="F16" s="120"/>
      <c r="G16" s="121"/>
      <c r="H16" s="122"/>
      <c r="I16" s="123"/>
      <c r="J16" s="124" t="str">
        <f t="shared" si="4"/>
        <v/>
      </c>
      <c r="K16" s="115" t="str">
        <f t="shared" si="5"/>
        <v/>
      </c>
      <c r="L16" s="125"/>
      <c r="M16" s="41" t="s">
        <v>140</v>
      </c>
      <c r="N16" s="41">
        <v>4.0</v>
      </c>
      <c r="O16" s="41" t="str">
        <f t="shared" si="6"/>
        <v/>
      </c>
      <c r="P16" s="41" t="str">
        <f t="shared" si="7"/>
        <v/>
      </c>
      <c r="Q16" s="117">
        <f t="shared" si="8"/>
        <v>45945.77695</v>
      </c>
      <c r="R16" s="41">
        <f t="shared" si="9"/>
        <v>10</v>
      </c>
      <c r="S16" s="41">
        <f t="shared" si="10"/>
        <v>2025</v>
      </c>
      <c r="T16" s="41">
        <f t="shared" si="11"/>
        <v>-1510</v>
      </c>
      <c r="U16" s="41">
        <f t="shared" si="12"/>
        <v>1510</v>
      </c>
      <c r="V16" s="41" t="str">
        <f t="shared" si="13"/>
        <v/>
      </c>
      <c r="W16" s="41"/>
      <c r="X16" s="41" t="str">
        <f t="shared" ref="X16:AB16" si="22">IF($I16=X$12,$O16,"")</f>
        <v/>
      </c>
      <c r="Y16" s="41" t="str">
        <f t="shared" si="22"/>
        <v/>
      </c>
      <c r="Z16" s="41" t="str">
        <f t="shared" si="22"/>
        <v/>
      </c>
      <c r="AA16" s="41" t="str">
        <f t="shared" si="22"/>
        <v/>
      </c>
      <c r="AB16" s="41" t="str">
        <f t="shared" si="22"/>
        <v/>
      </c>
      <c r="AC16" s="41" t="str">
        <f>VLOOKUP(B16,EST!$B$14:$R$26,18,FALSE())</f>
        <v>#REF!</v>
      </c>
      <c r="AD16" s="41" t="str">
        <f t="shared" si="15"/>
        <v>-</v>
      </c>
      <c r="AE16" s="41" t="str">
        <f t="shared" si="16"/>
        <v>-</v>
      </c>
      <c r="AF16" s="41" t="str">
        <f t="shared" si="17"/>
        <v>-</v>
      </c>
      <c r="AG16" s="41" t="str">
        <f t="shared" si="18"/>
        <v>-</v>
      </c>
      <c r="AH16" s="41" t="str">
        <f t="shared" si="19"/>
        <v>-</v>
      </c>
      <c r="AI16" s="41" t="str">
        <f t="shared" si="20"/>
        <v/>
      </c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</row>
    <row r="17" ht="30.0" customHeight="1">
      <c r="B17" s="119"/>
      <c r="C17" s="17"/>
      <c r="D17" s="120"/>
      <c r="E17" s="120"/>
      <c r="F17" s="120"/>
      <c r="G17" s="121"/>
      <c r="H17" s="122"/>
      <c r="I17" s="123"/>
      <c r="J17" s="124" t="str">
        <f t="shared" si="4"/>
        <v/>
      </c>
      <c r="K17" s="115" t="str">
        <f t="shared" si="5"/>
        <v/>
      </c>
      <c r="L17" s="125"/>
      <c r="M17" s="41" t="s">
        <v>138</v>
      </c>
      <c r="N17" s="41">
        <v>5.0</v>
      </c>
      <c r="O17" s="41" t="str">
        <f t="shared" si="6"/>
        <v/>
      </c>
      <c r="P17" s="41" t="str">
        <f t="shared" si="7"/>
        <v/>
      </c>
      <c r="Q17" s="117">
        <f t="shared" si="8"/>
        <v>45945.77695</v>
      </c>
      <c r="R17" s="41">
        <f t="shared" si="9"/>
        <v>10</v>
      </c>
      <c r="S17" s="41">
        <f t="shared" si="10"/>
        <v>2025</v>
      </c>
      <c r="T17" s="41">
        <f t="shared" si="11"/>
        <v>-1510</v>
      </c>
      <c r="U17" s="41">
        <f t="shared" si="12"/>
        <v>1510</v>
      </c>
      <c r="V17" s="41" t="str">
        <f t="shared" si="13"/>
        <v/>
      </c>
      <c r="W17" s="41"/>
      <c r="X17" s="41" t="str">
        <f t="shared" ref="X17:AB17" si="23">IF($I17=X$12,$O17,"")</f>
        <v/>
      </c>
      <c r="Y17" s="41" t="str">
        <f t="shared" si="23"/>
        <v/>
      </c>
      <c r="Z17" s="41" t="str">
        <f t="shared" si="23"/>
        <v/>
      </c>
      <c r="AA17" s="41" t="str">
        <f t="shared" si="23"/>
        <v/>
      </c>
      <c r="AB17" s="41" t="str">
        <f t="shared" si="23"/>
        <v/>
      </c>
      <c r="AC17" s="41" t="str">
        <f>VLOOKUP(B17,EST!$B$14:$R$26,18,FALSE())</f>
        <v>#REF!</v>
      </c>
      <c r="AD17" s="41" t="str">
        <f t="shared" si="15"/>
        <v>-</v>
      </c>
      <c r="AE17" s="41" t="str">
        <f t="shared" si="16"/>
        <v>-</v>
      </c>
      <c r="AF17" s="41" t="str">
        <f t="shared" si="17"/>
        <v>-</v>
      </c>
      <c r="AG17" s="41" t="str">
        <f t="shared" si="18"/>
        <v>-</v>
      </c>
      <c r="AH17" s="41" t="str">
        <f t="shared" si="19"/>
        <v>-</v>
      </c>
      <c r="AI17" s="41" t="str">
        <f t="shared" si="20"/>
        <v/>
      </c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</row>
    <row r="18" ht="30.0" customHeight="1">
      <c r="B18" s="119"/>
      <c r="C18" s="17"/>
      <c r="D18" s="120"/>
      <c r="E18" s="120"/>
      <c r="F18" s="120"/>
      <c r="G18" s="121"/>
      <c r="H18" s="122"/>
      <c r="I18" s="123"/>
      <c r="J18" s="124" t="str">
        <f t="shared" si="4"/>
        <v/>
      </c>
      <c r="K18" s="115" t="str">
        <f t="shared" si="5"/>
        <v/>
      </c>
      <c r="L18" s="125"/>
      <c r="M18" s="41" t="s">
        <v>141</v>
      </c>
      <c r="N18" s="41">
        <v>6.0</v>
      </c>
      <c r="O18" s="41" t="str">
        <f t="shared" si="6"/>
        <v/>
      </c>
      <c r="P18" s="41" t="str">
        <f t="shared" si="7"/>
        <v/>
      </c>
      <c r="Q18" s="117">
        <f t="shared" si="8"/>
        <v>45945.77695</v>
      </c>
      <c r="R18" s="41">
        <f t="shared" si="9"/>
        <v>10</v>
      </c>
      <c r="S18" s="41">
        <f t="shared" si="10"/>
        <v>2025</v>
      </c>
      <c r="T18" s="41">
        <f t="shared" si="11"/>
        <v>-1510</v>
      </c>
      <c r="U18" s="41">
        <f t="shared" si="12"/>
        <v>1510</v>
      </c>
      <c r="V18" s="41" t="str">
        <f t="shared" si="13"/>
        <v/>
      </c>
      <c r="W18" s="41"/>
      <c r="X18" s="41" t="str">
        <f t="shared" ref="X18:AB18" si="24">IF($I18=X$12,$O18,"")</f>
        <v/>
      </c>
      <c r="Y18" s="41" t="str">
        <f t="shared" si="24"/>
        <v/>
      </c>
      <c r="Z18" s="41" t="str">
        <f t="shared" si="24"/>
        <v/>
      </c>
      <c r="AA18" s="41" t="str">
        <f t="shared" si="24"/>
        <v/>
      </c>
      <c r="AB18" s="41" t="str">
        <f t="shared" si="24"/>
        <v/>
      </c>
      <c r="AC18" s="41" t="str">
        <f>VLOOKUP(B18,EST!$B$14:$R$26,18,FALSE())</f>
        <v>#REF!</v>
      </c>
      <c r="AD18" s="41" t="str">
        <f t="shared" si="15"/>
        <v>-</v>
      </c>
      <c r="AE18" s="41" t="str">
        <f t="shared" si="16"/>
        <v>-</v>
      </c>
      <c r="AF18" s="41" t="str">
        <f t="shared" si="17"/>
        <v>-</v>
      </c>
      <c r="AG18" s="41" t="str">
        <f t="shared" si="18"/>
        <v>-</v>
      </c>
      <c r="AH18" s="41" t="str">
        <f t="shared" si="19"/>
        <v>-</v>
      </c>
      <c r="AI18" s="41" t="str">
        <f t="shared" si="20"/>
        <v/>
      </c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</row>
    <row r="19" ht="30.0" customHeight="1">
      <c r="B19" s="119"/>
      <c r="C19" s="17"/>
      <c r="D19" s="120"/>
      <c r="E19" s="120"/>
      <c r="F19" s="120"/>
      <c r="G19" s="121"/>
      <c r="H19" s="122"/>
      <c r="I19" s="123"/>
      <c r="J19" s="124" t="str">
        <f t="shared" si="4"/>
        <v/>
      </c>
      <c r="K19" s="115" t="str">
        <f t="shared" si="5"/>
        <v/>
      </c>
      <c r="L19" s="125"/>
      <c r="M19" s="41" t="s">
        <v>142</v>
      </c>
      <c r="N19" s="41">
        <v>7.0</v>
      </c>
      <c r="O19" s="41" t="str">
        <f t="shared" si="6"/>
        <v/>
      </c>
      <c r="P19" s="41" t="str">
        <f t="shared" si="7"/>
        <v/>
      </c>
      <c r="Q19" s="117">
        <f t="shared" si="8"/>
        <v>45945.77695</v>
      </c>
      <c r="R19" s="41">
        <f t="shared" si="9"/>
        <v>10</v>
      </c>
      <c r="S19" s="41">
        <f t="shared" si="10"/>
        <v>2025</v>
      </c>
      <c r="T19" s="41">
        <f t="shared" si="11"/>
        <v>-1510</v>
      </c>
      <c r="U19" s="41">
        <f t="shared" si="12"/>
        <v>1510</v>
      </c>
      <c r="V19" s="41" t="str">
        <f t="shared" si="13"/>
        <v/>
      </c>
      <c r="W19" s="41"/>
      <c r="X19" s="41" t="str">
        <f t="shared" ref="X19:AB19" si="25">IF($I19=X$12,$O19,"")</f>
        <v/>
      </c>
      <c r="Y19" s="41" t="str">
        <f t="shared" si="25"/>
        <v/>
      </c>
      <c r="Z19" s="41" t="str">
        <f t="shared" si="25"/>
        <v/>
      </c>
      <c r="AA19" s="41" t="str">
        <f t="shared" si="25"/>
        <v/>
      </c>
      <c r="AB19" s="41" t="str">
        <f t="shared" si="25"/>
        <v/>
      </c>
      <c r="AC19" s="41" t="str">
        <f>VLOOKUP(B19,EST!$B$14:$R$26,18,FALSE())</f>
        <v>#REF!</v>
      </c>
      <c r="AD19" s="41" t="str">
        <f t="shared" si="15"/>
        <v>-</v>
      </c>
      <c r="AE19" s="41" t="str">
        <f t="shared" si="16"/>
        <v>-</v>
      </c>
      <c r="AF19" s="41" t="str">
        <f t="shared" si="17"/>
        <v>-</v>
      </c>
      <c r="AG19" s="41" t="str">
        <f t="shared" si="18"/>
        <v>-</v>
      </c>
      <c r="AH19" s="41" t="str">
        <f t="shared" si="19"/>
        <v>-</v>
      </c>
      <c r="AI19" s="41" t="str">
        <f t="shared" si="20"/>
        <v/>
      </c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</row>
    <row r="20" ht="30.0" customHeight="1">
      <c r="B20" s="119"/>
      <c r="C20" s="17"/>
      <c r="D20" s="120"/>
      <c r="E20" s="120"/>
      <c r="F20" s="120"/>
      <c r="G20" s="121"/>
      <c r="H20" s="122"/>
      <c r="I20" s="123"/>
      <c r="J20" s="124" t="str">
        <f t="shared" si="4"/>
        <v/>
      </c>
      <c r="K20" s="115" t="str">
        <f t="shared" si="5"/>
        <v/>
      </c>
      <c r="L20" s="125"/>
      <c r="M20" s="41" t="s">
        <v>143</v>
      </c>
      <c r="N20" s="41">
        <v>8.0</v>
      </c>
      <c r="O20" s="41" t="str">
        <f t="shared" si="6"/>
        <v/>
      </c>
      <c r="P20" s="41" t="str">
        <f t="shared" si="7"/>
        <v/>
      </c>
      <c r="Q20" s="117">
        <f t="shared" si="8"/>
        <v>45945.77695</v>
      </c>
      <c r="R20" s="41">
        <f t="shared" si="9"/>
        <v>10</v>
      </c>
      <c r="S20" s="41">
        <f t="shared" si="10"/>
        <v>2025</v>
      </c>
      <c r="T20" s="41">
        <f t="shared" si="11"/>
        <v>-1510</v>
      </c>
      <c r="U20" s="41">
        <f t="shared" si="12"/>
        <v>1510</v>
      </c>
      <c r="V20" s="41" t="str">
        <f t="shared" si="13"/>
        <v/>
      </c>
      <c r="W20" s="41"/>
      <c r="X20" s="41" t="str">
        <f t="shared" ref="X20:AB20" si="26">IF($I20=X$12,$O20,"")</f>
        <v/>
      </c>
      <c r="Y20" s="41" t="str">
        <f t="shared" si="26"/>
        <v/>
      </c>
      <c r="Z20" s="41" t="str">
        <f t="shared" si="26"/>
        <v/>
      </c>
      <c r="AA20" s="41" t="str">
        <f t="shared" si="26"/>
        <v/>
      </c>
      <c r="AB20" s="41" t="str">
        <f t="shared" si="26"/>
        <v/>
      </c>
      <c r="AC20" s="41" t="str">
        <f>VLOOKUP(B20,EST!$B$14:$R$26,18,FALSE())</f>
        <v>#REF!</v>
      </c>
      <c r="AD20" s="41" t="str">
        <f t="shared" si="15"/>
        <v>-</v>
      </c>
      <c r="AE20" s="41" t="str">
        <f t="shared" si="16"/>
        <v>-</v>
      </c>
      <c r="AF20" s="41" t="str">
        <f t="shared" si="17"/>
        <v>-</v>
      </c>
      <c r="AG20" s="41" t="str">
        <f t="shared" si="18"/>
        <v>-</v>
      </c>
      <c r="AH20" s="41" t="str">
        <f t="shared" si="19"/>
        <v>-</v>
      </c>
      <c r="AI20" s="41" t="str">
        <f t="shared" si="20"/>
        <v/>
      </c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</row>
    <row r="21" ht="30.0" customHeight="1">
      <c r="B21" s="119"/>
      <c r="C21" s="17"/>
      <c r="D21" s="120"/>
      <c r="E21" s="120"/>
      <c r="F21" s="120"/>
      <c r="G21" s="121"/>
      <c r="H21" s="122"/>
      <c r="I21" s="123"/>
      <c r="J21" s="124" t="str">
        <f t="shared" si="4"/>
        <v/>
      </c>
      <c r="K21" s="115" t="str">
        <f t="shared" si="5"/>
        <v/>
      </c>
      <c r="L21" s="125"/>
      <c r="M21" s="41" t="s">
        <v>144</v>
      </c>
      <c r="N21" s="41">
        <v>9.0</v>
      </c>
      <c r="O21" s="41" t="str">
        <f t="shared" si="6"/>
        <v/>
      </c>
      <c r="P21" s="41" t="str">
        <f t="shared" si="7"/>
        <v/>
      </c>
      <c r="Q21" s="117">
        <f t="shared" si="8"/>
        <v>45945.77695</v>
      </c>
      <c r="R21" s="41">
        <f t="shared" si="9"/>
        <v>10</v>
      </c>
      <c r="S21" s="41">
        <f t="shared" si="10"/>
        <v>2025</v>
      </c>
      <c r="T21" s="41">
        <f t="shared" si="11"/>
        <v>-1510</v>
      </c>
      <c r="U21" s="41">
        <f t="shared" si="12"/>
        <v>1510</v>
      </c>
      <c r="V21" s="41" t="str">
        <f t="shared" si="13"/>
        <v/>
      </c>
      <c r="W21" s="41"/>
      <c r="X21" s="41" t="str">
        <f t="shared" ref="X21:AB21" si="27">IF($I21=X$12,$O21,"")</f>
        <v/>
      </c>
      <c r="Y21" s="41" t="str">
        <f t="shared" si="27"/>
        <v/>
      </c>
      <c r="Z21" s="41" t="str">
        <f t="shared" si="27"/>
        <v/>
      </c>
      <c r="AA21" s="41" t="str">
        <f t="shared" si="27"/>
        <v/>
      </c>
      <c r="AB21" s="41" t="str">
        <f t="shared" si="27"/>
        <v/>
      </c>
      <c r="AC21" s="41" t="str">
        <f>VLOOKUP(B21,EST!$B$14:$R$26,18,FALSE())</f>
        <v>#REF!</v>
      </c>
      <c r="AD21" s="41" t="str">
        <f t="shared" si="15"/>
        <v>-</v>
      </c>
      <c r="AE21" s="41" t="str">
        <f t="shared" si="16"/>
        <v>-</v>
      </c>
      <c r="AF21" s="41" t="str">
        <f t="shared" si="17"/>
        <v>-</v>
      </c>
      <c r="AG21" s="41" t="str">
        <f t="shared" si="18"/>
        <v>-</v>
      </c>
      <c r="AH21" s="41" t="str">
        <f t="shared" si="19"/>
        <v>-</v>
      </c>
      <c r="AI21" s="41" t="str">
        <f t="shared" si="20"/>
        <v/>
      </c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</row>
    <row r="22" ht="30.0" customHeight="1">
      <c r="B22" s="119"/>
      <c r="C22" s="17"/>
      <c r="D22" s="120"/>
      <c r="E22" s="120"/>
      <c r="F22" s="120"/>
      <c r="G22" s="121"/>
      <c r="H22" s="122"/>
      <c r="I22" s="123"/>
      <c r="J22" s="124" t="str">
        <f t="shared" si="4"/>
        <v/>
      </c>
      <c r="K22" s="115" t="str">
        <f t="shared" si="5"/>
        <v/>
      </c>
      <c r="L22" s="125"/>
      <c r="M22" s="41" t="s">
        <v>145</v>
      </c>
      <c r="N22" s="41">
        <v>10.0</v>
      </c>
      <c r="O22" s="41" t="str">
        <f t="shared" si="6"/>
        <v/>
      </c>
      <c r="P22" s="41" t="str">
        <f t="shared" si="7"/>
        <v/>
      </c>
      <c r="Q22" s="117">
        <f t="shared" si="8"/>
        <v>45945.77695</v>
      </c>
      <c r="R22" s="41">
        <f t="shared" si="9"/>
        <v>10</v>
      </c>
      <c r="S22" s="41">
        <f t="shared" si="10"/>
        <v>2025</v>
      </c>
      <c r="T22" s="41">
        <f t="shared" si="11"/>
        <v>-1510</v>
      </c>
      <c r="U22" s="41">
        <f t="shared" si="12"/>
        <v>1510</v>
      </c>
      <c r="V22" s="41" t="str">
        <f t="shared" si="13"/>
        <v/>
      </c>
      <c r="W22" s="41"/>
      <c r="X22" s="41" t="str">
        <f t="shared" ref="X22:AB22" si="28">IF($I22=X$12,$O22,"")</f>
        <v/>
      </c>
      <c r="Y22" s="41" t="str">
        <f t="shared" si="28"/>
        <v/>
      </c>
      <c r="Z22" s="41" t="str">
        <f t="shared" si="28"/>
        <v/>
      </c>
      <c r="AA22" s="41" t="str">
        <f t="shared" si="28"/>
        <v/>
      </c>
      <c r="AB22" s="41" t="str">
        <f t="shared" si="28"/>
        <v/>
      </c>
      <c r="AC22" s="41" t="str">
        <f>VLOOKUP(B22,EST!$B$14:$R$26,18,FALSE())</f>
        <v>#REF!</v>
      </c>
      <c r="AD22" s="41" t="str">
        <f t="shared" si="15"/>
        <v>-</v>
      </c>
      <c r="AE22" s="41" t="str">
        <f t="shared" si="16"/>
        <v>-</v>
      </c>
      <c r="AF22" s="41" t="str">
        <f t="shared" si="17"/>
        <v>-</v>
      </c>
      <c r="AG22" s="41" t="str">
        <f t="shared" si="18"/>
        <v>-</v>
      </c>
      <c r="AH22" s="41" t="str">
        <f t="shared" si="19"/>
        <v>-</v>
      </c>
      <c r="AI22" s="41" t="str">
        <f t="shared" si="20"/>
        <v/>
      </c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</row>
    <row r="23" ht="30.0" customHeight="1">
      <c r="B23" s="119"/>
      <c r="C23" s="17"/>
      <c r="D23" s="120"/>
      <c r="E23" s="120"/>
      <c r="F23" s="120"/>
      <c r="G23" s="121"/>
      <c r="H23" s="122"/>
      <c r="I23" s="123"/>
      <c r="J23" s="124" t="str">
        <f t="shared" si="4"/>
        <v/>
      </c>
      <c r="K23" s="115" t="str">
        <f t="shared" si="5"/>
        <v/>
      </c>
      <c r="L23" s="125"/>
      <c r="M23" s="41" t="s">
        <v>146</v>
      </c>
      <c r="N23" s="41">
        <v>11.0</v>
      </c>
      <c r="O23" s="41" t="str">
        <f t="shared" si="6"/>
        <v/>
      </c>
      <c r="P23" s="41" t="str">
        <f t="shared" si="7"/>
        <v/>
      </c>
      <c r="Q23" s="117">
        <f t="shared" si="8"/>
        <v>45945.77695</v>
      </c>
      <c r="R23" s="41">
        <f t="shared" si="9"/>
        <v>10</v>
      </c>
      <c r="S23" s="41">
        <f t="shared" si="10"/>
        <v>2025</v>
      </c>
      <c r="T23" s="41">
        <f t="shared" si="11"/>
        <v>-1510</v>
      </c>
      <c r="U23" s="41">
        <f t="shared" si="12"/>
        <v>1510</v>
      </c>
      <c r="V23" s="41" t="str">
        <f t="shared" si="13"/>
        <v/>
      </c>
      <c r="W23" s="41"/>
      <c r="X23" s="41" t="str">
        <f t="shared" ref="X23:AB23" si="29">IF($I23=X$12,$O23,"")</f>
        <v/>
      </c>
      <c r="Y23" s="41" t="str">
        <f t="shared" si="29"/>
        <v/>
      </c>
      <c r="Z23" s="41" t="str">
        <f t="shared" si="29"/>
        <v/>
      </c>
      <c r="AA23" s="41" t="str">
        <f t="shared" si="29"/>
        <v/>
      </c>
      <c r="AB23" s="41" t="str">
        <f t="shared" si="29"/>
        <v/>
      </c>
      <c r="AC23" s="41" t="str">
        <f>VLOOKUP(B23,EST!$B$14:$R$26,18,FALSE())</f>
        <v>#REF!</v>
      </c>
      <c r="AD23" s="41" t="str">
        <f t="shared" si="15"/>
        <v>-</v>
      </c>
      <c r="AE23" s="41" t="str">
        <f t="shared" si="16"/>
        <v>-</v>
      </c>
      <c r="AF23" s="41" t="str">
        <f t="shared" si="17"/>
        <v>-</v>
      </c>
      <c r="AG23" s="41" t="str">
        <f t="shared" si="18"/>
        <v>-</v>
      </c>
      <c r="AH23" s="41" t="str">
        <f t="shared" si="19"/>
        <v>-</v>
      </c>
      <c r="AI23" s="41" t="str">
        <f t="shared" si="20"/>
        <v/>
      </c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</row>
    <row r="24" ht="30.0" customHeight="1">
      <c r="B24" s="119"/>
      <c r="C24" s="17"/>
      <c r="D24" s="120"/>
      <c r="E24" s="120"/>
      <c r="F24" s="120"/>
      <c r="G24" s="121"/>
      <c r="H24" s="122"/>
      <c r="I24" s="123"/>
      <c r="J24" s="124" t="str">
        <f t="shared" si="4"/>
        <v/>
      </c>
      <c r="K24" s="115" t="str">
        <f t="shared" si="5"/>
        <v/>
      </c>
      <c r="L24" s="125"/>
      <c r="M24" s="41" t="s">
        <v>147</v>
      </c>
      <c r="N24" s="41">
        <v>12.0</v>
      </c>
      <c r="O24" s="41" t="str">
        <f t="shared" si="6"/>
        <v/>
      </c>
      <c r="P24" s="41" t="str">
        <f t="shared" si="7"/>
        <v/>
      </c>
      <c r="Q24" s="117">
        <f t="shared" si="8"/>
        <v>45945.77695</v>
      </c>
      <c r="R24" s="41">
        <f t="shared" si="9"/>
        <v>10</v>
      </c>
      <c r="S24" s="41">
        <f t="shared" si="10"/>
        <v>2025</v>
      </c>
      <c r="T24" s="41">
        <f t="shared" si="11"/>
        <v>-1510</v>
      </c>
      <c r="U24" s="41">
        <f t="shared" si="12"/>
        <v>1510</v>
      </c>
      <c r="V24" s="41" t="str">
        <f t="shared" si="13"/>
        <v/>
      </c>
      <c r="W24" s="41"/>
      <c r="X24" s="41" t="str">
        <f t="shared" ref="X24:AB24" si="30">IF($I24=X$12,$O24,"")</f>
        <v/>
      </c>
      <c r="Y24" s="41" t="str">
        <f t="shared" si="30"/>
        <v/>
      </c>
      <c r="Z24" s="41" t="str">
        <f t="shared" si="30"/>
        <v/>
      </c>
      <c r="AA24" s="41" t="str">
        <f t="shared" si="30"/>
        <v/>
      </c>
      <c r="AB24" s="41" t="str">
        <f t="shared" si="30"/>
        <v/>
      </c>
      <c r="AC24" s="41" t="str">
        <f>VLOOKUP(B24,EST!$B$14:$R$26,18,FALSE())</f>
        <v>#REF!</v>
      </c>
      <c r="AD24" s="41" t="str">
        <f t="shared" si="15"/>
        <v>-</v>
      </c>
      <c r="AE24" s="41" t="str">
        <f t="shared" si="16"/>
        <v>-</v>
      </c>
      <c r="AF24" s="41" t="str">
        <f t="shared" si="17"/>
        <v>-</v>
      </c>
      <c r="AG24" s="41" t="str">
        <f t="shared" si="18"/>
        <v>-</v>
      </c>
      <c r="AH24" s="41" t="str">
        <f t="shared" si="19"/>
        <v>-</v>
      </c>
      <c r="AI24" s="41" t="str">
        <f t="shared" si="20"/>
        <v/>
      </c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</row>
    <row r="25" ht="30.0" customHeight="1">
      <c r="B25" s="119"/>
      <c r="C25" s="17"/>
      <c r="D25" s="120"/>
      <c r="E25" s="120"/>
      <c r="F25" s="120"/>
      <c r="G25" s="121"/>
      <c r="H25" s="122"/>
      <c r="I25" s="123"/>
      <c r="J25" s="124" t="str">
        <f t="shared" si="4"/>
        <v/>
      </c>
      <c r="K25" s="115" t="str">
        <f t="shared" si="5"/>
        <v/>
      </c>
      <c r="L25" s="125"/>
      <c r="M25" s="41"/>
      <c r="N25" s="41"/>
      <c r="O25" s="41" t="str">
        <f t="shared" si="6"/>
        <v/>
      </c>
      <c r="P25" s="41" t="str">
        <f t="shared" si="7"/>
        <v/>
      </c>
      <c r="Q25" s="117">
        <f t="shared" si="8"/>
        <v>45945.77695</v>
      </c>
      <c r="R25" s="41">
        <f t="shared" si="9"/>
        <v>10</v>
      </c>
      <c r="S25" s="41">
        <f t="shared" si="10"/>
        <v>2025</v>
      </c>
      <c r="T25" s="41">
        <f t="shared" si="11"/>
        <v>-1510</v>
      </c>
      <c r="U25" s="41">
        <f t="shared" si="12"/>
        <v>1510</v>
      </c>
      <c r="V25" s="41" t="str">
        <f t="shared" si="13"/>
        <v/>
      </c>
      <c r="W25" s="41"/>
      <c r="X25" s="41" t="str">
        <f t="shared" ref="X25:AB25" si="31">IF($I25=X$12,$O25,"")</f>
        <v/>
      </c>
      <c r="Y25" s="41" t="str">
        <f t="shared" si="31"/>
        <v/>
      </c>
      <c r="Z25" s="41" t="str">
        <f t="shared" si="31"/>
        <v/>
      </c>
      <c r="AA25" s="41" t="str">
        <f t="shared" si="31"/>
        <v/>
      </c>
      <c r="AB25" s="41" t="str">
        <f t="shared" si="31"/>
        <v/>
      </c>
      <c r="AC25" s="41" t="str">
        <f>VLOOKUP(B25,EST!$B$14:$R$26,18,FALSE())</f>
        <v>#REF!</v>
      </c>
      <c r="AD25" s="41" t="str">
        <f t="shared" si="15"/>
        <v>-</v>
      </c>
      <c r="AE25" s="41" t="str">
        <f t="shared" si="16"/>
        <v>-</v>
      </c>
      <c r="AF25" s="41" t="str">
        <f t="shared" si="17"/>
        <v>-</v>
      </c>
      <c r="AG25" s="41" t="str">
        <f t="shared" si="18"/>
        <v>-</v>
      </c>
      <c r="AH25" s="41" t="str">
        <f t="shared" si="19"/>
        <v>-</v>
      </c>
      <c r="AI25" s="41" t="str">
        <f t="shared" si="20"/>
        <v/>
      </c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</row>
    <row r="26" ht="30.0" customHeight="1">
      <c r="B26" s="119"/>
      <c r="C26" s="17"/>
      <c r="D26" s="120"/>
      <c r="E26" s="120"/>
      <c r="F26" s="120"/>
      <c r="G26" s="121"/>
      <c r="H26" s="122"/>
      <c r="I26" s="123"/>
      <c r="J26" s="124" t="str">
        <f t="shared" si="4"/>
        <v/>
      </c>
      <c r="K26" s="115" t="str">
        <f t="shared" si="5"/>
        <v/>
      </c>
      <c r="L26" s="125"/>
      <c r="M26" s="41"/>
      <c r="N26" s="41"/>
      <c r="O26" s="41" t="str">
        <f t="shared" si="6"/>
        <v/>
      </c>
      <c r="P26" s="41" t="str">
        <f t="shared" si="7"/>
        <v/>
      </c>
      <c r="Q26" s="117">
        <f t="shared" si="8"/>
        <v>45945.77695</v>
      </c>
      <c r="R26" s="41">
        <f t="shared" si="9"/>
        <v>10</v>
      </c>
      <c r="S26" s="41">
        <f t="shared" si="10"/>
        <v>2025</v>
      </c>
      <c r="T26" s="41">
        <f t="shared" si="11"/>
        <v>-1510</v>
      </c>
      <c r="U26" s="41">
        <f t="shared" si="12"/>
        <v>1510</v>
      </c>
      <c r="V26" s="41" t="str">
        <f t="shared" si="13"/>
        <v/>
      </c>
      <c r="W26" s="41"/>
      <c r="X26" s="41" t="str">
        <f t="shared" ref="X26:AB26" si="32">IF($I26=X$12,$O26,"")</f>
        <v/>
      </c>
      <c r="Y26" s="41" t="str">
        <f t="shared" si="32"/>
        <v/>
      </c>
      <c r="Z26" s="41" t="str">
        <f t="shared" si="32"/>
        <v/>
      </c>
      <c r="AA26" s="41" t="str">
        <f t="shared" si="32"/>
        <v/>
      </c>
      <c r="AB26" s="41" t="str">
        <f t="shared" si="32"/>
        <v/>
      </c>
      <c r="AC26" s="41" t="str">
        <f>VLOOKUP(B26,EST!$B$14:$R$26,18,FALSE())</f>
        <v>#REF!</v>
      </c>
      <c r="AD26" s="41" t="str">
        <f t="shared" si="15"/>
        <v>-</v>
      </c>
      <c r="AE26" s="41" t="str">
        <f t="shared" si="16"/>
        <v>-</v>
      </c>
      <c r="AF26" s="41" t="str">
        <f t="shared" si="17"/>
        <v>-</v>
      </c>
      <c r="AG26" s="41" t="str">
        <f t="shared" si="18"/>
        <v>-</v>
      </c>
      <c r="AH26" s="41" t="str">
        <f t="shared" si="19"/>
        <v>-</v>
      </c>
      <c r="AI26" s="41" t="str">
        <f t="shared" si="20"/>
        <v/>
      </c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</row>
    <row r="27" ht="30.0" customHeight="1">
      <c r="B27" s="119"/>
      <c r="C27" s="17"/>
      <c r="D27" s="120"/>
      <c r="E27" s="120"/>
      <c r="F27" s="120"/>
      <c r="G27" s="121"/>
      <c r="H27" s="122"/>
      <c r="I27" s="123"/>
      <c r="J27" s="124" t="str">
        <f t="shared" si="4"/>
        <v/>
      </c>
      <c r="K27" s="115" t="str">
        <f t="shared" si="5"/>
        <v/>
      </c>
      <c r="L27" s="125"/>
      <c r="M27" s="41"/>
      <c r="N27" s="41"/>
      <c r="O27" s="41" t="str">
        <f t="shared" si="6"/>
        <v/>
      </c>
      <c r="P27" s="41" t="str">
        <f t="shared" si="7"/>
        <v/>
      </c>
      <c r="Q27" s="117">
        <f t="shared" si="8"/>
        <v>45945.77695</v>
      </c>
      <c r="R27" s="41">
        <f t="shared" si="9"/>
        <v>10</v>
      </c>
      <c r="S27" s="41">
        <f t="shared" si="10"/>
        <v>2025</v>
      </c>
      <c r="T27" s="41">
        <f t="shared" si="11"/>
        <v>-1510</v>
      </c>
      <c r="U27" s="41">
        <f t="shared" si="12"/>
        <v>1510</v>
      </c>
      <c r="V27" s="41" t="str">
        <f t="shared" si="13"/>
        <v/>
      </c>
      <c r="W27" s="41"/>
      <c r="X27" s="41" t="str">
        <f t="shared" ref="X27:AB27" si="33">IF($I27=X$12,$O27,"")</f>
        <v/>
      </c>
      <c r="Y27" s="41" t="str">
        <f t="shared" si="33"/>
        <v/>
      </c>
      <c r="Z27" s="41" t="str">
        <f t="shared" si="33"/>
        <v/>
      </c>
      <c r="AA27" s="41" t="str">
        <f t="shared" si="33"/>
        <v/>
      </c>
      <c r="AB27" s="41" t="str">
        <f t="shared" si="33"/>
        <v/>
      </c>
      <c r="AC27" s="41" t="str">
        <f>VLOOKUP(B27,EST!$B$14:$R$26,18,FALSE())</f>
        <v>#REF!</v>
      </c>
      <c r="AD27" s="41" t="str">
        <f t="shared" si="15"/>
        <v>-</v>
      </c>
      <c r="AE27" s="41" t="str">
        <f t="shared" si="16"/>
        <v>-</v>
      </c>
      <c r="AF27" s="41" t="str">
        <f t="shared" si="17"/>
        <v>-</v>
      </c>
      <c r="AG27" s="41" t="str">
        <f t="shared" si="18"/>
        <v>-</v>
      </c>
      <c r="AH27" s="41" t="str">
        <f t="shared" si="19"/>
        <v>-</v>
      </c>
      <c r="AI27" s="41" t="str">
        <f t="shared" si="20"/>
        <v/>
      </c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</row>
    <row r="28" ht="30.0" customHeight="1">
      <c r="B28" s="119"/>
      <c r="C28" s="17"/>
      <c r="D28" s="120"/>
      <c r="E28" s="120"/>
      <c r="F28" s="120"/>
      <c r="G28" s="121"/>
      <c r="H28" s="122"/>
      <c r="I28" s="123"/>
      <c r="J28" s="124" t="str">
        <f t="shared" si="4"/>
        <v/>
      </c>
      <c r="K28" s="115" t="str">
        <f t="shared" si="5"/>
        <v/>
      </c>
      <c r="L28" s="125"/>
      <c r="M28" s="41"/>
      <c r="N28" s="41"/>
      <c r="O28" s="41" t="str">
        <f t="shared" si="6"/>
        <v/>
      </c>
      <c r="P28" s="41" t="str">
        <f t="shared" si="7"/>
        <v/>
      </c>
      <c r="Q28" s="117">
        <f t="shared" si="8"/>
        <v>45945.77695</v>
      </c>
      <c r="R28" s="41">
        <f t="shared" si="9"/>
        <v>10</v>
      </c>
      <c r="S28" s="41">
        <f t="shared" si="10"/>
        <v>2025</v>
      </c>
      <c r="T28" s="41">
        <f t="shared" si="11"/>
        <v>-1510</v>
      </c>
      <c r="U28" s="41">
        <f t="shared" si="12"/>
        <v>1510</v>
      </c>
      <c r="V28" s="41" t="str">
        <f t="shared" si="13"/>
        <v/>
      </c>
      <c r="W28" s="41"/>
      <c r="X28" s="41" t="str">
        <f t="shared" ref="X28:AB28" si="34">IF($I28=X$12,$O28,"")</f>
        <v/>
      </c>
      <c r="Y28" s="41" t="str">
        <f t="shared" si="34"/>
        <v/>
      </c>
      <c r="Z28" s="41" t="str">
        <f t="shared" si="34"/>
        <v/>
      </c>
      <c r="AA28" s="41" t="str">
        <f t="shared" si="34"/>
        <v/>
      </c>
      <c r="AB28" s="41" t="str">
        <f t="shared" si="34"/>
        <v/>
      </c>
      <c r="AC28" s="41" t="str">
        <f>VLOOKUP(B28,EST!$B$14:$R$26,18,FALSE())</f>
        <v>#REF!</v>
      </c>
      <c r="AD28" s="41" t="str">
        <f t="shared" si="15"/>
        <v>-</v>
      </c>
      <c r="AE28" s="41" t="str">
        <f t="shared" si="16"/>
        <v>-</v>
      </c>
      <c r="AF28" s="41" t="str">
        <f t="shared" si="17"/>
        <v>-</v>
      </c>
      <c r="AG28" s="41" t="str">
        <f t="shared" si="18"/>
        <v>-</v>
      </c>
      <c r="AH28" s="41" t="str">
        <f t="shared" si="19"/>
        <v>-</v>
      </c>
      <c r="AI28" s="41" t="str">
        <f t="shared" si="20"/>
        <v/>
      </c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ht="30.0" customHeight="1">
      <c r="B29" s="119"/>
      <c r="C29" s="17"/>
      <c r="D29" s="120"/>
      <c r="E29" s="120"/>
      <c r="F29" s="120"/>
      <c r="G29" s="121"/>
      <c r="H29" s="122"/>
      <c r="I29" s="123"/>
      <c r="J29" s="124" t="str">
        <f t="shared" si="4"/>
        <v/>
      </c>
      <c r="K29" s="115" t="str">
        <f t="shared" si="5"/>
        <v/>
      </c>
      <c r="L29" s="125"/>
      <c r="M29" s="41"/>
      <c r="N29" s="41"/>
      <c r="O29" s="41" t="str">
        <f t="shared" si="6"/>
        <v/>
      </c>
      <c r="P29" s="41" t="str">
        <f t="shared" si="7"/>
        <v/>
      </c>
      <c r="Q29" s="117">
        <f t="shared" si="8"/>
        <v>45945.77695</v>
      </c>
      <c r="R29" s="41">
        <f t="shared" si="9"/>
        <v>10</v>
      </c>
      <c r="S29" s="41">
        <f t="shared" si="10"/>
        <v>2025</v>
      </c>
      <c r="T29" s="41">
        <f t="shared" si="11"/>
        <v>-1510</v>
      </c>
      <c r="U29" s="41">
        <f t="shared" si="12"/>
        <v>1510</v>
      </c>
      <c r="V29" s="41" t="str">
        <f t="shared" si="13"/>
        <v/>
      </c>
      <c r="W29" s="41"/>
      <c r="X29" s="41" t="str">
        <f t="shared" ref="X29:AB29" si="35">IF($I29=X$12,$O29,"")</f>
        <v/>
      </c>
      <c r="Y29" s="41" t="str">
        <f t="shared" si="35"/>
        <v/>
      </c>
      <c r="Z29" s="41" t="str">
        <f t="shared" si="35"/>
        <v/>
      </c>
      <c r="AA29" s="41" t="str">
        <f t="shared" si="35"/>
        <v/>
      </c>
      <c r="AB29" s="41" t="str">
        <f t="shared" si="35"/>
        <v/>
      </c>
      <c r="AC29" s="41" t="str">
        <f>VLOOKUP(B29,EST!$B$14:$R$26,18,FALSE())</f>
        <v>#REF!</v>
      </c>
      <c r="AD29" s="41" t="str">
        <f t="shared" si="15"/>
        <v>-</v>
      </c>
      <c r="AE29" s="41" t="str">
        <f t="shared" si="16"/>
        <v>-</v>
      </c>
      <c r="AF29" s="41" t="str">
        <f t="shared" si="17"/>
        <v>-</v>
      </c>
      <c r="AG29" s="41" t="str">
        <f t="shared" si="18"/>
        <v>-</v>
      </c>
      <c r="AH29" s="41" t="str">
        <f t="shared" si="19"/>
        <v>-</v>
      </c>
      <c r="AI29" s="41" t="str">
        <f t="shared" si="20"/>
        <v/>
      </c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ht="30.0" customHeight="1">
      <c r="B30" s="119"/>
      <c r="C30" s="17"/>
      <c r="D30" s="30"/>
      <c r="E30" s="30"/>
      <c r="F30" s="30"/>
      <c r="G30" s="87"/>
      <c r="H30" s="80"/>
      <c r="I30" s="126"/>
      <c r="J30" s="127" t="str">
        <f t="shared" si="4"/>
        <v/>
      </c>
      <c r="K30" s="115" t="str">
        <f t="shared" si="5"/>
        <v/>
      </c>
      <c r="L30" s="116"/>
      <c r="M30" s="41"/>
      <c r="N30" s="41"/>
      <c r="O30" s="41" t="str">
        <f t="shared" si="6"/>
        <v/>
      </c>
      <c r="P30" s="41" t="str">
        <f t="shared" si="7"/>
        <v/>
      </c>
      <c r="Q30" s="117">
        <f t="shared" si="8"/>
        <v>45945.77695</v>
      </c>
      <c r="R30" s="41">
        <f t="shared" si="9"/>
        <v>10</v>
      </c>
      <c r="S30" s="41">
        <f t="shared" si="10"/>
        <v>2025</v>
      </c>
      <c r="T30" s="41">
        <f t="shared" si="11"/>
        <v>-1510</v>
      </c>
      <c r="U30" s="41">
        <f t="shared" si="12"/>
        <v>1510</v>
      </c>
      <c r="V30" s="41" t="str">
        <f t="shared" si="13"/>
        <v/>
      </c>
      <c r="W30" s="41"/>
      <c r="X30" s="41" t="str">
        <f t="shared" ref="X30:AB30" si="36">IF($I30=X$12,$O30,"")</f>
        <v/>
      </c>
      <c r="Y30" s="41" t="str">
        <f t="shared" si="36"/>
        <v/>
      </c>
      <c r="Z30" s="41" t="str">
        <f t="shared" si="36"/>
        <v/>
      </c>
      <c r="AA30" s="41" t="str">
        <f t="shared" si="36"/>
        <v/>
      </c>
      <c r="AB30" s="41" t="str">
        <f t="shared" si="36"/>
        <v/>
      </c>
      <c r="AC30" s="41" t="str">
        <f>VLOOKUP(B30,EST!$B$14:$R$26,18,FALSE())</f>
        <v>#REF!</v>
      </c>
      <c r="AD30" s="41" t="str">
        <f t="shared" si="15"/>
        <v>-</v>
      </c>
      <c r="AE30" s="41" t="str">
        <f t="shared" si="16"/>
        <v>-</v>
      </c>
      <c r="AF30" s="41" t="str">
        <f t="shared" si="17"/>
        <v>-</v>
      </c>
      <c r="AG30" s="41" t="str">
        <f t="shared" si="18"/>
        <v>-</v>
      </c>
      <c r="AH30" s="41" t="str">
        <f t="shared" si="19"/>
        <v>-</v>
      </c>
      <c r="AI30" s="41" t="str">
        <f t="shared" si="20"/>
        <v/>
      </c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ht="30.0" customHeight="1">
      <c r="B31" s="41"/>
      <c r="C31" s="41"/>
      <c r="D31" s="41"/>
      <c r="E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128"/>
      <c r="AI31" s="41"/>
      <c r="AJ31" s="57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</row>
    <row r="32" ht="30.0" customHeight="1">
      <c r="A32" s="41"/>
      <c r="B32" s="41" t="str">
        <f>EST!B14</f>
        <v>Aumentar: Receitas</v>
      </c>
      <c r="C32" s="41" t="str">
        <f>DA!H13</f>
        <v>Perspectiva Financeira</v>
      </c>
      <c r="D32" s="41"/>
      <c r="E32" s="41"/>
      <c r="F32" s="41"/>
      <c r="G32" s="41"/>
      <c r="H32" s="41"/>
      <c r="I32" s="41">
        <f>DA!D13</f>
        <v>2025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128"/>
      <c r="AI32" s="41"/>
      <c r="AJ32" s="57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</row>
    <row r="33" ht="30.0" customHeight="1">
      <c r="A33" s="41"/>
      <c r="B33" s="41" t="str">
        <f>EST!B19</f>
        <v>Aumentar: Lucratividade</v>
      </c>
      <c r="C33" s="41" t="str">
        <f>DA!K13</f>
        <v>Perspectiva de Clientes</v>
      </c>
      <c r="D33" s="41"/>
      <c r="E33" s="41"/>
      <c r="F33" s="41"/>
      <c r="G33" s="41"/>
      <c r="H33" s="41"/>
      <c r="I33" s="41">
        <f>IF(OR(DA!$D$15="5 anos",DA!$D$15="3 anos"),'PA 4'!I32+1,"")</f>
        <v>2026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128"/>
      <c r="AI33" s="41"/>
      <c r="AJ33" s="57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</row>
    <row r="34" ht="30.0" customHeight="1">
      <c r="A34" s="41"/>
      <c r="B34" s="41" t="str">
        <f>EST!B24</f>
        <v>Diminuir: Despesas</v>
      </c>
      <c r="C34" s="41" t="str">
        <f>DA!H24</f>
        <v>Perspectiva de Processos Internos</v>
      </c>
      <c r="D34" s="41"/>
      <c r="E34" s="41"/>
      <c r="F34" s="41"/>
      <c r="G34" s="41"/>
      <c r="H34" s="41"/>
      <c r="I34" s="41">
        <f>IF(OR(DA!$D$15="5 anos",DA!$D$15="3 anos"),'PA 4'!I33+1,"")</f>
        <v>2027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128"/>
      <c r="AI34" s="41"/>
      <c r="AJ34" s="57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ht="30.0" customHeight="1">
      <c r="A35" s="41"/>
      <c r="B35" s="41"/>
      <c r="C35" s="41" t="str">
        <f>DA!K24</f>
        <v>Perspectiva de Aprendizagem</v>
      </c>
      <c r="D35" s="41"/>
      <c r="E35" s="41"/>
      <c r="F35" s="41"/>
      <c r="G35" s="41"/>
      <c r="H35" s="41"/>
      <c r="I35" s="41" t="str">
        <f>IF(DA!$D$15="3 anos","",IF(DA!$D$15="5 anos",I34+1,""))</f>
        <v/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128"/>
      <c r="AI35" s="41"/>
      <c r="AJ35" s="57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</row>
    <row r="36" ht="30.0" customHeight="1">
      <c r="A36" s="41"/>
      <c r="B36" s="41"/>
      <c r="C36" s="41"/>
      <c r="D36" s="41"/>
      <c r="E36" s="41"/>
      <c r="F36" s="41"/>
      <c r="G36" s="41"/>
      <c r="H36" s="41"/>
      <c r="I36" s="41" t="str">
        <f>IF(DA!$D$15="3 anos","",IF(DA!$D$15="5 anos",I35+1,""))</f>
        <v/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128"/>
      <c r="AI36" s="41"/>
      <c r="AJ36" s="57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ht="30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128"/>
      <c r="AI37" s="41"/>
      <c r="AJ37" s="57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ht="30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128"/>
      <c r="AI38" s="41"/>
      <c r="AJ38" s="57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ht="30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128"/>
      <c r="AI39" s="41"/>
      <c r="AJ39" s="57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ht="30.0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128"/>
      <c r="AI40" s="41"/>
      <c r="AJ40" s="57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</row>
    <row r="41" ht="30.0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128"/>
      <c r="AI41" s="41"/>
      <c r="AJ41" s="57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</row>
    <row r="42" ht="30.0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128"/>
      <c r="AI42" s="41"/>
      <c r="AJ42" s="57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ht="30.0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128"/>
      <c r="AI43" s="41"/>
      <c r="AJ43" s="57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ht="30.0" hidden="1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128"/>
      <c r="AI44" s="41"/>
      <c r="AJ44" s="57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ht="30.0" hidden="1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128"/>
      <c r="AI45" s="41"/>
      <c r="AJ45" s="57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</row>
    <row r="46" ht="30.0" hidden="1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128"/>
      <c r="AI46" s="41"/>
      <c r="AJ46" s="57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</row>
    <row r="47" ht="30.0" hidden="1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128"/>
      <c r="AI47" s="41"/>
      <c r="AJ47" s="57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</row>
    <row r="48" ht="30.0" hidden="1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128"/>
      <c r="AI48" s="41"/>
      <c r="AJ48" s="57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</row>
    <row r="49" ht="30.0" hidden="1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128"/>
      <c r="AI49" s="41"/>
      <c r="AJ49" s="57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</row>
    <row r="50" ht="30.0" hidden="1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128"/>
      <c r="AI50" s="41"/>
      <c r="AJ50" s="57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</row>
    <row r="51" ht="30.0" hidden="1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128"/>
      <c r="AI51" s="41"/>
      <c r="AJ51" s="57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</row>
    <row r="52" ht="30.0" hidden="1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128"/>
      <c r="AI52" s="41"/>
      <c r="AJ52" s="57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</row>
    <row r="53" ht="30.0" hidden="1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128"/>
      <c r="AI53" s="41"/>
      <c r="AJ53" s="57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</row>
    <row r="54" ht="30.0" hidden="1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128"/>
      <c r="AI54" s="41"/>
      <c r="AJ54" s="57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</row>
    <row r="55" ht="30.0" hidden="1" customHeight="1"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128"/>
      <c r="AI55" s="41"/>
      <c r="AJ55" s="57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</row>
    <row r="56" ht="30.0" hidden="1" customHeight="1"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128"/>
      <c r="AI56" s="41"/>
      <c r="AJ56" s="57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</row>
    <row r="57" ht="30.0" hidden="1" customHeight="1"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128"/>
      <c r="AI57" s="41"/>
      <c r="AJ57" s="57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</row>
    <row r="58" ht="30.0" hidden="1" customHeight="1"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128"/>
      <c r="AI58" s="41"/>
      <c r="AJ58" s="57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</row>
    <row r="59" ht="30.0" hidden="1" customHeight="1"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128"/>
      <c r="AI59" s="41"/>
      <c r="AJ59" s="57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</row>
    <row r="60" ht="30.0" hidden="1" customHeight="1"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128"/>
      <c r="AI60" s="41"/>
      <c r="AJ60" s="57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</row>
    <row r="61" ht="30.0" hidden="1" customHeight="1"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128"/>
      <c r="AI61" s="41"/>
      <c r="AJ61" s="57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</row>
    <row r="62" ht="30.0" hidden="1" customHeight="1"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128"/>
      <c r="AI62" s="41"/>
      <c r="AJ62" s="57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</row>
    <row r="63" ht="30.0" hidden="1" customHeight="1"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128"/>
      <c r="AI63" s="41"/>
      <c r="AJ63" s="57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</row>
    <row r="64" ht="30.0" hidden="1" customHeight="1"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128"/>
      <c r="AI64" s="41"/>
      <c r="AJ64" s="57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</row>
    <row r="65" ht="30.0" hidden="1" customHeight="1"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128"/>
      <c r="AI65" s="41"/>
      <c r="AJ65" s="57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</row>
    <row r="66" ht="30.0" hidden="1" customHeight="1"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128"/>
      <c r="AI66" s="41"/>
      <c r="AJ66" s="57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</row>
    <row r="67" ht="30.0" hidden="1" customHeight="1"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128"/>
      <c r="AI67" s="41"/>
      <c r="AJ67" s="57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</row>
    <row r="68" ht="30.0" hidden="1" customHeight="1"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128"/>
      <c r="AI68" s="41"/>
      <c r="AJ68" s="57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</row>
    <row r="69" ht="30.0" hidden="1" customHeight="1"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128"/>
      <c r="AI69" s="41"/>
      <c r="AJ69" s="57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</row>
    <row r="70" ht="30.0" hidden="1" customHeight="1"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128"/>
      <c r="AI70" s="41"/>
      <c r="AJ70" s="57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</row>
    <row r="71" ht="30.0" hidden="1" customHeight="1"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128"/>
      <c r="AI71" s="41"/>
      <c r="AJ71" s="57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</row>
    <row r="72" ht="30.0" hidden="1" customHeight="1"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128"/>
      <c r="AI72" s="41"/>
      <c r="AJ72" s="57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</row>
    <row r="73" ht="30.0" hidden="1" customHeight="1"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128"/>
      <c r="AI73" s="41"/>
      <c r="AJ73" s="57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</row>
    <row r="74" ht="30.0" hidden="1" customHeight="1"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128"/>
      <c r="AI74" s="41"/>
      <c r="AJ74" s="57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</row>
    <row r="75" ht="30.0" hidden="1" customHeight="1"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128"/>
      <c r="AI75" s="41"/>
      <c r="AJ75" s="57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</row>
    <row r="76" ht="30.0" hidden="1" customHeight="1"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128"/>
      <c r="AI76" s="41"/>
      <c r="AJ76" s="57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</row>
    <row r="77" ht="30.0" hidden="1" customHeight="1"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128"/>
      <c r="AI77" s="41"/>
      <c r="AJ77" s="57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</row>
    <row r="78" ht="30.0" hidden="1" customHeight="1"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128"/>
      <c r="AI78" s="41"/>
      <c r="AJ78" s="57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</row>
    <row r="79" ht="30.0" hidden="1" customHeight="1"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128"/>
      <c r="AI79" s="41"/>
      <c r="AJ79" s="57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</row>
    <row r="80" ht="30.0" hidden="1" customHeight="1"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128"/>
      <c r="AI80" s="41"/>
      <c r="AJ80" s="57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</row>
    <row r="81" ht="30.0" hidden="1" customHeight="1"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128"/>
      <c r="AI81" s="41"/>
      <c r="AJ81" s="57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</row>
    <row r="82" ht="30.0" hidden="1" customHeight="1"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128"/>
      <c r="AI82" s="41"/>
      <c r="AJ82" s="57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</row>
    <row r="83" ht="30.0" hidden="1" customHeight="1"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128"/>
      <c r="AI83" s="41"/>
      <c r="AJ83" s="57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</row>
    <row r="84" ht="30.0" hidden="1" customHeight="1"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128"/>
      <c r="AI84" s="41"/>
      <c r="AJ84" s="57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</row>
    <row r="85" ht="30.0" hidden="1" customHeight="1"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128"/>
      <c r="AI85" s="41"/>
      <c r="AJ85" s="57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</row>
    <row r="86" ht="30.0" hidden="1" customHeight="1"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128"/>
      <c r="AI86" s="41"/>
      <c r="AJ86" s="57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</row>
    <row r="87" ht="30.0" hidden="1" customHeight="1"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128"/>
      <c r="AI87" s="41"/>
      <c r="AJ87" s="57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</row>
    <row r="88" ht="30.0" hidden="1" customHeight="1"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128"/>
      <c r="AI88" s="41"/>
      <c r="AJ88" s="57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</row>
    <row r="89" ht="30.0" hidden="1" customHeight="1"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128"/>
      <c r="AI89" s="41"/>
      <c r="AJ89" s="57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</row>
    <row r="90" ht="30.0" hidden="1" customHeight="1"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128"/>
      <c r="AI90" s="41"/>
      <c r="AJ90" s="57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</row>
    <row r="91" ht="30.0" hidden="1" customHeight="1"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128"/>
      <c r="AI91" s="41"/>
      <c r="AJ91" s="57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</row>
    <row r="92" ht="30.0" hidden="1" customHeight="1"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128"/>
      <c r="AI92" s="41"/>
      <c r="AJ92" s="57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</row>
    <row r="93" ht="30.0" hidden="1" customHeight="1"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128"/>
      <c r="AI93" s="41"/>
      <c r="AJ93" s="57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</row>
    <row r="94" ht="30.0" hidden="1" customHeight="1"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128"/>
      <c r="AI94" s="41"/>
      <c r="AJ94" s="57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</row>
    <row r="95" ht="30.0" hidden="1" customHeight="1"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128"/>
      <c r="AI95" s="41"/>
      <c r="AJ95" s="57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</row>
    <row r="96" ht="30.0" hidden="1" customHeight="1"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128"/>
      <c r="AI96" s="41"/>
      <c r="AJ96" s="57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</row>
    <row r="97" ht="30.0" hidden="1" customHeight="1"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128"/>
      <c r="AI97" s="41"/>
      <c r="AJ97" s="57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</row>
    <row r="98" ht="30.0" hidden="1" customHeight="1"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128"/>
      <c r="AI98" s="41"/>
      <c r="AJ98" s="57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</row>
    <row r="99" ht="30.0" hidden="1" customHeight="1"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128"/>
      <c r="AI99" s="41"/>
      <c r="AJ99" s="57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</row>
    <row r="100" ht="30.0" hidden="1" customHeight="1"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128"/>
      <c r="AI100" s="41"/>
      <c r="AJ100" s="57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</row>
    <row r="101" ht="30.0" hidden="1" customHeight="1"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128"/>
      <c r="AI101" s="41"/>
      <c r="AJ101" s="57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</row>
    <row r="102" ht="30.0" hidden="1" customHeight="1"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128"/>
      <c r="AI102" s="41"/>
      <c r="AJ102" s="57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</row>
    <row r="103" ht="30.0" hidden="1" customHeight="1"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128"/>
      <c r="AI103" s="41"/>
      <c r="AJ103" s="57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</row>
    <row r="104" ht="15.0" hidden="1" customHeight="1"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128"/>
      <c r="AI104" s="41"/>
      <c r="AJ104" s="57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</row>
    <row r="105" ht="15.0" hidden="1" customHeight="1"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128"/>
      <c r="AI105" s="41"/>
      <c r="AJ105" s="57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</row>
    <row r="106" ht="15.0" hidden="1" customHeight="1"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128"/>
      <c r="AI106" s="41"/>
      <c r="AJ106" s="57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</row>
    <row r="107" ht="15.0" hidden="1" customHeight="1"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128"/>
      <c r="AI107" s="41"/>
      <c r="AJ107" s="57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</row>
    <row r="108" ht="15.0" hidden="1" customHeight="1"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128"/>
      <c r="AI108" s="41"/>
      <c r="AJ108" s="57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</row>
    <row r="109" ht="15.0" hidden="1" customHeight="1"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128"/>
      <c r="AI109" s="41"/>
      <c r="AJ109" s="57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</row>
    <row r="110" ht="15.0" hidden="1" customHeight="1"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128"/>
      <c r="AI110" s="41"/>
      <c r="AJ110" s="57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</row>
    <row r="111" ht="15.0" hidden="1" customHeight="1"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128"/>
      <c r="AI111" s="41"/>
      <c r="AJ111" s="57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</row>
    <row r="112" ht="15.0" hidden="1" customHeight="1"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128"/>
      <c r="AI112" s="41"/>
      <c r="AJ112" s="57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</row>
    <row r="113" ht="15.0" hidden="1" customHeight="1"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128"/>
      <c r="AI113" s="41"/>
      <c r="AJ113" s="57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</row>
    <row r="114" ht="15.0" hidden="1" customHeight="1"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128"/>
      <c r="AI114" s="41"/>
      <c r="AJ114" s="57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</row>
    <row r="115" ht="15.0" hidden="1" customHeight="1"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128"/>
      <c r="AI115" s="41"/>
      <c r="AJ115" s="57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</row>
    <row r="116" ht="15.0" hidden="1" customHeight="1"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128"/>
      <c r="AI116" s="41"/>
      <c r="AJ116" s="57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</row>
    <row r="117" ht="15.0" hidden="1" customHeight="1"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128"/>
      <c r="AI117" s="41"/>
      <c r="AJ117" s="57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</row>
    <row r="118" ht="15.0" hidden="1" customHeight="1"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128"/>
      <c r="AI118" s="41"/>
      <c r="AJ118" s="57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</row>
    <row r="119" ht="15.0" hidden="1" customHeight="1"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128"/>
      <c r="AI119" s="41"/>
      <c r="AJ119" s="57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</row>
    <row r="120" ht="15.0" hidden="1" customHeight="1"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128"/>
      <c r="AI120" s="41"/>
      <c r="AJ120" s="57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</row>
    <row r="121" ht="15.0" hidden="1" customHeight="1"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128"/>
      <c r="AI121" s="41"/>
      <c r="AJ121" s="57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</row>
    <row r="122" ht="15.0" hidden="1" customHeight="1"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128"/>
      <c r="AI122" s="41"/>
      <c r="AJ122" s="57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</row>
    <row r="123" ht="15.0" hidden="1" customHeight="1"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128"/>
      <c r="AI123" s="41"/>
      <c r="AJ123" s="57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</row>
    <row r="124" ht="14.25" customHeight="1"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128"/>
      <c r="AI124" s="41"/>
      <c r="AJ124" s="57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</row>
    <row r="125" ht="14.25" customHeight="1"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128"/>
      <c r="AI125" s="41"/>
      <c r="AJ125" s="57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</row>
    <row r="126" ht="14.25" customHeight="1"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128"/>
      <c r="AI126" s="41"/>
      <c r="AJ126" s="57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</row>
    <row r="127" ht="14.25" customHeight="1"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128"/>
      <c r="AI127" s="41"/>
      <c r="AJ127" s="57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</row>
    <row r="128" ht="14.25" customHeight="1"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128"/>
      <c r="AI128" s="41"/>
      <c r="AJ128" s="57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</row>
    <row r="129" ht="14.25" customHeight="1"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128"/>
      <c r="AI129" s="41"/>
      <c r="AJ129" s="57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</row>
    <row r="130" ht="14.25" customHeight="1"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128"/>
      <c r="AI130" s="41"/>
      <c r="AJ130" s="57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</row>
    <row r="131" ht="14.25" customHeight="1"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128"/>
      <c r="AI131" s="41"/>
      <c r="AJ131" s="57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</row>
    <row r="132" ht="14.25" customHeight="1"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128"/>
      <c r="AI132" s="41"/>
      <c r="AJ132" s="57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</row>
    <row r="133" ht="14.25" customHeight="1"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128"/>
      <c r="AI133" s="41"/>
      <c r="AJ133" s="57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</row>
    <row r="134" ht="14.25" customHeight="1"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128"/>
      <c r="AI134" s="41"/>
      <c r="AJ134" s="57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</row>
    <row r="135" ht="14.25" customHeight="1"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128"/>
      <c r="AI135" s="41"/>
      <c r="AJ135" s="57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</row>
    <row r="136" ht="14.25" customHeight="1"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128"/>
      <c r="AI136" s="41"/>
      <c r="AJ136" s="57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</row>
    <row r="137" ht="14.25" customHeight="1"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128"/>
      <c r="AI137" s="41"/>
      <c r="AJ137" s="57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</row>
    <row r="138" ht="14.25" customHeight="1"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128"/>
      <c r="AI138" s="41"/>
      <c r="AJ138" s="57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</row>
    <row r="139" ht="14.25" customHeight="1"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128"/>
      <c r="AI139" s="41"/>
      <c r="AJ139" s="57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</row>
    <row r="140" ht="14.25" customHeight="1"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128"/>
      <c r="AI140" s="41"/>
      <c r="AJ140" s="57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</row>
    <row r="141" ht="14.25" customHeight="1"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128"/>
      <c r="AI141" s="41"/>
      <c r="AJ141" s="57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</row>
    <row r="142" ht="14.25" customHeight="1"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128"/>
      <c r="AI142" s="41"/>
      <c r="AJ142" s="57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</row>
    <row r="143" ht="14.25" customHeight="1"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128"/>
      <c r="AI143" s="41"/>
      <c r="AJ143" s="57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</row>
    <row r="144" ht="14.25" customHeight="1"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128"/>
      <c r="AI144" s="41"/>
      <c r="AJ144" s="57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</row>
    <row r="145" ht="14.25" customHeight="1"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128"/>
      <c r="AI145" s="41"/>
      <c r="AJ145" s="57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</row>
    <row r="146" ht="14.25" customHeight="1"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128"/>
      <c r="AI146" s="41"/>
      <c r="AJ146" s="57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</row>
    <row r="147" ht="14.25" customHeight="1"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128"/>
      <c r="AI147" s="41"/>
      <c r="AJ147" s="57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</row>
    <row r="148" ht="14.25" customHeight="1"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128"/>
      <c r="AI148" s="41"/>
      <c r="AJ148" s="57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</row>
    <row r="149" ht="14.25" customHeight="1"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128"/>
      <c r="AI149" s="41"/>
      <c r="AJ149" s="57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</row>
    <row r="150" ht="14.25" customHeight="1"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128"/>
      <c r="AI150" s="41"/>
      <c r="AJ150" s="57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</row>
    <row r="151" ht="14.25" customHeight="1"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128"/>
      <c r="AI151" s="41"/>
      <c r="AJ151" s="57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</row>
    <row r="152" ht="14.25" customHeight="1"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128"/>
      <c r="AI152" s="41"/>
      <c r="AJ152" s="57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</row>
    <row r="153" ht="14.25" customHeight="1"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128"/>
      <c r="AI153" s="41"/>
      <c r="AJ153" s="57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</row>
    <row r="154" ht="14.25" customHeight="1"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128"/>
      <c r="AI154" s="41"/>
      <c r="AJ154" s="57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</row>
    <row r="155" ht="14.25" customHeight="1"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128"/>
      <c r="AI155" s="41"/>
      <c r="AJ155" s="57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</row>
    <row r="156" ht="14.25" customHeight="1"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128"/>
      <c r="AI156" s="41"/>
      <c r="AJ156" s="57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</row>
    <row r="157" ht="14.25" customHeight="1"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128"/>
      <c r="AI157" s="41"/>
      <c r="AJ157" s="57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</row>
    <row r="158" ht="14.25" customHeight="1"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128"/>
      <c r="AI158" s="41"/>
      <c r="AJ158" s="57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</row>
    <row r="159" ht="14.25" customHeight="1"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128"/>
      <c r="AI159" s="41"/>
      <c r="AJ159" s="57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</row>
    <row r="160" ht="14.25" customHeight="1"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128"/>
      <c r="AI160" s="41"/>
      <c r="AJ160" s="57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</row>
    <row r="161" ht="14.25" customHeight="1"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128"/>
      <c r="AI161" s="41"/>
      <c r="AJ161" s="57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</row>
    <row r="162" ht="14.25" customHeight="1"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128"/>
      <c r="AI162" s="41"/>
      <c r="AJ162" s="57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</row>
    <row r="163" ht="14.25" customHeight="1"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128"/>
      <c r="AI163" s="41"/>
      <c r="AJ163" s="57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</row>
    <row r="164" ht="14.25" customHeight="1"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128"/>
      <c r="AI164" s="41"/>
      <c r="AJ164" s="57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</row>
    <row r="165" ht="14.25" customHeight="1"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128"/>
      <c r="AI165" s="41"/>
      <c r="AJ165" s="57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</row>
    <row r="166" ht="14.25" customHeight="1"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128"/>
      <c r="AI166" s="41"/>
      <c r="AJ166" s="57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</row>
    <row r="167" ht="14.25" customHeight="1"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128"/>
      <c r="AI167" s="41"/>
      <c r="AJ167" s="57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</row>
    <row r="168" ht="14.25" customHeight="1"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128"/>
      <c r="AI168" s="41"/>
      <c r="AJ168" s="57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</row>
    <row r="169" ht="14.25" customHeight="1"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128"/>
      <c r="AI169" s="41"/>
      <c r="AJ169" s="57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</row>
    <row r="170" ht="14.25" customHeight="1"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128"/>
      <c r="AI170" s="41"/>
      <c r="AJ170" s="57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</row>
    <row r="171" ht="14.25" customHeight="1"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128"/>
      <c r="AI171" s="41"/>
      <c r="AJ171" s="57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</row>
    <row r="172" ht="14.25" customHeight="1"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128"/>
      <c r="AI172" s="41"/>
      <c r="AJ172" s="57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</row>
    <row r="173" ht="14.25" customHeight="1"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128"/>
      <c r="AI173" s="41"/>
      <c r="AJ173" s="57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</row>
    <row r="174" ht="14.25" customHeight="1"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128"/>
      <c r="AI174" s="41"/>
      <c r="AJ174" s="57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</row>
    <row r="175" ht="14.25" customHeight="1"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128"/>
      <c r="AI175" s="41"/>
      <c r="AJ175" s="57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</row>
    <row r="176" ht="14.25" customHeight="1"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128"/>
      <c r="AI176" s="41"/>
      <c r="AJ176" s="57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</row>
    <row r="177" ht="14.25" customHeight="1"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128"/>
      <c r="AI177" s="41"/>
      <c r="AJ177" s="57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</row>
    <row r="178" ht="14.25" customHeight="1"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128"/>
      <c r="AI178" s="41"/>
      <c r="AJ178" s="57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</row>
    <row r="179" ht="14.25" customHeight="1"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128"/>
      <c r="AI179" s="41"/>
      <c r="AJ179" s="57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</row>
    <row r="180" ht="14.25" customHeight="1"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128"/>
      <c r="AI180" s="41"/>
      <c r="AJ180" s="57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</row>
    <row r="181" ht="14.25" customHeight="1"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128"/>
      <c r="AI181" s="41"/>
      <c r="AJ181" s="57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</row>
    <row r="182" ht="14.25" customHeight="1"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128"/>
      <c r="AI182" s="41"/>
      <c r="AJ182" s="57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</row>
    <row r="183" ht="14.25" customHeight="1"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128"/>
      <c r="AI183" s="41"/>
      <c r="AJ183" s="57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</row>
    <row r="184" ht="14.25" customHeight="1"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128"/>
      <c r="AI184" s="41"/>
      <c r="AJ184" s="57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</row>
    <row r="185" ht="14.25" customHeight="1"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128"/>
      <c r="AI185" s="41"/>
      <c r="AJ185" s="57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</row>
    <row r="186" ht="14.25" customHeight="1"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128"/>
      <c r="AI186" s="41"/>
      <c r="AJ186" s="57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</row>
    <row r="187" ht="14.25" customHeight="1"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128"/>
      <c r="AI187" s="41"/>
      <c r="AJ187" s="57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</row>
    <row r="188" ht="14.25" customHeight="1"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128"/>
      <c r="AI188" s="41"/>
      <c r="AJ188" s="57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</row>
    <row r="189" ht="14.25" customHeight="1"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128"/>
      <c r="AI189" s="41"/>
      <c r="AJ189" s="57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</row>
    <row r="190" ht="14.25" customHeight="1"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128"/>
      <c r="AI190" s="41"/>
      <c r="AJ190" s="57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</row>
    <row r="191" ht="14.25" customHeight="1"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128"/>
      <c r="AI191" s="41"/>
      <c r="AJ191" s="57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</row>
    <row r="192" ht="14.25" customHeight="1"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128"/>
      <c r="AI192" s="41"/>
      <c r="AJ192" s="57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</row>
    <row r="193" ht="14.25" customHeight="1"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128"/>
      <c r="AI193" s="41"/>
      <c r="AJ193" s="57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</row>
    <row r="194" ht="14.25" customHeight="1"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128"/>
      <c r="AI194" s="41"/>
      <c r="AJ194" s="57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</row>
    <row r="195" ht="14.25" customHeight="1"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128"/>
      <c r="AI195" s="41"/>
      <c r="AJ195" s="57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</row>
    <row r="196" ht="14.25" customHeight="1"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128"/>
      <c r="AI196" s="41"/>
      <c r="AJ196" s="57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</row>
    <row r="197" ht="14.25" customHeight="1"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128"/>
      <c r="AI197" s="41"/>
      <c r="AJ197" s="57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</row>
    <row r="198" ht="14.25" customHeight="1"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128"/>
      <c r="AI198" s="41"/>
      <c r="AJ198" s="57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</row>
    <row r="199" ht="14.25" customHeight="1"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128"/>
      <c r="AI199" s="41"/>
      <c r="AJ199" s="57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</row>
    <row r="200" ht="14.25" customHeight="1"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128"/>
      <c r="AI200" s="41"/>
      <c r="AJ200" s="57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</row>
    <row r="201" ht="14.25" customHeight="1"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128"/>
      <c r="AI201" s="41"/>
      <c r="AJ201" s="57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</row>
    <row r="202" ht="14.25" customHeight="1"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128"/>
      <c r="AI202" s="41"/>
      <c r="AJ202" s="57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</row>
    <row r="203" ht="14.25" customHeight="1"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128"/>
      <c r="AI203" s="41"/>
      <c r="AJ203" s="57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</row>
    <row r="204" ht="14.25" customHeight="1"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128"/>
      <c r="AI204" s="41"/>
      <c r="AJ204" s="57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</row>
    <row r="205" ht="14.25" customHeight="1"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128"/>
      <c r="AI205" s="41"/>
      <c r="AJ205" s="57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</row>
    <row r="206" ht="14.25" customHeight="1"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128"/>
      <c r="AI206" s="41"/>
      <c r="AJ206" s="57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</row>
    <row r="207" ht="14.25" customHeight="1"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128"/>
      <c r="AI207" s="41"/>
      <c r="AJ207" s="57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</row>
    <row r="208" ht="14.25" customHeight="1"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128"/>
      <c r="AI208" s="41"/>
      <c r="AJ208" s="57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</row>
    <row r="209" ht="14.25" customHeight="1"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128"/>
      <c r="AI209" s="41"/>
      <c r="AJ209" s="57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</row>
    <row r="210" ht="14.25" customHeight="1"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128"/>
      <c r="AI210" s="41"/>
      <c r="AJ210" s="57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</row>
    <row r="211" ht="14.25" customHeight="1"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128"/>
      <c r="AI211" s="41"/>
      <c r="AJ211" s="57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</row>
    <row r="212" ht="14.25" customHeight="1"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128"/>
      <c r="AI212" s="41"/>
      <c r="AJ212" s="57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</row>
    <row r="213" ht="14.25" customHeight="1"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128"/>
      <c r="AI213" s="41"/>
      <c r="AJ213" s="57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</row>
    <row r="214" ht="14.25" customHeight="1"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128"/>
      <c r="AI214" s="41"/>
      <c r="AJ214" s="57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</row>
    <row r="215" ht="14.25" customHeight="1"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128"/>
      <c r="AI215" s="41"/>
      <c r="AJ215" s="57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</row>
    <row r="216" ht="14.25" customHeight="1"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128"/>
      <c r="AI216" s="41"/>
      <c r="AJ216" s="57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</row>
    <row r="217" ht="14.25" customHeight="1"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128"/>
      <c r="AI217" s="41"/>
      <c r="AJ217" s="57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</row>
    <row r="218" ht="14.25" customHeight="1"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128"/>
      <c r="AI218" s="41"/>
      <c r="AJ218" s="57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</row>
    <row r="219" ht="14.25" customHeight="1"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128"/>
      <c r="AI219" s="41"/>
      <c r="AJ219" s="57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</row>
    <row r="220" ht="14.25" customHeight="1"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128"/>
      <c r="AI220" s="41"/>
      <c r="AJ220" s="57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</row>
    <row r="221" ht="14.25" customHeight="1"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128"/>
      <c r="AI221" s="41"/>
      <c r="AJ221" s="57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</row>
    <row r="222" ht="14.25" customHeight="1"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128"/>
      <c r="AI222" s="41"/>
      <c r="AJ222" s="57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</row>
    <row r="223" ht="14.25" customHeight="1"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128"/>
      <c r="AI223" s="41"/>
      <c r="AJ223" s="57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</row>
    <row r="224" ht="14.25" customHeight="1"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128"/>
      <c r="AI224" s="41"/>
      <c r="AJ224" s="57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</row>
    <row r="225" ht="14.25" customHeight="1"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128"/>
      <c r="AI225" s="41"/>
      <c r="AJ225" s="57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</row>
    <row r="226" ht="14.25" customHeight="1"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128"/>
      <c r="AI226" s="41"/>
      <c r="AJ226" s="57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</row>
    <row r="227" ht="14.25" customHeight="1"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128"/>
      <c r="AI227" s="41"/>
      <c r="AJ227" s="57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</row>
    <row r="228" ht="14.25" customHeight="1"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128"/>
      <c r="AI228" s="41"/>
      <c r="AJ228" s="57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</row>
    <row r="229" ht="14.25" customHeight="1"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128"/>
      <c r="AI229" s="41"/>
      <c r="AJ229" s="57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</row>
    <row r="230" ht="14.25" customHeight="1"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128"/>
      <c r="AI230" s="41"/>
      <c r="AJ230" s="57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</row>
    <row r="231" ht="14.25" customHeight="1"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128"/>
      <c r="AI231" s="41"/>
      <c r="AJ231" s="57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</row>
    <row r="232" ht="14.25" customHeight="1"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128"/>
      <c r="AI232" s="41"/>
      <c r="AJ232" s="57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</row>
    <row r="233" ht="14.25" customHeight="1"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128"/>
      <c r="AI233" s="41"/>
      <c r="AJ233" s="57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</row>
    <row r="234" ht="14.25" customHeight="1"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128"/>
      <c r="AI234" s="41"/>
      <c r="AJ234" s="57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</row>
    <row r="235" ht="14.25" customHeight="1"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128"/>
      <c r="AI235" s="41"/>
      <c r="AJ235" s="57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</row>
    <row r="236" ht="14.25" customHeight="1"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128"/>
      <c r="AI236" s="41"/>
      <c r="AJ236" s="57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</row>
    <row r="237" ht="14.25" customHeight="1"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128"/>
      <c r="AI237" s="41"/>
      <c r="AJ237" s="57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</row>
    <row r="238" ht="14.25" customHeight="1"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128"/>
      <c r="AI238" s="41"/>
      <c r="AJ238" s="57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</row>
    <row r="239" ht="14.25" customHeight="1"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128"/>
      <c r="AI239" s="41"/>
      <c r="AJ239" s="57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</row>
    <row r="240" ht="14.25" customHeight="1"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128"/>
      <c r="AI240" s="41"/>
      <c r="AJ240" s="57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</row>
    <row r="241" ht="14.25" customHeight="1"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128"/>
      <c r="AI241" s="41"/>
      <c r="AJ241" s="57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</row>
    <row r="242" ht="14.25" customHeight="1"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128"/>
      <c r="AI242" s="41"/>
      <c r="AJ242" s="57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</row>
    <row r="243" ht="14.25" customHeight="1"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128"/>
      <c r="AI243" s="41"/>
      <c r="AJ243" s="57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</row>
    <row r="244" ht="14.25" customHeight="1"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128"/>
      <c r="AI244" s="41"/>
      <c r="AJ244" s="57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</row>
    <row r="245" ht="14.25" customHeight="1"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128"/>
      <c r="AI245" s="41"/>
      <c r="AJ245" s="57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</row>
    <row r="246" ht="14.25" customHeight="1"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128"/>
      <c r="AI246" s="41"/>
      <c r="AJ246" s="57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</row>
    <row r="247" ht="14.25" customHeight="1"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128"/>
      <c r="AI247" s="41"/>
      <c r="AJ247" s="57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</row>
    <row r="248" ht="14.25" customHeight="1"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128"/>
      <c r="AI248" s="41"/>
      <c r="AJ248" s="57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</row>
    <row r="249" ht="14.25" customHeight="1"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128"/>
      <c r="AI249" s="41"/>
      <c r="AJ249" s="57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</row>
    <row r="250" ht="14.25" customHeight="1"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128"/>
      <c r="AI250" s="41"/>
      <c r="AJ250" s="57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</row>
    <row r="251" ht="14.25" customHeight="1"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128"/>
      <c r="AI251" s="41"/>
      <c r="AJ251" s="57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</row>
    <row r="252" ht="14.25" customHeight="1"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128"/>
      <c r="AI252" s="41"/>
      <c r="AJ252" s="57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</row>
    <row r="253" ht="14.25" customHeight="1"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128"/>
      <c r="AI253" s="41"/>
      <c r="AJ253" s="57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</row>
    <row r="254" ht="14.25" customHeight="1"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128"/>
      <c r="AI254" s="41"/>
      <c r="AJ254" s="57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</row>
    <row r="255" ht="14.25" customHeight="1"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128"/>
      <c r="AI255" s="41"/>
      <c r="AJ255" s="57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</row>
    <row r="256" ht="14.25" customHeight="1"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128"/>
      <c r="AI256" s="41"/>
      <c r="AJ256" s="57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</row>
    <row r="257" ht="14.25" customHeight="1"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128"/>
      <c r="AI257" s="41"/>
      <c r="AJ257" s="57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</row>
    <row r="258" ht="14.25" customHeight="1"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128"/>
      <c r="AI258" s="41"/>
      <c r="AJ258" s="57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</row>
    <row r="259" ht="14.25" customHeight="1"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128"/>
      <c r="AI259" s="41"/>
      <c r="AJ259" s="57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</row>
    <row r="260" ht="14.25" customHeight="1"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128"/>
      <c r="AI260" s="41"/>
      <c r="AJ260" s="57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</row>
    <row r="261" ht="14.25" customHeight="1"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128"/>
      <c r="AI261" s="41"/>
      <c r="AJ261" s="57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</row>
    <row r="262" ht="14.25" customHeight="1"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128"/>
      <c r="AI262" s="41"/>
      <c r="AJ262" s="57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</row>
    <row r="263" ht="14.25" customHeight="1"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128"/>
      <c r="AI263" s="41"/>
      <c r="AJ263" s="57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</row>
    <row r="264" ht="14.25" customHeight="1"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128"/>
      <c r="AI264" s="41"/>
      <c r="AJ264" s="57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</row>
    <row r="265" ht="14.25" customHeight="1"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128"/>
      <c r="AI265" s="41"/>
      <c r="AJ265" s="57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</row>
    <row r="266" ht="14.25" customHeight="1"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128"/>
      <c r="AI266" s="41"/>
      <c r="AJ266" s="57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</row>
    <row r="267" ht="14.25" customHeight="1"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128"/>
      <c r="AI267" s="41"/>
      <c r="AJ267" s="57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</row>
    <row r="268" ht="14.25" customHeight="1"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128"/>
      <c r="AI268" s="41"/>
      <c r="AJ268" s="57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</row>
    <row r="269" ht="14.25" customHeight="1"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128"/>
      <c r="AI269" s="41"/>
      <c r="AJ269" s="57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</row>
    <row r="270" ht="14.25" customHeight="1"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128"/>
      <c r="AI270" s="41"/>
      <c r="AJ270" s="57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</row>
    <row r="271" ht="14.25" customHeight="1"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128"/>
      <c r="AI271" s="41"/>
      <c r="AJ271" s="57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</row>
    <row r="272" ht="14.25" customHeight="1"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128"/>
      <c r="AI272" s="41"/>
      <c r="AJ272" s="57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</row>
    <row r="273" ht="14.25" customHeight="1"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128"/>
      <c r="AI273" s="41"/>
      <c r="AJ273" s="57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</row>
    <row r="274" ht="14.25" customHeight="1"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128"/>
      <c r="AI274" s="41"/>
      <c r="AJ274" s="57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</row>
    <row r="275" ht="14.25" customHeight="1"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128"/>
      <c r="AI275" s="41"/>
      <c r="AJ275" s="57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</row>
    <row r="276" ht="14.25" customHeight="1"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128"/>
      <c r="AI276" s="41"/>
      <c r="AJ276" s="57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</row>
    <row r="277" ht="14.25" customHeight="1"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128"/>
      <c r="AI277" s="41"/>
      <c r="AJ277" s="57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</row>
    <row r="278" ht="14.25" customHeight="1"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128"/>
      <c r="AI278" s="41"/>
      <c r="AJ278" s="57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</row>
    <row r="279" ht="14.25" customHeight="1"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128"/>
      <c r="AI279" s="41"/>
      <c r="AJ279" s="57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</row>
    <row r="280" ht="14.25" customHeight="1"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128"/>
      <c r="AI280" s="41"/>
      <c r="AJ280" s="57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</row>
    <row r="281" ht="14.25" customHeight="1"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128"/>
      <c r="AI281" s="41"/>
      <c r="AJ281" s="57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</row>
    <row r="282" ht="14.25" customHeight="1"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128"/>
      <c r="AI282" s="41"/>
      <c r="AJ282" s="57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</row>
    <row r="283" ht="14.25" customHeight="1"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128"/>
      <c r="AI283" s="41"/>
      <c r="AJ283" s="57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</row>
    <row r="284" ht="14.25" customHeight="1"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128"/>
      <c r="AI284" s="41"/>
      <c r="AJ284" s="57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</row>
    <row r="285" ht="14.25" customHeight="1"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128"/>
      <c r="AI285" s="41"/>
      <c r="AJ285" s="57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</row>
    <row r="286" ht="14.25" customHeight="1"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128"/>
      <c r="AI286" s="41"/>
      <c r="AJ286" s="57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</row>
    <row r="287" ht="14.25" customHeight="1"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128"/>
      <c r="AI287" s="41"/>
      <c r="AJ287" s="57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</row>
    <row r="288" ht="14.25" customHeight="1"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128"/>
      <c r="AI288" s="41"/>
      <c r="AJ288" s="57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</row>
    <row r="289" ht="14.25" customHeight="1"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128"/>
      <c r="AI289" s="41"/>
      <c r="AJ289" s="57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</row>
    <row r="290" ht="14.25" customHeight="1"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128"/>
      <c r="AI290" s="41"/>
      <c r="AJ290" s="57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</row>
    <row r="291" ht="14.25" customHeight="1"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128"/>
      <c r="AI291" s="41"/>
      <c r="AJ291" s="57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</row>
    <row r="292" ht="14.25" customHeight="1"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128"/>
      <c r="AI292" s="41"/>
      <c r="AJ292" s="57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</row>
    <row r="293" ht="14.25" customHeight="1"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128"/>
      <c r="AI293" s="41"/>
      <c r="AJ293" s="57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</row>
    <row r="294" ht="14.25" customHeight="1"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128"/>
      <c r="AI294" s="41"/>
      <c r="AJ294" s="57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</row>
    <row r="295" ht="14.25" customHeight="1"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128"/>
      <c r="AI295" s="41"/>
      <c r="AJ295" s="57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</row>
    <row r="296" ht="14.25" customHeight="1"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128"/>
      <c r="AI296" s="41"/>
      <c r="AJ296" s="57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</row>
    <row r="297" ht="14.25" customHeight="1"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128"/>
      <c r="AI297" s="41"/>
      <c r="AJ297" s="57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</row>
    <row r="298" ht="14.25" customHeight="1"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128"/>
      <c r="AI298" s="41"/>
      <c r="AJ298" s="57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</row>
    <row r="299" ht="14.25" customHeight="1"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128"/>
      <c r="AI299" s="41"/>
      <c r="AJ299" s="57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</row>
    <row r="300" ht="14.25" customHeight="1"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128"/>
      <c r="AI300" s="41"/>
      <c r="AJ300" s="57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</row>
    <row r="301" ht="14.25" customHeight="1"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128"/>
      <c r="AI301" s="41"/>
      <c r="AJ301" s="57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</row>
    <row r="302" ht="14.25" customHeight="1"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128"/>
      <c r="AI302" s="41"/>
      <c r="AJ302" s="57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</row>
    <row r="303" ht="14.25" customHeight="1"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128"/>
      <c r="AI303" s="41"/>
      <c r="AJ303" s="57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</row>
    <row r="304" ht="14.25" customHeight="1"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128"/>
      <c r="AI304" s="41"/>
      <c r="AJ304" s="57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</row>
    <row r="305" ht="14.25" customHeight="1"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128"/>
      <c r="AI305" s="41"/>
      <c r="AJ305" s="57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</row>
    <row r="306" ht="14.25" customHeight="1"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128"/>
      <c r="AI306" s="41"/>
      <c r="AJ306" s="57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</row>
    <row r="307" ht="14.25" customHeight="1"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128"/>
      <c r="AI307" s="41"/>
      <c r="AJ307" s="57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</row>
    <row r="308" ht="14.25" customHeight="1"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128"/>
      <c r="AI308" s="41"/>
      <c r="AJ308" s="57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</row>
    <row r="309" ht="14.25" customHeight="1"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128"/>
      <c r="AI309" s="41"/>
      <c r="AJ309" s="57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</row>
    <row r="310" ht="14.25" customHeight="1"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128"/>
      <c r="AI310" s="41"/>
      <c r="AJ310" s="57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</row>
    <row r="311" ht="14.25" customHeight="1"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128"/>
      <c r="AI311" s="41"/>
      <c r="AJ311" s="57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</row>
    <row r="312" ht="14.25" customHeight="1"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128"/>
      <c r="AI312" s="41"/>
      <c r="AJ312" s="57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</row>
    <row r="313" ht="14.25" customHeight="1"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128"/>
      <c r="AI313" s="41"/>
      <c r="AJ313" s="57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</row>
    <row r="314" ht="14.25" customHeight="1"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128"/>
      <c r="AI314" s="41"/>
      <c r="AJ314" s="57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</row>
    <row r="315" ht="14.25" customHeight="1"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128"/>
      <c r="AI315" s="41"/>
      <c r="AJ315" s="57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</row>
    <row r="316" ht="14.25" customHeight="1"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128"/>
      <c r="AI316" s="41"/>
      <c r="AJ316" s="57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</row>
    <row r="317" ht="14.25" customHeight="1"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128"/>
      <c r="AI317" s="41"/>
      <c r="AJ317" s="57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</row>
    <row r="318" ht="14.25" customHeight="1"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128"/>
      <c r="AI318" s="41"/>
      <c r="AJ318" s="57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</row>
    <row r="319" ht="14.25" customHeight="1"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128"/>
      <c r="AI319" s="41"/>
      <c r="AJ319" s="57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</row>
    <row r="320" ht="14.25" customHeight="1"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128"/>
      <c r="AI320" s="41"/>
      <c r="AJ320" s="57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</row>
    <row r="321" ht="14.25" customHeight="1"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128"/>
      <c r="AI321" s="41"/>
      <c r="AJ321" s="57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</row>
    <row r="322" ht="14.25" customHeight="1"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128"/>
      <c r="AI322" s="41"/>
      <c r="AJ322" s="57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</row>
    <row r="323" ht="14.25" customHeight="1"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128"/>
      <c r="AI323" s="41"/>
      <c r="AJ323" s="57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</row>
    <row r="324" ht="14.25" customHeight="1"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128"/>
      <c r="AI324" s="41"/>
      <c r="AJ324" s="57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</row>
    <row r="325" ht="14.25" customHeight="1"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128"/>
      <c r="AI325" s="41"/>
      <c r="AJ325" s="57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</row>
    <row r="326" ht="14.25" customHeight="1"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128"/>
      <c r="AI326" s="41"/>
      <c r="AJ326" s="57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</row>
    <row r="327" ht="14.25" customHeight="1"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128"/>
      <c r="AI327" s="41"/>
      <c r="AJ327" s="57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</row>
    <row r="328" ht="14.25" customHeight="1"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128"/>
      <c r="AI328" s="41"/>
      <c r="AJ328" s="57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</row>
    <row r="329" ht="14.25" customHeight="1"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128"/>
      <c r="AI329" s="41"/>
      <c r="AJ329" s="57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</row>
    <row r="330" ht="14.25" customHeight="1"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128"/>
      <c r="AI330" s="41"/>
      <c r="AJ330" s="57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</row>
    <row r="331" ht="14.25" customHeight="1"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128"/>
      <c r="AI331" s="41"/>
      <c r="AJ331" s="57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</row>
    <row r="332" ht="14.25" customHeight="1"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128"/>
      <c r="AI332" s="41"/>
      <c r="AJ332" s="57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</row>
    <row r="333" ht="14.25" customHeight="1"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128"/>
      <c r="AI333" s="41"/>
      <c r="AJ333" s="57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</row>
    <row r="334" ht="14.25" customHeight="1"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128"/>
      <c r="AI334" s="41"/>
      <c r="AJ334" s="57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</row>
    <row r="335" ht="14.25" customHeight="1"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128"/>
      <c r="AI335" s="41"/>
      <c r="AJ335" s="57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</row>
    <row r="336" ht="14.25" customHeight="1"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128"/>
      <c r="AI336" s="41"/>
      <c r="AJ336" s="57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</row>
    <row r="337" ht="14.25" customHeight="1"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128"/>
      <c r="AI337" s="41"/>
      <c r="AJ337" s="57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</row>
    <row r="338" ht="14.25" customHeight="1"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128"/>
      <c r="AI338" s="41"/>
      <c r="AJ338" s="57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</row>
    <row r="339" ht="14.25" customHeight="1"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128"/>
      <c r="AI339" s="41"/>
      <c r="AJ339" s="57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</row>
    <row r="340" ht="14.25" customHeight="1"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128"/>
      <c r="AI340" s="41"/>
      <c r="AJ340" s="57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</row>
    <row r="341" ht="14.25" customHeight="1"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128"/>
      <c r="AI341" s="41"/>
      <c r="AJ341" s="57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</row>
    <row r="342" ht="14.25" customHeight="1"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128"/>
      <c r="AI342" s="41"/>
      <c r="AJ342" s="57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</row>
    <row r="343" ht="14.25" customHeight="1"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128"/>
      <c r="AI343" s="41"/>
      <c r="AJ343" s="57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</row>
    <row r="344" ht="14.25" customHeight="1"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128"/>
      <c r="AI344" s="41"/>
      <c r="AJ344" s="57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</row>
    <row r="345" ht="14.25" customHeight="1"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128"/>
      <c r="AI345" s="41"/>
      <c r="AJ345" s="57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</row>
    <row r="346" ht="14.25" customHeight="1"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128"/>
      <c r="AI346" s="41"/>
      <c r="AJ346" s="57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</row>
    <row r="347" ht="14.25" customHeight="1"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128"/>
      <c r="AI347" s="41"/>
      <c r="AJ347" s="57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</row>
    <row r="348" ht="14.25" customHeight="1"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128"/>
      <c r="AI348" s="41"/>
      <c r="AJ348" s="57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</row>
    <row r="349" ht="14.25" customHeight="1"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128"/>
      <c r="AI349" s="41"/>
      <c r="AJ349" s="57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</row>
    <row r="350" ht="14.25" customHeight="1"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128"/>
      <c r="AI350" s="41"/>
      <c r="AJ350" s="57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</row>
    <row r="351" ht="14.25" customHeight="1"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128"/>
      <c r="AI351" s="41"/>
      <c r="AJ351" s="57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</row>
    <row r="352" ht="14.25" customHeight="1"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128"/>
      <c r="AI352" s="41"/>
      <c r="AJ352" s="57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</row>
    <row r="353" ht="14.25" customHeight="1"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128"/>
      <c r="AI353" s="41"/>
      <c r="AJ353" s="57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</row>
    <row r="354" ht="14.25" customHeight="1"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128"/>
      <c r="AI354" s="41"/>
      <c r="AJ354" s="57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</row>
    <row r="355" ht="14.25" customHeight="1"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128"/>
      <c r="AI355" s="41"/>
      <c r="AJ355" s="57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</row>
    <row r="356" ht="14.25" customHeight="1"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128"/>
      <c r="AI356" s="41"/>
      <c r="AJ356" s="57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</row>
    <row r="357" ht="14.25" customHeight="1"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128"/>
      <c r="AI357" s="41"/>
      <c r="AJ357" s="57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</row>
    <row r="358" ht="14.25" customHeight="1"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128"/>
      <c r="AI358" s="41"/>
      <c r="AJ358" s="57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</row>
    <row r="359" ht="14.25" customHeight="1"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128"/>
      <c r="AI359" s="41"/>
      <c r="AJ359" s="57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</row>
    <row r="360" ht="14.25" customHeight="1"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128"/>
      <c r="AI360" s="41"/>
      <c r="AJ360" s="57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</row>
    <row r="361" ht="14.25" customHeight="1"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128"/>
      <c r="AI361" s="41"/>
      <c r="AJ361" s="57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</row>
    <row r="362" ht="14.25" customHeight="1"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128"/>
      <c r="AI362" s="41"/>
      <c r="AJ362" s="57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</row>
    <row r="363" ht="14.25" customHeight="1"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128"/>
      <c r="AI363" s="41"/>
      <c r="AJ363" s="57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</row>
    <row r="364" ht="14.25" customHeight="1"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128"/>
      <c r="AI364" s="41"/>
      <c r="AJ364" s="57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</row>
    <row r="365" ht="14.25" customHeight="1"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128"/>
      <c r="AI365" s="41"/>
      <c r="AJ365" s="57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</row>
    <row r="366" ht="14.25" customHeight="1"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128"/>
      <c r="AI366" s="41"/>
      <c r="AJ366" s="57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</row>
    <row r="367" ht="14.25" customHeight="1"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128"/>
      <c r="AI367" s="41"/>
      <c r="AJ367" s="57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</row>
    <row r="368" ht="14.25" customHeight="1"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128"/>
      <c r="AI368" s="41"/>
      <c r="AJ368" s="57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</row>
    <row r="369" ht="14.25" customHeight="1"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128"/>
      <c r="AI369" s="41"/>
      <c r="AJ369" s="57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</row>
    <row r="370" ht="14.25" customHeight="1"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128"/>
      <c r="AI370" s="41"/>
      <c r="AJ370" s="57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</row>
    <row r="371" ht="14.25" customHeight="1"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128"/>
      <c r="AI371" s="41"/>
      <c r="AJ371" s="57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</row>
    <row r="372" ht="14.25" customHeight="1"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128"/>
      <c r="AI372" s="41"/>
      <c r="AJ372" s="57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</row>
    <row r="373" ht="14.25" customHeight="1"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128"/>
      <c r="AI373" s="41"/>
      <c r="AJ373" s="57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</row>
    <row r="374" ht="14.25" customHeight="1"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128"/>
      <c r="AI374" s="41"/>
      <c r="AJ374" s="57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</row>
    <row r="375" ht="14.25" customHeight="1"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128"/>
      <c r="AI375" s="41"/>
      <c r="AJ375" s="57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</row>
    <row r="376" ht="14.25" customHeight="1"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128"/>
      <c r="AI376" s="41"/>
      <c r="AJ376" s="57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</row>
    <row r="377" ht="14.25" customHeight="1"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128"/>
      <c r="AI377" s="41"/>
      <c r="AJ377" s="57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</row>
    <row r="378" ht="14.25" customHeight="1"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128"/>
      <c r="AI378" s="41"/>
      <c r="AJ378" s="57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</row>
    <row r="379" ht="14.25" customHeight="1"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128"/>
      <c r="AI379" s="41"/>
      <c r="AJ379" s="57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</row>
    <row r="380" ht="14.25" customHeight="1"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128"/>
      <c r="AI380" s="41"/>
      <c r="AJ380" s="57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</row>
    <row r="381" ht="14.25" customHeight="1"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128"/>
      <c r="AI381" s="41"/>
      <c r="AJ381" s="57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</row>
    <row r="382" ht="14.25" customHeight="1"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128"/>
      <c r="AI382" s="41"/>
      <c r="AJ382" s="57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</row>
    <row r="383" ht="14.25" customHeight="1"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128"/>
      <c r="AI383" s="41"/>
      <c r="AJ383" s="57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</row>
    <row r="384" ht="14.25" customHeight="1"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128"/>
      <c r="AI384" s="41"/>
      <c r="AJ384" s="57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</row>
    <row r="385" ht="14.25" customHeight="1"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128"/>
      <c r="AI385" s="41"/>
      <c r="AJ385" s="57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</row>
    <row r="386" ht="14.25" customHeight="1"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128"/>
      <c r="AI386" s="41"/>
      <c r="AJ386" s="57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</row>
    <row r="387" ht="14.25" customHeight="1"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128"/>
      <c r="AI387" s="41"/>
      <c r="AJ387" s="57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</row>
    <row r="388" ht="14.25" customHeight="1"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128"/>
      <c r="AI388" s="41"/>
      <c r="AJ388" s="57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</row>
    <row r="389" ht="14.25" customHeight="1"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128"/>
      <c r="AI389" s="41"/>
      <c r="AJ389" s="57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</row>
    <row r="390" ht="14.25" customHeight="1"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128"/>
      <c r="AI390" s="41"/>
      <c r="AJ390" s="57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</row>
    <row r="391" ht="14.25" customHeight="1"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128"/>
      <c r="AI391" s="41"/>
      <c r="AJ391" s="57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</row>
    <row r="392" ht="14.25" customHeight="1"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128"/>
      <c r="AI392" s="41"/>
      <c r="AJ392" s="57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</row>
    <row r="393" ht="14.25" customHeight="1"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128"/>
      <c r="AI393" s="41"/>
      <c r="AJ393" s="57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</row>
    <row r="394" ht="14.25" customHeight="1"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128"/>
      <c r="AI394" s="41"/>
      <c r="AJ394" s="57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</row>
    <row r="395" ht="14.25" customHeight="1"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128"/>
      <c r="AI395" s="41"/>
      <c r="AJ395" s="57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</row>
    <row r="396" ht="14.25" customHeight="1"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128"/>
      <c r="AI396" s="41"/>
      <c r="AJ396" s="57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</row>
    <row r="397" ht="14.25" customHeight="1"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128"/>
      <c r="AI397" s="41"/>
      <c r="AJ397" s="57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</row>
    <row r="398" ht="14.25" customHeight="1"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128"/>
      <c r="AI398" s="41"/>
      <c r="AJ398" s="57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</row>
    <row r="399" ht="14.25" customHeight="1"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128"/>
      <c r="AI399" s="41"/>
      <c r="AJ399" s="57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</row>
    <row r="400" ht="14.25" customHeight="1"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128"/>
      <c r="AI400" s="41"/>
      <c r="AJ400" s="57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</row>
    <row r="401" ht="14.25" customHeight="1"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128"/>
      <c r="AI401" s="41"/>
      <c r="AJ401" s="57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</row>
    <row r="402" ht="14.25" customHeight="1"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128"/>
      <c r="AI402" s="41"/>
      <c r="AJ402" s="57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</row>
    <row r="403" ht="14.25" customHeight="1"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128"/>
      <c r="AI403" s="41"/>
      <c r="AJ403" s="57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</row>
    <row r="404" ht="14.25" customHeight="1"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128"/>
      <c r="AI404" s="41"/>
      <c r="AJ404" s="57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</row>
    <row r="405" ht="14.25" customHeight="1"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128"/>
      <c r="AI405" s="41"/>
      <c r="AJ405" s="57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</row>
    <row r="406" ht="14.25" customHeight="1"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128"/>
      <c r="AI406" s="41"/>
      <c r="AJ406" s="57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</row>
    <row r="407" ht="14.25" customHeight="1"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128"/>
      <c r="AI407" s="41"/>
      <c r="AJ407" s="57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</row>
    <row r="408" ht="14.25" customHeight="1"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128"/>
      <c r="AI408" s="41"/>
      <c r="AJ408" s="57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</row>
    <row r="409" ht="14.25" customHeight="1"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128"/>
      <c r="AI409" s="41"/>
      <c r="AJ409" s="57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</row>
    <row r="410" ht="14.25" customHeight="1"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128"/>
      <c r="AI410" s="41"/>
      <c r="AJ410" s="57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</row>
    <row r="411" ht="14.25" customHeight="1"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128"/>
      <c r="AI411" s="41"/>
      <c r="AJ411" s="57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</row>
    <row r="412" ht="14.25" customHeight="1"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128"/>
      <c r="AI412" s="41"/>
      <c r="AJ412" s="57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</row>
    <row r="413" ht="14.25" customHeight="1"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128"/>
      <c r="AI413" s="41"/>
      <c r="AJ413" s="57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</row>
    <row r="414" ht="14.25" customHeight="1"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128"/>
      <c r="AI414" s="41"/>
      <c r="AJ414" s="57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</row>
    <row r="415" ht="14.25" customHeight="1"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128"/>
      <c r="AI415" s="41"/>
      <c r="AJ415" s="57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</row>
    <row r="416" ht="14.25" customHeight="1"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128"/>
      <c r="AI416" s="41"/>
      <c r="AJ416" s="57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</row>
    <row r="417" ht="14.25" customHeight="1"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128"/>
      <c r="AI417" s="41"/>
      <c r="AJ417" s="57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</row>
    <row r="418" ht="14.25" customHeight="1"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128"/>
      <c r="AI418" s="41"/>
      <c r="AJ418" s="57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</row>
    <row r="419" ht="14.25" customHeight="1"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128"/>
      <c r="AI419" s="41"/>
      <c r="AJ419" s="57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</row>
    <row r="420" ht="14.25" customHeight="1"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128"/>
      <c r="AI420" s="41"/>
      <c r="AJ420" s="57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</row>
    <row r="421" ht="14.25" customHeight="1"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128"/>
      <c r="AI421" s="41"/>
      <c r="AJ421" s="57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</row>
    <row r="422" ht="14.25" customHeight="1"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128"/>
      <c r="AI422" s="41"/>
      <c r="AJ422" s="57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</row>
    <row r="423" ht="14.25" customHeight="1"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128"/>
      <c r="AI423" s="41"/>
      <c r="AJ423" s="57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</row>
    <row r="424" ht="14.25" customHeight="1"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128"/>
      <c r="AI424" s="41"/>
      <c r="AJ424" s="57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</row>
    <row r="425" ht="14.25" customHeight="1"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128"/>
      <c r="AI425" s="41"/>
      <c r="AJ425" s="57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</row>
    <row r="426" ht="14.25" customHeight="1"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128"/>
      <c r="AI426" s="41"/>
      <c r="AJ426" s="57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</row>
    <row r="427" ht="14.25" customHeight="1"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128"/>
      <c r="AI427" s="41"/>
      <c r="AJ427" s="57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</row>
    <row r="428" ht="14.25" customHeight="1"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128"/>
      <c r="AI428" s="41"/>
      <c r="AJ428" s="57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</row>
    <row r="429" ht="14.25" customHeight="1"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128"/>
      <c r="AI429" s="41"/>
      <c r="AJ429" s="57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</row>
    <row r="430" ht="14.25" customHeight="1"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128"/>
      <c r="AI430" s="41"/>
      <c r="AJ430" s="57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</row>
    <row r="431" ht="14.25" customHeight="1"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128"/>
      <c r="AI431" s="41"/>
      <c r="AJ431" s="57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</row>
    <row r="432" ht="14.25" customHeight="1"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128"/>
      <c r="AI432" s="41"/>
      <c r="AJ432" s="57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</row>
    <row r="433" ht="14.25" customHeight="1"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128"/>
      <c r="AI433" s="41"/>
      <c r="AJ433" s="57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</row>
    <row r="434" ht="14.25" customHeight="1"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128"/>
      <c r="AI434" s="41"/>
      <c r="AJ434" s="57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</row>
    <row r="435" ht="14.25" customHeight="1"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128"/>
      <c r="AI435" s="41"/>
      <c r="AJ435" s="57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</row>
    <row r="436" ht="14.25" customHeight="1"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128"/>
      <c r="AI436" s="41"/>
      <c r="AJ436" s="57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</row>
    <row r="437" ht="14.25" customHeight="1"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128"/>
      <c r="AI437" s="41"/>
      <c r="AJ437" s="57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</row>
    <row r="438" ht="14.25" customHeight="1"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128"/>
      <c r="AI438" s="41"/>
      <c r="AJ438" s="57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</row>
    <row r="439" ht="14.25" customHeight="1"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128"/>
      <c r="AI439" s="41"/>
      <c r="AJ439" s="57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</row>
    <row r="440" ht="14.25" customHeight="1"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128"/>
      <c r="AI440" s="41"/>
      <c r="AJ440" s="57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</row>
    <row r="441" ht="14.25" customHeight="1"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128"/>
      <c r="AI441" s="41"/>
      <c r="AJ441" s="57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</row>
    <row r="442" ht="14.25" customHeight="1"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128"/>
      <c r="AI442" s="41"/>
      <c r="AJ442" s="57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</row>
    <row r="443" ht="14.25" customHeight="1"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128"/>
      <c r="AI443" s="41"/>
      <c r="AJ443" s="57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</row>
    <row r="444" ht="14.25" customHeight="1"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128"/>
      <c r="AI444" s="41"/>
      <c r="AJ444" s="57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</row>
    <row r="445" ht="14.25" customHeight="1"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128"/>
      <c r="AI445" s="41"/>
      <c r="AJ445" s="57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</row>
    <row r="446" ht="14.25" customHeight="1"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128"/>
      <c r="AI446" s="41"/>
      <c r="AJ446" s="57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</row>
    <row r="447" ht="14.25" customHeight="1"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128"/>
      <c r="AI447" s="41"/>
      <c r="AJ447" s="57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</row>
    <row r="448" ht="14.25" customHeight="1"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128"/>
      <c r="AI448" s="41"/>
      <c r="AJ448" s="57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</row>
    <row r="449" ht="14.25" customHeight="1"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128"/>
      <c r="AI449" s="41"/>
      <c r="AJ449" s="57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</row>
    <row r="450" ht="14.25" customHeight="1"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128"/>
      <c r="AI450" s="41"/>
      <c r="AJ450" s="57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</row>
    <row r="451" ht="14.25" customHeight="1"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128"/>
      <c r="AI451" s="41"/>
      <c r="AJ451" s="57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</row>
    <row r="452" ht="14.25" customHeight="1"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128"/>
      <c r="AI452" s="41"/>
      <c r="AJ452" s="57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</row>
    <row r="453" ht="14.25" customHeight="1"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128"/>
      <c r="AI453" s="41"/>
      <c r="AJ453" s="57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</row>
    <row r="454" ht="14.25" customHeight="1"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128"/>
      <c r="AI454" s="41"/>
      <c r="AJ454" s="57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</row>
    <row r="455" ht="14.25" customHeight="1"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128"/>
      <c r="AI455" s="41"/>
      <c r="AJ455" s="57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</row>
    <row r="456" ht="14.25" customHeight="1"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128"/>
      <c r="AI456" s="41"/>
      <c r="AJ456" s="57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</row>
    <row r="457" ht="14.25" customHeight="1"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128"/>
      <c r="AI457" s="41"/>
      <c r="AJ457" s="57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</row>
    <row r="458" ht="14.25" customHeight="1"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128"/>
      <c r="AI458" s="41"/>
      <c r="AJ458" s="57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</row>
    <row r="459" ht="14.25" customHeight="1"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128"/>
      <c r="AI459" s="41"/>
      <c r="AJ459" s="57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</row>
    <row r="460" ht="14.25" customHeight="1"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128"/>
      <c r="AI460" s="41"/>
      <c r="AJ460" s="57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</row>
    <row r="461" ht="14.25" customHeight="1"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128"/>
      <c r="AI461" s="41"/>
      <c r="AJ461" s="57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</row>
    <row r="462" ht="14.25" customHeight="1"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128"/>
      <c r="AI462" s="41"/>
      <c r="AJ462" s="57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</row>
    <row r="463" ht="14.25" customHeight="1"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128"/>
      <c r="AI463" s="41"/>
      <c r="AJ463" s="57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</row>
    <row r="464" ht="14.25" customHeight="1"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128"/>
      <c r="AI464" s="41"/>
      <c r="AJ464" s="57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</row>
    <row r="465" ht="14.25" customHeight="1"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128"/>
      <c r="AI465" s="41"/>
      <c r="AJ465" s="57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</row>
    <row r="466" ht="14.25" customHeight="1"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128"/>
      <c r="AI466" s="41"/>
      <c r="AJ466" s="57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</row>
    <row r="467" ht="14.25" customHeight="1"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128"/>
      <c r="AI467" s="41"/>
      <c r="AJ467" s="57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</row>
    <row r="468" ht="14.25" customHeight="1"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128"/>
      <c r="AI468" s="41"/>
      <c r="AJ468" s="57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</row>
    <row r="469" ht="14.25" customHeight="1"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128"/>
      <c r="AI469" s="41"/>
      <c r="AJ469" s="57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</row>
    <row r="470" ht="14.25" customHeight="1"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128"/>
      <c r="AI470" s="41"/>
      <c r="AJ470" s="57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</row>
    <row r="471" ht="14.25" customHeight="1"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128"/>
      <c r="AI471" s="41"/>
      <c r="AJ471" s="57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</row>
    <row r="472" ht="14.25" customHeight="1"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128"/>
      <c r="AI472" s="41"/>
      <c r="AJ472" s="57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</row>
    <row r="473" ht="14.25" customHeight="1"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128"/>
      <c r="AI473" s="41"/>
      <c r="AJ473" s="57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</row>
    <row r="474" ht="14.25" customHeight="1"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128"/>
      <c r="AI474" s="41"/>
      <c r="AJ474" s="57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</row>
    <row r="475" ht="14.25" customHeight="1"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128"/>
      <c r="AI475" s="41"/>
      <c r="AJ475" s="57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</row>
    <row r="476" ht="14.25" customHeight="1"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128"/>
      <c r="AI476" s="41"/>
      <c r="AJ476" s="57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</row>
    <row r="477" ht="14.25" customHeight="1"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128"/>
      <c r="AI477" s="41"/>
      <c r="AJ477" s="57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</row>
    <row r="478" ht="14.25" customHeight="1"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128"/>
      <c r="AI478" s="41"/>
      <c r="AJ478" s="57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</row>
    <row r="479" ht="14.25" customHeight="1"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128"/>
      <c r="AI479" s="41"/>
      <c r="AJ479" s="57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</row>
    <row r="480" ht="14.25" customHeight="1"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128"/>
      <c r="AI480" s="41"/>
      <c r="AJ480" s="57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</row>
    <row r="481" ht="14.25" customHeight="1"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128"/>
      <c r="AI481" s="41"/>
      <c r="AJ481" s="57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</row>
    <row r="482" ht="14.25" customHeight="1"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128"/>
      <c r="AI482" s="41"/>
      <c r="AJ482" s="57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</row>
    <row r="483" ht="14.25" customHeight="1"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128"/>
      <c r="AI483" s="41"/>
      <c r="AJ483" s="57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</row>
    <row r="484" ht="14.25" customHeight="1"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128"/>
      <c r="AI484" s="41"/>
      <c r="AJ484" s="57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</row>
    <row r="485" ht="14.25" customHeight="1"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128"/>
      <c r="AI485" s="41"/>
      <c r="AJ485" s="57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</row>
    <row r="486" ht="14.25" customHeight="1"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128"/>
      <c r="AI486" s="41"/>
      <c r="AJ486" s="57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</row>
    <row r="487" ht="14.25" customHeight="1"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128"/>
      <c r="AI487" s="41"/>
      <c r="AJ487" s="57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</row>
    <row r="488" ht="14.25" customHeight="1"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128"/>
      <c r="AI488" s="41"/>
      <c r="AJ488" s="57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</row>
    <row r="489" ht="14.25" customHeight="1"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128"/>
      <c r="AI489" s="41"/>
      <c r="AJ489" s="57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</row>
    <row r="490" ht="14.25" customHeight="1"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128"/>
      <c r="AI490" s="41"/>
      <c r="AJ490" s="57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</row>
    <row r="491" ht="14.25" customHeight="1"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128"/>
      <c r="AI491" s="41"/>
      <c r="AJ491" s="57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</row>
    <row r="492" ht="14.25" customHeight="1"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128"/>
      <c r="AI492" s="41"/>
      <c r="AJ492" s="57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</row>
    <row r="493" ht="14.25" customHeight="1"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128"/>
      <c r="AI493" s="41"/>
      <c r="AJ493" s="57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</row>
    <row r="494" ht="14.25" customHeight="1"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128"/>
      <c r="AI494" s="41"/>
      <c r="AJ494" s="57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</row>
    <row r="495" ht="14.25" customHeight="1"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128"/>
      <c r="AI495" s="41"/>
      <c r="AJ495" s="57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</row>
    <row r="496" ht="14.25" customHeight="1"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128"/>
      <c r="AI496" s="41"/>
      <c r="AJ496" s="57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</row>
    <row r="497" ht="14.25" customHeight="1"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128"/>
      <c r="AI497" s="41"/>
      <c r="AJ497" s="57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</row>
    <row r="498" ht="14.25" customHeight="1"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128"/>
      <c r="AI498" s="41"/>
      <c r="AJ498" s="57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</row>
    <row r="499" ht="14.25" customHeight="1"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128"/>
      <c r="AI499" s="41"/>
      <c r="AJ499" s="57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</row>
    <row r="500" ht="14.25" customHeight="1"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128"/>
      <c r="AI500" s="41"/>
      <c r="AJ500" s="57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</row>
    <row r="501" ht="14.25" customHeight="1"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128"/>
      <c r="AI501" s="41"/>
      <c r="AJ501" s="57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</row>
    <row r="502" ht="14.25" customHeight="1"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128"/>
      <c r="AI502" s="41"/>
      <c r="AJ502" s="57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</row>
    <row r="503" ht="14.25" customHeight="1"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128"/>
      <c r="AI503" s="41"/>
      <c r="AJ503" s="57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</row>
    <row r="504" ht="14.25" customHeight="1"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128"/>
      <c r="AI504" s="41"/>
      <c r="AJ504" s="57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</row>
    <row r="505" ht="14.25" customHeight="1"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128"/>
      <c r="AI505" s="41"/>
      <c r="AJ505" s="57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</row>
    <row r="506" ht="14.25" customHeight="1"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128"/>
      <c r="AI506" s="41"/>
      <c r="AJ506" s="57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</row>
    <row r="507" ht="14.25" customHeight="1"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128"/>
      <c r="AI507" s="41"/>
      <c r="AJ507" s="57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</row>
    <row r="508" ht="14.25" customHeight="1"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128"/>
      <c r="AI508" s="41"/>
      <c r="AJ508" s="57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</row>
    <row r="509" ht="14.25" customHeight="1"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128"/>
      <c r="AI509" s="41"/>
      <c r="AJ509" s="57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</row>
    <row r="510" ht="14.25" customHeight="1"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128"/>
      <c r="AI510" s="41"/>
      <c r="AJ510" s="57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</row>
    <row r="511" ht="14.25" customHeight="1"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128"/>
      <c r="AI511" s="41"/>
      <c r="AJ511" s="57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</row>
    <row r="512" ht="14.25" customHeight="1"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128"/>
      <c r="AI512" s="41"/>
      <c r="AJ512" s="57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</row>
    <row r="513" ht="14.25" customHeight="1"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128"/>
      <c r="AI513" s="41"/>
      <c r="AJ513" s="57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</row>
    <row r="514" ht="14.25" customHeight="1"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128"/>
      <c r="AI514" s="41"/>
      <c r="AJ514" s="57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</row>
    <row r="515" ht="14.25" customHeight="1"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128"/>
      <c r="AI515" s="41"/>
      <c r="AJ515" s="57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</row>
    <row r="516" ht="14.25" customHeight="1"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128"/>
      <c r="AI516" s="41"/>
      <c r="AJ516" s="57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</row>
    <row r="517" ht="14.25" customHeight="1"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128"/>
      <c r="AI517" s="41"/>
      <c r="AJ517" s="57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</row>
    <row r="518" ht="14.25" customHeight="1"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128"/>
      <c r="AI518" s="41"/>
      <c r="AJ518" s="57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</row>
    <row r="519" ht="14.25" customHeight="1"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128"/>
      <c r="AI519" s="41"/>
      <c r="AJ519" s="57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</row>
    <row r="520" ht="14.25" customHeight="1"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128"/>
      <c r="AI520" s="41"/>
      <c r="AJ520" s="57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</row>
    <row r="521" ht="14.25" customHeight="1"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128"/>
      <c r="AI521" s="41"/>
      <c r="AJ521" s="57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</row>
    <row r="522" ht="14.25" customHeight="1"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128"/>
      <c r="AI522" s="41"/>
      <c r="AJ522" s="57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</row>
    <row r="523" ht="14.25" customHeight="1"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128"/>
      <c r="AI523" s="41"/>
      <c r="AJ523" s="57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</row>
    <row r="524" ht="14.25" customHeight="1"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128"/>
      <c r="AI524" s="41"/>
      <c r="AJ524" s="57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</row>
    <row r="525" ht="14.25" customHeight="1"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128"/>
      <c r="AI525" s="41"/>
      <c r="AJ525" s="57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</row>
    <row r="526" ht="14.25" customHeight="1"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128"/>
      <c r="AI526" s="41"/>
      <c r="AJ526" s="57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</row>
    <row r="527" ht="14.25" customHeight="1"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128"/>
      <c r="AI527" s="41"/>
      <c r="AJ527" s="57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</row>
    <row r="528" ht="14.25" customHeight="1"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128"/>
      <c r="AI528" s="41"/>
      <c r="AJ528" s="57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</row>
    <row r="529" ht="14.25" customHeight="1"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128"/>
      <c r="AI529" s="41"/>
      <c r="AJ529" s="57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</row>
    <row r="530" ht="14.25" customHeight="1"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128"/>
      <c r="AI530" s="41"/>
      <c r="AJ530" s="57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</row>
    <row r="531" ht="14.25" customHeight="1"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128"/>
      <c r="AI531" s="41"/>
      <c r="AJ531" s="57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</row>
    <row r="532" ht="14.25" customHeight="1"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128"/>
      <c r="AI532" s="41"/>
      <c r="AJ532" s="57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</row>
    <row r="533" ht="14.25" customHeight="1"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128"/>
      <c r="AI533" s="41"/>
      <c r="AJ533" s="57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</row>
    <row r="534" ht="14.25" customHeight="1"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128"/>
      <c r="AI534" s="41"/>
      <c r="AJ534" s="57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</row>
    <row r="535" ht="14.25" customHeight="1"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128"/>
      <c r="AI535" s="41"/>
      <c r="AJ535" s="57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</row>
    <row r="536" ht="14.25" customHeight="1"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128"/>
      <c r="AI536" s="41"/>
      <c r="AJ536" s="57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</row>
    <row r="537" ht="14.25" customHeight="1"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128"/>
      <c r="AI537" s="41"/>
      <c r="AJ537" s="57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</row>
    <row r="538" ht="14.25" customHeight="1"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128"/>
      <c r="AI538" s="41"/>
      <c r="AJ538" s="57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</row>
    <row r="539" ht="14.25" customHeight="1"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128"/>
      <c r="AI539" s="41"/>
      <c r="AJ539" s="57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</row>
    <row r="540" ht="14.25" customHeight="1"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128"/>
      <c r="AI540" s="41"/>
      <c r="AJ540" s="57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</row>
    <row r="541" ht="14.25" customHeight="1"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128"/>
      <c r="AI541" s="41"/>
      <c r="AJ541" s="57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</row>
    <row r="542" ht="14.25" customHeight="1"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128"/>
      <c r="AI542" s="41"/>
      <c r="AJ542" s="57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</row>
    <row r="543" ht="14.25" customHeight="1"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128"/>
      <c r="AI543" s="41"/>
      <c r="AJ543" s="57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</row>
    <row r="544" ht="14.25" customHeight="1"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128"/>
      <c r="AI544" s="41"/>
      <c r="AJ544" s="57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</row>
    <row r="545" ht="14.25" customHeight="1"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128"/>
      <c r="AI545" s="41"/>
      <c r="AJ545" s="57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</row>
    <row r="546" ht="14.25" customHeight="1"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128"/>
      <c r="AI546" s="41"/>
      <c r="AJ546" s="57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</row>
    <row r="547" ht="14.25" customHeight="1"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128"/>
      <c r="AI547" s="41"/>
      <c r="AJ547" s="57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</row>
    <row r="548" ht="14.25" customHeight="1"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128"/>
      <c r="AI548" s="41"/>
      <c r="AJ548" s="57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</row>
    <row r="549" ht="14.25" customHeight="1"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128"/>
      <c r="AI549" s="41"/>
      <c r="AJ549" s="57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</row>
    <row r="550" ht="14.25" customHeight="1"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128"/>
      <c r="AI550" s="41"/>
      <c r="AJ550" s="57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</row>
    <row r="551" ht="14.25" customHeight="1"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128"/>
      <c r="AI551" s="41"/>
      <c r="AJ551" s="57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</row>
    <row r="552" ht="14.25" customHeight="1"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128"/>
      <c r="AI552" s="41"/>
      <c r="AJ552" s="57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</row>
    <row r="553" ht="14.25" customHeight="1"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128"/>
      <c r="AI553" s="41"/>
      <c r="AJ553" s="57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</row>
    <row r="554" ht="14.25" customHeight="1"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128"/>
      <c r="AI554" s="41"/>
      <c r="AJ554" s="57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</row>
    <row r="555" ht="14.25" customHeight="1"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128"/>
      <c r="AI555" s="41"/>
      <c r="AJ555" s="57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</row>
    <row r="556" ht="14.25" customHeight="1"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128"/>
      <c r="AI556" s="41"/>
      <c r="AJ556" s="57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</row>
    <row r="557" ht="14.25" customHeight="1"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128"/>
      <c r="AI557" s="41"/>
      <c r="AJ557" s="57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</row>
    <row r="558" ht="14.25" customHeight="1"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128"/>
      <c r="AI558" s="41"/>
      <c r="AJ558" s="57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</row>
    <row r="559" ht="14.25" customHeight="1"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128"/>
      <c r="AI559" s="41"/>
      <c r="AJ559" s="57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</row>
    <row r="560" ht="14.25" customHeight="1"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128"/>
      <c r="AI560" s="41"/>
      <c r="AJ560" s="57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</row>
    <row r="561" ht="14.25" customHeight="1"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128"/>
      <c r="AI561" s="41"/>
      <c r="AJ561" s="57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</row>
    <row r="562" ht="14.25" customHeight="1"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128"/>
      <c r="AI562" s="41"/>
      <c r="AJ562" s="57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</row>
    <row r="563" ht="14.25" customHeight="1"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128"/>
      <c r="AI563" s="41"/>
      <c r="AJ563" s="57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</row>
    <row r="564" ht="14.25" customHeight="1"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128"/>
      <c r="AI564" s="41"/>
      <c r="AJ564" s="57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</row>
    <row r="565" ht="14.25" customHeight="1"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128"/>
      <c r="AI565" s="41"/>
      <c r="AJ565" s="57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</row>
    <row r="566" ht="14.25" customHeight="1"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128"/>
      <c r="AI566" s="41"/>
      <c r="AJ566" s="57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</row>
    <row r="567" ht="14.25" customHeight="1"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128"/>
      <c r="AI567" s="41"/>
      <c r="AJ567" s="57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</row>
    <row r="568" ht="14.25" customHeight="1"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128"/>
      <c r="AI568" s="41"/>
      <c r="AJ568" s="57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</row>
    <row r="569" ht="14.25" customHeight="1"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128"/>
      <c r="AI569" s="41"/>
      <c r="AJ569" s="57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</row>
    <row r="570" ht="14.25" customHeight="1"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128"/>
      <c r="AI570" s="41"/>
      <c r="AJ570" s="57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</row>
    <row r="571" ht="14.25" customHeight="1"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128"/>
      <c r="AI571" s="41"/>
      <c r="AJ571" s="57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</row>
    <row r="572" ht="14.25" customHeight="1"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128"/>
      <c r="AI572" s="41"/>
      <c r="AJ572" s="57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</row>
    <row r="573" ht="14.25" customHeight="1"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128"/>
      <c r="AI573" s="41"/>
      <c r="AJ573" s="57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</row>
    <row r="574" ht="14.25" customHeight="1"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128"/>
      <c r="AI574" s="41"/>
      <c r="AJ574" s="57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</row>
    <row r="575" ht="14.25" customHeight="1"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128"/>
      <c r="AI575" s="41"/>
      <c r="AJ575" s="57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</row>
    <row r="576" ht="14.25" customHeight="1"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128"/>
      <c r="AI576" s="41"/>
      <c r="AJ576" s="57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</row>
    <row r="577" ht="14.25" customHeight="1"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128"/>
      <c r="AI577" s="41"/>
      <c r="AJ577" s="57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</row>
    <row r="578" ht="14.25" customHeight="1"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128"/>
      <c r="AI578" s="41"/>
      <c r="AJ578" s="57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</row>
    <row r="579" ht="14.25" customHeight="1"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128"/>
      <c r="AI579" s="41"/>
      <c r="AJ579" s="57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</row>
    <row r="580" ht="14.25" customHeight="1"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128"/>
      <c r="AI580" s="41"/>
      <c r="AJ580" s="57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</row>
    <row r="581" ht="14.25" customHeight="1"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128"/>
      <c r="AI581" s="41"/>
      <c r="AJ581" s="57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</row>
    <row r="582" ht="14.25" customHeight="1"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128"/>
      <c r="AI582" s="41"/>
      <c r="AJ582" s="57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</row>
    <row r="583" ht="14.25" customHeight="1"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128"/>
      <c r="AI583" s="41"/>
      <c r="AJ583" s="57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</row>
    <row r="584" ht="14.25" customHeight="1"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128"/>
      <c r="AI584" s="41"/>
      <c r="AJ584" s="57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</row>
    <row r="585" ht="14.25" customHeight="1"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128"/>
      <c r="AI585" s="41"/>
      <c r="AJ585" s="57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</row>
    <row r="586" ht="14.25" customHeight="1"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128"/>
      <c r="AI586" s="41"/>
      <c r="AJ586" s="57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</row>
    <row r="587" ht="14.25" customHeight="1"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128"/>
      <c r="AI587" s="41"/>
      <c r="AJ587" s="57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</row>
    <row r="588" ht="14.25" customHeight="1"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128"/>
      <c r="AI588" s="41"/>
      <c r="AJ588" s="57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</row>
    <row r="589" ht="14.25" customHeight="1"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128"/>
      <c r="AI589" s="41"/>
      <c r="AJ589" s="57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</row>
    <row r="590" ht="14.25" customHeight="1"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128"/>
      <c r="AI590" s="41"/>
      <c r="AJ590" s="57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</row>
    <row r="591" ht="14.25" customHeight="1"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128"/>
      <c r="AI591" s="41"/>
      <c r="AJ591" s="57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</row>
    <row r="592" ht="14.25" customHeight="1"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128"/>
      <c r="AI592" s="41"/>
      <c r="AJ592" s="57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</row>
    <row r="593" ht="14.25" customHeight="1"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128"/>
      <c r="AI593" s="41"/>
      <c r="AJ593" s="57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</row>
    <row r="594" ht="14.25" customHeight="1"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128"/>
      <c r="AI594" s="41"/>
      <c r="AJ594" s="57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</row>
    <row r="595" ht="14.25" customHeight="1"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128"/>
      <c r="AI595" s="41"/>
      <c r="AJ595" s="57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</row>
    <row r="596" ht="14.25" customHeight="1"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128"/>
      <c r="AI596" s="41"/>
      <c r="AJ596" s="57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</row>
    <row r="597" ht="14.25" customHeight="1"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128"/>
      <c r="AI597" s="41"/>
      <c r="AJ597" s="57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</row>
    <row r="598" ht="14.25" customHeight="1"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128"/>
      <c r="AI598" s="41"/>
      <c r="AJ598" s="57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</row>
    <row r="599" ht="14.25" customHeight="1"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128"/>
      <c r="AI599" s="41"/>
      <c r="AJ599" s="57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</row>
    <row r="600" ht="14.25" customHeight="1"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128"/>
      <c r="AI600" s="41"/>
      <c r="AJ600" s="57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</row>
    <row r="601" ht="14.25" customHeight="1"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128"/>
      <c r="AI601" s="41"/>
      <c r="AJ601" s="57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</row>
    <row r="602" ht="14.25" customHeight="1"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128"/>
      <c r="AI602" s="41"/>
      <c r="AJ602" s="57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</row>
    <row r="603" ht="14.25" customHeight="1"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128"/>
      <c r="AI603" s="41"/>
      <c r="AJ603" s="57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</row>
    <row r="604" ht="14.25" customHeight="1"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128"/>
      <c r="AI604" s="41"/>
      <c r="AJ604" s="57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</row>
    <row r="605" ht="14.25" customHeight="1"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128"/>
      <c r="AI605" s="41"/>
      <c r="AJ605" s="57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</row>
    <row r="606" ht="14.25" customHeight="1"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128"/>
      <c r="AI606" s="41"/>
      <c r="AJ606" s="57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</row>
    <row r="607" ht="14.25" customHeight="1"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128"/>
      <c r="AI607" s="41"/>
      <c r="AJ607" s="57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</row>
    <row r="608" ht="14.25" customHeight="1"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128"/>
      <c r="AI608" s="41"/>
      <c r="AJ608" s="57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</row>
    <row r="609" ht="14.25" customHeight="1"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128"/>
      <c r="AI609" s="41"/>
      <c r="AJ609" s="57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</row>
    <row r="610" ht="14.25" customHeight="1"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128"/>
      <c r="AI610" s="41"/>
      <c r="AJ610" s="57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</row>
    <row r="611" ht="14.25" customHeight="1"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128"/>
      <c r="AI611" s="41"/>
      <c r="AJ611" s="57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</row>
    <row r="612" ht="14.25" customHeight="1"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128"/>
      <c r="AI612" s="41"/>
      <c r="AJ612" s="57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</row>
    <row r="613" ht="14.25" customHeight="1"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128"/>
      <c r="AI613" s="41"/>
      <c r="AJ613" s="57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</row>
    <row r="614" ht="14.25" customHeight="1"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128"/>
      <c r="AI614" s="41"/>
      <c r="AJ614" s="57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</row>
    <row r="615" ht="14.25" customHeight="1"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128"/>
      <c r="AI615" s="41"/>
      <c r="AJ615" s="57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</row>
    <row r="616" ht="14.25" customHeight="1"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128"/>
      <c r="AI616" s="41"/>
      <c r="AJ616" s="57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</row>
    <row r="617" ht="14.25" customHeight="1"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128"/>
      <c r="AI617" s="41"/>
      <c r="AJ617" s="57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</row>
    <row r="618" ht="14.25" customHeight="1"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128"/>
      <c r="AI618" s="41"/>
      <c r="AJ618" s="57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</row>
    <row r="619" ht="14.25" customHeight="1"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128"/>
      <c r="AI619" s="41"/>
      <c r="AJ619" s="57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</row>
    <row r="620" ht="14.25" customHeight="1"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128"/>
      <c r="AI620" s="41"/>
      <c r="AJ620" s="57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</row>
    <row r="621" ht="14.25" customHeight="1"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128"/>
      <c r="AI621" s="41"/>
      <c r="AJ621" s="57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</row>
    <row r="622" ht="14.25" customHeight="1"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128"/>
      <c r="AI622" s="41"/>
      <c r="AJ622" s="57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</row>
    <row r="623" ht="14.25" customHeight="1"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128"/>
      <c r="AI623" s="41"/>
      <c r="AJ623" s="57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</row>
    <row r="624" ht="14.25" customHeight="1"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128"/>
      <c r="AI624" s="41"/>
      <c r="AJ624" s="57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</row>
    <row r="625" ht="14.25" customHeight="1"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128"/>
      <c r="AI625" s="41"/>
      <c r="AJ625" s="57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</row>
    <row r="626" ht="14.25" customHeight="1"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128"/>
      <c r="AI626" s="41"/>
      <c r="AJ626" s="57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</row>
    <row r="627" ht="14.25" customHeight="1"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128"/>
      <c r="AI627" s="41"/>
      <c r="AJ627" s="57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</row>
    <row r="628" ht="14.25" customHeight="1"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128"/>
      <c r="AI628" s="41"/>
      <c r="AJ628" s="57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</row>
    <row r="629" ht="14.25" customHeight="1"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128"/>
      <c r="AI629" s="41"/>
      <c r="AJ629" s="57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</row>
    <row r="630" ht="14.25" customHeight="1"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128"/>
      <c r="AI630" s="41"/>
      <c r="AJ630" s="57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</row>
    <row r="631" ht="14.25" customHeight="1"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128"/>
      <c r="AI631" s="41"/>
      <c r="AJ631" s="57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</row>
    <row r="632" ht="14.25" customHeight="1"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128"/>
      <c r="AI632" s="41"/>
      <c r="AJ632" s="57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</row>
    <row r="633" ht="14.25" customHeight="1"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128"/>
      <c r="AI633" s="41"/>
      <c r="AJ633" s="57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</row>
    <row r="634" ht="14.25" customHeight="1"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128"/>
      <c r="AI634" s="41"/>
      <c r="AJ634" s="57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</row>
    <row r="635" ht="14.25" customHeight="1"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128"/>
      <c r="AI635" s="41"/>
      <c r="AJ635" s="57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</row>
    <row r="636" ht="14.25" customHeight="1"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128"/>
      <c r="AI636" s="41"/>
      <c r="AJ636" s="57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</row>
    <row r="637" ht="14.25" customHeight="1"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128"/>
      <c r="AI637" s="41"/>
      <c r="AJ637" s="57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</row>
    <row r="638" ht="14.25" customHeight="1"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128"/>
      <c r="AI638" s="41"/>
      <c r="AJ638" s="57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</row>
    <row r="639" ht="14.25" customHeight="1"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128"/>
      <c r="AI639" s="41"/>
      <c r="AJ639" s="57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</row>
    <row r="640" ht="14.25" customHeight="1"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128"/>
      <c r="AI640" s="41"/>
      <c r="AJ640" s="57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</row>
    <row r="641" ht="14.25" customHeight="1"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128"/>
      <c r="AI641" s="41"/>
      <c r="AJ641" s="57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</row>
    <row r="642" ht="14.25" customHeight="1"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128"/>
      <c r="AI642" s="41"/>
      <c r="AJ642" s="57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</row>
    <row r="643" ht="14.25" customHeight="1"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128"/>
      <c r="AI643" s="41"/>
      <c r="AJ643" s="57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</row>
    <row r="644" ht="14.25" customHeight="1"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128"/>
      <c r="AI644" s="41"/>
      <c r="AJ644" s="57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</row>
    <row r="645" ht="14.25" customHeight="1"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128"/>
      <c r="AI645" s="41"/>
      <c r="AJ645" s="57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</row>
    <row r="646" ht="14.25" customHeight="1"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128"/>
      <c r="AI646" s="41"/>
      <c r="AJ646" s="57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</row>
    <row r="647" ht="14.25" customHeight="1"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128"/>
      <c r="AI647" s="41"/>
      <c r="AJ647" s="57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</row>
    <row r="648" ht="14.25" customHeight="1"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128"/>
      <c r="AI648" s="41"/>
      <c r="AJ648" s="57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</row>
    <row r="649" ht="14.25" customHeight="1"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128"/>
      <c r="AI649" s="41"/>
      <c r="AJ649" s="57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</row>
    <row r="650" ht="14.25" customHeight="1"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128"/>
      <c r="AI650" s="41"/>
      <c r="AJ650" s="57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</row>
    <row r="651" ht="14.25" customHeight="1"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128"/>
      <c r="AI651" s="41"/>
      <c r="AJ651" s="57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</row>
    <row r="652" ht="14.25" customHeight="1"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128"/>
      <c r="AI652" s="41"/>
      <c r="AJ652" s="57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</row>
    <row r="653" ht="14.25" customHeight="1"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128"/>
      <c r="AI653" s="41"/>
      <c r="AJ653" s="57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</row>
    <row r="654" ht="14.25" customHeight="1"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128"/>
      <c r="AI654" s="41"/>
      <c r="AJ654" s="57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</row>
    <row r="655" ht="14.25" customHeight="1"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128"/>
      <c r="AI655" s="41"/>
      <c r="AJ655" s="57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</row>
    <row r="656" ht="14.25" customHeight="1"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128"/>
      <c r="AI656" s="41"/>
      <c r="AJ656" s="57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</row>
    <row r="657" ht="14.25" customHeight="1"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128"/>
      <c r="AI657" s="41"/>
      <c r="AJ657" s="57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</row>
    <row r="658" ht="14.25" customHeight="1"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128"/>
      <c r="AI658" s="41"/>
      <c r="AJ658" s="57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</row>
    <row r="659" ht="14.25" customHeight="1"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128"/>
      <c r="AI659" s="41"/>
      <c r="AJ659" s="57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</row>
    <row r="660" ht="14.25" customHeight="1"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128"/>
      <c r="AI660" s="41"/>
      <c r="AJ660" s="57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</row>
    <row r="661" ht="14.25" customHeight="1"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128"/>
      <c r="AI661" s="41"/>
      <c r="AJ661" s="57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</row>
    <row r="662" ht="14.25" customHeight="1"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128"/>
      <c r="AI662" s="41"/>
      <c r="AJ662" s="57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</row>
    <row r="663" ht="14.25" customHeight="1"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128"/>
      <c r="AI663" s="41"/>
      <c r="AJ663" s="57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</row>
    <row r="664" ht="14.25" customHeight="1"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128"/>
      <c r="AI664" s="41"/>
      <c r="AJ664" s="57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</row>
    <row r="665" ht="14.25" customHeight="1"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128"/>
      <c r="AI665" s="41"/>
      <c r="AJ665" s="57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</row>
    <row r="666" ht="14.25" customHeight="1"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128"/>
      <c r="AI666" s="41"/>
      <c r="AJ666" s="57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</row>
    <row r="667" ht="14.25" customHeight="1"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128"/>
      <c r="AI667" s="41"/>
      <c r="AJ667" s="57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</row>
    <row r="668" ht="14.25" customHeight="1"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128"/>
      <c r="AI668" s="41"/>
      <c r="AJ668" s="57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</row>
    <row r="669" ht="14.25" customHeight="1"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128"/>
      <c r="AI669" s="41"/>
      <c r="AJ669" s="57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</row>
    <row r="670" ht="14.25" customHeight="1"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128"/>
      <c r="AI670" s="41"/>
      <c r="AJ670" s="57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</row>
    <row r="671" ht="14.25" customHeight="1"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128"/>
      <c r="AI671" s="41"/>
      <c r="AJ671" s="57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</row>
    <row r="672" ht="14.25" customHeight="1"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128"/>
      <c r="AI672" s="41"/>
      <c r="AJ672" s="57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</row>
    <row r="673" ht="14.25" customHeight="1"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128"/>
      <c r="AI673" s="41"/>
      <c r="AJ673" s="57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</row>
    <row r="674" ht="14.25" customHeight="1"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128"/>
      <c r="AI674" s="41"/>
      <c r="AJ674" s="57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</row>
    <row r="675" ht="14.25" customHeight="1"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128"/>
      <c r="AI675" s="41"/>
      <c r="AJ675" s="57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</row>
    <row r="676" ht="14.25" customHeight="1"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128"/>
      <c r="AI676" s="41"/>
      <c r="AJ676" s="57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</row>
    <row r="677" ht="14.25" customHeight="1"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128"/>
      <c r="AI677" s="41"/>
      <c r="AJ677" s="57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</row>
    <row r="678" ht="14.25" customHeight="1"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128"/>
      <c r="AI678" s="41"/>
      <c r="AJ678" s="57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</row>
    <row r="679" ht="14.25" customHeight="1"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128"/>
      <c r="AI679" s="41"/>
      <c r="AJ679" s="57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</row>
    <row r="680" ht="14.25" customHeight="1"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128"/>
      <c r="AI680" s="41"/>
      <c r="AJ680" s="57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</row>
    <row r="681" ht="14.25" customHeight="1"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128"/>
      <c r="AI681" s="41"/>
      <c r="AJ681" s="57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</row>
    <row r="682" ht="14.25" customHeight="1"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128"/>
      <c r="AI682" s="41"/>
      <c r="AJ682" s="57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</row>
    <row r="683" ht="14.25" customHeight="1"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128"/>
      <c r="AI683" s="41"/>
      <c r="AJ683" s="57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</row>
    <row r="684" ht="14.25" customHeight="1"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128"/>
      <c r="AI684" s="41"/>
      <c r="AJ684" s="57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</row>
    <row r="685" ht="14.25" customHeight="1"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128"/>
      <c r="AI685" s="41"/>
      <c r="AJ685" s="57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</row>
    <row r="686" ht="14.25" customHeight="1"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128"/>
      <c r="AI686" s="41"/>
      <c r="AJ686" s="57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</row>
    <row r="687" ht="14.25" customHeight="1"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128"/>
      <c r="AI687" s="41"/>
      <c r="AJ687" s="57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</row>
    <row r="688" ht="14.25" customHeight="1"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128"/>
      <c r="AI688" s="41"/>
      <c r="AJ688" s="57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</row>
    <row r="689" ht="14.25" customHeight="1"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128"/>
      <c r="AI689" s="41"/>
      <c r="AJ689" s="57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</row>
    <row r="690" ht="14.25" customHeight="1"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128"/>
      <c r="AI690" s="41"/>
      <c r="AJ690" s="57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</row>
    <row r="691" ht="14.25" customHeight="1"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128"/>
      <c r="AI691" s="41"/>
      <c r="AJ691" s="57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</row>
    <row r="692" ht="14.25" customHeight="1"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128"/>
      <c r="AI692" s="41"/>
      <c r="AJ692" s="57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</row>
    <row r="693" ht="14.25" customHeight="1"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128"/>
      <c r="AI693" s="41"/>
      <c r="AJ693" s="57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</row>
    <row r="694" ht="14.25" customHeight="1"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128"/>
      <c r="AI694" s="41"/>
      <c r="AJ694" s="57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</row>
    <row r="695" ht="14.25" customHeight="1"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128"/>
      <c r="AI695" s="41"/>
      <c r="AJ695" s="57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</row>
    <row r="696" ht="14.25" customHeight="1"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128"/>
      <c r="AI696" s="41"/>
      <c r="AJ696" s="57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</row>
    <row r="697" ht="14.25" customHeight="1"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128"/>
      <c r="AI697" s="41"/>
      <c r="AJ697" s="57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</row>
    <row r="698" ht="14.25" customHeight="1"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128"/>
      <c r="AI698" s="41"/>
      <c r="AJ698" s="57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</row>
    <row r="699" ht="14.25" customHeight="1"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128"/>
      <c r="AI699" s="41"/>
      <c r="AJ699" s="57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</row>
    <row r="700" ht="14.25" customHeight="1"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128"/>
      <c r="AI700" s="41"/>
      <c r="AJ700" s="57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</row>
    <row r="701" ht="14.25" customHeight="1"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128"/>
      <c r="AI701" s="41"/>
      <c r="AJ701" s="57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</row>
    <row r="702" ht="14.25" customHeight="1"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128"/>
      <c r="AI702" s="41"/>
      <c r="AJ702" s="57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</row>
    <row r="703" ht="14.25" customHeight="1"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128"/>
      <c r="AI703" s="41"/>
      <c r="AJ703" s="57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</row>
    <row r="704" ht="14.25" customHeight="1"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128"/>
      <c r="AI704" s="41"/>
      <c r="AJ704" s="57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</row>
    <row r="705" ht="14.25" customHeight="1"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128"/>
      <c r="AI705" s="41"/>
      <c r="AJ705" s="57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</row>
    <row r="706" ht="14.25" customHeight="1"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128"/>
      <c r="AI706" s="41"/>
      <c r="AJ706" s="57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</row>
    <row r="707" ht="14.25" customHeight="1"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128"/>
      <c r="AI707" s="41"/>
      <c r="AJ707" s="57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</row>
    <row r="708" ht="14.25" customHeight="1"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128"/>
      <c r="AI708" s="41"/>
      <c r="AJ708" s="57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</row>
    <row r="709" ht="14.25" customHeight="1"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128"/>
      <c r="AI709" s="41"/>
      <c r="AJ709" s="57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</row>
    <row r="710" ht="14.25" customHeight="1"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128"/>
      <c r="AI710" s="41"/>
      <c r="AJ710" s="57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</row>
    <row r="711" ht="14.25" customHeight="1"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128"/>
      <c r="AI711" s="41"/>
      <c r="AJ711" s="57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</row>
    <row r="712" ht="14.25" customHeight="1"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128"/>
      <c r="AI712" s="41"/>
      <c r="AJ712" s="57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</row>
    <row r="713" ht="14.25" customHeight="1"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128"/>
      <c r="AI713" s="41"/>
      <c r="AJ713" s="57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</row>
    <row r="714" ht="14.25" customHeight="1"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128"/>
      <c r="AI714" s="41"/>
      <c r="AJ714" s="57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</row>
    <row r="715" ht="14.25" customHeight="1"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128"/>
      <c r="AI715" s="41"/>
      <c r="AJ715" s="57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</row>
    <row r="716" ht="14.25" customHeight="1"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128"/>
      <c r="AI716" s="41"/>
      <c r="AJ716" s="57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</row>
    <row r="717" ht="14.25" customHeight="1"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128"/>
      <c r="AI717" s="41"/>
      <c r="AJ717" s="57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</row>
    <row r="718" ht="14.25" customHeight="1"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128"/>
      <c r="AI718" s="41"/>
      <c r="AJ718" s="57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</row>
    <row r="719" ht="14.25" customHeight="1"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128"/>
      <c r="AI719" s="41"/>
      <c r="AJ719" s="57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</row>
    <row r="720" ht="14.25" customHeight="1"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128"/>
      <c r="AI720" s="41"/>
      <c r="AJ720" s="57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</row>
    <row r="721" ht="14.25" customHeight="1"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128"/>
      <c r="AI721" s="41"/>
      <c r="AJ721" s="57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</row>
    <row r="722" ht="14.25" customHeight="1"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128"/>
      <c r="AI722" s="41"/>
      <c r="AJ722" s="57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</row>
    <row r="723" ht="14.25" customHeight="1"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128"/>
      <c r="AI723" s="41"/>
      <c r="AJ723" s="57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</row>
    <row r="724" ht="14.25" customHeight="1"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128"/>
      <c r="AI724" s="41"/>
      <c r="AJ724" s="57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</row>
    <row r="725" ht="14.25" customHeight="1"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128"/>
      <c r="AI725" s="41"/>
      <c r="AJ725" s="57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</row>
    <row r="726" ht="14.25" customHeight="1"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128"/>
      <c r="AI726" s="41"/>
      <c r="AJ726" s="57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</row>
    <row r="727" ht="14.25" customHeight="1"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128"/>
      <c r="AI727" s="41"/>
      <c r="AJ727" s="57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</row>
    <row r="728" ht="14.25" customHeight="1"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128"/>
      <c r="AI728" s="41"/>
      <c r="AJ728" s="57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</row>
    <row r="729" ht="14.25" customHeight="1"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128"/>
      <c r="AI729" s="41"/>
      <c r="AJ729" s="57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</row>
    <row r="730" ht="14.25" customHeight="1"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128"/>
      <c r="AI730" s="41"/>
      <c r="AJ730" s="57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</row>
    <row r="731" ht="14.25" customHeight="1"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128"/>
      <c r="AI731" s="41"/>
      <c r="AJ731" s="57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</row>
    <row r="732" ht="14.25" customHeight="1"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128"/>
      <c r="AI732" s="41"/>
      <c r="AJ732" s="57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</row>
    <row r="733" ht="14.25" customHeight="1"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128"/>
      <c r="AI733" s="41"/>
      <c r="AJ733" s="57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</row>
    <row r="734" ht="14.25" customHeight="1"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128"/>
      <c r="AI734" s="41"/>
      <c r="AJ734" s="57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</row>
    <row r="735" ht="14.25" customHeight="1"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128"/>
      <c r="AI735" s="41"/>
      <c r="AJ735" s="57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</row>
    <row r="736" ht="14.25" customHeight="1"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128"/>
      <c r="AI736" s="41"/>
      <c r="AJ736" s="57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</row>
    <row r="737" ht="14.25" customHeight="1"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128"/>
      <c r="AI737" s="41"/>
      <c r="AJ737" s="57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</row>
    <row r="738" ht="14.25" customHeight="1"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128"/>
      <c r="AI738" s="41"/>
      <c r="AJ738" s="57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</row>
    <row r="739" ht="14.25" customHeight="1"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128"/>
      <c r="AI739" s="41"/>
      <c r="AJ739" s="57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</row>
    <row r="740" ht="14.25" customHeight="1"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128"/>
      <c r="AI740" s="41"/>
      <c r="AJ740" s="57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</row>
    <row r="741" ht="14.25" customHeight="1"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128"/>
      <c r="AI741" s="41"/>
      <c r="AJ741" s="57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</row>
    <row r="742" ht="14.25" customHeight="1"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128"/>
      <c r="AI742" s="41"/>
      <c r="AJ742" s="57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</row>
    <row r="743" ht="14.25" customHeight="1"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128"/>
      <c r="AI743" s="41"/>
      <c r="AJ743" s="57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</row>
    <row r="744" ht="14.25" customHeight="1"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128"/>
      <c r="AI744" s="41"/>
      <c r="AJ744" s="57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</row>
    <row r="745" ht="14.25" customHeight="1"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128"/>
      <c r="AI745" s="41"/>
      <c r="AJ745" s="57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</row>
    <row r="746" ht="14.25" customHeight="1"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128"/>
      <c r="AI746" s="41"/>
      <c r="AJ746" s="57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</row>
    <row r="747" ht="14.25" customHeight="1"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128"/>
      <c r="AI747" s="41"/>
      <c r="AJ747" s="57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</row>
    <row r="748" ht="14.25" customHeight="1"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128"/>
      <c r="AI748" s="41"/>
      <c r="AJ748" s="57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</row>
    <row r="749" ht="14.25" customHeight="1"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128"/>
      <c r="AI749" s="41"/>
      <c r="AJ749" s="57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</row>
    <row r="750" ht="14.25" customHeight="1"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128"/>
      <c r="AI750" s="41"/>
      <c r="AJ750" s="57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</row>
    <row r="751" ht="14.25" customHeight="1"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128"/>
      <c r="AI751" s="41"/>
      <c r="AJ751" s="57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</row>
    <row r="752" ht="14.25" customHeight="1"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128"/>
      <c r="AI752" s="41"/>
      <c r="AJ752" s="57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</row>
    <row r="753" ht="14.25" customHeight="1"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128"/>
      <c r="AI753" s="41"/>
      <c r="AJ753" s="57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</row>
    <row r="754" ht="14.25" customHeight="1"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128"/>
      <c r="AI754" s="41"/>
      <c r="AJ754" s="57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</row>
    <row r="755" ht="14.25" customHeight="1"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128"/>
      <c r="AI755" s="41"/>
      <c r="AJ755" s="57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</row>
    <row r="756" ht="14.25" customHeight="1"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128"/>
      <c r="AI756" s="41"/>
      <c r="AJ756" s="57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</row>
    <row r="757" ht="14.25" customHeight="1"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128"/>
      <c r="AI757" s="41"/>
      <c r="AJ757" s="57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</row>
    <row r="758" ht="14.25" customHeight="1"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128"/>
      <c r="AI758" s="41"/>
      <c r="AJ758" s="57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</row>
    <row r="759" ht="14.25" customHeight="1"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128"/>
      <c r="AI759" s="41"/>
      <c r="AJ759" s="57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</row>
    <row r="760" ht="14.25" customHeight="1"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128"/>
      <c r="AI760" s="41"/>
      <c r="AJ760" s="57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</row>
    <row r="761" ht="14.25" customHeight="1"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128"/>
      <c r="AI761" s="41"/>
      <c r="AJ761" s="57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</row>
    <row r="762" ht="14.25" customHeight="1"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128"/>
      <c r="AI762" s="41"/>
      <c r="AJ762" s="57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</row>
    <row r="763" ht="14.25" customHeight="1"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128"/>
      <c r="AI763" s="41"/>
      <c r="AJ763" s="57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</row>
    <row r="764" ht="14.25" customHeight="1"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128"/>
      <c r="AI764" s="41"/>
      <c r="AJ764" s="57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</row>
    <row r="765" ht="14.25" customHeight="1"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128"/>
      <c r="AI765" s="41"/>
      <c r="AJ765" s="57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</row>
    <row r="766" ht="14.25" customHeight="1"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128"/>
      <c r="AI766" s="41"/>
      <c r="AJ766" s="57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</row>
    <row r="767" ht="14.25" customHeight="1"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128"/>
      <c r="AI767" s="41"/>
      <c r="AJ767" s="57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</row>
    <row r="768" ht="14.25" customHeight="1"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128"/>
      <c r="AI768" s="41"/>
      <c r="AJ768" s="57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</row>
    <row r="769" ht="14.25" customHeight="1"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128"/>
      <c r="AI769" s="41"/>
      <c r="AJ769" s="57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</row>
    <row r="770" ht="14.25" customHeight="1"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128"/>
      <c r="AI770" s="41"/>
      <c r="AJ770" s="57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</row>
    <row r="771" ht="14.25" customHeight="1"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128"/>
      <c r="AI771" s="41"/>
      <c r="AJ771" s="57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</row>
    <row r="772" ht="14.25" customHeight="1"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128"/>
      <c r="AI772" s="41"/>
      <c r="AJ772" s="57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</row>
    <row r="773" ht="14.25" customHeight="1"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128"/>
      <c r="AI773" s="41"/>
      <c r="AJ773" s="57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</row>
    <row r="774" ht="14.25" customHeight="1"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128"/>
      <c r="AI774" s="41"/>
      <c r="AJ774" s="57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</row>
    <row r="775" ht="14.25" customHeight="1"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128"/>
      <c r="AI775" s="41"/>
      <c r="AJ775" s="57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</row>
    <row r="776" ht="14.25" customHeight="1"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128"/>
      <c r="AI776" s="41"/>
      <c r="AJ776" s="57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</row>
    <row r="777" ht="14.25" customHeight="1"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128"/>
      <c r="AI777" s="41"/>
      <c r="AJ777" s="57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</row>
    <row r="778" ht="14.25" customHeight="1"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128"/>
      <c r="AI778" s="41"/>
      <c r="AJ778" s="57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</row>
    <row r="779" ht="14.25" customHeight="1"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128"/>
      <c r="AI779" s="41"/>
      <c r="AJ779" s="57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</row>
    <row r="780" ht="14.25" customHeight="1"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128"/>
      <c r="AI780" s="41"/>
      <c r="AJ780" s="57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</row>
    <row r="781" ht="14.25" customHeight="1"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128"/>
      <c r="AI781" s="41"/>
      <c r="AJ781" s="57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</row>
    <row r="782" ht="14.25" customHeight="1"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128"/>
      <c r="AI782" s="41"/>
      <c r="AJ782" s="57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</row>
    <row r="783" ht="14.25" customHeight="1"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128"/>
      <c r="AI783" s="41"/>
      <c r="AJ783" s="57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</row>
    <row r="784" ht="14.25" customHeight="1"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128"/>
      <c r="AI784" s="41"/>
      <c r="AJ784" s="57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</row>
    <row r="785" ht="14.25" customHeight="1"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128"/>
      <c r="AI785" s="41"/>
      <c r="AJ785" s="57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</row>
    <row r="786" ht="14.25" customHeight="1"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128"/>
      <c r="AI786" s="41"/>
      <c r="AJ786" s="57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</row>
    <row r="787" ht="14.25" customHeight="1"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128"/>
      <c r="AI787" s="41"/>
      <c r="AJ787" s="57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</row>
    <row r="788" ht="14.25" customHeight="1"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128"/>
      <c r="AI788" s="41"/>
      <c r="AJ788" s="57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</row>
    <row r="789" ht="14.25" customHeight="1"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128"/>
      <c r="AI789" s="41"/>
      <c r="AJ789" s="57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</row>
    <row r="790" ht="14.25" customHeight="1"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128"/>
      <c r="AI790" s="41"/>
      <c r="AJ790" s="57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</row>
    <row r="791" ht="14.25" customHeight="1"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128"/>
      <c r="AI791" s="41"/>
      <c r="AJ791" s="57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</row>
    <row r="792" ht="14.25" customHeight="1"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128"/>
      <c r="AI792" s="41"/>
      <c r="AJ792" s="57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</row>
    <row r="793" ht="14.25" customHeight="1"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128"/>
      <c r="AI793" s="41"/>
      <c r="AJ793" s="57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</row>
    <row r="794" ht="14.25" customHeight="1"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128"/>
      <c r="AI794" s="41"/>
      <c r="AJ794" s="57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</row>
    <row r="795" ht="14.25" customHeight="1"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128"/>
      <c r="AI795" s="41"/>
      <c r="AJ795" s="57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</row>
    <row r="796" ht="14.25" customHeight="1"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128"/>
      <c r="AI796" s="41"/>
      <c r="AJ796" s="57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</row>
    <row r="797" ht="14.25" customHeight="1"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128"/>
      <c r="AI797" s="41"/>
      <c r="AJ797" s="57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</row>
    <row r="798" ht="14.25" customHeight="1"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128"/>
      <c r="AI798" s="41"/>
      <c r="AJ798" s="57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</row>
    <row r="799" ht="14.25" customHeight="1"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128"/>
      <c r="AI799" s="41"/>
      <c r="AJ799" s="57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</row>
    <row r="800" ht="14.25" customHeight="1"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128"/>
      <c r="AI800" s="41"/>
      <c r="AJ800" s="57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</row>
    <row r="801" ht="14.25" customHeight="1"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128"/>
      <c r="AI801" s="41"/>
      <c r="AJ801" s="57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</row>
    <row r="802" ht="14.25" customHeight="1"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128"/>
      <c r="AI802" s="41"/>
      <c r="AJ802" s="57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</row>
    <row r="803" ht="14.25" customHeight="1"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128"/>
      <c r="AI803" s="41"/>
      <c r="AJ803" s="57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</row>
    <row r="804" ht="14.25" customHeight="1"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128"/>
      <c r="AI804" s="41"/>
      <c r="AJ804" s="57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</row>
    <row r="805" ht="14.25" customHeight="1"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128"/>
      <c r="AI805" s="41"/>
      <c r="AJ805" s="57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</row>
    <row r="806" ht="14.25" customHeight="1"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128"/>
      <c r="AI806" s="41"/>
      <c r="AJ806" s="57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</row>
    <row r="807" ht="14.25" customHeight="1"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128"/>
      <c r="AI807" s="41"/>
      <c r="AJ807" s="57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</row>
    <row r="808" ht="14.25" customHeight="1"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128"/>
      <c r="AI808" s="41"/>
      <c r="AJ808" s="57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</row>
    <row r="809" ht="14.25" customHeight="1"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128"/>
      <c r="AI809" s="41"/>
      <c r="AJ809" s="57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</row>
    <row r="810" ht="14.25" customHeight="1"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128"/>
      <c r="AI810" s="41"/>
      <c r="AJ810" s="57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</row>
    <row r="811" ht="14.25" customHeight="1"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128"/>
      <c r="AI811" s="41"/>
      <c r="AJ811" s="57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</row>
    <row r="812" ht="14.25" customHeight="1"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128"/>
      <c r="AI812" s="41"/>
      <c r="AJ812" s="57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</row>
    <row r="813" ht="14.25" customHeight="1"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128"/>
      <c r="AI813" s="41"/>
      <c r="AJ813" s="57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</row>
    <row r="814" ht="14.25" customHeight="1"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128"/>
      <c r="AI814" s="41"/>
      <c r="AJ814" s="57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</row>
    <row r="815" ht="14.25" customHeight="1"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128"/>
      <c r="AI815" s="41"/>
      <c r="AJ815" s="57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</row>
    <row r="816" ht="14.25" customHeight="1"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128"/>
      <c r="AI816" s="41"/>
      <c r="AJ816" s="57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</row>
    <row r="817" ht="14.25" customHeight="1"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128"/>
      <c r="AI817" s="41"/>
      <c r="AJ817" s="57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</row>
    <row r="818" ht="14.25" customHeight="1"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128"/>
      <c r="AI818" s="41"/>
      <c r="AJ818" s="57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</row>
    <row r="819" ht="14.25" customHeight="1"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128"/>
      <c r="AI819" s="41"/>
      <c r="AJ819" s="57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</row>
    <row r="820" ht="14.25" customHeight="1"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128"/>
      <c r="AI820" s="41"/>
      <c r="AJ820" s="57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</row>
    <row r="821" ht="14.25" customHeight="1"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128"/>
      <c r="AI821" s="41"/>
      <c r="AJ821" s="57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</row>
    <row r="822" ht="14.25" customHeight="1"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128"/>
      <c r="AI822" s="41"/>
      <c r="AJ822" s="57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</row>
    <row r="823" ht="14.25" customHeight="1"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128"/>
      <c r="AI823" s="41"/>
      <c r="AJ823" s="57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</row>
    <row r="824" ht="14.25" customHeight="1"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128"/>
      <c r="AI824" s="41"/>
      <c r="AJ824" s="57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</row>
    <row r="825" ht="14.25" customHeight="1"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128"/>
      <c r="AI825" s="41"/>
      <c r="AJ825" s="57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</row>
    <row r="826" ht="14.25" customHeight="1"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128"/>
      <c r="AI826" s="41"/>
      <c r="AJ826" s="57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</row>
    <row r="827" ht="14.25" customHeight="1"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128"/>
      <c r="AI827" s="41"/>
      <c r="AJ827" s="57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</row>
    <row r="828" ht="14.25" customHeight="1"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128"/>
      <c r="AI828" s="41"/>
      <c r="AJ828" s="57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</row>
    <row r="829" ht="14.25" customHeight="1"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128"/>
      <c r="AI829" s="41"/>
      <c r="AJ829" s="57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</row>
    <row r="830" ht="14.25" customHeight="1"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128"/>
      <c r="AI830" s="41"/>
      <c r="AJ830" s="57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</row>
    <row r="831" ht="14.25" customHeight="1"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128"/>
      <c r="AI831" s="41"/>
      <c r="AJ831" s="57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</row>
    <row r="832" ht="14.25" customHeight="1"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128"/>
      <c r="AI832" s="41"/>
      <c r="AJ832" s="57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</row>
    <row r="833" ht="14.25" customHeight="1"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128"/>
      <c r="AI833" s="41"/>
      <c r="AJ833" s="57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</row>
    <row r="834" ht="14.25" customHeight="1"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128"/>
      <c r="AI834" s="41"/>
      <c r="AJ834" s="57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</row>
    <row r="835" ht="14.25" customHeight="1"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128"/>
      <c r="AI835" s="41"/>
      <c r="AJ835" s="57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</row>
    <row r="836" ht="14.25" customHeight="1"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128"/>
      <c r="AI836" s="41"/>
      <c r="AJ836" s="57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</row>
    <row r="837" ht="14.25" customHeight="1"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128"/>
      <c r="AI837" s="41"/>
      <c r="AJ837" s="57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</row>
    <row r="838" ht="14.25" customHeight="1"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128"/>
      <c r="AI838" s="41"/>
      <c r="AJ838" s="57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</row>
    <row r="839" ht="14.25" customHeight="1"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128"/>
      <c r="AI839" s="41"/>
      <c r="AJ839" s="57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</row>
    <row r="840" ht="14.25" customHeight="1"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128"/>
      <c r="AI840" s="41"/>
      <c r="AJ840" s="57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</row>
    <row r="841" ht="14.25" customHeight="1"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128"/>
      <c r="AI841" s="41"/>
      <c r="AJ841" s="57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</row>
    <row r="842" ht="14.25" customHeight="1"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128"/>
      <c r="AI842" s="41"/>
      <c r="AJ842" s="57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</row>
    <row r="843" ht="14.25" customHeight="1"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128"/>
      <c r="AI843" s="41"/>
      <c r="AJ843" s="57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</row>
    <row r="844" ht="14.25" customHeight="1"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128"/>
      <c r="AI844" s="41"/>
      <c r="AJ844" s="57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</row>
    <row r="845" ht="14.25" customHeight="1"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128"/>
      <c r="AI845" s="41"/>
      <c r="AJ845" s="57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</row>
    <row r="846" ht="14.25" customHeight="1"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128"/>
      <c r="AI846" s="41"/>
      <c r="AJ846" s="57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</row>
    <row r="847" ht="14.25" customHeight="1"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128"/>
      <c r="AI847" s="41"/>
      <c r="AJ847" s="57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</row>
    <row r="848" ht="14.25" customHeight="1"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128"/>
      <c r="AI848" s="41"/>
      <c r="AJ848" s="57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</row>
    <row r="849" ht="14.25" customHeight="1"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128"/>
      <c r="AI849" s="41"/>
      <c r="AJ849" s="57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</row>
    <row r="850" ht="14.25" customHeight="1"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128"/>
      <c r="AI850" s="41"/>
      <c r="AJ850" s="57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</row>
    <row r="851" ht="14.25" customHeight="1"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128"/>
      <c r="AI851" s="41"/>
      <c r="AJ851" s="57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</row>
    <row r="852" ht="14.25" customHeight="1"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128"/>
      <c r="AI852" s="41"/>
      <c r="AJ852" s="57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</row>
    <row r="853" ht="14.25" customHeight="1"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128"/>
      <c r="AI853" s="41"/>
      <c r="AJ853" s="57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</row>
    <row r="854" ht="14.25" customHeight="1"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128"/>
      <c r="AI854" s="41"/>
      <c r="AJ854" s="57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</row>
    <row r="855" ht="14.25" customHeight="1"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128"/>
      <c r="AI855" s="41"/>
      <c r="AJ855" s="57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</row>
    <row r="856" ht="14.25" customHeight="1"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128"/>
      <c r="AI856" s="41"/>
      <c r="AJ856" s="57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</row>
    <row r="857" ht="14.25" customHeight="1"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128"/>
      <c r="AI857" s="41"/>
      <c r="AJ857" s="57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</row>
    <row r="858" ht="14.25" customHeight="1"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128"/>
      <c r="AI858" s="41"/>
      <c r="AJ858" s="57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</row>
    <row r="859" ht="14.25" customHeight="1"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128"/>
      <c r="AI859" s="41"/>
      <c r="AJ859" s="57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</row>
    <row r="860" ht="14.25" customHeight="1"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128"/>
      <c r="AI860" s="41"/>
      <c r="AJ860" s="57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</row>
    <row r="861" ht="14.25" customHeight="1"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128"/>
      <c r="AI861" s="41"/>
      <c r="AJ861" s="57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</row>
    <row r="862" ht="14.25" customHeight="1"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128"/>
      <c r="AI862" s="41"/>
      <c r="AJ862" s="57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</row>
    <row r="863" ht="14.25" customHeight="1"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128"/>
      <c r="AI863" s="41"/>
      <c r="AJ863" s="57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</row>
    <row r="864" ht="14.25" customHeight="1"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128"/>
      <c r="AI864" s="41"/>
      <c r="AJ864" s="57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</row>
    <row r="865" ht="14.25" customHeight="1"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128"/>
      <c r="AI865" s="41"/>
      <c r="AJ865" s="57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</row>
    <row r="866" ht="14.25" customHeight="1"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128"/>
      <c r="AI866" s="41"/>
      <c r="AJ866" s="57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</row>
    <row r="867" ht="14.25" customHeight="1"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128"/>
      <c r="AI867" s="41"/>
      <c r="AJ867" s="57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</row>
    <row r="868" ht="14.25" customHeight="1"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128"/>
      <c r="AI868" s="41"/>
      <c r="AJ868" s="57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</row>
    <row r="869" ht="14.25" customHeight="1"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128"/>
      <c r="AI869" s="41"/>
      <c r="AJ869" s="57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</row>
    <row r="870" ht="14.25" customHeight="1"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128"/>
      <c r="AI870" s="41"/>
      <c r="AJ870" s="57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</row>
    <row r="871" ht="14.25" customHeight="1"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128"/>
      <c r="AI871" s="41"/>
      <c r="AJ871" s="57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</row>
    <row r="872" ht="14.25" customHeight="1"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128"/>
      <c r="AI872" s="41"/>
      <c r="AJ872" s="57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</row>
    <row r="873" ht="14.25" customHeight="1"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128"/>
      <c r="AI873" s="41"/>
      <c r="AJ873" s="57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</row>
    <row r="874" ht="14.25" customHeight="1"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128"/>
      <c r="AI874" s="41"/>
      <c r="AJ874" s="57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</row>
    <row r="875" ht="14.25" customHeight="1"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128"/>
      <c r="AI875" s="41"/>
      <c r="AJ875" s="57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</row>
    <row r="876" ht="14.25" customHeight="1"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128"/>
      <c r="AI876" s="41"/>
      <c r="AJ876" s="57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</row>
    <row r="877" ht="14.25" customHeight="1"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128"/>
      <c r="AI877" s="41"/>
      <c r="AJ877" s="57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</row>
    <row r="878" ht="14.25" customHeight="1"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128"/>
      <c r="AI878" s="41"/>
      <c r="AJ878" s="57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</row>
    <row r="879" ht="14.25" customHeight="1"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128"/>
      <c r="AI879" s="41"/>
      <c r="AJ879" s="57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</row>
    <row r="880" ht="14.25" customHeight="1"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128"/>
      <c r="AI880" s="41"/>
      <c r="AJ880" s="57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</row>
    <row r="881" ht="14.25" customHeight="1"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128"/>
      <c r="AI881" s="41"/>
      <c r="AJ881" s="57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</row>
    <row r="882" ht="14.25" customHeight="1"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128"/>
      <c r="AI882" s="41"/>
      <c r="AJ882" s="57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</row>
    <row r="883" ht="14.25" customHeight="1"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128"/>
      <c r="AI883" s="41"/>
      <c r="AJ883" s="57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</row>
    <row r="884" ht="14.25" customHeight="1"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128"/>
      <c r="AI884" s="41"/>
      <c r="AJ884" s="57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</row>
    <row r="885" ht="14.25" customHeight="1"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128"/>
      <c r="AI885" s="41"/>
      <c r="AJ885" s="57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</row>
    <row r="886" ht="14.25" customHeight="1"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128"/>
      <c r="AI886" s="41"/>
      <c r="AJ886" s="57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</row>
    <row r="887" ht="14.25" customHeight="1"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128"/>
      <c r="AI887" s="41"/>
      <c r="AJ887" s="57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</row>
    <row r="888" ht="14.25" customHeight="1"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128"/>
      <c r="AI888" s="41"/>
      <c r="AJ888" s="57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</row>
    <row r="889" ht="14.25" customHeight="1"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128"/>
      <c r="AI889" s="41"/>
      <c r="AJ889" s="57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</row>
    <row r="890" ht="14.25" customHeight="1"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128"/>
      <c r="AI890" s="41"/>
      <c r="AJ890" s="57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</row>
    <row r="891" ht="14.25" customHeight="1"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128"/>
      <c r="AI891" s="41"/>
      <c r="AJ891" s="57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</row>
    <row r="892" ht="14.25" customHeight="1"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128"/>
      <c r="AI892" s="41"/>
      <c r="AJ892" s="57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</row>
    <row r="893" ht="14.25" customHeight="1"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128"/>
      <c r="AI893" s="41"/>
      <c r="AJ893" s="57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</row>
    <row r="894" ht="14.25" customHeight="1"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128"/>
      <c r="AI894" s="41"/>
      <c r="AJ894" s="57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</row>
    <row r="895" ht="14.25" customHeight="1"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128"/>
      <c r="AI895" s="41"/>
      <c r="AJ895" s="57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</row>
    <row r="896" ht="14.25" customHeight="1"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128"/>
      <c r="AI896" s="41"/>
      <c r="AJ896" s="57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</row>
    <row r="897" ht="14.25" customHeight="1"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128"/>
      <c r="AI897" s="41"/>
      <c r="AJ897" s="57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</row>
    <row r="898" ht="14.25" customHeight="1"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128"/>
      <c r="AI898" s="41"/>
      <c r="AJ898" s="57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</row>
    <row r="899" ht="14.25" customHeight="1"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128"/>
      <c r="AI899" s="41"/>
      <c r="AJ899" s="57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</row>
    <row r="900" ht="14.25" customHeight="1"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128"/>
      <c r="AI900" s="41"/>
      <c r="AJ900" s="57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</row>
    <row r="901" ht="14.25" customHeight="1"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128"/>
      <c r="AI901" s="41"/>
      <c r="AJ901" s="57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</row>
    <row r="902" ht="14.25" customHeight="1"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128"/>
      <c r="AI902" s="41"/>
      <c r="AJ902" s="57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</row>
    <row r="903" ht="14.25" customHeight="1"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128"/>
      <c r="AI903" s="41"/>
      <c r="AJ903" s="57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</row>
    <row r="904" ht="14.25" customHeight="1"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128"/>
      <c r="AI904" s="41"/>
      <c r="AJ904" s="57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</row>
    <row r="905" ht="14.25" customHeight="1"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128"/>
      <c r="AI905" s="41"/>
      <c r="AJ905" s="57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</row>
    <row r="906" ht="14.25" customHeight="1"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128"/>
      <c r="AI906" s="41"/>
      <c r="AJ906" s="57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</row>
    <row r="907" ht="14.25" customHeight="1"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128"/>
      <c r="AI907" s="41"/>
      <c r="AJ907" s="57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</row>
    <row r="908" ht="14.25" customHeight="1"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128"/>
      <c r="AI908" s="41"/>
      <c r="AJ908" s="57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</row>
    <row r="909" ht="14.25" customHeight="1"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128"/>
      <c r="AI909" s="41"/>
      <c r="AJ909" s="57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</row>
    <row r="910" ht="14.25" customHeight="1"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128"/>
      <c r="AI910" s="41"/>
      <c r="AJ910" s="57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</row>
    <row r="911" ht="14.25" customHeight="1"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128"/>
      <c r="AI911" s="41"/>
      <c r="AJ911" s="57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</row>
    <row r="912" ht="14.25" customHeight="1"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128"/>
      <c r="AI912" s="41"/>
      <c r="AJ912" s="57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</row>
    <row r="913" ht="14.25" customHeight="1"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128"/>
      <c r="AI913" s="41"/>
      <c r="AJ913" s="57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</row>
    <row r="914" ht="14.25" customHeight="1"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128"/>
      <c r="AI914" s="41"/>
      <c r="AJ914" s="57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</row>
    <row r="915" ht="14.25" customHeight="1"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128"/>
      <c r="AI915" s="41"/>
      <c r="AJ915" s="57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</row>
    <row r="916" ht="14.25" customHeight="1"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128"/>
      <c r="AI916" s="41"/>
      <c r="AJ916" s="57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</row>
    <row r="917" ht="14.25" customHeight="1"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128"/>
      <c r="AI917" s="41"/>
      <c r="AJ917" s="57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</row>
    <row r="918" ht="14.25" customHeight="1"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128"/>
      <c r="AI918" s="41"/>
      <c r="AJ918" s="57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</row>
    <row r="919" ht="14.25" customHeight="1"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128"/>
      <c r="AI919" s="41"/>
      <c r="AJ919" s="57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</row>
    <row r="920" ht="14.25" customHeight="1"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128"/>
      <c r="AI920" s="41"/>
      <c r="AJ920" s="57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</row>
    <row r="921" ht="14.25" customHeight="1"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128"/>
      <c r="AI921" s="41"/>
      <c r="AJ921" s="57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</row>
    <row r="922" ht="14.25" customHeight="1"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128"/>
      <c r="AI922" s="41"/>
      <c r="AJ922" s="57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</row>
    <row r="923" ht="14.25" customHeight="1"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128"/>
      <c r="AI923" s="41"/>
      <c r="AJ923" s="57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</row>
    <row r="924" ht="14.25" customHeight="1"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128"/>
      <c r="AI924" s="41"/>
      <c r="AJ924" s="57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</row>
    <row r="925" ht="14.25" customHeight="1"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128"/>
      <c r="AI925" s="41"/>
      <c r="AJ925" s="57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</row>
    <row r="926" ht="14.25" customHeight="1"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128"/>
      <c r="AI926" s="41"/>
      <c r="AJ926" s="57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</row>
    <row r="927" ht="14.25" customHeight="1"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128"/>
      <c r="AI927" s="41"/>
      <c r="AJ927" s="57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</row>
    <row r="928" ht="14.25" customHeight="1"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128"/>
      <c r="AI928" s="41"/>
      <c r="AJ928" s="57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</row>
    <row r="929" ht="14.25" customHeight="1"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128"/>
      <c r="AI929" s="41"/>
      <c r="AJ929" s="57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</row>
    <row r="930" ht="14.25" customHeight="1"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128"/>
      <c r="AI930" s="41"/>
      <c r="AJ930" s="57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</row>
    <row r="931" ht="14.25" customHeight="1"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128"/>
      <c r="AI931" s="41"/>
      <c r="AJ931" s="57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</row>
    <row r="932" ht="14.25" customHeight="1"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128"/>
      <c r="AI932" s="41"/>
      <c r="AJ932" s="57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</row>
    <row r="933" ht="14.25" customHeight="1"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128"/>
      <c r="AI933" s="41"/>
      <c r="AJ933" s="57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</row>
    <row r="934" ht="14.25" customHeight="1"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128"/>
      <c r="AI934" s="41"/>
      <c r="AJ934" s="57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</row>
    <row r="935" ht="14.25" customHeight="1"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128"/>
      <c r="AI935" s="41"/>
      <c r="AJ935" s="57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</row>
    <row r="936" ht="14.25" customHeight="1"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128"/>
      <c r="AI936" s="41"/>
      <c r="AJ936" s="57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</row>
    <row r="937" ht="14.25" customHeight="1"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128"/>
      <c r="AI937" s="41"/>
      <c r="AJ937" s="57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</row>
    <row r="938" ht="14.25" customHeight="1"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128"/>
      <c r="AI938" s="41"/>
      <c r="AJ938" s="57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</row>
    <row r="939" ht="14.25" customHeight="1"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128"/>
      <c r="AI939" s="41"/>
      <c r="AJ939" s="57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</row>
    <row r="940" ht="14.25" customHeight="1"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128"/>
      <c r="AI940" s="41"/>
      <c r="AJ940" s="57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</row>
    <row r="941" ht="14.25" customHeight="1"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128"/>
      <c r="AI941" s="41"/>
      <c r="AJ941" s="57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</row>
    <row r="942" ht="14.25" customHeight="1"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128"/>
      <c r="AI942" s="41"/>
      <c r="AJ942" s="57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</row>
    <row r="943" ht="14.25" customHeight="1"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128"/>
      <c r="AI943" s="41"/>
      <c r="AJ943" s="57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</row>
    <row r="944" ht="14.25" customHeight="1"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128"/>
      <c r="AI944" s="41"/>
      <c r="AJ944" s="57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</row>
    <row r="945" ht="14.25" customHeight="1"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128"/>
      <c r="AI945" s="41"/>
      <c r="AJ945" s="57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</row>
    <row r="946" ht="14.25" customHeight="1"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128"/>
      <c r="AI946" s="41"/>
      <c r="AJ946" s="57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</row>
    <row r="947" ht="14.25" customHeight="1"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128"/>
      <c r="AI947" s="41"/>
      <c r="AJ947" s="57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</row>
    <row r="948" ht="14.25" customHeight="1"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128"/>
      <c r="AI948" s="41"/>
      <c r="AJ948" s="57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</row>
    <row r="949" ht="14.25" customHeight="1"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128"/>
      <c r="AI949" s="41"/>
      <c r="AJ949" s="57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</row>
    <row r="950" ht="14.25" customHeight="1"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128"/>
      <c r="AI950" s="41"/>
      <c r="AJ950" s="57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</row>
    <row r="951" ht="14.25" customHeight="1"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128"/>
      <c r="AI951" s="41"/>
      <c r="AJ951" s="57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</row>
    <row r="952" ht="14.25" customHeight="1"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128"/>
      <c r="AI952" s="41"/>
      <c r="AJ952" s="57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</row>
    <row r="953" ht="14.25" customHeight="1"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128"/>
      <c r="AI953" s="41"/>
      <c r="AJ953" s="57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</row>
    <row r="954" ht="14.25" customHeight="1"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128"/>
      <c r="AI954" s="41"/>
      <c r="AJ954" s="57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</row>
    <row r="955" ht="14.25" customHeight="1"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128"/>
      <c r="AI955" s="41"/>
      <c r="AJ955" s="57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</row>
    <row r="956" ht="14.25" customHeight="1"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128"/>
      <c r="AI956" s="41"/>
      <c r="AJ956" s="57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</row>
    <row r="957" ht="14.25" customHeight="1"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128"/>
      <c r="AI957" s="41"/>
      <c r="AJ957" s="57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</row>
    <row r="958" ht="14.25" customHeight="1"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128"/>
      <c r="AI958" s="41"/>
      <c r="AJ958" s="57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</row>
    <row r="959" ht="14.25" customHeight="1"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128"/>
      <c r="AI959" s="41"/>
      <c r="AJ959" s="57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</row>
    <row r="960" ht="14.25" customHeight="1"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128"/>
      <c r="AI960" s="41"/>
      <c r="AJ960" s="57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</row>
    <row r="961" ht="14.25" customHeight="1"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128"/>
      <c r="AI961" s="41"/>
      <c r="AJ961" s="57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</row>
    <row r="962" ht="14.25" customHeight="1"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128"/>
      <c r="AI962" s="41"/>
      <c r="AJ962" s="57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</row>
    <row r="963" ht="14.25" customHeight="1"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128"/>
      <c r="AI963" s="41"/>
      <c r="AJ963" s="57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</row>
    <row r="964" ht="14.25" customHeight="1"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128"/>
      <c r="AI964" s="41"/>
      <c r="AJ964" s="57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</row>
    <row r="965" ht="14.25" customHeight="1"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128"/>
      <c r="AI965" s="41"/>
      <c r="AJ965" s="57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</row>
    <row r="966" ht="14.25" customHeight="1"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128"/>
      <c r="AI966" s="41"/>
      <c r="AJ966" s="57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</row>
    <row r="967" ht="14.25" customHeight="1"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128"/>
      <c r="AI967" s="41"/>
      <c r="AJ967" s="57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</row>
    <row r="968" ht="14.25" customHeight="1"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128"/>
      <c r="AI968" s="41"/>
      <c r="AJ968" s="57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</row>
    <row r="969" ht="14.25" customHeight="1"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128"/>
      <c r="AI969" s="41"/>
      <c r="AJ969" s="57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</row>
    <row r="970" ht="14.25" customHeight="1"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128"/>
      <c r="AI970" s="41"/>
      <c r="AJ970" s="57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</row>
    <row r="971" ht="14.25" customHeight="1"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128"/>
      <c r="AI971" s="41"/>
      <c r="AJ971" s="57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</row>
    <row r="972" ht="14.25" customHeight="1"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128"/>
      <c r="AI972" s="41"/>
      <c r="AJ972" s="57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</row>
    <row r="973" ht="14.25" customHeight="1"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128"/>
      <c r="AI973" s="41"/>
      <c r="AJ973" s="57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</row>
    <row r="974" ht="14.25" customHeight="1"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128"/>
      <c r="AI974" s="41"/>
      <c r="AJ974" s="57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</row>
    <row r="975" ht="14.25" customHeight="1"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128"/>
      <c r="AI975" s="41"/>
      <c r="AJ975" s="57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</row>
    <row r="976" ht="14.25" customHeight="1"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128"/>
      <c r="AI976" s="41"/>
      <c r="AJ976" s="57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</row>
    <row r="977" ht="14.25" customHeight="1"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128"/>
      <c r="AI977" s="41"/>
      <c r="AJ977" s="57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</row>
    <row r="978" ht="14.25" customHeight="1"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128"/>
      <c r="AI978" s="41"/>
      <c r="AJ978" s="57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</row>
    <row r="979" ht="14.25" customHeight="1"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128"/>
      <c r="AI979" s="41"/>
      <c r="AJ979" s="57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</row>
    <row r="980" ht="14.25" customHeight="1"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128"/>
      <c r="AI980" s="41"/>
      <c r="AJ980" s="57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</row>
    <row r="981" ht="14.25" customHeight="1"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128"/>
      <c r="AI981" s="41"/>
      <c r="AJ981" s="57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</row>
    <row r="982" ht="14.25" customHeight="1"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128"/>
      <c r="AI982" s="41"/>
      <c r="AJ982" s="57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</row>
    <row r="983" ht="14.25" customHeight="1"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128"/>
      <c r="AI983" s="41"/>
      <c r="AJ983" s="57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</row>
    <row r="984" ht="14.25" customHeight="1"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128"/>
      <c r="AI984" s="41"/>
      <c r="AJ984" s="57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</row>
    <row r="985" ht="14.25" customHeight="1"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128"/>
      <c r="AI985" s="41"/>
      <c r="AJ985" s="57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</row>
    <row r="986" ht="14.25" customHeight="1"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128"/>
      <c r="AI986" s="41"/>
      <c r="AJ986" s="57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</row>
    <row r="987" ht="14.25" customHeight="1"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128"/>
      <c r="AI987" s="41"/>
      <c r="AJ987" s="57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</row>
    <row r="988" ht="14.25" customHeight="1"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128"/>
      <c r="AI988" s="41"/>
      <c r="AJ988" s="57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</row>
    <row r="989" ht="14.25" customHeight="1"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128"/>
      <c r="AI989" s="41"/>
      <c r="AJ989" s="57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</row>
    <row r="990" ht="14.25" customHeight="1"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128"/>
      <c r="AI990" s="41"/>
      <c r="AJ990" s="57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</row>
    <row r="991" ht="14.25" customHeight="1"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128"/>
      <c r="AI991" s="41"/>
      <c r="AJ991" s="57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</row>
    <row r="992" ht="14.25" customHeight="1"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128"/>
      <c r="AI992" s="41"/>
      <c r="AJ992" s="57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</row>
    <row r="993" ht="14.25" customHeight="1"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128"/>
      <c r="AI993" s="41"/>
      <c r="AJ993" s="57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</row>
    <row r="994" ht="14.25" customHeight="1"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128"/>
      <c r="AI994" s="41"/>
      <c r="AJ994" s="57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</row>
    <row r="995" ht="14.25" customHeight="1"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128"/>
      <c r="AI995" s="41"/>
      <c r="AJ995" s="57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</row>
    <row r="996" ht="14.25" customHeight="1"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128"/>
      <c r="AI996" s="41"/>
      <c r="AJ996" s="57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</row>
    <row r="997" ht="14.25" customHeight="1"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128"/>
      <c r="AI997" s="41"/>
      <c r="AJ997" s="57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</row>
    <row r="998" ht="14.25" customHeight="1"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128"/>
      <c r="AI998" s="41"/>
      <c r="AJ998" s="57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</row>
    <row r="999" ht="14.25" customHeight="1"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128"/>
      <c r="AI999" s="41"/>
      <c r="AJ999" s="57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</row>
    <row r="1000" ht="14.25" customHeight="1"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128"/>
      <c r="AI1000" s="41"/>
      <c r="AJ1000" s="57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</row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25:C25"/>
  </mergeCells>
  <conditionalFormatting sqref="K13:K30">
    <cfRule type="expression" dxfId="1" priority="1">
      <formula>M13=1</formula>
    </cfRule>
  </conditionalFormatting>
  <conditionalFormatting sqref="K13:K30">
    <cfRule type="expression" dxfId="9" priority="2">
      <formula>ISERROR(K13)</formula>
    </cfRule>
  </conditionalFormatting>
  <conditionalFormatting sqref="J15:J30">
    <cfRule type="expression" dxfId="1" priority="3">
      <formula>L15=1</formula>
    </cfRule>
  </conditionalFormatting>
  <conditionalFormatting sqref="J15:J30">
    <cfRule type="expression" dxfId="10" priority="4">
      <formula>T15&gt;2</formula>
    </cfRule>
  </conditionalFormatting>
  <conditionalFormatting sqref="J15:J30">
    <cfRule type="expression" dxfId="11" priority="5">
      <formula>OR(T15&gt;0,T15=0)</formula>
    </cfRule>
  </conditionalFormatting>
  <conditionalFormatting sqref="J15:J30">
    <cfRule type="expression" dxfId="0" priority="6">
      <formula>T15&lt;0</formula>
    </cfRule>
  </conditionalFormatting>
  <conditionalFormatting sqref="J13:J14">
    <cfRule type="expression" dxfId="1" priority="7">
      <formula>L13=1</formula>
    </cfRule>
  </conditionalFormatting>
  <conditionalFormatting sqref="J13:J14">
    <cfRule type="expression" dxfId="10" priority="8">
      <formula>T13&gt;2</formula>
    </cfRule>
  </conditionalFormatting>
  <conditionalFormatting sqref="J13:J14">
    <cfRule type="expression" dxfId="11" priority="9">
      <formula>OR(T13&gt;0,T13=0)</formula>
    </cfRule>
  </conditionalFormatting>
  <conditionalFormatting sqref="J13:J14">
    <cfRule type="expression" dxfId="0" priority="10">
      <formula>T13&lt;0</formula>
    </cfRule>
  </conditionalFormatting>
  <dataValidations>
    <dataValidation type="list" allowBlank="1" showErrorMessage="1" sqref="I13:I30">
      <formula1>$I$32:$I$36</formula1>
    </dataValidation>
    <dataValidation type="list" allowBlank="1" showErrorMessage="1" sqref="H13:H30">
      <formula1>"Janeiro,Fevereiro,Março,Abril,Maio,Junho,Julho,Agosto,Setembro,Outubro,Novembro,Dezembro"</formula1>
    </dataValidation>
    <dataValidation type="list" allowBlank="1" showErrorMessage="1" sqref="B13:B30">
      <formula1>$B$32:$B$34</formula1>
    </dataValidation>
  </dataValidations>
  <printOptions horizontalCentered="1"/>
  <pageMargins bottom="0.788194444444444" footer="0.0" header="0.0" left="0.315277777777778" right="0.315277777777778" top="1.37847222222222"/>
  <pageSetup paperSize="9" orientation="landscape"/>
  <headerFooter>
    <oddHeader>&amp;C&amp;A - Perspectiva Financeira</oddHeader>
    <oddFooter>&amp;Lf79646RESTRITO000000 - PH Transportes&amp;CBSC_1.3 by 31589dCRIATIVIDADE&amp;R&amp;F  -  Impresso em 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2.86"/>
    <col customWidth="1" min="3" max="3" width="14.43"/>
    <col customWidth="1" min="4" max="4" width="50.0"/>
    <col customWidth="1" min="5" max="5" width="17.14"/>
    <col customWidth="1" min="6" max="6" width="21.43"/>
    <col customWidth="1" min="7" max="7" width="62.0"/>
    <col customWidth="1" min="8" max="8" width="11.43"/>
    <col customWidth="1" min="9" max="9" width="6.43"/>
    <col customWidth="1" min="10" max="10" width="15.57"/>
    <col customWidth="1" min="11" max="11" width="13.57"/>
    <col customWidth="1" min="12" max="12" width="6.57"/>
    <col customWidth="1" min="13" max="14" width="9.14"/>
    <col customWidth="1" min="15" max="16" width="9.43"/>
    <col customWidth="1" min="17" max="17" width="17.14"/>
    <col customWidth="1" min="18" max="19" width="9.14"/>
    <col customWidth="1" min="20" max="20" width="13.14"/>
    <col customWidth="1" min="21" max="22" width="10.0"/>
    <col customWidth="1" min="23" max="35" width="9.14"/>
    <col customWidth="1" hidden="1" min="36" max="38" width="11.57"/>
    <col customWidth="1" hidden="1" min="39" max="55" width="9.14"/>
  </cols>
  <sheetData>
    <row r="1" ht="12.75" customHeight="1"/>
    <row r="2" ht="12.75" customHeight="1"/>
    <row r="3" ht="12.7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ht="1.5" customHeight="1"/>
    <row r="9" ht="24.75" customHeight="1"/>
    <row r="10" ht="21.0" customHeight="1"/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</row>
    <row r="12" ht="36.75" customHeight="1">
      <c r="A12" s="103"/>
      <c r="B12" s="104" t="s">
        <v>148</v>
      </c>
      <c r="C12" s="105"/>
      <c r="D12" s="106" t="s">
        <v>108</v>
      </c>
      <c r="E12" s="107" t="s">
        <v>109</v>
      </c>
      <c r="F12" s="107" t="s">
        <v>149</v>
      </c>
      <c r="G12" s="107" t="s">
        <v>111</v>
      </c>
      <c r="H12" s="108" t="s">
        <v>112</v>
      </c>
      <c r="I12" s="108" t="s">
        <v>113</v>
      </c>
      <c r="J12" s="108" t="s">
        <v>114</v>
      </c>
      <c r="K12" s="108" t="s">
        <v>115</v>
      </c>
      <c r="L12" s="109" t="s">
        <v>116</v>
      </c>
      <c r="M12" s="41"/>
      <c r="N12" s="41"/>
      <c r="O12" s="41" t="s">
        <v>117</v>
      </c>
      <c r="P12" s="41" t="s">
        <v>118</v>
      </c>
      <c r="Q12" s="41" t="s">
        <v>119</v>
      </c>
      <c r="R12" s="41" t="s">
        <v>120</v>
      </c>
      <c r="S12" s="41" t="s">
        <v>121</v>
      </c>
      <c r="T12" s="41"/>
      <c r="U12" s="41" t="s">
        <v>122</v>
      </c>
      <c r="V12" s="41" t="s">
        <v>123</v>
      </c>
      <c r="W12" s="41"/>
      <c r="X12" s="41">
        <f>DA!D13</f>
        <v>2025</v>
      </c>
      <c r="Y12" s="41">
        <f t="shared" ref="Y12:AB12" si="1">X12+1</f>
        <v>2026</v>
      </c>
      <c r="Z12" s="41">
        <f t="shared" si="1"/>
        <v>2027</v>
      </c>
      <c r="AA12" s="41">
        <f t="shared" si="1"/>
        <v>2028</v>
      </c>
      <c r="AB12" s="41">
        <f t="shared" si="1"/>
        <v>2029</v>
      </c>
      <c r="AC12" s="41"/>
      <c r="AD12" s="41">
        <f t="shared" ref="AD12:AH12" si="2">X12</f>
        <v>2025</v>
      </c>
      <c r="AE12" s="41">
        <f t="shared" si="2"/>
        <v>2026</v>
      </c>
      <c r="AF12" s="41">
        <f t="shared" si="2"/>
        <v>2027</v>
      </c>
      <c r="AG12" s="41">
        <f t="shared" si="2"/>
        <v>2028</v>
      </c>
      <c r="AH12" s="41">
        <f t="shared" si="2"/>
        <v>2029</v>
      </c>
      <c r="AI12" s="41" t="s">
        <v>124</v>
      </c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</row>
    <row r="13" ht="30.0" customHeight="1">
      <c r="A13" s="110"/>
      <c r="B13" s="129" t="s">
        <v>99</v>
      </c>
      <c r="C13" s="130"/>
      <c r="D13" s="30" t="s">
        <v>150</v>
      </c>
      <c r="E13" s="30" t="s">
        <v>151</v>
      </c>
      <c r="F13" s="30" t="s">
        <v>127</v>
      </c>
      <c r="G13" s="87" t="s">
        <v>152</v>
      </c>
      <c r="H13" s="80" t="s">
        <v>129</v>
      </c>
      <c r="I13" s="113">
        <v>2020.0</v>
      </c>
      <c r="J13" s="131" t="str">
        <f t="shared" ref="J13:J30" si="4">IF(L13=1,"Concluído",IF(P13="","",IF(T13=0,"Vence esse mês",IF(T13&gt;=3,"Faltam "&amp;T13&amp;" meses",IF(T13=2,"Faltam 2 meses",IF(T13=1,"Falta 1 mês",IF(T13=-1,ABS(T13)&amp;" mês de atraso",ABS(T13)&amp;" meses de atraso")))))))</f>
        <v>69 meses de atraso</v>
      </c>
      <c r="K13" s="115">
        <f t="shared" ref="K13:K30" si="5">IF(L13=1,"Concluído",AI13)</f>
        <v>-2114.776946</v>
      </c>
      <c r="L13" s="116">
        <v>0.99</v>
      </c>
      <c r="M13" s="41" t="s">
        <v>129</v>
      </c>
      <c r="N13" s="41">
        <v>1.0</v>
      </c>
      <c r="O13" s="41">
        <f t="shared" ref="O13:O30" si="6">IF(ISERROR(VLOOKUP(H13,$M$13:$N$24,2,FALSE())),"",VLOOKUP(H13,$M$13:$N$24,2,FALSE()))</f>
        <v>1</v>
      </c>
      <c r="P13" s="41" t="str">
        <f t="shared" ref="P13:P30" si="7">IF(O13="","","1/"&amp;O13&amp;"/"&amp;I13)</f>
        <v>1/1/2020</v>
      </c>
      <c r="Q13" s="117">
        <f t="shared" ref="Q13:Q30" si="8">NOW()</f>
        <v>45945.77695</v>
      </c>
      <c r="R13" s="41">
        <f t="shared" ref="R13:R30" si="9">MONTH(Q13)</f>
        <v>10</v>
      </c>
      <c r="S13" s="41">
        <f t="shared" ref="S13:S30" si="10">YEAR(Q13)</f>
        <v>2025</v>
      </c>
      <c r="T13" s="41">
        <f t="shared" ref="T13:T30" si="11">IF(U13&lt;&gt;"",-U13,V13)</f>
        <v>-69</v>
      </c>
      <c r="U13" s="41">
        <f t="shared" ref="U13:U30" si="12">IF(I13&gt;$S$13,"",((YEAR(NOW())-YEAR(P13))*12+MONTH(NOW())-MONTH(P13)))</f>
        <v>69</v>
      </c>
      <c r="V13" s="41" t="str">
        <f t="shared" ref="V13:V30" si="13">IF(U13&lt;&gt;"","",((YEAR(P13)-YEAR($Q$13))*12+MONTH(P13)-MONTH($Q$13)))</f>
        <v/>
      </c>
      <c r="W13" s="41"/>
      <c r="X13" s="41" t="str">
        <f t="shared" ref="X13:AB13" si="3">IF($I13=X$12,$O13,"")</f>
        <v/>
      </c>
      <c r="Y13" s="41" t="str">
        <f t="shared" si="3"/>
        <v/>
      </c>
      <c r="Z13" s="41" t="str">
        <f t="shared" si="3"/>
        <v/>
      </c>
      <c r="AA13" s="41" t="str">
        <f t="shared" si="3"/>
        <v/>
      </c>
      <c r="AB13" s="41" t="str">
        <f t="shared" si="3"/>
        <v/>
      </c>
      <c r="AC13" s="41" t="str">
        <f>VLOOKUP(B13,'EST 2'!$B$14:$R$26,18,FALSE())</f>
        <v>#REF!</v>
      </c>
      <c r="AD13" s="41" t="str">
        <f t="shared" ref="AD13:AD30" si="15">IF($I13&lt;AD$12,"-",SUM(INDIRECT(ADDRESS($AC13+"1",6,1,1,"EST 2")):INDIRECT(ADDRESS($AC13+"1",IF(X13="",17,X13+"5"),1,1,"EST 2")))/SUM(INDIRECT(ADDRESS($AC13,6,1,1,"EST 2")):INDIRECT(ADDRESS($AC13,IF(X13="",17,X13+"5"),1,1,"EST 2")))-1)</f>
        <v>-</v>
      </c>
      <c r="AE13" s="41" t="str">
        <f t="shared" ref="AE13:AE30" si="16">IF($I13&lt;AE$12,"-",SUM(INDIRECT(ADDRESS($AC13+"1",22,1,1,"EST 2")):INDIRECT(ADDRESS($AC13+"1",IF(Y13="",33,Y13+"21"),1,1,"EST 2")))/SUM(INDIRECT(ADDRESS($AC13,22,1,1,"EST 2")):INDIRECT(ADDRESS($AC13,IF(Y13="",33,Y13+"21"),1,1,"EST 2")))-1)</f>
        <v>-</v>
      </c>
      <c r="AF13" s="41" t="str">
        <f t="shared" ref="AF13:AF30" si="17">IF($I13&lt;AF$12,"-",SUM(INDIRECT(ADDRESS($AC13+"1",38,1,1,"EST 2")):INDIRECT(ADDRESS($AC13+"1",IF(Z13="",49,Z13+"37"),1,1,"EST 2")))/SUM(INDIRECT(ADDRESS($AC13,38,1,1,"EST 2")):INDIRECT(ADDRESS($AC13,IF(Z13="",49,Z13+"37"),1,1,"EST 2")))-1)</f>
        <v>-</v>
      </c>
      <c r="AG13" s="41" t="str">
        <f t="shared" ref="AG13:AG30" si="18">IF($I13&lt;AG$12,"-",SUM(INDIRECT(ADDRESS($AC13+"1",54,1,1,"EST 2")):INDIRECT(ADDRESS($AC13+"1",IF(AA13="",65,AA13+"53"),1,1,"EST 2")))/SUM(INDIRECT(ADDRESS($AC13,54,1,1,"EST 2")):INDIRECT(ADDRESS($AC13,IF(AA13="",65,AA13+"53"),1,1,"EST 2")))-1)</f>
        <v>-</v>
      </c>
      <c r="AH13" s="41" t="str">
        <f t="shared" ref="AH13:AH30" si="19">IF($I13&lt;AH$12,"-",SUM(INDIRECT(ADDRESS($AC13+"1",70,1,1,"EST 2")):INDIRECT(ADDRESS($AC13+"1",IF(AB13="",81,AB13+"69"),1,1,"EST 2")))/SUM(INDIRECT(ADDRESS($AC13,70,1,1,"EST 2")):INDIRECT(ADDRESS($AC13,IF(AB13="",81,AB13+"69"),1,1,"EST 2")))-1)</f>
        <v>-</v>
      </c>
      <c r="AI13" s="118">
        <f t="shared" ref="AI13:AI30" si="20">IF(P13="","",P13-Q13)</f>
        <v>-2114.776946</v>
      </c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</row>
    <row r="14" ht="30.0" customHeight="1">
      <c r="B14" s="119" t="s">
        <v>100</v>
      </c>
      <c r="C14" s="17"/>
      <c r="D14" s="120" t="s">
        <v>153</v>
      </c>
      <c r="E14" s="120" t="s">
        <v>126</v>
      </c>
      <c r="F14" s="120" t="s">
        <v>132</v>
      </c>
      <c r="G14" s="121" t="s">
        <v>154</v>
      </c>
      <c r="H14" s="122" t="s">
        <v>141</v>
      </c>
      <c r="I14" s="123">
        <v>2020.0</v>
      </c>
      <c r="J14" s="124" t="str">
        <f t="shared" si="4"/>
        <v>Concluído</v>
      </c>
      <c r="K14" s="115" t="str">
        <f t="shared" si="5"/>
        <v>Concluído</v>
      </c>
      <c r="L14" s="125">
        <v>1.0</v>
      </c>
      <c r="M14" s="41" t="s">
        <v>134</v>
      </c>
      <c r="N14" s="41">
        <v>2.0</v>
      </c>
      <c r="O14" s="41">
        <f t="shared" si="6"/>
        <v>6</v>
      </c>
      <c r="P14" s="41" t="str">
        <f t="shared" si="7"/>
        <v>1/6/2020</v>
      </c>
      <c r="Q14" s="117">
        <f t="shared" si="8"/>
        <v>45945.77695</v>
      </c>
      <c r="R14" s="41">
        <f t="shared" si="9"/>
        <v>10</v>
      </c>
      <c r="S14" s="41">
        <f t="shared" si="10"/>
        <v>2025</v>
      </c>
      <c r="T14" s="41">
        <f t="shared" si="11"/>
        <v>-64</v>
      </c>
      <c r="U14" s="41">
        <f t="shared" si="12"/>
        <v>64</v>
      </c>
      <c r="V14" s="41" t="str">
        <f t="shared" si="13"/>
        <v/>
      </c>
      <c r="W14" s="41"/>
      <c r="X14" s="41" t="str">
        <f t="shared" ref="X14:AB14" si="14">IF($I14=X$12,$O14,"")</f>
        <v/>
      </c>
      <c r="Y14" s="41" t="str">
        <f t="shared" si="14"/>
        <v/>
      </c>
      <c r="Z14" s="41" t="str">
        <f t="shared" si="14"/>
        <v/>
      </c>
      <c r="AA14" s="41" t="str">
        <f t="shared" si="14"/>
        <v/>
      </c>
      <c r="AB14" s="41" t="str">
        <f t="shared" si="14"/>
        <v/>
      </c>
      <c r="AC14" s="41" t="str">
        <f>VLOOKUP(B14,'EST 2'!$B$14:$R$26,18,FALSE())</f>
        <v>#REF!</v>
      </c>
      <c r="AD14" s="41" t="str">
        <f t="shared" si="15"/>
        <v>-</v>
      </c>
      <c r="AE14" s="41" t="str">
        <f t="shared" si="16"/>
        <v>-</v>
      </c>
      <c r="AF14" s="41" t="str">
        <f t="shared" si="17"/>
        <v>-</v>
      </c>
      <c r="AG14" s="41" t="str">
        <f t="shared" si="18"/>
        <v>-</v>
      </c>
      <c r="AH14" s="41" t="str">
        <f t="shared" si="19"/>
        <v>-</v>
      </c>
      <c r="AI14" s="118">
        <f t="shared" si="20"/>
        <v>-1962.776946</v>
      </c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</row>
    <row r="15" ht="30.0" customHeight="1">
      <c r="B15" s="119"/>
      <c r="C15" s="17"/>
      <c r="D15" s="120"/>
      <c r="E15" s="120"/>
      <c r="F15" s="120"/>
      <c r="G15" s="121"/>
      <c r="H15" s="122"/>
      <c r="I15" s="123"/>
      <c r="J15" s="124" t="str">
        <f t="shared" si="4"/>
        <v/>
      </c>
      <c r="K15" s="115" t="str">
        <f t="shared" si="5"/>
        <v/>
      </c>
      <c r="L15" s="125"/>
      <c r="M15" s="41" t="s">
        <v>139</v>
      </c>
      <c r="N15" s="41">
        <v>3.0</v>
      </c>
      <c r="O15" s="41" t="str">
        <f t="shared" si="6"/>
        <v/>
      </c>
      <c r="P15" s="41" t="str">
        <f t="shared" si="7"/>
        <v/>
      </c>
      <c r="Q15" s="117">
        <f t="shared" si="8"/>
        <v>45945.77695</v>
      </c>
      <c r="R15" s="41">
        <f t="shared" si="9"/>
        <v>10</v>
      </c>
      <c r="S15" s="41">
        <f t="shared" si="10"/>
        <v>2025</v>
      </c>
      <c r="T15" s="41">
        <f t="shared" si="11"/>
        <v>-1510</v>
      </c>
      <c r="U15" s="41">
        <f t="shared" si="12"/>
        <v>1510</v>
      </c>
      <c r="V15" s="41" t="str">
        <f t="shared" si="13"/>
        <v/>
      </c>
      <c r="W15" s="41"/>
      <c r="X15" s="41" t="str">
        <f t="shared" ref="X15:AB15" si="21">IF($I15=X$12,$O15,"")</f>
        <v/>
      </c>
      <c r="Y15" s="41" t="str">
        <f t="shared" si="21"/>
        <v/>
      </c>
      <c r="Z15" s="41" t="str">
        <f t="shared" si="21"/>
        <v/>
      </c>
      <c r="AA15" s="41" t="str">
        <f t="shared" si="21"/>
        <v/>
      </c>
      <c r="AB15" s="41" t="str">
        <f t="shared" si="21"/>
        <v/>
      </c>
      <c r="AC15" s="41" t="str">
        <f>VLOOKUP(B15,'EST 2'!$B$14:$R$26,18,FALSE())</f>
        <v>#REF!</v>
      </c>
      <c r="AD15" s="41" t="str">
        <f t="shared" si="15"/>
        <v>-</v>
      </c>
      <c r="AE15" s="41" t="str">
        <f t="shared" si="16"/>
        <v>-</v>
      </c>
      <c r="AF15" s="41" t="str">
        <f t="shared" si="17"/>
        <v>-</v>
      </c>
      <c r="AG15" s="41" t="str">
        <f t="shared" si="18"/>
        <v>-</v>
      </c>
      <c r="AH15" s="41" t="str">
        <f t="shared" si="19"/>
        <v>-</v>
      </c>
      <c r="AI15" s="41" t="str">
        <f t="shared" si="20"/>
        <v/>
      </c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</row>
    <row r="16" ht="30.0" customHeight="1">
      <c r="B16" s="119"/>
      <c r="C16" s="17"/>
      <c r="D16" s="120"/>
      <c r="E16" s="120"/>
      <c r="F16" s="120"/>
      <c r="G16" s="121"/>
      <c r="H16" s="122"/>
      <c r="I16" s="123"/>
      <c r="J16" s="124" t="str">
        <f t="shared" si="4"/>
        <v/>
      </c>
      <c r="K16" s="115" t="str">
        <f t="shared" si="5"/>
        <v/>
      </c>
      <c r="L16" s="125"/>
      <c r="M16" s="41" t="s">
        <v>140</v>
      </c>
      <c r="N16" s="41">
        <v>4.0</v>
      </c>
      <c r="O16" s="41" t="str">
        <f t="shared" si="6"/>
        <v/>
      </c>
      <c r="P16" s="41" t="str">
        <f t="shared" si="7"/>
        <v/>
      </c>
      <c r="Q16" s="117">
        <f t="shared" si="8"/>
        <v>45945.77695</v>
      </c>
      <c r="R16" s="41">
        <f t="shared" si="9"/>
        <v>10</v>
      </c>
      <c r="S16" s="41">
        <f t="shared" si="10"/>
        <v>2025</v>
      </c>
      <c r="T16" s="41">
        <f t="shared" si="11"/>
        <v>-1510</v>
      </c>
      <c r="U16" s="41">
        <f t="shared" si="12"/>
        <v>1510</v>
      </c>
      <c r="V16" s="41" t="str">
        <f t="shared" si="13"/>
        <v/>
      </c>
      <c r="W16" s="41"/>
      <c r="X16" s="41" t="str">
        <f t="shared" ref="X16:AB16" si="22">IF($I16=X$12,$O16,"")</f>
        <v/>
      </c>
      <c r="Y16" s="41" t="str">
        <f t="shared" si="22"/>
        <v/>
      </c>
      <c r="Z16" s="41" t="str">
        <f t="shared" si="22"/>
        <v/>
      </c>
      <c r="AA16" s="41" t="str">
        <f t="shared" si="22"/>
        <v/>
      </c>
      <c r="AB16" s="41" t="str">
        <f t="shared" si="22"/>
        <v/>
      </c>
      <c r="AC16" s="41" t="str">
        <f>VLOOKUP(B16,'EST 2'!$B$14:$R$26,18,FALSE())</f>
        <v>#REF!</v>
      </c>
      <c r="AD16" s="41" t="str">
        <f t="shared" si="15"/>
        <v>-</v>
      </c>
      <c r="AE16" s="41" t="str">
        <f t="shared" si="16"/>
        <v>-</v>
      </c>
      <c r="AF16" s="41" t="str">
        <f t="shared" si="17"/>
        <v>-</v>
      </c>
      <c r="AG16" s="41" t="str">
        <f t="shared" si="18"/>
        <v>-</v>
      </c>
      <c r="AH16" s="41" t="str">
        <f t="shared" si="19"/>
        <v>-</v>
      </c>
      <c r="AI16" s="41" t="str">
        <f t="shared" si="20"/>
        <v/>
      </c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</row>
    <row r="17" ht="30.0" customHeight="1">
      <c r="B17" s="119"/>
      <c r="C17" s="17"/>
      <c r="D17" s="120"/>
      <c r="E17" s="120"/>
      <c r="F17" s="120"/>
      <c r="G17" s="121"/>
      <c r="H17" s="122"/>
      <c r="I17" s="123"/>
      <c r="J17" s="124" t="str">
        <f t="shared" si="4"/>
        <v/>
      </c>
      <c r="K17" s="115" t="str">
        <f t="shared" si="5"/>
        <v/>
      </c>
      <c r="L17" s="125"/>
      <c r="M17" s="41" t="s">
        <v>138</v>
      </c>
      <c r="N17" s="41">
        <v>5.0</v>
      </c>
      <c r="O17" s="41" t="str">
        <f t="shared" si="6"/>
        <v/>
      </c>
      <c r="P17" s="41" t="str">
        <f t="shared" si="7"/>
        <v/>
      </c>
      <c r="Q17" s="117">
        <f t="shared" si="8"/>
        <v>45945.77695</v>
      </c>
      <c r="R17" s="41">
        <f t="shared" si="9"/>
        <v>10</v>
      </c>
      <c r="S17" s="41">
        <f t="shared" si="10"/>
        <v>2025</v>
      </c>
      <c r="T17" s="41">
        <f t="shared" si="11"/>
        <v>-1510</v>
      </c>
      <c r="U17" s="41">
        <f t="shared" si="12"/>
        <v>1510</v>
      </c>
      <c r="V17" s="41" t="str">
        <f t="shared" si="13"/>
        <v/>
      </c>
      <c r="W17" s="41"/>
      <c r="X17" s="41" t="str">
        <f t="shared" ref="X17:AB17" si="23">IF($I17=X$12,$O17,"")</f>
        <v/>
      </c>
      <c r="Y17" s="41" t="str">
        <f t="shared" si="23"/>
        <v/>
      </c>
      <c r="Z17" s="41" t="str">
        <f t="shared" si="23"/>
        <v/>
      </c>
      <c r="AA17" s="41" t="str">
        <f t="shared" si="23"/>
        <v/>
      </c>
      <c r="AB17" s="41" t="str">
        <f t="shared" si="23"/>
        <v/>
      </c>
      <c r="AC17" s="41" t="str">
        <f>VLOOKUP(B17,'EST 2'!$B$14:$R$26,18,FALSE())</f>
        <v>#REF!</v>
      </c>
      <c r="AD17" s="41" t="str">
        <f t="shared" si="15"/>
        <v>-</v>
      </c>
      <c r="AE17" s="41" t="str">
        <f t="shared" si="16"/>
        <v>-</v>
      </c>
      <c r="AF17" s="41" t="str">
        <f t="shared" si="17"/>
        <v>-</v>
      </c>
      <c r="AG17" s="41" t="str">
        <f t="shared" si="18"/>
        <v>-</v>
      </c>
      <c r="AH17" s="41" t="str">
        <f t="shared" si="19"/>
        <v>-</v>
      </c>
      <c r="AI17" s="41" t="str">
        <f t="shared" si="20"/>
        <v/>
      </c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</row>
    <row r="18" ht="30.0" customHeight="1">
      <c r="B18" s="119"/>
      <c r="C18" s="17"/>
      <c r="D18" s="120"/>
      <c r="E18" s="120"/>
      <c r="F18" s="120"/>
      <c r="G18" s="121"/>
      <c r="H18" s="122"/>
      <c r="I18" s="123"/>
      <c r="J18" s="124" t="str">
        <f t="shared" si="4"/>
        <v/>
      </c>
      <c r="K18" s="115" t="str">
        <f t="shared" si="5"/>
        <v/>
      </c>
      <c r="L18" s="125"/>
      <c r="M18" s="41" t="s">
        <v>141</v>
      </c>
      <c r="N18" s="41">
        <v>6.0</v>
      </c>
      <c r="O18" s="41" t="str">
        <f t="shared" si="6"/>
        <v/>
      </c>
      <c r="P18" s="41" t="str">
        <f t="shared" si="7"/>
        <v/>
      </c>
      <c r="Q18" s="117">
        <f t="shared" si="8"/>
        <v>45945.77695</v>
      </c>
      <c r="R18" s="41">
        <f t="shared" si="9"/>
        <v>10</v>
      </c>
      <c r="S18" s="41">
        <f t="shared" si="10"/>
        <v>2025</v>
      </c>
      <c r="T18" s="41">
        <f t="shared" si="11"/>
        <v>-1510</v>
      </c>
      <c r="U18" s="41">
        <f t="shared" si="12"/>
        <v>1510</v>
      </c>
      <c r="V18" s="41" t="str">
        <f t="shared" si="13"/>
        <v/>
      </c>
      <c r="W18" s="41"/>
      <c r="X18" s="41" t="str">
        <f t="shared" ref="X18:AB18" si="24">IF($I18=X$12,$O18,"")</f>
        <v/>
      </c>
      <c r="Y18" s="41" t="str">
        <f t="shared" si="24"/>
        <v/>
      </c>
      <c r="Z18" s="41" t="str">
        <f t="shared" si="24"/>
        <v/>
      </c>
      <c r="AA18" s="41" t="str">
        <f t="shared" si="24"/>
        <v/>
      </c>
      <c r="AB18" s="41" t="str">
        <f t="shared" si="24"/>
        <v/>
      </c>
      <c r="AC18" s="41" t="str">
        <f>VLOOKUP(B18,'EST 2'!$B$14:$R$26,18,FALSE())</f>
        <v>#REF!</v>
      </c>
      <c r="AD18" s="41" t="str">
        <f t="shared" si="15"/>
        <v>-</v>
      </c>
      <c r="AE18" s="41" t="str">
        <f t="shared" si="16"/>
        <v>-</v>
      </c>
      <c r="AF18" s="41" t="str">
        <f t="shared" si="17"/>
        <v>-</v>
      </c>
      <c r="AG18" s="41" t="str">
        <f t="shared" si="18"/>
        <v>-</v>
      </c>
      <c r="AH18" s="41" t="str">
        <f t="shared" si="19"/>
        <v>-</v>
      </c>
      <c r="AI18" s="41" t="str">
        <f t="shared" si="20"/>
        <v/>
      </c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</row>
    <row r="19" ht="30.0" customHeight="1">
      <c r="B19" s="119"/>
      <c r="C19" s="17"/>
      <c r="D19" s="120"/>
      <c r="E19" s="120"/>
      <c r="F19" s="120"/>
      <c r="G19" s="121"/>
      <c r="H19" s="122"/>
      <c r="I19" s="123"/>
      <c r="J19" s="124" t="str">
        <f t="shared" si="4"/>
        <v/>
      </c>
      <c r="K19" s="115" t="str">
        <f t="shared" si="5"/>
        <v/>
      </c>
      <c r="L19" s="125"/>
      <c r="M19" s="41" t="s">
        <v>142</v>
      </c>
      <c r="N19" s="41">
        <v>7.0</v>
      </c>
      <c r="O19" s="41" t="str">
        <f t="shared" si="6"/>
        <v/>
      </c>
      <c r="P19" s="41" t="str">
        <f t="shared" si="7"/>
        <v/>
      </c>
      <c r="Q19" s="117">
        <f t="shared" si="8"/>
        <v>45945.77695</v>
      </c>
      <c r="R19" s="41">
        <f t="shared" si="9"/>
        <v>10</v>
      </c>
      <c r="S19" s="41">
        <f t="shared" si="10"/>
        <v>2025</v>
      </c>
      <c r="T19" s="41">
        <f t="shared" si="11"/>
        <v>-1510</v>
      </c>
      <c r="U19" s="41">
        <f t="shared" si="12"/>
        <v>1510</v>
      </c>
      <c r="V19" s="41" t="str">
        <f t="shared" si="13"/>
        <v/>
      </c>
      <c r="W19" s="41"/>
      <c r="X19" s="41" t="str">
        <f t="shared" ref="X19:AB19" si="25">IF($I19=X$12,$O19,"")</f>
        <v/>
      </c>
      <c r="Y19" s="41" t="str">
        <f t="shared" si="25"/>
        <v/>
      </c>
      <c r="Z19" s="41" t="str">
        <f t="shared" si="25"/>
        <v/>
      </c>
      <c r="AA19" s="41" t="str">
        <f t="shared" si="25"/>
        <v/>
      </c>
      <c r="AB19" s="41" t="str">
        <f t="shared" si="25"/>
        <v/>
      </c>
      <c r="AC19" s="41" t="str">
        <f>VLOOKUP(B19,'EST 2'!$B$14:$R$26,18,FALSE())</f>
        <v>#REF!</v>
      </c>
      <c r="AD19" s="41" t="str">
        <f t="shared" si="15"/>
        <v>-</v>
      </c>
      <c r="AE19" s="41" t="str">
        <f t="shared" si="16"/>
        <v>-</v>
      </c>
      <c r="AF19" s="41" t="str">
        <f t="shared" si="17"/>
        <v>-</v>
      </c>
      <c r="AG19" s="41" t="str">
        <f t="shared" si="18"/>
        <v>-</v>
      </c>
      <c r="AH19" s="41" t="str">
        <f t="shared" si="19"/>
        <v>-</v>
      </c>
      <c r="AI19" s="41" t="str">
        <f t="shared" si="20"/>
        <v/>
      </c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</row>
    <row r="20" ht="30.0" customHeight="1">
      <c r="B20" s="119"/>
      <c r="C20" s="17"/>
      <c r="D20" s="120"/>
      <c r="E20" s="120"/>
      <c r="F20" s="120"/>
      <c r="G20" s="121"/>
      <c r="H20" s="122"/>
      <c r="I20" s="123"/>
      <c r="J20" s="124" t="str">
        <f t="shared" si="4"/>
        <v/>
      </c>
      <c r="K20" s="115" t="str">
        <f t="shared" si="5"/>
        <v/>
      </c>
      <c r="L20" s="125"/>
      <c r="M20" s="41" t="s">
        <v>143</v>
      </c>
      <c r="N20" s="41">
        <v>8.0</v>
      </c>
      <c r="O20" s="41" t="str">
        <f t="shared" si="6"/>
        <v/>
      </c>
      <c r="P20" s="41" t="str">
        <f t="shared" si="7"/>
        <v/>
      </c>
      <c r="Q20" s="117">
        <f t="shared" si="8"/>
        <v>45945.77695</v>
      </c>
      <c r="R20" s="41">
        <f t="shared" si="9"/>
        <v>10</v>
      </c>
      <c r="S20" s="41">
        <f t="shared" si="10"/>
        <v>2025</v>
      </c>
      <c r="T20" s="41">
        <f t="shared" si="11"/>
        <v>-1510</v>
      </c>
      <c r="U20" s="41">
        <f t="shared" si="12"/>
        <v>1510</v>
      </c>
      <c r="V20" s="41" t="str">
        <f t="shared" si="13"/>
        <v/>
      </c>
      <c r="W20" s="41"/>
      <c r="X20" s="41" t="str">
        <f t="shared" ref="X20:AB20" si="26">IF($I20=X$12,$O20,"")</f>
        <v/>
      </c>
      <c r="Y20" s="41" t="str">
        <f t="shared" si="26"/>
        <v/>
      </c>
      <c r="Z20" s="41" t="str">
        <f t="shared" si="26"/>
        <v/>
      </c>
      <c r="AA20" s="41" t="str">
        <f t="shared" si="26"/>
        <v/>
      </c>
      <c r="AB20" s="41" t="str">
        <f t="shared" si="26"/>
        <v/>
      </c>
      <c r="AC20" s="41" t="str">
        <f>VLOOKUP(B20,'EST 2'!$B$14:$R$26,18,FALSE())</f>
        <v>#REF!</v>
      </c>
      <c r="AD20" s="41" t="str">
        <f t="shared" si="15"/>
        <v>-</v>
      </c>
      <c r="AE20" s="41" t="str">
        <f t="shared" si="16"/>
        <v>-</v>
      </c>
      <c r="AF20" s="41" t="str">
        <f t="shared" si="17"/>
        <v>-</v>
      </c>
      <c r="AG20" s="41" t="str">
        <f t="shared" si="18"/>
        <v>-</v>
      </c>
      <c r="AH20" s="41" t="str">
        <f t="shared" si="19"/>
        <v>-</v>
      </c>
      <c r="AI20" s="41" t="str">
        <f t="shared" si="20"/>
        <v/>
      </c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</row>
    <row r="21" ht="30.0" customHeight="1">
      <c r="B21" s="119"/>
      <c r="C21" s="17"/>
      <c r="D21" s="120"/>
      <c r="E21" s="120"/>
      <c r="F21" s="120"/>
      <c r="G21" s="121"/>
      <c r="H21" s="122"/>
      <c r="I21" s="123"/>
      <c r="J21" s="124" t="str">
        <f t="shared" si="4"/>
        <v/>
      </c>
      <c r="K21" s="115" t="str">
        <f t="shared" si="5"/>
        <v/>
      </c>
      <c r="L21" s="125"/>
      <c r="M21" s="41" t="s">
        <v>144</v>
      </c>
      <c r="N21" s="41">
        <v>9.0</v>
      </c>
      <c r="O21" s="41" t="str">
        <f t="shared" si="6"/>
        <v/>
      </c>
      <c r="P21" s="41" t="str">
        <f t="shared" si="7"/>
        <v/>
      </c>
      <c r="Q21" s="117">
        <f t="shared" si="8"/>
        <v>45945.77695</v>
      </c>
      <c r="R21" s="41">
        <f t="shared" si="9"/>
        <v>10</v>
      </c>
      <c r="S21" s="41">
        <f t="shared" si="10"/>
        <v>2025</v>
      </c>
      <c r="T21" s="41">
        <f t="shared" si="11"/>
        <v>-1510</v>
      </c>
      <c r="U21" s="41">
        <f t="shared" si="12"/>
        <v>1510</v>
      </c>
      <c r="V21" s="41" t="str">
        <f t="shared" si="13"/>
        <v/>
      </c>
      <c r="W21" s="41"/>
      <c r="X21" s="41" t="str">
        <f t="shared" ref="X21:AB21" si="27">IF($I21=X$12,$O21,"")</f>
        <v/>
      </c>
      <c r="Y21" s="41" t="str">
        <f t="shared" si="27"/>
        <v/>
      </c>
      <c r="Z21" s="41" t="str">
        <f t="shared" si="27"/>
        <v/>
      </c>
      <c r="AA21" s="41" t="str">
        <f t="shared" si="27"/>
        <v/>
      </c>
      <c r="AB21" s="41" t="str">
        <f t="shared" si="27"/>
        <v/>
      </c>
      <c r="AC21" s="41" t="str">
        <f>VLOOKUP(B21,'EST 2'!$B$14:$R$26,18,FALSE())</f>
        <v>#REF!</v>
      </c>
      <c r="AD21" s="41" t="str">
        <f t="shared" si="15"/>
        <v>-</v>
      </c>
      <c r="AE21" s="41" t="str">
        <f t="shared" si="16"/>
        <v>-</v>
      </c>
      <c r="AF21" s="41" t="str">
        <f t="shared" si="17"/>
        <v>-</v>
      </c>
      <c r="AG21" s="41" t="str">
        <f t="shared" si="18"/>
        <v>-</v>
      </c>
      <c r="AH21" s="41" t="str">
        <f t="shared" si="19"/>
        <v>-</v>
      </c>
      <c r="AI21" s="41" t="str">
        <f t="shared" si="20"/>
        <v/>
      </c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</row>
    <row r="22" ht="30.0" customHeight="1">
      <c r="B22" s="119"/>
      <c r="C22" s="17"/>
      <c r="D22" s="120"/>
      <c r="E22" s="120"/>
      <c r="F22" s="120"/>
      <c r="G22" s="121"/>
      <c r="H22" s="122"/>
      <c r="I22" s="123"/>
      <c r="J22" s="124" t="str">
        <f t="shared" si="4"/>
        <v/>
      </c>
      <c r="K22" s="115" t="str">
        <f t="shared" si="5"/>
        <v/>
      </c>
      <c r="L22" s="125"/>
      <c r="M22" s="41" t="s">
        <v>145</v>
      </c>
      <c r="N22" s="41">
        <v>10.0</v>
      </c>
      <c r="O22" s="41" t="str">
        <f t="shared" si="6"/>
        <v/>
      </c>
      <c r="P22" s="41" t="str">
        <f t="shared" si="7"/>
        <v/>
      </c>
      <c r="Q22" s="117">
        <f t="shared" si="8"/>
        <v>45945.77695</v>
      </c>
      <c r="R22" s="41">
        <f t="shared" si="9"/>
        <v>10</v>
      </c>
      <c r="S22" s="41">
        <f t="shared" si="10"/>
        <v>2025</v>
      </c>
      <c r="T22" s="41">
        <f t="shared" si="11"/>
        <v>-1510</v>
      </c>
      <c r="U22" s="41">
        <f t="shared" si="12"/>
        <v>1510</v>
      </c>
      <c r="V22" s="41" t="str">
        <f t="shared" si="13"/>
        <v/>
      </c>
      <c r="W22" s="41"/>
      <c r="X22" s="41" t="str">
        <f t="shared" ref="X22:AB22" si="28">IF($I22=X$12,$O22,"")</f>
        <v/>
      </c>
      <c r="Y22" s="41" t="str">
        <f t="shared" si="28"/>
        <v/>
      </c>
      <c r="Z22" s="41" t="str">
        <f t="shared" si="28"/>
        <v/>
      </c>
      <c r="AA22" s="41" t="str">
        <f t="shared" si="28"/>
        <v/>
      </c>
      <c r="AB22" s="41" t="str">
        <f t="shared" si="28"/>
        <v/>
      </c>
      <c r="AC22" s="41" t="str">
        <f>VLOOKUP(B22,'EST 2'!$B$14:$R$26,18,FALSE())</f>
        <v>#REF!</v>
      </c>
      <c r="AD22" s="41" t="str">
        <f t="shared" si="15"/>
        <v>-</v>
      </c>
      <c r="AE22" s="41" t="str">
        <f t="shared" si="16"/>
        <v>-</v>
      </c>
      <c r="AF22" s="41" t="str">
        <f t="shared" si="17"/>
        <v>-</v>
      </c>
      <c r="AG22" s="41" t="str">
        <f t="shared" si="18"/>
        <v>-</v>
      </c>
      <c r="AH22" s="41" t="str">
        <f t="shared" si="19"/>
        <v>-</v>
      </c>
      <c r="AI22" s="41" t="str">
        <f t="shared" si="20"/>
        <v/>
      </c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</row>
    <row r="23" ht="30.0" customHeight="1">
      <c r="B23" s="119"/>
      <c r="C23" s="17"/>
      <c r="D23" s="120"/>
      <c r="E23" s="120"/>
      <c r="F23" s="120"/>
      <c r="G23" s="121"/>
      <c r="H23" s="122"/>
      <c r="I23" s="123"/>
      <c r="J23" s="124" t="str">
        <f t="shared" si="4"/>
        <v/>
      </c>
      <c r="K23" s="115" t="str">
        <f t="shared" si="5"/>
        <v/>
      </c>
      <c r="L23" s="125"/>
      <c r="M23" s="41" t="s">
        <v>146</v>
      </c>
      <c r="N23" s="41">
        <v>11.0</v>
      </c>
      <c r="O23" s="41" t="str">
        <f t="shared" si="6"/>
        <v/>
      </c>
      <c r="P23" s="41" t="str">
        <f t="shared" si="7"/>
        <v/>
      </c>
      <c r="Q23" s="117">
        <f t="shared" si="8"/>
        <v>45945.77695</v>
      </c>
      <c r="R23" s="41">
        <f t="shared" si="9"/>
        <v>10</v>
      </c>
      <c r="S23" s="41">
        <f t="shared" si="10"/>
        <v>2025</v>
      </c>
      <c r="T23" s="41">
        <f t="shared" si="11"/>
        <v>-1510</v>
      </c>
      <c r="U23" s="41">
        <f t="shared" si="12"/>
        <v>1510</v>
      </c>
      <c r="V23" s="41" t="str">
        <f t="shared" si="13"/>
        <v/>
      </c>
      <c r="W23" s="41"/>
      <c r="X23" s="41" t="str">
        <f t="shared" ref="X23:AB23" si="29">IF($I23=X$12,$O23,"")</f>
        <v/>
      </c>
      <c r="Y23" s="41" t="str">
        <f t="shared" si="29"/>
        <v/>
      </c>
      <c r="Z23" s="41" t="str">
        <f t="shared" si="29"/>
        <v/>
      </c>
      <c r="AA23" s="41" t="str">
        <f t="shared" si="29"/>
        <v/>
      </c>
      <c r="AB23" s="41" t="str">
        <f t="shared" si="29"/>
        <v/>
      </c>
      <c r="AC23" s="41" t="str">
        <f>VLOOKUP(B23,'EST 2'!$B$14:$R$26,18,FALSE())</f>
        <v>#REF!</v>
      </c>
      <c r="AD23" s="41" t="str">
        <f t="shared" si="15"/>
        <v>-</v>
      </c>
      <c r="AE23" s="41" t="str">
        <f t="shared" si="16"/>
        <v>-</v>
      </c>
      <c r="AF23" s="41" t="str">
        <f t="shared" si="17"/>
        <v>-</v>
      </c>
      <c r="AG23" s="41" t="str">
        <f t="shared" si="18"/>
        <v>-</v>
      </c>
      <c r="AH23" s="41" t="str">
        <f t="shared" si="19"/>
        <v>-</v>
      </c>
      <c r="AI23" s="41" t="str">
        <f t="shared" si="20"/>
        <v/>
      </c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</row>
    <row r="24" ht="30.0" customHeight="1">
      <c r="B24" s="119"/>
      <c r="C24" s="17"/>
      <c r="D24" s="120"/>
      <c r="E24" s="120"/>
      <c r="F24" s="120"/>
      <c r="G24" s="121"/>
      <c r="H24" s="122"/>
      <c r="I24" s="123"/>
      <c r="J24" s="124" t="str">
        <f t="shared" si="4"/>
        <v/>
      </c>
      <c r="K24" s="115" t="str">
        <f t="shared" si="5"/>
        <v/>
      </c>
      <c r="L24" s="125"/>
      <c r="M24" s="41" t="s">
        <v>147</v>
      </c>
      <c r="N24" s="41">
        <v>12.0</v>
      </c>
      <c r="O24" s="41" t="str">
        <f t="shared" si="6"/>
        <v/>
      </c>
      <c r="P24" s="41" t="str">
        <f t="shared" si="7"/>
        <v/>
      </c>
      <c r="Q24" s="117">
        <f t="shared" si="8"/>
        <v>45945.77695</v>
      </c>
      <c r="R24" s="41">
        <f t="shared" si="9"/>
        <v>10</v>
      </c>
      <c r="S24" s="41">
        <f t="shared" si="10"/>
        <v>2025</v>
      </c>
      <c r="T24" s="41">
        <f t="shared" si="11"/>
        <v>-1510</v>
      </c>
      <c r="U24" s="41">
        <f t="shared" si="12"/>
        <v>1510</v>
      </c>
      <c r="V24" s="41" t="str">
        <f t="shared" si="13"/>
        <v/>
      </c>
      <c r="W24" s="41"/>
      <c r="X24" s="41" t="str">
        <f t="shared" ref="X24:AB24" si="30">IF($I24=X$12,$O24,"")</f>
        <v/>
      </c>
      <c r="Y24" s="41" t="str">
        <f t="shared" si="30"/>
        <v/>
      </c>
      <c r="Z24" s="41" t="str">
        <f t="shared" si="30"/>
        <v/>
      </c>
      <c r="AA24" s="41" t="str">
        <f t="shared" si="30"/>
        <v/>
      </c>
      <c r="AB24" s="41" t="str">
        <f t="shared" si="30"/>
        <v/>
      </c>
      <c r="AC24" s="41" t="str">
        <f>VLOOKUP(B24,'EST 2'!$B$14:$R$26,18,FALSE())</f>
        <v>#REF!</v>
      </c>
      <c r="AD24" s="41" t="str">
        <f t="shared" si="15"/>
        <v>-</v>
      </c>
      <c r="AE24" s="41" t="str">
        <f t="shared" si="16"/>
        <v>-</v>
      </c>
      <c r="AF24" s="41" t="str">
        <f t="shared" si="17"/>
        <v>-</v>
      </c>
      <c r="AG24" s="41" t="str">
        <f t="shared" si="18"/>
        <v>-</v>
      </c>
      <c r="AH24" s="41" t="str">
        <f t="shared" si="19"/>
        <v>-</v>
      </c>
      <c r="AI24" s="41" t="str">
        <f t="shared" si="20"/>
        <v/>
      </c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</row>
    <row r="25" ht="30.0" customHeight="1">
      <c r="B25" s="119"/>
      <c r="C25" s="17"/>
      <c r="D25" s="120"/>
      <c r="E25" s="120"/>
      <c r="F25" s="120"/>
      <c r="G25" s="121"/>
      <c r="H25" s="122"/>
      <c r="I25" s="123"/>
      <c r="J25" s="124" t="str">
        <f t="shared" si="4"/>
        <v/>
      </c>
      <c r="K25" s="115" t="str">
        <f t="shared" si="5"/>
        <v/>
      </c>
      <c r="L25" s="125"/>
      <c r="M25" s="41"/>
      <c r="N25" s="41"/>
      <c r="O25" s="41" t="str">
        <f t="shared" si="6"/>
        <v/>
      </c>
      <c r="P25" s="41" t="str">
        <f t="shared" si="7"/>
        <v/>
      </c>
      <c r="Q25" s="117">
        <f t="shared" si="8"/>
        <v>45945.77695</v>
      </c>
      <c r="R25" s="41">
        <f t="shared" si="9"/>
        <v>10</v>
      </c>
      <c r="S25" s="41">
        <f t="shared" si="10"/>
        <v>2025</v>
      </c>
      <c r="T25" s="41">
        <f t="shared" si="11"/>
        <v>-1510</v>
      </c>
      <c r="U25" s="41">
        <f t="shared" si="12"/>
        <v>1510</v>
      </c>
      <c r="V25" s="41" t="str">
        <f t="shared" si="13"/>
        <v/>
      </c>
      <c r="W25" s="41"/>
      <c r="X25" s="41" t="str">
        <f t="shared" ref="X25:AB25" si="31">IF($I25=X$12,$O25,"")</f>
        <v/>
      </c>
      <c r="Y25" s="41" t="str">
        <f t="shared" si="31"/>
        <v/>
      </c>
      <c r="Z25" s="41" t="str">
        <f t="shared" si="31"/>
        <v/>
      </c>
      <c r="AA25" s="41" t="str">
        <f t="shared" si="31"/>
        <v/>
      </c>
      <c r="AB25" s="41" t="str">
        <f t="shared" si="31"/>
        <v/>
      </c>
      <c r="AC25" s="41" t="str">
        <f>VLOOKUP(B25,'EST 2'!$B$14:$R$26,18,FALSE())</f>
        <v>#REF!</v>
      </c>
      <c r="AD25" s="41" t="str">
        <f t="shared" si="15"/>
        <v>-</v>
      </c>
      <c r="AE25" s="41" t="str">
        <f t="shared" si="16"/>
        <v>-</v>
      </c>
      <c r="AF25" s="41" t="str">
        <f t="shared" si="17"/>
        <v>-</v>
      </c>
      <c r="AG25" s="41" t="str">
        <f t="shared" si="18"/>
        <v>-</v>
      </c>
      <c r="AH25" s="41" t="str">
        <f t="shared" si="19"/>
        <v>-</v>
      </c>
      <c r="AI25" s="41" t="str">
        <f t="shared" si="20"/>
        <v/>
      </c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</row>
    <row r="26" ht="30.0" customHeight="1">
      <c r="B26" s="119"/>
      <c r="C26" s="17"/>
      <c r="D26" s="120"/>
      <c r="E26" s="120"/>
      <c r="F26" s="120"/>
      <c r="G26" s="121"/>
      <c r="H26" s="122"/>
      <c r="I26" s="123"/>
      <c r="J26" s="124" t="str">
        <f t="shared" si="4"/>
        <v/>
      </c>
      <c r="K26" s="115" t="str">
        <f t="shared" si="5"/>
        <v/>
      </c>
      <c r="L26" s="125"/>
      <c r="M26" s="41"/>
      <c r="N26" s="41"/>
      <c r="O26" s="41" t="str">
        <f t="shared" si="6"/>
        <v/>
      </c>
      <c r="P26" s="41" t="str">
        <f t="shared" si="7"/>
        <v/>
      </c>
      <c r="Q26" s="117">
        <f t="shared" si="8"/>
        <v>45945.77695</v>
      </c>
      <c r="R26" s="41">
        <f t="shared" si="9"/>
        <v>10</v>
      </c>
      <c r="S26" s="41">
        <f t="shared" si="10"/>
        <v>2025</v>
      </c>
      <c r="T26" s="41">
        <f t="shared" si="11"/>
        <v>-1510</v>
      </c>
      <c r="U26" s="41">
        <f t="shared" si="12"/>
        <v>1510</v>
      </c>
      <c r="V26" s="41" t="str">
        <f t="shared" si="13"/>
        <v/>
      </c>
      <c r="W26" s="41"/>
      <c r="X26" s="41" t="str">
        <f t="shared" ref="X26:AB26" si="32">IF($I26=X$12,$O26,"")</f>
        <v/>
      </c>
      <c r="Y26" s="41" t="str">
        <f t="shared" si="32"/>
        <v/>
      </c>
      <c r="Z26" s="41" t="str">
        <f t="shared" si="32"/>
        <v/>
      </c>
      <c r="AA26" s="41" t="str">
        <f t="shared" si="32"/>
        <v/>
      </c>
      <c r="AB26" s="41" t="str">
        <f t="shared" si="32"/>
        <v/>
      </c>
      <c r="AC26" s="41" t="str">
        <f>VLOOKUP(B26,'EST 2'!$B$14:$R$26,18,FALSE())</f>
        <v>#REF!</v>
      </c>
      <c r="AD26" s="41" t="str">
        <f t="shared" si="15"/>
        <v>-</v>
      </c>
      <c r="AE26" s="41" t="str">
        <f t="shared" si="16"/>
        <v>-</v>
      </c>
      <c r="AF26" s="41" t="str">
        <f t="shared" si="17"/>
        <v>-</v>
      </c>
      <c r="AG26" s="41" t="str">
        <f t="shared" si="18"/>
        <v>-</v>
      </c>
      <c r="AH26" s="41" t="str">
        <f t="shared" si="19"/>
        <v>-</v>
      </c>
      <c r="AI26" s="41" t="str">
        <f t="shared" si="20"/>
        <v/>
      </c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</row>
    <row r="27" ht="30.0" customHeight="1">
      <c r="B27" s="119"/>
      <c r="C27" s="17"/>
      <c r="D27" s="120"/>
      <c r="E27" s="120"/>
      <c r="F27" s="120"/>
      <c r="G27" s="121"/>
      <c r="H27" s="122"/>
      <c r="I27" s="123"/>
      <c r="J27" s="124" t="str">
        <f t="shared" si="4"/>
        <v/>
      </c>
      <c r="K27" s="115" t="str">
        <f t="shared" si="5"/>
        <v/>
      </c>
      <c r="L27" s="125"/>
      <c r="M27" s="41"/>
      <c r="N27" s="41"/>
      <c r="O27" s="41" t="str">
        <f t="shared" si="6"/>
        <v/>
      </c>
      <c r="P27" s="41" t="str">
        <f t="shared" si="7"/>
        <v/>
      </c>
      <c r="Q27" s="117">
        <f t="shared" si="8"/>
        <v>45945.77695</v>
      </c>
      <c r="R27" s="41">
        <f t="shared" si="9"/>
        <v>10</v>
      </c>
      <c r="S27" s="41">
        <f t="shared" si="10"/>
        <v>2025</v>
      </c>
      <c r="T27" s="41">
        <f t="shared" si="11"/>
        <v>-1510</v>
      </c>
      <c r="U27" s="41">
        <f t="shared" si="12"/>
        <v>1510</v>
      </c>
      <c r="V27" s="41" t="str">
        <f t="shared" si="13"/>
        <v/>
      </c>
      <c r="W27" s="41"/>
      <c r="X27" s="41" t="str">
        <f t="shared" ref="X27:AB27" si="33">IF($I27=X$12,$O27,"")</f>
        <v/>
      </c>
      <c r="Y27" s="41" t="str">
        <f t="shared" si="33"/>
        <v/>
      </c>
      <c r="Z27" s="41" t="str">
        <f t="shared" si="33"/>
        <v/>
      </c>
      <c r="AA27" s="41" t="str">
        <f t="shared" si="33"/>
        <v/>
      </c>
      <c r="AB27" s="41" t="str">
        <f t="shared" si="33"/>
        <v/>
      </c>
      <c r="AC27" s="41" t="str">
        <f>VLOOKUP(B27,'EST 2'!$B$14:$R$26,18,FALSE())</f>
        <v>#REF!</v>
      </c>
      <c r="AD27" s="41" t="str">
        <f t="shared" si="15"/>
        <v>-</v>
      </c>
      <c r="AE27" s="41" t="str">
        <f t="shared" si="16"/>
        <v>-</v>
      </c>
      <c r="AF27" s="41" t="str">
        <f t="shared" si="17"/>
        <v>-</v>
      </c>
      <c r="AG27" s="41" t="str">
        <f t="shared" si="18"/>
        <v>-</v>
      </c>
      <c r="AH27" s="41" t="str">
        <f t="shared" si="19"/>
        <v>-</v>
      </c>
      <c r="AI27" s="41" t="str">
        <f t="shared" si="20"/>
        <v/>
      </c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</row>
    <row r="28" ht="30.0" customHeight="1">
      <c r="B28" s="119"/>
      <c r="C28" s="17"/>
      <c r="D28" s="120"/>
      <c r="E28" s="120"/>
      <c r="F28" s="120"/>
      <c r="G28" s="121"/>
      <c r="H28" s="122"/>
      <c r="I28" s="123"/>
      <c r="J28" s="124" t="str">
        <f t="shared" si="4"/>
        <v/>
      </c>
      <c r="K28" s="115" t="str">
        <f t="shared" si="5"/>
        <v/>
      </c>
      <c r="L28" s="125"/>
      <c r="M28" s="41"/>
      <c r="N28" s="41"/>
      <c r="O28" s="41" t="str">
        <f t="shared" si="6"/>
        <v/>
      </c>
      <c r="P28" s="41" t="str">
        <f t="shared" si="7"/>
        <v/>
      </c>
      <c r="Q28" s="117">
        <f t="shared" si="8"/>
        <v>45945.77695</v>
      </c>
      <c r="R28" s="41">
        <f t="shared" si="9"/>
        <v>10</v>
      </c>
      <c r="S28" s="41">
        <f t="shared" si="10"/>
        <v>2025</v>
      </c>
      <c r="T28" s="41">
        <f t="shared" si="11"/>
        <v>-1510</v>
      </c>
      <c r="U28" s="41">
        <f t="shared" si="12"/>
        <v>1510</v>
      </c>
      <c r="V28" s="41" t="str">
        <f t="shared" si="13"/>
        <v/>
      </c>
      <c r="W28" s="41"/>
      <c r="X28" s="41" t="str">
        <f t="shared" ref="X28:AB28" si="34">IF($I28=X$12,$O28,"")</f>
        <v/>
      </c>
      <c r="Y28" s="41" t="str">
        <f t="shared" si="34"/>
        <v/>
      </c>
      <c r="Z28" s="41" t="str">
        <f t="shared" si="34"/>
        <v/>
      </c>
      <c r="AA28" s="41" t="str">
        <f t="shared" si="34"/>
        <v/>
      </c>
      <c r="AB28" s="41" t="str">
        <f t="shared" si="34"/>
        <v/>
      </c>
      <c r="AC28" s="41" t="str">
        <f>VLOOKUP(B28,'EST 2'!$B$14:$R$26,18,FALSE())</f>
        <v>#REF!</v>
      </c>
      <c r="AD28" s="41" t="str">
        <f t="shared" si="15"/>
        <v>-</v>
      </c>
      <c r="AE28" s="41" t="str">
        <f t="shared" si="16"/>
        <v>-</v>
      </c>
      <c r="AF28" s="41" t="str">
        <f t="shared" si="17"/>
        <v>-</v>
      </c>
      <c r="AG28" s="41" t="str">
        <f t="shared" si="18"/>
        <v>-</v>
      </c>
      <c r="AH28" s="41" t="str">
        <f t="shared" si="19"/>
        <v>-</v>
      </c>
      <c r="AI28" s="41" t="str">
        <f t="shared" si="20"/>
        <v/>
      </c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ht="30.0" customHeight="1">
      <c r="B29" s="119"/>
      <c r="C29" s="17"/>
      <c r="D29" s="120"/>
      <c r="E29" s="120"/>
      <c r="F29" s="120"/>
      <c r="G29" s="121"/>
      <c r="H29" s="122"/>
      <c r="I29" s="123"/>
      <c r="J29" s="124" t="str">
        <f t="shared" si="4"/>
        <v/>
      </c>
      <c r="K29" s="115" t="str">
        <f t="shared" si="5"/>
        <v/>
      </c>
      <c r="L29" s="125"/>
      <c r="M29" s="41"/>
      <c r="N29" s="41"/>
      <c r="O29" s="41" t="str">
        <f t="shared" si="6"/>
        <v/>
      </c>
      <c r="P29" s="41" t="str">
        <f t="shared" si="7"/>
        <v/>
      </c>
      <c r="Q29" s="117">
        <f t="shared" si="8"/>
        <v>45945.77695</v>
      </c>
      <c r="R29" s="41">
        <f t="shared" si="9"/>
        <v>10</v>
      </c>
      <c r="S29" s="41">
        <f t="shared" si="10"/>
        <v>2025</v>
      </c>
      <c r="T29" s="41">
        <f t="shared" si="11"/>
        <v>-1510</v>
      </c>
      <c r="U29" s="41">
        <f t="shared" si="12"/>
        <v>1510</v>
      </c>
      <c r="V29" s="41" t="str">
        <f t="shared" si="13"/>
        <v/>
      </c>
      <c r="W29" s="41"/>
      <c r="X29" s="41" t="str">
        <f t="shared" ref="X29:AB29" si="35">IF($I29=X$12,$O29,"")</f>
        <v/>
      </c>
      <c r="Y29" s="41" t="str">
        <f t="shared" si="35"/>
        <v/>
      </c>
      <c r="Z29" s="41" t="str">
        <f t="shared" si="35"/>
        <v/>
      </c>
      <c r="AA29" s="41" t="str">
        <f t="shared" si="35"/>
        <v/>
      </c>
      <c r="AB29" s="41" t="str">
        <f t="shared" si="35"/>
        <v/>
      </c>
      <c r="AC29" s="41" t="str">
        <f>VLOOKUP(B29,'EST 2'!$B$14:$R$26,18,FALSE())</f>
        <v>#REF!</v>
      </c>
      <c r="AD29" s="41" t="str">
        <f t="shared" si="15"/>
        <v>-</v>
      </c>
      <c r="AE29" s="41" t="str">
        <f t="shared" si="16"/>
        <v>-</v>
      </c>
      <c r="AF29" s="41" t="str">
        <f t="shared" si="17"/>
        <v>-</v>
      </c>
      <c r="AG29" s="41" t="str">
        <f t="shared" si="18"/>
        <v>-</v>
      </c>
      <c r="AH29" s="41" t="str">
        <f t="shared" si="19"/>
        <v>-</v>
      </c>
      <c r="AI29" s="41" t="str">
        <f t="shared" si="20"/>
        <v/>
      </c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ht="30.0" customHeight="1">
      <c r="B30" s="119"/>
      <c r="C30" s="17"/>
      <c r="D30" s="30"/>
      <c r="E30" s="30"/>
      <c r="F30" s="30"/>
      <c r="G30" s="87"/>
      <c r="H30" s="80"/>
      <c r="I30" s="126"/>
      <c r="J30" s="127" t="str">
        <f t="shared" si="4"/>
        <v/>
      </c>
      <c r="K30" s="115" t="str">
        <f t="shared" si="5"/>
        <v/>
      </c>
      <c r="L30" s="116"/>
      <c r="M30" s="41"/>
      <c r="N30" s="41"/>
      <c r="O30" s="41" t="str">
        <f t="shared" si="6"/>
        <v/>
      </c>
      <c r="P30" s="41" t="str">
        <f t="shared" si="7"/>
        <v/>
      </c>
      <c r="Q30" s="117">
        <f t="shared" si="8"/>
        <v>45945.77695</v>
      </c>
      <c r="R30" s="41">
        <f t="shared" si="9"/>
        <v>10</v>
      </c>
      <c r="S30" s="41">
        <f t="shared" si="10"/>
        <v>2025</v>
      </c>
      <c r="T30" s="41">
        <f t="shared" si="11"/>
        <v>-1510</v>
      </c>
      <c r="U30" s="41">
        <f t="shared" si="12"/>
        <v>1510</v>
      </c>
      <c r="V30" s="41" t="str">
        <f t="shared" si="13"/>
        <v/>
      </c>
      <c r="W30" s="41"/>
      <c r="X30" s="41" t="str">
        <f t="shared" ref="X30:AB30" si="36">IF($I30=X$12,$O30,"")</f>
        <v/>
      </c>
      <c r="Y30" s="41" t="str">
        <f t="shared" si="36"/>
        <v/>
      </c>
      <c r="Z30" s="41" t="str">
        <f t="shared" si="36"/>
        <v/>
      </c>
      <c r="AA30" s="41" t="str">
        <f t="shared" si="36"/>
        <v/>
      </c>
      <c r="AB30" s="41" t="str">
        <f t="shared" si="36"/>
        <v/>
      </c>
      <c r="AC30" s="41" t="str">
        <f>VLOOKUP(B30,'EST 2'!$B$14:$R$26,18,FALSE())</f>
        <v>#REF!</v>
      </c>
      <c r="AD30" s="41" t="str">
        <f t="shared" si="15"/>
        <v>-</v>
      </c>
      <c r="AE30" s="41" t="str">
        <f t="shared" si="16"/>
        <v>-</v>
      </c>
      <c r="AF30" s="41" t="str">
        <f t="shared" si="17"/>
        <v>-</v>
      </c>
      <c r="AG30" s="41" t="str">
        <f t="shared" si="18"/>
        <v>-</v>
      </c>
      <c r="AH30" s="41" t="str">
        <f t="shared" si="19"/>
        <v>-</v>
      </c>
      <c r="AI30" s="41" t="str">
        <f t="shared" si="20"/>
        <v/>
      </c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ht="30.0" customHeight="1"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</row>
    <row r="32" ht="30.0" customHeight="1">
      <c r="A32" s="41"/>
      <c r="B32" s="41" t="str">
        <f>'EST 2'!B14</f>
        <v>Aumentar: Quantidade de vendas</v>
      </c>
      <c r="C32" s="41" t="s">
        <v>6</v>
      </c>
      <c r="D32" s="41"/>
      <c r="E32" s="41"/>
      <c r="F32" s="41"/>
      <c r="G32" s="41"/>
      <c r="H32" s="41"/>
      <c r="I32" s="41">
        <f>DA!D13</f>
        <v>2025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</row>
    <row r="33" ht="30.0" customHeight="1">
      <c r="A33" s="41"/>
      <c r="B33" s="41" t="str">
        <f>'EST 2'!B19</f>
        <v>Aumentar: Número de clientes</v>
      </c>
      <c r="C33" s="41" t="str">
        <f>DA!K13</f>
        <v>Perspectiva de Clientes</v>
      </c>
      <c r="D33" s="41"/>
      <c r="E33" s="41"/>
      <c r="F33" s="41"/>
      <c r="G33" s="41"/>
      <c r="H33" s="41"/>
      <c r="I33" s="41">
        <f>IF(OR(DA!$D$15="5 anos",DA!$D$15="3 anos"),'PA 4'!I32+1,"")</f>
        <v>2026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</row>
    <row r="34" ht="30.0" customHeight="1">
      <c r="A34" s="41"/>
      <c r="B34" s="41" t="str">
        <f>'EST 2'!B24</f>
        <v/>
      </c>
      <c r="C34" s="41" t="str">
        <f>DA!H24</f>
        <v>Perspectiva de Processos Internos</v>
      </c>
      <c r="D34" s="41"/>
      <c r="E34" s="41"/>
      <c r="F34" s="41"/>
      <c r="G34" s="41"/>
      <c r="H34" s="41"/>
      <c r="I34" s="41">
        <f>IF(OR(DA!$D$15="5 anos",DA!$D$15="3 anos"),'PA 4'!I33+1,"")</f>
        <v>2027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ht="30.0" customHeight="1">
      <c r="A35" s="41"/>
      <c r="B35" s="41" t="str">
        <f>'EST 2'!B24</f>
        <v/>
      </c>
      <c r="C35" s="41" t="str">
        <f>DA!K24</f>
        <v>Perspectiva de Aprendizagem</v>
      </c>
      <c r="D35" s="41"/>
      <c r="E35" s="41"/>
      <c r="F35" s="41"/>
      <c r="G35" s="41"/>
      <c r="H35" s="41"/>
      <c r="I35" s="41" t="str">
        <f>IF(DA!$D$15="3 anos","",IF(DA!$D$15="5 anos",I34+1,""))</f>
        <v/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</row>
    <row r="36" ht="30.0" customHeight="1">
      <c r="A36" s="41"/>
      <c r="B36" s="41"/>
      <c r="C36" s="41"/>
      <c r="D36" s="41"/>
      <c r="E36" s="41"/>
      <c r="F36" s="41"/>
      <c r="G36" s="41"/>
      <c r="H36" s="41"/>
      <c r="I36" s="41" t="str">
        <f>IF(DA!$D$15="3 anos","",IF(DA!$D$15="5 anos",I35+1,""))</f>
        <v/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ht="30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ht="30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ht="30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ht="30.0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</row>
    <row r="41" ht="30.0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</row>
    <row r="42" ht="30.0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ht="30.0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ht="30.0" hidden="1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ht="30.0" hidden="1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</row>
    <row r="46" ht="30.0" hidden="1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</row>
    <row r="47" ht="30.0" hidden="1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</row>
    <row r="48" ht="30.0" hidden="1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</row>
    <row r="49" ht="30.0" hidden="1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</row>
    <row r="50" ht="30.0" hidden="1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</row>
    <row r="51" ht="30.0" hidden="1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</row>
    <row r="52" ht="30.0" hidden="1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</row>
    <row r="53" ht="30.0" hidden="1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</row>
    <row r="54" ht="30.0" hidden="1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</row>
    <row r="55" ht="30.0" hidden="1" customHeight="1"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</row>
    <row r="56" ht="30.0" hidden="1" customHeight="1"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</row>
    <row r="57" ht="30.0" hidden="1" customHeight="1"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</row>
    <row r="58" ht="30.0" hidden="1" customHeight="1"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</row>
    <row r="59" ht="30.0" hidden="1" customHeight="1"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</row>
    <row r="60" ht="30.0" hidden="1" customHeight="1"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</row>
    <row r="61" ht="30.0" hidden="1" customHeight="1"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</row>
    <row r="62" ht="30.0" hidden="1" customHeight="1"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</row>
    <row r="63" ht="30.0" hidden="1" customHeight="1"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</row>
    <row r="64" ht="30.0" hidden="1" customHeight="1"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</row>
    <row r="65" ht="30.0" hidden="1" customHeight="1"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</row>
    <row r="66" ht="30.0" hidden="1" customHeight="1"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</row>
    <row r="67" ht="30.0" hidden="1" customHeight="1"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</row>
    <row r="68" ht="30.0" hidden="1" customHeight="1"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</row>
    <row r="69" ht="30.0" hidden="1" customHeight="1"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</row>
    <row r="70" ht="30.0" hidden="1" customHeight="1"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</row>
    <row r="71" ht="30.0" hidden="1" customHeight="1"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</row>
    <row r="72" ht="30.0" hidden="1" customHeight="1"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</row>
    <row r="73" ht="30.0" hidden="1" customHeight="1"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</row>
    <row r="74" ht="30.0" hidden="1" customHeight="1"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</row>
    <row r="75" ht="30.0" hidden="1" customHeight="1"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</row>
    <row r="76" ht="30.0" hidden="1" customHeight="1"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</row>
    <row r="77" ht="30.0" hidden="1" customHeight="1"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</row>
    <row r="78" ht="30.0" hidden="1" customHeight="1"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</row>
    <row r="79" ht="30.0" hidden="1" customHeight="1"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</row>
    <row r="80" ht="30.0" hidden="1" customHeight="1"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</row>
    <row r="81" ht="30.0" hidden="1" customHeight="1"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</row>
    <row r="82" ht="30.0" hidden="1" customHeight="1"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</row>
    <row r="83" ht="30.0" hidden="1" customHeight="1"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</row>
    <row r="84" ht="30.0" hidden="1" customHeight="1"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</row>
    <row r="85" ht="30.0" hidden="1" customHeight="1"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</row>
    <row r="86" ht="30.0" hidden="1" customHeight="1"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</row>
    <row r="87" ht="30.0" hidden="1" customHeight="1"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</row>
    <row r="88" ht="30.0" hidden="1" customHeight="1"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</row>
    <row r="89" ht="30.0" hidden="1" customHeight="1"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</row>
    <row r="90" ht="30.0" hidden="1" customHeight="1"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</row>
    <row r="91" ht="30.0" hidden="1" customHeight="1"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</row>
    <row r="92" ht="30.0" hidden="1" customHeight="1"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</row>
    <row r="93" ht="30.0" hidden="1" customHeight="1"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</row>
    <row r="94" ht="30.0" hidden="1" customHeight="1"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</row>
    <row r="95" ht="30.0" hidden="1" customHeight="1"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</row>
    <row r="96" ht="30.0" hidden="1" customHeight="1"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</row>
    <row r="97" ht="30.0" hidden="1" customHeight="1"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</row>
    <row r="98" ht="30.0" hidden="1" customHeight="1"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</row>
    <row r="99" ht="30.0" hidden="1" customHeight="1"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</row>
    <row r="100" ht="30.0" hidden="1" customHeight="1"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</row>
    <row r="101" ht="30.0" hidden="1" customHeight="1"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</row>
    <row r="102" ht="30.0" hidden="1" customHeight="1"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</row>
    <row r="103" ht="30.0" hidden="1" customHeight="1"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</row>
    <row r="104" ht="12.75" customHeight="1"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</row>
    <row r="105" ht="12.75" customHeight="1"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</row>
    <row r="106" ht="12.75" customHeight="1"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</row>
    <row r="107" ht="12.75" customHeight="1"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</row>
    <row r="108" ht="12.75" customHeight="1"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</row>
    <row r="109" ht="12.75" customHeight="1"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</row>
    <row r="110" ht="12.75" customHeight="1"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</row>
    <row r="111" ht="12.75" customHeight="1"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</row>
    <row r="112" ht="12.75" customHeight="1"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</row>
    <row r="113" ht="12.75" customHeight="1"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</row>
    <row r="114" ht="12.75" customHeight="1"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</row>
    <row r="115" ht="12.75" customHeight="1"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</row>
    <row r="116" ht="12.75" customHeight="1"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</row>
    <row r="117" ht="12.75" customHeight="1"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</row>
    <row r="118" ht="12.75" customHeight="1"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</row>
    <row r="119" ht="12.75" customHeight="1"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</row>
    <row r="120" ht="12.75" customHeight="1"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</row>
    <row r="121" ht="12.75" customHeight="1"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</row>
    <row r="122" ht="12.75" customHeight="1"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</row>
    <row r="123" ht="12.75" customHeight="1"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</row>
    <row r="124" ht="12.75" customHeight="1"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</row>
    <row r="125" ht="12.75" customHeight="1"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</row>
    <row r="126" ht="12.75" customHeight="1"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</row>
    <row r="127" ht="12.75" customHeight="1"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</row>
    <row r="128" ht="12.75" customHeight="1"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</row>
    <row r="129" ht="12.75" customHeight="1"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</row>
    <row r="130" ht="12.75" customHeight="1"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</row>
    <row r="131" ht="12.75" customHeight="1"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</row>
    <row r="132" ht="12.75" customHeight="1"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</row>
    <row r="133" ht="12.75" customHeight="1"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</row>
    <row r="134" ht="12.75" customHeight="1"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</row>
    <row r="135" ht="12.75" customHeight="1"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</row>
    <row r="136" ht="12.75" customHeight="1"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</row>
    <row r="137" ht="12.75" customHeight="1"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</row>
    <row r="138" ht="12.75" customHeight="1"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</row>
    <row r="139" ht="12.75" customHeight="1"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</row>
    <row r="140" ht="12.75" customHeight="1"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</row>
    <row r="141" ht="12.75" customHeight="1"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</row>
    <row r="142" ht="12.75" customHeight="1"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</row>
    <row r="143" ht="12.75" customHeight="1"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</row>
    <row r="144" ht="12.75" customHeight="1"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</row>
    <row r="145" ht="12.75" customHeight="1"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</row>
    <row r="146" ht="12.75" customHeight="1"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</row>
    <row r="147" ht="12.75" customHeight="1"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</row>
    <row r="148" ht="12.75" customHeight="1"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</row>
    <row r="149" ht="12.75" customHeight="1"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</row>
    <row r="150" ht="12.75" customHeight="1"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</row>
    <row r="151" ht="12.75" customHeight="1"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</row>
    <row r="152" ht="12.75" customHeight="1"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</row>
    <row r="153" ht="12.75" customHeight="1"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</row>
    <row r="154" ht="12.75" customHeight="1"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</row>
    <row r="155" ht="12.75" customHeight="1"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</row>
    <row r="156" ht="12.75" customHeight="1"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</row>
    <row r="157" ht="12.75" customHeight="1"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</row>
    <row r="158" ht="12.75" customHeight="1"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</row>
    <row r="159" ht="12.75" customHeight="1"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</row>
    <row r="160" ht="12.75" customHeight="1"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</row>
    <row r="161" ht="12.75" customHeight="1"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</row>
    <row r="162" ht="12.75" customHeight="1"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</row>
    <row r="163" ht="12.75" customHeight="1"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</row>
    <row r="164" ht="12.75" customHeight="1"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</row>
    <row r="165" ht="12.75" customHeight="1"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</row>
    <row r="166" ht="12.75" customHeight="1"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</row>
    <row r="167" ht="12.75" customHeight="1"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</row>
    <row r="168" ht="12.75" customHeight="1"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</row>
    <row r="169" ht="12.75" customHeight="1"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</row>
    <row r="170" ht="12.75" customHeight="1"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</row>
    <row r="171" ht="12.75" customHeight="1"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</row>
    <row r="172" ht="12.75" customHeight="1"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</row>
    <row r="173" ht="12.75" customHeight="1"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</row>
    <row r="174" ht="12.75" customHeight="1"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</row>
    <row r="175" ht="12.75" customHeight="1"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</row>
    <row r="176" ht="12.75" customHeight="1"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</row>
    <row r="177" ht="12.75" customHeight="1"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</row>
    <row r="178" ht="12.75" customHeight="1"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</row>
    <row r="179" ht="12.75" customHeight="1"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</row>
    <row r="180" ht="12.75" customHeight="1"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</row>
    <row r="181" ht="12.75" customHeight="1"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</row>
    <row r="182" ht="12.75" customHeight="1"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</row>
    <row r="183" ht="12.75" customHeight="1"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</row>
    <row r="184" ht="12.75" customHeight="1"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</row>
    <row r="185" ht="12.75" customHeight="1"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</row>
    <row r="186" ht="12.75" customHeight="1"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</row>
    <row r="187" ht="12.75" customHeight="1"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</row>
    <row r="188" ht="12.75" customHeight="1"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</row>
    <row r="189" ht="12.75" customHeight="1"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</row>
    <row r="190" ht="12.75" customHeight="1"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</row>
    <row r="191" ht="12.75" customHeight="1"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</row>
    <row r="192" ht="12.75" customHeight="1"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</row>
    <row r="193" ht="12.75" customHeight="1"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</row>
    <row r="194" ht="12.75" customHeight="1"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</row>
    <row r="195" ht="12.75" customHeight="1"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</row>
    <row r="196" ht="12.75" customHeight="1"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</row>
    <row r="197" ht="12.75" customHeight="1"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</row>
    <row r="198" ht="12.75" customHeight="1"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</row>
    <row r="199" ht="12.75" customHeight="1"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</row>
    <row r="200" ht="12.75" customHeight="1"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</row>
    <row r="201" ht="12.75" customHeight="1"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</row>
    <row r="202" ht="12.75" customHeight="1"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</row>
    <row r="203" ht="12.75" customHeight="1"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</row>
    <row r="204" ht="12.75" customHeight="1"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</row>
    <row r="205" ht="12.75" customHeight="1"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</row>
    <row r="206" ht="12.75" customHeight="1"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</row>
    <row r="207" ht="12.75" customHeight="1"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</row>
    <row r="208" ht="12.75" customHeight="1"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</row>
    <row r="209" ht="12.75" customHeight="1"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</row>
    <row r="210" ht="12.75" customHeight="1"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</row>
    <row r="211" ht="12.75" customHeight="1"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</row>
    <row r="212" ht="12.75" customHeight="1"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</row>
    <row r="213" ht="12.75" customHeight="1"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</row>
    <row r="214" ht="12.75" customHeight="1"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</row>
    <row r="215" ht="12.75" customHeight="1"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</row>
    <row r="216" ht="12.75" customHeight="1"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</row>
    <row r="217" ht="12.75" customHeight="1"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</row>
    <row r="218" ht="12.75" customHeight="1"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</row>
    <row r="219" ht="12.75" customHeight="1"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</row>
    <row r="220" ht="12.75" customHeight="1"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</row>
    <row r="221" ht="12.75" customHeight="1"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</row>
    <row r="222" ht="12.75" customHeight="1"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</row>
    <row r="223" ht="12.75" customHeight="1"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</row>
    <row r="224" ht="12.75" customHeight="1"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</row>
    <row r="225" ht="12.75" customHeight="1"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</row>
    <row r="226" ht="12.75" customHeight="1"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</row>
    <row r="227" ht="12.75" customHeight="1"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</row>
    <row r="228" ht="12.75" customHeight="1"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</row>
    <row r="229" ht="12.75" customHeight="1"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</row>
    <row r="230" ht="12.75" customHeight="1"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</row>
    <row r="231" ht="12.75" customHeight="1"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</row>
    <row r="232" ht="12.75" customHeight="1"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</row>
    <row r="233" ht="12.75" customHeight="1"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</row>
    <row r="234" ht="12.75" customHeight="1"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</row>
    <row r="235" ht="12.75" customHeight="1"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</row>
    <row r="236" ht="12.75" customHeight="1"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</row>
    <row r="237" ht="12.75" customHeight="1"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</row>
    <row r="238" ht="12.75" customHeight="1"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</row>
    <row r="239" ht="12.75" customHeight="1"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</row>
    <row r="240" ht="12.75" customHeight="1"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</row>
    <row r="241" ht="12.75" customHeight="1"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</row>
    <row r="242" ht="12.75" customHeight="1"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</row>
    <row r="243" ht="12.75" customHeight="1"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</row>
    <row r="244" ht="12.75" customHeight="1"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</row>
    <row r="245" ht="12.75" customHeight="1"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</row>
    <row r="246" ht="12.75" customHeight="1"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</row>
    <row r="247" ht="12.75" customHeight="1"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</row>
    <row r="248" ht="12.75" customHeight="1"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</row>
    <row r="249" ht="12.75" customHeight="1"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</row>
    <row r="250" ht="12.75" customHeight="1"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</row>
    <row r="251" ht="12.75" customHeight="1"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</row>
    <row r="252" ht="12.75" customHeight="1"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</row>
    <row r="253" ht="12.75" customHeight="1"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</row>
    <row r="254" ht="12.75" customHeight="1"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</row>
    <row r="255" ht="12.75" customHeight="1"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</row>
    <row r="256" ht="12.75" customHeight="1"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</row>
    <row r="257" ht="12.75" customHeight="1"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</row>
    <row r="258" ht="12.75" customHeight="1"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</row>
    <row r="259" ht="12.75" customHeight="1"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</row>
    <row r="260" ht="12.75" customHeight="1"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</row>
    <row r="261" ht="12.75" customHeight="1"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</row>
    <row r="262" ht="12.75" customHeight="1"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</row>
    <row r="263" ht="12.75" customHeight="1"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</row>
    <row r="264" ht="12.75" customHeight="1"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</row>
    <row r="265" ht="12.75" customHeight="1"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</row>
    <row r="266" ht="12.75" customHeight="1"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</row>
    <row r="267" ht="12.75" customHeight="1"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</row>
    <row r="268" ht="12.75" customHeight="1"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</row>
    <row r="269" ht="12.75" customHeight="1"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</row>
    <row r="270" ht="12.75" customHeight="1"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</row>
    <row r="271" ht="12.75" customHeight="1"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</row>
    <row r="272" ht="12.75" customHeight="1"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</row>
    <row r="273" ht="12.75" customHeight="1"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</row>
    <row r="274" ht="12.75" customHeight="1"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</row>
    <row r="275" ht="12.75" customHeight="1"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</row>
    <row r="276" ht="12.75" customHeight="1"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</row>
    <row r="277" ht="12.75" customHeight="1"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</row>
    <row r="278" ht="12.75" customHeight="1"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</row>
    <row r="279" ht="12.75" customHeight="1"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</row>
    <row r="280" ht="12.75" customHeight="1"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</row>
    <row r="281" ht="12.75" customHeight="1"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</row>
    <row r="282" ht="12.75" customHeight="1"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</row>
    <row r="283" ht="12.75" customHeight="1"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</row>
    <row r="284" ht="12.75" customHeight="1"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</row>
    <row r="285" ht="12.75" customHeight="1"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</row>
    <row r="286" ht="12.75" customHeight="1"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</row>
    <row r="287" ht="12.75" customHeight="1"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</row>
    <row r="288" ht="12.75" customHeight="1"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</row>
    <row r="289" ht="12.75" customHeight="1"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</row>
    <row r="290" ht="12.75" customHeight="1"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</row>
    <row r="291" ht="12.75" customHeight="1"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</row>
    <row r="292" ht="12.75" customHeight="1"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</row>
    <row r="293" ht="12.75" customHeight="1"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</row>
    <row r="294" ht="12.75" customHeight="1"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</row>
    <row r="295" ht="12.75" customHeight="1"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</row>
    <row r="296" ht="12.75" customHeight="1"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</row>
    <row r="297" ht="12.75" customHeight="1"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</row>
    <row r="298" ht="12.75" customHeight="1"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</row>
    <row r="299" ht="12.75" customHeight="1"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</row>
    <row r="300" ht="12.75" customHeight="1"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</row>
    <row r="301" ht="12.75" customHeight="1"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</row>
    <row r="302" ht="12.75" customHeight="1"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</row>
    <row r="303" ht="12.75" customHeight="1"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</row>
    <row r="304" ht="12.75" customHeight="1"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</row>
    <row r="305" ht="12.75" customHeight="1"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</row>
    <row r="306" ht="12.75" customHeight="1"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</row>
    <row r="307" ht="12.75" customHeight="1"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</row>
    <row r="308" ht="12.75" customHeight="1"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</row>
    <row r="309" ht="12.75" customHeight="1"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</row>
    <row r="310" ht="12.75" customHeight="1"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</row>
    <row r="311" ht="12.75" customHeight="1"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</row>
    <row r="312" ht="12.75" customHeight="1"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</row>
    <row r="313" ht="12.75" customHeight="1"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</row>
    <row r="314" ht="12.75" customHeight="1"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</row>
    <row r="315" ht="12.75" customHeight="1"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</row>
    <row r="316" ht="12.75" customHeight="1"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</row>
    <row r="317" ht="12.75" customHeight="1"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</row>
    <row r="318" ht="12.75" customHeight="1"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</row>
    <row r="319" ht="12.75" customHeight="1"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</row>
    <row r="320" ht="12.75" customHeight="1"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</row>
    <row r="321" ht="12.75" customHeight="1"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</row>
    <row r="322" ht="12.75" customHeight="1"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</row>
    <row r="323" ht="12.75" customHeight="1"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</row>
    <row r="324" ht="12.75" customHeight="1"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</row>
    <row r="325" ht="12.75" customHeight="1"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</row>
    <row r="326" ht="12.75" customHeight="1"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</row>
    <row r="327" ht="12.75" customHeight="1"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</row>
    <row r="328" ht="12.75" customHeight="1"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</row>
    <row r="329" ht="12.75" customHeight="1"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</row>
    <row r="330" ht="12.75" customHeight="1"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</row>
    <row r="331" ht="12.75" customHeight="1"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</row>
    <row r="332" ht="12.75" customHeight="1"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</row>
    <row r="333" ht="12.75" customHeight="1"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</row>
    <row r="334" ht="12.75" customHeight="1"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</row>
    <row r="335" ht="12.75" customHeight="1"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</row>
    <row r="336" ht="12.75" customHeight="1"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</row>
    <row r="337" ht="12.75" customHeight="1"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</row>
    <row r="338" ht="12.75" customHeight="1"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</row>
    <row r="339" ht="12.75" customHeight="1"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</row>
    <row r="340" ht="12.75" customHeight="1"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</row>
    <row r="341" ht="12.75" customHeight="1"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</row>
    <row r="342" ht="12.75" customHeight="1"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</row>
    <row r="343" ht="12.75" customHeight="1"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</row>
    <row r="344" ht="12.75" customHeight="1"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</row>
    <row r="345" ht="12.75" customHeight="1"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</row>
    <row r="346" ht="12.75" customHeight="1"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</row>
    <row r="347" ht="12.75" customHeight="1"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</row>
    <row r="348" ht="12.75" customHeight="1"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</row>
    <row r="349" ht="12.75" customHeight="1"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</row>
    <row r="350" ht="12.75" customHeight="1"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</row>
    <row r="351" ht="12.75" customHeight="1"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</row>
    <row r="352" ht="12.75" customHeight="1"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</row>
    <row r="353" ht="12.75" customHeight="1"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</row>
    <row r="354" ht="12.75" customHeight="1"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</row>
    <row r="355" ht="12.75" customHeight="1"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</row>
    <row r="356" ht="12.75" customHeight="1"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</row>
    <row r="357" ht="12.75" customHeight="1"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</row>
    <row r="358" ht="12.75" customHeight="1"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</row>
    <row r="359" ht="12.75" customHeight="1"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</row>
    <row r="360" ht="12.75" customHeight="1"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</row>
    <row r="361" ht="12.75" customHeight="1"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</row>
    <row r="362" ht="12.75" customHeight="1"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</row>
    <row r="363" ht="12.75" customHeight="1"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</row>
    <row r="364" ht="12.75" customHeight="1"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</row>
    <row r="365" ht="12.75" customHeight="1"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</row>
    <row r="366" ht="12.75" customHeight="1"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</row>
    <row r="367" ht="12.75" customHeight="1"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</row>
    <row r="368" ht="12.75" customHeight="1"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</row>
    <row r="369" ht="12.75" customHeight="1"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</row>
    <row r="370" ht="12.75" customHeight="1"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</row>
    <row r="371" ht="12.75" customHeight="1"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</row>
    <row r="372" ht="12.75" customHeight="1"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</row>
    <row r="373" ht="12.75" customHeight="1"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</row>
    <row r="374" ht="12.75" customHeight="1"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</row>
    <row r="375" ht="12.75" customHeight="1"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</row>
    <row r="376" ht="12.75" customHeight="1"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</row>
    <row r="377" ht="12.75" customHeight="1"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</row>
    <row r="378" ht="12.75" customHeight="1"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</row>
    <row r="379" ht="12.75" customHeight="1"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</row>
    <row r="380" ht="12.75" customHeight="1"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</row>
    <row r="381" ht="12.75" customHeight="1"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</row>
    <row r="382" ht="12.75" customHeight="1"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</row>
    <row r="383" ht="12.75" customHeight="1"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</row>
    <row r="384" ht="12.75" customHeight="1"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</row>
    <row r="385" ht="12.75" customHeight="1"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</row>
    <row r="386" ht="12.75" customHeight="1"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</row>
    <row r="387" ht="12.75" customHeight="1"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</row>
    <row r="388" ht="12.75" customHeight="1"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</row>
    <row r="389" ht="12.75" customHeight="1"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</row>
    <row r="390" ht="12.75" customHeight="1"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</row>
    <row r="391" ht="12.75" customHeight="1"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</row>
    <row r="392" ht="12.75" customHeight="1"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</row>
    <row r="393" ht="12.75" customHeight="1"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</row>
    <row r="394" ht="12.75" customHeight="1"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</row>
    <row r="395" ht="12.75" customHeight="1"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</row>
    <row r="396" ht="12.75" customHeight="1"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</row>
    <row r="397" ht="12.75" customHeight="1"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</row>
    <row r="398" ht="12.75" customHeight="1"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</row>
    <row r="399" ht="12.75" customHeight="1"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</row>
    <row r="400" ht="12.75" customHeight="1"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</row>
    <row r="401" ht="12.75" customHeight="1"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</row>
    <row r="402" ht="12.75" customHeight="1"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</row>
    <row r="403" ht="12.75" customHeight="1"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</row>
    <row r="404" ht="12.75" customHeight="1"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</row>
    <row r="405" ht="12.75" customHeight="1"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</row>
    <row r="406" ht="12.75" customHeight="1"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</row>
    <row r="407" ht="12.75" customHeight="1"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</row>
    <row r="408" ht="12.75" customHeight="1"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</row>
    <row r="409" ht="12.75" customHeight="1"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</row>
    <row r="410" ht="12.75" customHeight="1"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</row>
    <row r="411" ht="12.75" customHeight="1"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</row>
    <row r="412" ht="12.75" customHeight="1"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</row>
    <row r="413" ht="12.75" customHeight="1"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</row>
    <row r="414" ht="12.75" customHeight="1"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</row>
    <row r="415" ht="12.75" customHeight="1"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</row>
    <row r="416" ht="12.75" customHeight="1"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</row>
    <row r="417" ht="12.75" customHeight="1"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</row>
    <row r="418" ht="12.75" customHeight="1"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</row>
    <row r="419" ht="12.75" customHeight="1"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</row>
    <row r="420" ht="12.75" customHeight="1"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</row>
    <row r="421" ht="12.75" customHeight="1"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</row>
    <row r="422" ht="12.75" customHeight="1"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</row>
    <row r="423" ht="12.75" customHeight="1"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</row>
    <row r="424" ht="12.75" customHeight="1"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</row>
    <row r="425" ht="12.75" customHeight="1"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</row>
    <row r="426" ht="12.75" customHeight="1"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</row>
    <row r="427" ht="12.75" customHeight="1"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</row>
    <row r="428" ht="12.75" customHeight="1"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</row>
    <row r="429" ht="12.75" customHeight="1"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</row>
    <row r="430" ht="12.75" customHeight="1"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</row>
    <row r="431" ht="12.75" customHeight="1"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</row>
    <row r="432" ht="12.75" customHeight="1"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</row>
    <row r="433" ht="12.75" customHeight="1"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</row>
    <row r="434" ht="12.75" customHeight="1"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</row>
    <row r="435" ht="12.75" customHeight="1"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</row>
    <row r="436" ht="12.75" customHeight="1"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</row>
    <row r="437" ht="12.75" customHeight="1"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</row>
    <row r="438" ht="12.75" customHeight="1"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</row>
    <row r="439" ht="12.75" customHeight="1"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</row>
    <row r="440" ht="12.75" customHeight="1"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</row>
    <row r="441" ht="12.75" customHeight="1"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</row>
    <row r="442" ht="12.75" customHeight="1"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</row>
    <row r="443" ht="12.75" customHeight="1"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</row>
    <row r="444" ht="12.75" customHeight="1"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</row>
    <row r="445" ht="12.75" customHeight="1"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</row>
    <row r="446" ht="12.75" customHeight="1"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</row>
    <row r="447" ht="12.75" customHeight="1"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</row>
    <row r="448" ht="12.75" customHeight="1"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</row>
    <row r="449" ht="12.75" customHeight="1"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</row>
    <row r="450" ht="12.75" customHeight="1"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</row>
    <row r="451" ht="12.75" customHeight="1"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</row>
    <row r="452" ht="12.75" customHeight="1"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</row>
    <row r="453" ht="12.75" customHeight="1"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</row>
    <row r="454" ht="12.75" customHeight="1"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</row>
    <row r="455" ht="12.75" customHeight="1"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</row>
    <row r="456" ht="12.75" customHeight="1"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</row>
    <row r="457" ht="12.75" customHeight="1"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</row>
    <row r="458" ht="12.75" customHeight="1"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</row>
    <row r="459" ht="12.75" customHeight="1"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</row>
    <row r="460" ht="12.75" customHeight="1"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</row>
    <row r="461" ht="12.75" customHeight="1"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</row>
    <row r="462" ht="12.75" customHeight="1"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</row>
    <row r="463" ht="12.75" customHeight="1"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</row>
    <row r="464" ht="12.75" customHeight="1"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</row>
    <row r="465" ht="12.75" customHeight="1"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</row>
    <row r="466" ht="12.75" customHeight="1"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</row>
    <row r="467" ht="12.75" customHeight="1"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</row>
    <row r="468" ht="12.75" customHeight="1"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</row>
    <row r="469" ht="12.75" customHeight="1"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</row>
    <row r="470" ht="12.75" customHeight="1"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</row>
    <row r="471" ht="12.75" customHeight="1"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</row>
    <row r="472" ht="12.75" customHeight="1"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</row>
    <row r="473" ht="12.75" customHeight="1"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</row>
    <row r="474" ht="12.75" customHeight="1"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</row>
    <row r="475" ht="12.75" customHeight="1"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</row>
    <row r="476" ht="12.75" customHeight="1"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</row>
    <row r="477" ht="12.75" customHeight="1"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</row>
    <row r="478" ht="12.75" customHeight="1"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</row>
    <row r="479" ht="12.75" customHeight="1"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</row>
    <row r="480" ht="12.75" customHeight="1"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</row>
    <row r="481" ht="12.75" customHeight="1"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</row>
    <row r="482" ht="12.75" customHeight="1"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</row>
    <row r="483" ht="12.75" customHeight="1"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</row>
    <row r="484" ht="12.75" customHeight="1"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</row>
    <row r="485" ht="12.75" customHeight="1"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</row>
    <row r="486" ht="12.75" customHeight="1"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</row>
    <row r="487" ht="12.75" customHeight="1"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</row>
    <row r="488" ht="12.75" customHeight="1"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</row>
    <row r="489" ht="12.75" customHeight="1"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</row>
    <row r="490" ht="12.75" customHeight="1"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</row>
    <row r="491" ht="12.75" customHeight="1"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</row>
    <row r="492" ht="12.75" customHeight="1"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</row>
    <row r="493" ht="12.75" customHeight="1"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</row>
    <row r="494" ht="12.75" customHeight="1"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</row>
    <row r="495" ht="12.75" customHeight="1"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</row>
    <row r="496" ht="12.75" customHeight="1"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</row>
    <row r="497" ht="12.75" customHeight="1"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</row>
    <row r="498" ht="12.75" customHeight="1"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</row>
    <row r="499" ht="12.75" customHeight="1"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</row>
    <row r="500" ht="12.75" customHeight="1"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</row>
    <row r="501" ht="12.75" customHeight="1"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</row>
    <row r="502" ht="12.75" customHeight="1"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</row>
    <row r="503" ht="12.75" customHeight="1"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</row>
    <row r="504" ht="12.75" customHeight="1"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</row>
    <row r="505" ht="12.75" customHeight="1"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</row>
    <row r="506" ht="12.75" customHeight="1"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</row>
    <row r="507" ht="12.75" customHeight="1"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</row>
    <row r="508" ht="12.75" customHeight="1"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</row>
    <row r="509" ht="12.75" customHeight="1"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</row>
    <row r="510" ht="12.75" customHeight="1"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</row>
    <row r="511" ht="12.75" customHeight="1"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</row>
    <row r="512" ht="12.75" customHeight="1"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</row>
    <row r="513" ht="12.75" customHeight="1"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</row>
    <row r="514" ht="12.75" customHeight="1"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</row>
    <row r="515" ht="12.75" customHeight="1"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</row>
    <row r="516" ht="12.75" customHeight="1"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</row>
    <row r="517" ht="12.75" customHeight="1"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</row>
    <row r="518" ht="12.75" customHeight="1"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</row>
    <row r="519" ht="12.75" customHeight="1"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</row>
    <row r="520" ht="12.75" customHeight="1"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</row>
    <row r="521" ht="12.75" customHeight="1"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</row>
    <row r="522" ht="12.75" customHeight="1"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</row>
    <row r="523" ht="12.75" customHeight="1"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</row>
    <row r="524" ht="12.75" customHeight="1"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</row>
    <row r="525" ht="12.75" customHeight="1"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</row>
    <row r="526" ht="12.75" customHeight="1"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</row>
    <row r="527" ht="12.75" customHeight="1"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</row>
    <row r="528" ht="12.75" customHeight="1"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</row>
    <row r="529" ht="12.75" customHeight="1"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</row>
    <row r="530" ht="12.75" customHeight="1"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</row>
    <row r="531" ht="12.75" customHeight="1"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</row>
    <row r="532" ht="12.75" customHeight="1"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</row>
    <row r="533" ht="12.75" customHeight="1"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</row>
    <row r="534" ht="12.75" customHeight="1"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</row>
    <row r="535" ht="12.75" customHeight="1"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</row>
    <row r="536" ht="12.75" customHeight="1"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</row>
    <row r="537" ht="12.75" customHeight="1"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</row>
    <row r="538" ht="12.75" customHeight="1"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</row>
    <row r="539" ht="12.75" customHeight="1"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</row>
    <row r="540" ht="12.75" customHeight="1"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</row>
    <row r="541" ht="12.75" customHeight="1"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</row>
    <row r="542" ht="12.75" customHeight="1"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</row>
    <row r="543" ht="12.75" customHeight="1"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</row>
    <row r="544" ht="12.75" customHeight="1"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</row>
    <row r="545" ht="12.75" customHeight="1"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</row>
    <row r="546" ht="12.75" customHeight="1"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</row>
    <row r="547" ht="12.75" customHeight="1"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</row>
    <row r="548" ht="12.75" customHeight="1"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</row>
    <row r="549" ht="12.75" customHeight="1"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</row>
    <row r="550" ht="12.75" customHeight="1"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</row>
    <row r="551" ht="12.75" customHeight="1"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</row>
    <row r="552" ht="12.75" customHeight="1"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</row>
    <row r="553" ht="12.75" customHeight="1"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</row>
    <row r="554" ht="12.75" customHeight="1"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</row>
    <row r="555" ht="12.75" customHeight="1"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</row>
    <row r="556" ht="12.75" customHeight="1"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</row>
    <row r="557" ht="12.75" customHeight="1"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</row>
    <row r="558" ht="12.75" customHeight="1"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</row>
    <row r="559" ht="12.75" customHeight="1"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</row>
    <row r="560" ht="12.75" customHeight="1"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</row>
    <row r="561" ht="12.75" customHeight="1"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</row>
    <row r="562" ht="12.75" customHeight="1"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</row>
    <row r="563" ht="12.75" customHeight="1"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</row>
    <row r="564" ht="12.75" customHeight="1"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</row>
    <row r="565" ht="12.75" customHeight="1"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</row>
    <row r="566" ht="12.75" customHeight="1"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</row>
    <row r="567" ht="12.75" customHeight="1"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</row>
    <row r="568" ht="12.75" customHeight="1"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</row>
    <row r="569" ht="12.75" customHeight="1"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</row>
    <row r="570" ht="12.75" customHeight="1"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</row>
    <row r="571" ht="12.75" customHeight="1"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</row>
    <row r="572" ht="12.75" customHeight="1"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</row>
    <row r="573" ht="12.75" customHeight="1"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</row>
    <row r="574" ht="12.75" customHeight="1"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</row>
    <row r="575" ht="12.75" customHeight="1"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</row>
    <row r="576" ht="12.75" customHeight="1"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</row>
    <row r="577" ht="12.75" customHeight="1"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</row>
    <row r="578" ht="12.75" customHeight="1"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</row>
    <row r="579" ht="12.75" customHeight="1"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</row>
    <row r="580" ht="12.75" customHeight="1"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</row>
    <row r="581" ht="12.75" customHeight="1"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</row>
    <row r="582" ht="12.75" customHeight="1"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</row>
    <row r="583" ht="12.75" customHeight="1"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</row>
    <row r="584" ht="12.75" customHeight="1"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</row>
    <row r="585" ht="12.75" customHeight="1"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</row>
    <row r="586" ht="12.75" customHeight="1"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</row>
    <row r="587" ht="12.75" customHeight="1"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</row>
    <row r="588" ht="12.75" customHeight="1"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</row>
    <row r="589" ht="12.75" customHeight="1"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</row>
    <row r="590" ht="12.75" customHeight="1"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</row>
    <row r="591" ht="12.75" customHeight="1"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</row>
    <row r="592" ht="12.75" customHeight="1"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</row>
    <row r="593" ht="12.75" customHeight="1"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</row>
    <row r="594" ht="12.75" customHeight="1"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</row>
    <row r="595" ht="12.75" customHeight="1"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</row>
    <row r="596" ht="12.75" customHeight="1"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</row>
    <row r="597" ht="12.75" customHeight="1"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</row>
    <row r="598" ht="12.75" customHeight="1"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</row>
    <row r="599" ht="12.75" customHeight="1"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</row>
    <row r="600" ht="12.75" customHeight="1"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</row>
    <row r="601" ht="12.75" customHeight="1"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</row>
    <row r="602" ht="12.75" customHeight="1"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</row>
    <row r="603" ht="12.75" customHeight="1"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</row>
    <row r="604" ht="12.75" customHeight="1"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</row>
    <row r="605" ht="12.75" customHeight="1"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</row>
    <row r="606" ht="12.75" customHeight="1"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</row>
    <row r="607" ht="12.75" customHeight="1"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</row>
    <row r="608" ht="12.75" customHeight="1"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</row>
    <row r="609" ht="12.75" customHeight="1"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</row>
    <row r="610" ht="12.75" customHeight="1"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</row>
    <row r="611" ht="12.75" customHeight="1"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</row>
    <row r="612" ht="12.75" customHeight="1"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</row>
    <row r="613" ht="12.75" customHeight="1"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</row>
    <row r="614" ht="12.75" customHeight="1"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</row>
    <row r="615" ht="12.75" customHeight="1"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</row>
    <row r="616" ht="12.75" customHeight="1"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</row>
    <row r="617" ht="12.75" customHeight="1"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</row>
    <row r="618" ht="12.75" customHeight="1"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</row>
    <row r="619" ht="12.75" customHeight="1"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</row>
    <row r="620" ht="12.75" customHeight="1"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</row>
    <row r="621" ht="12.75" customHeight="1"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</row>
    <row r="622" ht="12.75" customHeight="1"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</row>
    <row r="623" ht="12.75" customHeight="1"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</row>
    <row r="624" ht="12.75" customHeight="1"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</row>
    <row r="625" ht="12.75" customHeight="1"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</row>
    <row r="626" ht="12.75" customHeight="1"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</row>
    <row r="627" ht="12.75" customHeight="1"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</row>
    <row r="628" ht="12.75" customHeight="1"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</row>
    <row r="629" ht="12.75" customHeight="1"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</row>
    <row r="630" ht="12.75" customHeight="1"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</row>
    <row r="631" ht="12.75" customHeight="1"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</row>
    <row r="632" ht="12.75" customHeight="1"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</row>
    <row r="633" ht="12.75" customHeight="1"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</row>
    <row r="634" ht="12.75" customHeight="1"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</row>
    <row r="635" ht="12.75" customHeight="1"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</row>
    <row r="636" ht="12.75" customHeight="1"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</row>
    <row r="637" ht="12.75" customHeight="1"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</row>
    <row r="638" ht="12.75" customHeight="1"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</row>
    <row r="639" ht="12.75" customHeight="1"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</row>
    <row r="640" ht="12.75" customHeight="1"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</row>
    <row r="641" ht="12.75" customHeight="1"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</row>
    <row r="642" ht="12.75" customHeight="1"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</row>
    <row r="643" ht="12.75" customHeight="1"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</row>
    <row r="644" ht="12.75" customHeight="1"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</row>
    <row r="645" ht="12.75" customHeight="1"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</row>
    <row r="646" ht="12.75" customHeight="1"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</row>
    <row r="647" ht="12.75" customHeight="1"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</row>
    <row r="648" ht="12.75" customHeight="1"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</row>
    <row r="649" ht="12.75" customHeight="1"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</row>
    <row r="650" ht="12.75" customHeight="1"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</row>
    <row r="651" ht="12.75" customHeight="1"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</row>
    <row r="652" ht="12.75" customHeight="1"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</row>
    <row r="653" ht="12.75" customHeight="1"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</row>
    <row r="654" ht="12.75" customHeight="1"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</row>
    <row r="655" ht="12.75" customHeight="1"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</row>
    <row r="656" ht="12.75" customHeight="1"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</row>
    <row r="657" ht="12.75" customHeight="1"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</row>
    <row r="658" ht="12.75" customHeight="1"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</row>
    <row r="659" ht="12.75" customHeight="1"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</row>
    <row r="660" ht="12.75" customHeight="1"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</row>
    <row r="661" ht="12.75" customHeight="1"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</row>
    <row r="662" ht="12.75" customHeight="1"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</row>
    <row r="663" ht="12.75" customHeight="1"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</row>
    <row r="664" ht="12.75" customHeight="1"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</row>
    <row r="665" ht="12.75" customHeight="1"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</row>
    <row r="666" ht="12.75" customHeight="1"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</row>
    <row r="667" ht="12.75" customHeight="1"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</row>
    <row r="668" ht="12.75" customHeight="1"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</row>
    <row r="669" ht="12.75" customHeight="1"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</row>
    <row r="670" ht="12.75" customHeight="1"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</row>
    <row r="671" ht="12.75" customHeight="1"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</row>
    <row r="672" ht="12.75" customHeight="1"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</row>
    <row r="673" ht="12.75" customHeight="1"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</row>
    <row r="674" ht="12.75" customHeight="1"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</row>
    <row r="675" ht="12.75" customHeight="1"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</row>
    <row r="676" ht="12.75" customHeight="1"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</row>
    <row r="677" ht="12.75" customHeight="1"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</row>
    <row r="678" ht="12.75" customHeight="1"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</row>
    <row r="679" ht="12.75" customHeight="1"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</row>
    <row r="680" ht="12.75" customHeight="1"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</row>
    <row r="681" ht="12.75" customHeight="1"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</row>
    <row r="682" ht="12.75" customHeight="1"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</row>
    <row r="683" ht="12.75" customHeight="1"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</row>
    <row r="684" ht="12.75" customHeight="1"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</row>
    <row r="685" ht="12.75" customHeight="1"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</row>
    <row r="686" ht="12.75" customHeight="1"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</row>
    <row r="687" ht="12.75" customHeight="1"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</row>
    <row r="688" ht="12.75" customHeight="1"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</row>
    <row r="689" ht="12.75" customHeight="1"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</row>
    <row r="690" ht="12.75" customHeight="1"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</row>
    <row r="691" ht="12.75" customHeight="1"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</row>
    <row r="692" ht="12.75" customHeight="1"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</row>
    <row r="693" ht="12.75" customHeight="1"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</row>
    <row r="694" ht="12.75" customHeight="1"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</row>
    <row r="695" ht="12.75" customHeight="1"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</row>
    <row r="696" ht="12.75" customHeight="1"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</row>
    <row r="697" ht="12.75" customHeight="1"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</row>
    <row r="698" ht="12.75" customHeight="1"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</row>
    <row r="699" ht="12.75" customHeight="1"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</row>
    <row r="700" ht="12.75" customHeight="1"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</row>
    <row r="701" ht="12.75" customHeight="1"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</row>
    <row r="702" ht="12.75" customHeight="1"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</row>
    <row r="703" ht="12.75" customHeight="1"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</row>
    <row r="704" ht="12.75" customHeight="1"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</row>
    <row r="705" ht="12.75" customHeight="1"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</row>
    <row r="706" ht="12.75" customHeight="1"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</row>
    <row r="707" ht="12.75" customHeight="1"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</row>
    <row r="708" ht="12.75" customHeight="1"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</row>
    <row r="709" ht="12.75" customHeight="1"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</row>
    <row r="710" ht="12.75" customHeight="1"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</row>
    <row r="711" ht="12.75" customHeight="1"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</row>
    <row r="712" ht="12.75" customHeight="1"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</row>
    <row r="713" ht="12.75" customHeight="1"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</row>
    <row r="714" ht="12.75" customHeight="1"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</row>
    <row r="715" ht="12.75" customHeight="1"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</row>
    <row r="716" ht="12.75" customHeight="1"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</row>
    <row r="717" ht="12.75" customHeight="1"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</row>
    <row r="718" ht="12.75" customHeight="1"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</row>
    <row r="719" ht="12.75" customHeight="1"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</row>
    <row r="720" ht="12.75" customHeight="1"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</row>
    <row r="721" ht="12.75" customHeight="1"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</row>
    <row r="722" ht="12.75" customHeight="1"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</row>
    <row r="723" ht="12.75" customHeight="1"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</row>
    <row r="724" ht="12.75" customHeight="1"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</row>
    <row r="725" ht="12.75" customHeight="1"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</row>
    <row r="726" ht="12.75" customHeight="1"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</row>
    <row r="727" ht="12.75" customHeight="1"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</row>
    <row r="728" ht="12.75" customHeight="1"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</row>
    <row r="729" ht="12.75" customHeight="1"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</row>
    <row r="730" ht="12.75" customHeight="1"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</row>
    <row r="731" ht="12.75" customHeight="1"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</row>
    <row r="732" ht="12.75" customHeight="1"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</row>
    <row r="733" ht="12.75" customHeight="1"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</row>
    <row r="734" ht="12.75" customHeight="1"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</row>
    <row r="735" ht="12.75" customHeight="1"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</row>
    <row r="736" ht="12.75" customHeight="1"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</row>
    <row r="737" ht="12.75" customHeight="1"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</row>
    <row r="738" ht="12.75" customHeight="1"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</row>
    <row r="739" ht="12.75" customHeight="1"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</row>
    <row r="740" ht="12.75" customHeight="1"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</row>
    <row r="741" ht="12.75" customHeight="1"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</row>
    <row r="742" ht="12.75" customHeight="1"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</row>
    <row r="743" ht="12.75" customHeight="1"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</row>
    <row r="744" ht="12.75" customHeight="1"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</row>
    <row r="745" ht="12.75" customHeight="1"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</row>
    <row r="746" ht="12.75" customHeight="1"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</row>
    <row r="747" ht="12.75" customHeight="1"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</row>
    <row r="748" ht="12.75" customHeight="1"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</row>
    <row r="749" ht="12.75" customHeight="1"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</row>
    <row r="750" ht="12.75" customHeight="1"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</row>
    <row r="751" ht="12.75" customHeight="1"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</row>
    <row r="752" ht="12.75" customHeight="1"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</row>
    <row r="753" ht="12.75" customHeight="1"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</row>
    <row r="754" ht="12.75" customHeight="1"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</row>
    <row r="755" ht="12.75" customHeight="1"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</row>
    <row r="756" ht="12.75" customHeight="1"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</row>
    <row r="757" ht="12.75" customHeight="1"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</row>
    <row r="758" ht="12.75" customHeight="1"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</row>
    <row r="759" ht="12.75" customHeight="1"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</row>
    <row r="760" ht="12.75" customHeight="1"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</row>
    <row r="761" ht="12.75" customHeight="1"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</row>
    <row r="762" ht="12.75" customHeight="1"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</row>
    <row r="763" ht="12.75" customHeight="1"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</row>
    <row r="764" ht="12.75" customHeight="1"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</row>
    <row r="765" ht="12.75" customHeight="1"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</row>
    <row r="766" ht="12.75" customHeight="1"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</row>
    <row r="767" ht="12.75" customHeight="1"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</row>
    <row r="768" ht="12.75" customHeight="1"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</row>
    <row r="769" ht="12.75" customHeight="1"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</row>
    <row r="770" ht="12.75" customHeight="1"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</row>
    <row r="771" ht="12.75" customHeight="1"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</row>
    <row r="772" ht="12.75" customHeight="1"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</row>
    <row r="773" ht="12.75" customHeight="1"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</row>
    <row r="774" ht="12.75" customHeight="1"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</row>
    <row r="775" ht="12.75" customHeight="1"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</row>
    <row r="776" ht="12.75" customHeight="1"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</row>
    <row r="777" ht="12.75" customHeight="1"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</row>
    <row r="778" ht="12.75" customHeight="1"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</row>
    <row r="779" ht="12.75" customHeight="1"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</row>
    <row r="780" ht="12.75" customHeight="1"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</row>
    <row r="781" ht="12.75" customHeight="1"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</row>
    <row r="782" ht="12.75" customHeight="1"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</row>
    <row r="783" ht="12.75" customHeight="1"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</row>
    <row r="784" ht="12.75" customHeight="1"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</row>
    <row r="785" ht="12.75" customHeight="1"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</row>
    <row r="786" ht="12.75" customHeight="1"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</row>
    <row r="787" ht="12.75" customHeight="1"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</row>
    <row r="788" ht="12.75" customHeight="1"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</row>
    <row r="789" ht="12.75" customHeight="1"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</row>
    <row r="790" ht="12.75" customHeight="1"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</row>
    <row r="791" ht="12.75" customHeight="1"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</row>
    <row r="792" ht="12.75" customHeight="1"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</row>
    <row r="793" ht="12.75" customHeight="1"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</row>
    <row r="794" ht="12.75" customHeight="1"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</row>
    <row r="795" ht="12.75" customHeight="1"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</row>
    <row r="796" ht="12.75" customHeight="1"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</row>
    <row r="797" ht="12.75" customHeight="1"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</row>
    <row r="798" ht="12.75" customHeight="1"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</row>
    <row r="799" ht="12.75" customHeight="1"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</row>
    <row r="800" ht="12.75" customHeight="1"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</row>
    <row r="801" ht="12.75" customHeight="1"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</row>
    <row r="802" ht="12.75" customHeight="1"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</row>
    <row r="803" ht="12.75" customHeight="1"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</row>
    <row r="804" ht="12.75" customHeight="1"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</row>
    <row r="805" ht="12.75" customHeight="1"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</row>
    <row r="806" ht="12.75" customHeight="1"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</row>
    <row r="807" ht="12.75" customHeight="1"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</row>
    <row r="808" ht="12.75" customHeight="1"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</row>
    <row r="809" ht="12.75" customHeight="1"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</row>
    <row r="810" ht="12.75" customHeight="1"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</row>
    <row r="811" ht="12.75" customHeight="1"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</row>
    <row r="812" ht="12.75" customHeight="1"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</row>
    <row r="813" ht="12.75" customHeight="1"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</row>
    <row r="814" ht="12.75" customHeight="1"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</row>
    <row r="815" ht="12.75" customHeight="1"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</row>
    <row r="816" ht="12.75" customHeight="1"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</row>
    <row r="817" ht="12.75" customHeight="1"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</row>
    <row r="818" ht="12.75" customHeight="1"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</row>
    <row r="819" ht="12.75" customHeight="1"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</row>
    <row r="820" ht="12.75" customHeight="1"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</row>
    <row r="821" ht="12.75" customHeight="1"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</row>
    <row r="822" ht="12.75" customHeight="1"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</row>
    <row r="823" ht="12.75" customHeight="1"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</row>
    <row r="824" ht="12.75" customHeight="1"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</row>
    <row r="825" ht="12.75" customHeight="1"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</row>
    <row r="826" ht="12.75" customHeight="1"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</row>
    <row r="827" ht="12.75" customHeight="1"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</row>
    <row r="828" ht="12.75" customHeight="1"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</row>
    <row r="829" ht="12.75" customHeight="1"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</row>
    <row r="830" ht="12.75" customHeight="1"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</row>
    <row r="831" ht="12.75" customHeight="1"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</row>
    <row r="832" ht="12.75" customHeight="1"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</row>
    <row r="833" ht="12.75" customHeight="1"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</row>
    <row r="834" ht="12.75" customHeight="1"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</row>
    <row r="835" ht="12.75" customHeight="1"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</row>
    <row r="836" ht="12.75" customHeight="1"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</row>
    <row r="837" ht="12.75" customHeight="1"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</row>
    <row r="838" ht="12.75" customHeight="1"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</row>
    <row r="839" ht="12.75" customHeight="1"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</row>
    <row r="840" ht="12.75" customHeight="1"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</row>
    <row r="841" ht="12.75" customHeight="1"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</row>
    <row r="842" ht="12.75" customHeight="1"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</row>
    <row r="843" ht="12.75" customHeight="1"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</row>
    <row r="844" ht="12.75" customHeight="1"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</row>
    <row r="845" ht="12.75" customHeight="1"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</row>
    <row r="846" ht="12.75" customHeight="1"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</row>
    <row r="847" ht="12.75" customHeight="1"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</row>
    <row r="848" ht="12.75" customHeight="1"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</row>
    <row r="849" ht="12.75" customHeight="1"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</row>
    <row r="850" ht="12.75" customHeight="1"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</row>
    <row r="851" ht="12.75" customHeight="1"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</row>
    <row r="852" ht="12.75" customHeight="1"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</row>
    <row r="853" ht="12.75" customHeight="1"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</row>
    <row r="854" ht="12.75" customHeight="1"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</row>
    <row r="855" ht="12.75" customHeight="1"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</row>
    <row r="856" ht="12.75" customHeight="1"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</row>
    <row r="857" ht="12.75" customHeight="1"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</row>
    <row r="858" ht="12.75" customHeight="1"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</row>
    <row r="859" ht="12.75" customHeight="1"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</row>
    <row r="860" ht="12.75" customHeight="1"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</row>
    <row r="861" ht="12.75" customHeight="1"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</row>
    <row r="862" ht="12.75" customHeight="1"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</row>
    <row r="863" ht="12.75" customHeight="1"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</row>
    <row r="864" ht="12.75" customHeight="1"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</row>
    <row r="865" ht="12.75" customHeight="1"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</row>
    <row r="866" ht="12.75" customHeight="1"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</row>
    <row r="867" ht="12.75" customHeight="1"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</row>
    <row r="868" ht="12.75" customHeight="1"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</row>
    <row r="869" ht="12.75" customHeight="1"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</row>
    <row r="870" ht="12.75" customHeight="1"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</row>
    <row r="871" ht="12.75" customHeight="1"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</row>
    <row r="872" ht="12.75" customHeight="1"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</row>
    <row r="873" ht="12.75" customHeight="1"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</row>
    <row r="874" ht="12.75" customHeight="1"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</row>
    <row r="875" ht="12.75" customHeight="1"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</row>
    <row r="876" ht="12.75" customHeight="1"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</row>
    <row r="877" ht="12.75" customHeight="1"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</row>
    <row r="878" ht="12.75" customHeight="1"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</row>
    <row r="879" ht="12.75" customHeight="1"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</row>
    <row r="880" ht="12.75" customHeight="1"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</row>
    <row r="881" ht="12.75" customHeight="1"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</row>
    <row r="882" ht="12.75" customHeight="1"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</row>
    <row r="883" ht="12.75" customHeight="1"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</row>
    <row r="884" ht="12.75" customHeight="1"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</row>
    <row r="885" ht="12.75" customHeight="1"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</row>
    <row r="886" ht="12.75" customHeight="1"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</row>
    <row r="887" ht="12.75" customHeight="1"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</row>
    <row r="888" ht="12.75" customHeight="1"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</row>
    <row r="889" ht="12.75" customHeight="1"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</row>
    <row r="890" ht="12.75" customHeight="1"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</row>
    <row r="891" ht="12.75" customHeight="1"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</row>
    <row r="892" ht="12.75" customHeight="1"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</row>
    <row r="893" ht="12.75" customHeight="1"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</row>
    <row r="894" ht="12.75" customHeight="1"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</row>
    <row r="895" ht="12.75" customHeight="1"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</row>
    <row r="896" ht="12.75" customHeight="1"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</row>
    <row r="897" ht="12.75" customHeight="1"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</row>
    <row r="898" ht="12.75" customHeight="1"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</row>
    <row r="899" ht="12.75" customHeight="1"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</row>
    <row r="900" ht="12.75" customHeight="1"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</row>
    <row r="901" ht="12.75" customHeight="1"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</row>
    <row r="902" ht="12.75" customHeight="1"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</row>
    <row r="903" ht="12.75" customHeight="1"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</row>
    <row r="904" ht="12.75" customHeight="1"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</row>
    <row r="905" ht="12.75" customHeight="1"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</row>
    <row r="906" ht="12.75" customHeight="1"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</row>
    <row r="907" ht="12.75" customHeight="1"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</row>
    <row r="908" ht="12.75" customHeight="1"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</row>
    <row r="909" ht="12.75" customHeight="1"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</row>
    <row r="910" ht="12.75" customHeight="1"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</row>
    <row r="911" ht="12.75" customHeight="1"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</row>
    <row r="912" ht="12.75" customHeight="1"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</row>
    <row r="913" ht="12.75" customHeight="1"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</row>
    <row r="914" ht="12.75" customHeight="1"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</row>
    <row r="915" ht="12.75" customHeight="1"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</row>
    <row r="916" ht="12.75" customHeight="1"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</row>
    <row r="917" ht="12.75" customHeight="1"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</row>
    <row r="918" ht="12.75" customHeight="1"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</row>
    <row r="919" ht="12.75" customHeight="1"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</row>
    <row r="920" ht="12.75" customHeight="1"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</row>
    <row r="921" ht="12.75" customHeight="1"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</row>
    <row r="922" ht="12.75" customHeight="1"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</row>
    <row r="923" ht="12.75" customHeight="1"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</row>
    <row r="924" ht="12.75" customHeight="1"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</row>
    <row r="925" ht="12.75" customHeight="1"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</row>
    <row r="926" ht="12.75" customHeight="1"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</row>
    <row r="927" ht="12.75" customHeight="1"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</row>
    <row r="928" ht="12.75" customHeight="1"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</row>
    <row r="929" ht="12.75" customHeight="1"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</row>
    <row r="930" ht="12.75" customHeight="1"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</row>
    <row r="931" ht="12.75" customHeight="1"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</row>
    <row r="932" ht="12.75" customHeight="1"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</row>
    <row r="933" ht="12.75" customHeight="1"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</row>
    <row r="934" ht="12.75" customHeight="1"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</row>
    <row r="935" ht="12.75" customHeight="1"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</row>
    <row r="936" ht="12.75" customHeight="1"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</row>
    <row r="937" ht="12.75" customHeight="1"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</row>
    <row r="938" ht="12.75" customHeight="1"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</row>
    <row r="939" ht="12.75" customHeight="1"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</row>
    <row r="940" ht="12.75" customHeight="1"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</row>
    <row r="941" ht="12.75" customHeight="1"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</row>
    <row r="942" ht="12.75" customHeight="1"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</row>
    <row r="943" ht="12.75" customHeight="1"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</row>
    <row r="944" ht="12.75" customHeight="1"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</row>
    <row r="945" ht="12.75" customHeight="1"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</row>
    <row r="946" ht="12.75" customHeight="1"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</row>
    <row r="947" ht="12.75" customHeight="1"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</row>
    <row r="948" ht="12.75" customHeight="1"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</row>
    <row r="949" ht="12.75" customHeight="1"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</row>
    <row r="950" ht="12.75" customHeight="1"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</row>
    <row r="951" ht="12.75" customHeight="1"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</row>
    <row r="952" ht="12.75" customHeight="1"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</row>
    <row r="953" ht="12.75" customHeight="1"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</row>
    <row r="954" ht="12.75" customHeight="1"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</row>
    <row r="955" ht="12.75" customHeight="1"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</row>
    <row r="956" ht="12.75" customHeight="1"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</row>
    <row r="957" ht="12.75" customHeight="1"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</row>
    <row r="958" ht="12.75" customHeight="1"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</row>
    <row r="959" ht="12.75" customHeight="1"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</row>
    <row r="960" ht="12.75" customHeight="1"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</row>
    <row r="961" ht="12.75" customHeight="1"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</row>
    <row r="962" ht="12.75" customHeight="1"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</row>
    <row r="963" ht="12.75" customHeight="1"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</row>
    <row r="964" ht="12.75" customHeight="1"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</row>
    <row r="965" ht="12.75" customHeight="1"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</row>
    <row r="966" ht="12.75" customHeight="1"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</row>
    <row r="967" ht="12.75" customHeight="1"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</row>
    <row r="968" ht="12.75" customHeight="1"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</row>
    <row r="969" ht="12.75" customHeight="1"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</row>
    <row r="970" ht="12.75" customHeight="1"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</row>
    <row r="971" ht="12.75" customHeight="1"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</row>
    <row r="972" ht="12.75" customHeight="1"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</row>
    <row r="973" ht="12.75" customHeight="1"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</row>
    <row r="974" ht="12.75" customHeight="1"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</row>
    <row r="975" ht="12.75" customHeight="1"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</row>
    <row r="976" ht="12.75" customHeight="1"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</row>
    <row r="977" ht="12.75" customHeight="1"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</row>
    <row r="978" ht="12.75" customHeight="1"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</row>
    <row r="979" ht="12.75" customHeight="1"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</row>
    <row r="980" ht="12.75" customHeight="1"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</row>
    <row r="981" ht="12.75" customHeight="1"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</row>
    <row r="982" ht="12.75" customHeight="1"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</row>
    <row r="983" ht="12.75" customHeight="1"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</row>
    <row r="984" ht="12.75" customHeight="1"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</row>
    <row r="985" ht="12.75" customHeight="1"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</row>
    <row r="986" ht="12.75" customHeight="1"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</row>
    <row r="987" ht="12.75" customHeight="1"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</row>
    <row r="988" ht="12.75" customHeight="1"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</row>
    <row r="989" ht="12.75" customHeight="1"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</row>
    <row r="990" ht="12.75" customHeight="1"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</row>
    <row r="991" ht="12.75" customHeight="1"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</row>
    <row r="992" ht="12.75" customHeight="1"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</row>
    <row r="993" ht="12.75" customHeight="1"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</row>
    <row r="994" ht="12.75" customHeight="1"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</row>
    <row r="995" ht="12.75" customHeight="1"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</row>
    <row r="996" ht="12.75" customHeight="1"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</row>
    <row r="997" ht="12.75" customHeight="1"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</row>
    <row r="998" ht="12.75" customHeight="1"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</row>
    <row r="999" ht="12.75" customHeight="1"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</row>
    <row r="1000" ht="12.75" customHeight="1"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</row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25:C25"/>
  </mergeCells>
  <conditionalFormatting sqref="K13:K30">
    <cfRule type="expression" dxfId="1" priority="1">
      <formula>M13=1</formula>
    </cfRule>
  </conditionalFormatting>
  <conditionalFormatting sqref="K13:K30">
    <cfRule type="expression" dxfId="9" priority="2">
      <formula>ISERROR(K13)</formula>
    </cfRule>
  </conditionalFormatting>
  <conditionalFormatting sqref="K13:K30">
    <cfRule type="expression" dxfId="1" priority="3">
      <formula>M13=1</formula>
    </cfRule>
  </conditionalFormatting>
  <conditionalFormatting sqref="K13:K30">
    <cfRule type="expression" dxfId="9" priority="4">
      <formula>ISERROR(K13)</formula>
    </cfRule>
  </conditionalFormatting>
  <conditionalFormatting sqref="K13:K30">
    <cfRule type="expression" dxfId="1" priority="5">
      <formula>M13=1</formula>
    </cfRule>
  </conditionalFormatting>
  <conditionalFormatting sqref="K13:K30">
    <cfRule type="expression" dxfId="9" priority="6">
      <formula>ISERROR(K13)</formula>
    </cfRule>
  </conditionalFormatting>
  <conditionalFormatting sqref="J15">
    <cfRule type="expression" dxfId="1" priority="7">
      <formula>L15=1</formula>
    </cfRule>
  </conditionalFormatting>
  <conditionalFormatting sqref="J15">
    <cfRule type="expression" dxfId="10" priority="8">
      <formula>T15&gt;2</formula>
    </cfRule>
  </conditionalFormatting>
  <conditionalFormatting sqref="J15">
    <cfRule type="expression" dxfId="11" priority="9">
      <formula>OR(T15&gt;0,T15=0)</formula>
    </cfRule>
  </conditionalFormatting>
  <conditionalFormatting sqref="J15">
    <cfRule type="expression" dxfId="0" priority="10">
      <formula>T15&lt;0</formula>
    </cfRule>
  </conditionalFormatting>
  <conditionalFormatting sqref="J14">
    <cfRule type="expression" dxfId="1" priority="11">
      <formula>L14=1</formula>
    </cfRule>
  </conditionalFormatting>
  <conditionalFormatting sqref="J14">
    <cfRule type="expression" dxfId="10" priority="12">
      <formula>T14&gt;2</formula>
    </cfRule>
  </conditionalFormatting>
  <conditionalFormatting sqref="J14">
    <cfRule type="expression" dxfId="11" priority="13">
      <formula>OR(T14&gt;0,T14=0)</formula>
    </cfRule>
  </conditionalFormatting>
  <conditionalFormatting sqref="J14">
    <cfRule type="expression" dxfId="0" priority="14">
      <formula>T14&lt;0</formula>
    </cfRule>
  </conditionalFormatting>
  <conditionalFormatting sqref="J13 J16:J30">
    <cfRule type="expression" dxfId="1" priority="15">
      <formula>L13=1</formula>
    </cfRule>
  </conditionalFormatting>
  <conditionalFormatting sqref="J13 J16:J30">
    <cfRule type="expression" dxfId="10" priority="16">
      <formula>T13&gt;2</formula>
    </cfRule>
  </conditionalFormatting>
  <conditionalFormatting sqref="J13 J16:J30">
    <cfRule type="expression" dxfId="11" priority="17">
      <formula>OR(T13&gt;0,T13=0)</formula>
    </cfRule>
  </conditionalFormatting>
  <conditionalFormatting sqref="J13 J16:J30">
    <cfRule type="expression" dxfId="0" priority="18">
      <formula>T13&lt;0</formula>
    </cfRule>
  </conditionalFormatting>
  <dataValidations>
    <dataValidation type="list" allowBlank="1" showErrorMessage="1" sqref="I13:I30">
      <formula1>$I$32:$I$36</formula1>
    </dataValidation>
    <dataValidation type="list" allowBlank="1" showErrorMessage="1" sqref="H13:H30">
      <formula1>"Janeiro,Fevereiro,Março,Abril,Maio,Junho,Julho,Agosto,Setembro,Outubro,Novembro,Dezembro"</formula1>
    </dataValidation>
    <dataValidation type="list" allowBlank="1" showErrorMessage="1" sqref="B13:B30">
      <formula1>$B$32:$B$34</formula1>
    </dataValidation>
  </dataValidations>
  <printOptions/>
  <pageMargins bottom="0.7875" footer="0.0" header="0.0" left="0.315277777777778" right="0.315277777777778" top="1.18125"/>
  <pageSetup paperSize="9" orientation="landscape"/>
  <headerFooter>
    <oddHeader>&amp;C&amp;A Perspectiva Clientes</oddHeader>
    <oddFooter>&amp;Lf79646RESTRITO000000 - PH Transportes&amp;CBSC_1.3 by 305699CRIATIVIDADE&amp;R&amp;F  -  Impresso em &amp;D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2.86"/>
    <col customWidth="1" min="3" max="3" width="14.43"/>
    <col customWidth="1" min="4" max="4" width="50.0"/>
    <col customWidth="1" min="5" max="5" width="17.14"/>
    <col customWidth="1" min="6" max="6" width="21.43"/>
    <col customWidth="1" min="7" max="7" width="62.0"/>
    <col customWidth="1" min="8" max="8" width="11.43"/>
    <col customWidth="1" min="9" max="9" width="6.43"/>
    <col customWidth="1" min="10" max="10" width="15.57"/>
    <col customWidth="1" min="11" max="11" width="13.57"/>
    <col customWidth="1" min="12" max="12" width="6.57"/>
    <col customWidth="1" min="13" max="14" width="9.14"/>
    <col customWidth="1" min="15" max="16" width="9.43"/>
    <col customWidth="1" min="17" max="17" width="17.14"/>
    <col customWidth="1" min="18" max="19" width="9.14"/>
    <col customWidth="1" min="20" max="20" width="13.14"/>
    <col customWidth="1" min="21" max="22" width="10.0"/>
    <col customWidth="1" min="23" max="36" width="9.14"/>
    <col customWidth="1" hidden="1" min="37" max="39" width="11.57"/>
    <col customWidth="1" hidden="1" min="40" max="56" width="9.14"/>
  </cols>
  <sheetData>
    <row r="1" ht="12.75" customHeight="1"/>
    <row r="2" ht="12.75" customHeight="1"/>
    <row r="3" ht="12.7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ht="1.5" customHeight="1"/>
    <row r="9" ht="24.75" customHeight="1"/>
    <row r="10" ht="21.0" customHeight="1"/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</row>
    <row r="12" ht="36.75" customHeight="1">
      <c r="A12" s="103"/>
      <c r="B12" s="104" t="s">
        <v>148</v>
      </c>
      <c r="C12" s="105"/>
      <c r="D12" s="106" t="s">
        <v>108</v>
      </c>
      <c r="E12" s="107" t="s">
        <v>109</v>
      </c>
      <c r="F12" s="107" t="s">
        <v>149</v>
      </c>
      <c r="G12" s="107" t="s">
        <v>111</v>
      </c>
      <c r="H12" s="108" t="s">
        <v>112</v>
      </c>
      <c r="I12" s="108" t="s">
        <v>113</v>
      </c>
      <c r="J12" s="108" t="s">
        <v>114</v>
      </c>
      <c r="K12" s="108" t="s">
        <v>115</v>
      </c>
      <c r="L12" s="109" t="s">
        <v>116</v>
      </c>
      <c r="M12" s="41"/>
      <c r="N12" s="41"/>
      <c r="O12" s="41" t="s">
        <v>117</v>
      </c>
      <c r="P12" s="41" t="s">
        <v>118</v>
      </c>
      <c r="Q12" s="41" t="s">
        <v>119</v>
      </c>
      <c r="R12" s="41" t="s">
        <v>120</v>
      </c>
      <c r="S12" s="41" t="s">
        <v>121</v>
      </c>
      <c r="T12" s="41"/>
      <c r="U12" s="41" t="s">
        <v>122</v>
      </c>
      <c r="V12" s="41" t="s">
        <v>123</v>
      </c>
      <c r="W12" s="41"/>
      <c r="X12" s="41">
        <f>DA!D13</f>
        <v>2025</v>
      </c>
      <c r="Y12" s="41">
        <f t="shared" ref="Y12:AB12" si="1">X12+1</f>
        <v>2026</v>
      </c>
      <c r="Z12" s="41">
        <f t="shared" si="1"/>
        <v>2027</v>
      </c>
      <c r="AA12" s="41">
        <f t="shared" si="1"/>
        <v>2028</v>
      </c>
      <c r="AB12" s="41">
        <f t="shared" si="1"/>
        <v>2029</v>
      </c>
      <c r="AC12" s="41"/>
      <c r="AD12" s="41">
        <f t="shared" ref="AD12:AH12" si="2">X12</f>
        <v>2025</v>
      </c>
      <c r="AE12" s="41">
        <f t="shared" si="2"/>
        <v>2026</v>
      </c>
      <c r="AF12" s="41">
        <f t="shared" si="2"/>
        <v>2027</v>
      </c>
      <c r="AG12" s="41">
        <f t="shared" si="2"/>
        <v>2028</v>
      </c>
      <c r="AH12" s="41">
        <f t="shared" si="2"/>
        <v>2029</v>
      </c>
      <c r="AI12" s="41"/>
      <c r="AJ12" s="41" t="s">
        <v>124</v>
      </c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</row>
    <row r="13" ht="30.0" customHeight="1">
      <c r="A13" s="110"/>
      <c r="B13" s="129" t="s">
        <v>155</v>
      </c>
      <c r="C13" s="130"/>
      <c r="D13" s="30" t="s">
        <v>156</v>
      </c>
      <c r="E13" s="30" t="s">
        <v>157</v>
      </c>
      <c r="F13" s="30" t="s">
        <v>158</v>
      </c>
      <c r="G13" s="87" t="s">
        <v>159</v>
      </c>
      <c r="H13" s="80" t="s">
        <v>134</v>
      </c>
      <c r="I13" s="113">
        <v>2017.0</v>
      </c>
      <c r="J13" s="131" t="str">
        <f t="shared" ref="J13:J30" si="4">IF(L13=1,"Concluído",IF(P13="","",IF(T13=0,"Vence esse mês",IF(T13&gt;=3,"Faltam "&amp;T13&amp;" meses",IF(T13=2,"Faltam 2 meses",IF(T13=1,"Falta 1 mês",IF(T13=-1,ABS(T13)&amp;" mês de atraso",ABS(T13)&amp;" meses de atraso")))))))</f>
        <v>Concluído</v>
      </c>
      <c r="K13" s="115" t="str">
        <f t="shared" ref="K13:K30" si="5">IF(L13=1,"Concluído",AI13)</f>
        <v>Concluído</v>
      </c>
      <c r="L13" s="116">
        <v>1.0</v>
      </c>
      <c r="M13" s="41" t="s">
        <v>129</v>
      </c>
      <c r="N13" s="41">
        <v>1.0</v>
      </c>
      <c r="O13" s="41">
        <f t="shared" ref="O13:O30" si="6">IF(ISERROR(VLOOKUP(H13,$M$13:$N$24,2,FALSE())),"",VLOOKUP(H13,$M$13:$N$24,2,FALSE()))</f>
        <v>2</v>
      </c>
      <c r="P13" s="41" t="str">
        <f t="shared" ref="P13:P30" si="7">IF(O13="","","1/"&amp;O13&amp;"/"&amp;I13)</f>
        <v>1/2/2017</v>
      </c>
      <c r="Q13" s="117">
        <f t="shared" ref="Q13:Q30" si="8">NOW()</f>
        <v>45945.77695</v>
      </c>
      <c r="R13" s="41">
        <f t="shared" ref="R13:R30" si="9">MONTH(Q13)</f>
        <v>10</v>
      </c>
      <c r="S13" s="41">
        <f t="shared" ref="S13:S30" si="10">YEAR(Q13)</f>
        <v>2025</v>
      </c>
      <c r="T13" s="41">
        <f t="shared" ref="T13:T30" si="11">IF(U13&lt;&gt;"",-U13,V13)</f>
        <v>-104</v>
      </c>
      <c r="U13" s="41">
        <f t="shared" ref="U13:U30" si="12">IF(I13&gt;$S$13,"",((YEAR(NOW())-YEAR(P13))*12+MONTH(NOW())-MONTH(P13)))</f>
        <v>104</v>
      </c>
      <c r="V13" s="41" t="str">
        <f t="shared" ref="V13:V30" si="13">IF(U13&lt;&gt;"","",((YEAR(P13)-YEAR($Q$13))*12+MONTH(P13)-MONTH($Q$13)))</f>
        <v/>
      </c>
      <c r="W13" s="41"/>
      <c r="X13" s="41" t="str">
        <f t="shared" ref="X13:AB13" si="3">IF($I13=X$12,$O13,"")</f>
        <v/>
      </c>
      <c r="Y13" s="41" t="str">
        <f t="shared" si="3"/>
        <v/>
      </c>
      <c r="Z13" s="41" t="str">
        <f t="shared" si="3"/>
        <v/>
      </c>
      <c r="AA13" s="41" t="str">
        <f t="shared" si="3"/>
        <v/>
      </c>
      <c r="AB13" s="41" t="str">
        <f t="shared" si="3"/>
        <v/>
      </c>
      <c r="AC13" s="41" t="str">
        <f>VLOOKUP(B13,'EST 2'!$B$14:$R$26,18,FALSE())</f>
        <v>#REF!</v>
      </c>
      <c r="AD13" s="41" t="str">
        <f t="shared" ref="AD13:AD30" si="15">IF($I13&lt;AD$12,"-",SUM(INDIRECT(ADDRESS($AC13+"1",6,1,1,"EST 2")):INDIRECT(ADDRESS($AC13+"1",IF(X13="",17,X13+"5"),1,1,"EST 2")))/SUM(INDIRECT(ADDRESS($AC13,6,1,1,"EST 2")):INDIRECT(ADDRESS($AC13,IF(X13="",17,X13+"5"),1,1,"EST 2")))-1)</f>
        <v>-</v>
      </c>
      <c r="AE13" s="41" t="str">
        <f t="shared" ref="AE13:AE30" si="16">IF($I13&lt;AE$12,"-",SUM(INDIRECT(ADDRESS($AC13+"1",22,1,1,"EST 2")):INDIRECT(ADDRESS($AC13+"1",IF(Y13="",33,Y13+"21"),1,1,"EST 2")))/SUM(INDIRECT(ADDRESS($AC13,22,1,1,"EST 2")):INDIRECT(ADDRESS($AC13,IF(Y13="",33,Y13+"21"),1,1,"EST 2")))-1)</f>
        <v>-</v>
      </c>
      <c r="AF13" s="41" t="str">
        <f t="shared" ref="AF13:AF30" si="17">IF($I13&lt;AF$12,"-",SUM(INDIRECT(ADDRESS($AC13+"1",38,1,1,"EST 2")):INDIRECT(ADDRESS($AC13+"1",IF(Z13="",49,Z13+"37"),1,1,"EST 2")))/SUM(INDIRECT(ADDRESS($AC13,38,1,1,"EST 2")):INDIRECT(ADDRESS($AC13,IF(Z13="",49,Z13+"37"),1,1,"EST 2")))-1)</f>
        <v>-</v>
      </c>
      <c r="AG13" s="41" t="str">
        <f t="shared" ref="AG13:AG31" si="18">IF($I13&lt;AG$12,"-",SUM(INDIRECT(ADDRESS($AC13+"1",54,1,1,"EST 2")):INDIRECT(ADDRESS($AC13+"1",IF(AA13="",65,AA13+"53"),1,1,"EST 2")))/SUM(INDIRECT(ADDRESS($AC13,54,1,1,"EST 2")):INDIRECT(ADDRESS($AC13,IF(AA13="",65,AA13+"53"),1,1,"EST 2")))-1)</f>
        <v>-</v>
      </c>
      <c r="AH13" s="41" t="str">
        <f t="shared" ref="AH13:AH30" si="19">IF($I13&lt;AH$12,"-",SUM(INDIRECT(ADDRESS($AC13+"1",70,1,1,"EST 2")):INDIRECT(ADDRESS($AC13+"1",IF(AB13="",81,AB13+"69"),1,1,"EST 2")))/SUM(INDIRECT(ADDRESS($AC13,70,1,1,"EST 2")):INDIRECT(ADDRESS($AC13,IF(AB13="",81,AB13+"69"),1,1,"EST 2")))-1)</f>
        <v>-</v>
      </c>
      <c r="AI13" s="118">
        <f t="shared" ref="AI13:AI30" si="20">IF(P13="","",P13-Q13)</f>
        <v>-3178.776946</v>
      </c>
      <c r="AJ13" s="117">
        <f t="shared" ref="AJ13:AJ30" si="21">Q13-R13</f>
        <v>45935.77695</v>
      </c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</row>
    <row r="14" ht="30.0" customHeight="1">
      <c r="B14" s="119"/>
      <c r="C14" s="17"/>
      <c r="D14" s="120"/>
      <c r="E14" s="120"/>
      <c r="F14" s="120"/>
      <c r="G14" s="121"/>
      <c r="H14" s="122"/>
      <c r="I14" s="123"/>
      <c r="J14" s="124" t="str">
        <f t="shared" si="4"/>
        <v/>
      </c>
      <c r="K14" s="115" t="str">
        <f t="shared" si="5"/>
        <v/>
      </c>
      <c r="L14" s="125"/>
      <c r="M14" s="41" t="s">
        <v>134</v>
      </c>
      <c r="N14" s="41">
        <v>2.0</v>
      </c>
      <c r="O14" s="57" t="str">
        <f t="shared" si="6"/>
        <v/>
      </c>
      <c r="P14" s="57" t="str">
        <f t="shared" si="7"/>
        <v/>
      </c>
      <c r="Q14" s="117">
        <f t="shared" si="8"/>
        <v>45945.77695</v>
      </c>
      <c r="R14" s="41">
        <f t="shared" si="9"/>
        <v>10</v>
      </c>
      <c r="S14" s="41">
        <f t="shared" si="10"/>
        <v>2025</v>
      </c>
      <c r="T14" s="41">
        <f t="shared" si="11"/>
        <v>-1510</v>
      </c>
      <c r="U14" s="41">
        <f t="shared" si="12"/>
        <v>1510</v>
      </c>
      <c r="V14" s="41" t="str">
        <f t="shared" si="13"/>
        <v/>
      </c>
      <c r="W14" s="41"/>
      <c r="X14" s="41" t="str">
        <f t="shared" ref="X14:AB14" si="14">IF($I14=X$12,$O14,"")</f>
        <v/>
      </c>
      <c r="Y14" s="41" t="str">
        <f t="shared" si="14"/>
        <v/>
      </c>
      <c r="Z14" s="41" t="str">
        <f t="shared" si="14"/>
        <v/>
      </c>
      <c r="AA14" s="41" t="str">
        <f t="shared" si="14"/>
        <v/>
      </c>
      <c r="AB14" s="41" t="str">
        <f t="shared" si="14"/>
        <v/>
      </c>
      <c r="AC14" s="41" t="str">
        <f>VLOOKUP(B14,'EST 2'!$B$14:$R$26,18,FALSE())</f>
        <v>#REF!</v>
      </c>
      <c r="AD14" s="41" t="str">
        <f t="shared" si="15"/>
        <v>-</v>
      </c>
      <c r="AE14" s="41" t="str">
        <f t="shared" si="16"/>
        <v>-</v>
      </c>
      <c r="AF14" s="41" t="str">
        <f t="shared" si="17"/>
        <v>-</v>
      </c>
      <c r="AG14" s="41" t="str">
        <f t="shared" si="18"/>
        <v>-</v>
      </c>
      <c r="AH14" s="41" t="str">
        <f t="shared" si="19"/>
        <v>-</v>
      </c>
      <c r="AI14" s="41" t="str">
        <f t="shared" si="20"/>
        <v/>
      </c>
      <c r="AJ14" s="117">
        <f t="shared" si="21"/>
        <v>45935.77695</v>
      </c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</row>
    <row r="15" ht="30.0" customHeight="1">
      <c r="B15" s="119"/>
      <c r="C15" s="17"/>
      <c r="D15" s="120"/>
      <c r="E15" s="120"/>
      <c r="F15" s="120"/>
      <c r="G15" s="121"/>
      <c r="H15" s="122"/>
      <c r="I15" s="123"/>
      <c r="J15" s="124" t="str">
        <f t="shared" si="4"/>
        <v/>
      </c>
      <c r="K15" s="115" t="str">
        <f t="shared" si="5"/>
        <v/>
      </c>
      <c r="L15" s="125"/>
      <c r="M15" s="41" t="s">
        <v>139</v>
      </c>
      <c r="N15" s="41">
        <v>3.0</v>
      </c>
      <c r="O15" s="41" t="str">
        <f t="shared" si="6"/>
        <v/>
      </c>
      <c r="P15" s="57" t="str">
        <f t="shared" si="7"/>
        <v/>
      </c>
      <c r="Q15" s="117">
        <f t="shared" si="8"/>
        <v>45945.77695</v>
      </c>
      <c r="R15" s="41">
        <f t="shared" si="9"/>
        <v>10</v>
      </c>
      <c r="S15" s="41">
        <f t="shared" si="10"/>
        <v>2025</v>
      </c>
      <c r="T15" s="41">
        <f t="shared" si="11"/>
        <v>-1510</v>
      </c>
      <c r="U15" s="41">
        <f t="shared" si="12"/>
        <v>1510</v>
      </c>
      <c r="V15" s="41" t="str">
        <f t="shared" si="13"/>
        <v/>
      </c>
      <c r="W15" s="41"/>
      <c r="X15" s="41" t="str">
        <f t="shared" ref="X15:AB15" si="22">IF($I15=X$12,$O15,"")</f>
        <v/>
      </c>
      <c r="Y15" s="41" t="str">
        <f t="shared" si="22"/>
        <v/>
      </c>
      <c r="Z15" s="41" t="str">
        <f t="shared" si="22"/>
        <v/>
      </c>
      <c r="AA15" s="41" t="str">
        <f t="shared" si="22"/>
        <v/>
      </c>
      <c r="AB15" s="41" t="str">
        <f t="shared" si="22"/>
        <v/>
      </c>
      <c r="AC15" s="41" t="str">
        <f>VLOOKUP(B15,'EST 2'!$B$14:$R$26,18,FALSE())</f>
        <v>#REF!</v>
      </c>
      <c r="AD15" s="41" t="str">
        <f t="shared" si="15"/>
        <v>-</v>
      </c>
      <c r="AE15" s="41" t="str">
        <f t="shared" si="16"/>
        <v>-</v>
      </c>
      <c r="AF15" s="41" t="str">
        <f t="shared" si="17"/>
        <v>-</v>
      </c>
      <c r="AG15" s="41" t="str">
        <f t="shared" si="18"/>
        <v>-</v>
      </c>
      <c r="AH15" s="41" t="str">
        <f t="shared" si="19"/>
        <v>-</v>
      </c>
      <c r="AI15" s="41" t="str">
        <f t="shared" si="20"/>
        <v/>
      </c>
      <c r="AJ15" s="117">
        <f t="shared" si="21"/>
        <v>45935.77695</v>
      </c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</row>
    <row r="16" ht="30.0" customHeight="1">
      <c r="B16" s="119"/>
      <c r="C16" s="17"/>
      <c r="D16" s="120"/>
      <c r="E16" s="120"/>
      <c r="F16" s="120"/>
      <c r="G16" s="121"/>
      <c r="H16" s="122"/>
      <c r="I16" s="123"/>
      <c r="J16" s="124" t="str">
        <f t="shared" si="4"/>
        <v/>
      </c>
      <c r="K16" s="115" t="str">
        <f t="shared" si="5"/>
        <v/>
      </c>
      <c r="L16" s="125"/>
      <c r="M16" s="41" t="s">
        <v>140</v>
      </c>
      <c r="N16" s="41">
        <v>4.0</v>
      </c>
      <c r="O16" s="41" t="str">
        <f t="shared" si="6"/>
        <v/>
      </c>
      <c r="P16" s="57" t="str">
        <f t="shared" si="7"/>
        <v/>
      </c>
      <c r="Q16" s="117">
        <f t="shared" si="8"/>
        <v>45945.77695</v>
      </c>
      <c r="R16" s="41">
        <f t="shared" si="9"/>
        <v>10</v>
      </c>
      <c r="S16" s="41">
        <f t="shared" si="10"/>
        <v>2025</v>
      </c>
      <c r="T16" s="41">
        <f t="shared" si="11"/>
        <v>-1510</v>
      </c>
      <c r="U16" s="41">
        <f t="shared" si="12"/>
        <v>1510</v>
      </c>
      <c r="V16" s="41" t="str">
        <f t="shared" si="13"/>
        <v/>
      </c>
      <c r="W16" s="41"/>
      <c r="X16" s="41" t="str">
        <f t="shared" ref="X16:AB16" si="23">IF($I16=X$12,$O16,"")</f>
        <v/>
      </c>
      <c r="Y16" s="41" t="str">
        <f t="shared" si="23"/>
        <v/>
      </c>
      <c r="Z16" s="41" t="str">
        <f t="shared" si="23"/>
        <v/>
      </c>
      <c r="AA16" s="41" t="str">
        <f t="shared" si="23"/>
        <v/>
      </c>
      <c r="AB16" s="41" t="str">
        <f t="shared" si="23"/>
        <v/>
      </c>
      <c r="AC16" s="41" t="str">
        <f>VLOOKUP(B16,'EST 2'!$B$14:$R$26,18,FALSE())</f>
        <v>#REF!</v>
      </c>
      <c r="AD16" s="41" t="str">
        <f t="shared" si="15"/>
        <v>-</v>
      </c>
      <c r="AE16" s="41" t="str">
        <f t="shared" si="16"/>
        <v>-</v>
      </c>
      <c r="AF16" s="41" t="str">
        <f t="shared" si="17"/>
        <v>-</v>
      </c>
      <c r="AG16" s="41" t="str">
        <f t="shared" si="18"/>
        <v>-</v>
      </c>
      <c r="AH16" s="41" t="str">
        <f t="shared" si="19"/>
        <v>-</v>
      </c>
      <c r="AI16" s="41" t="str">
        <f t="shared" si="20"/>
        <v/>
      </c>
      <c r="AJ16" s="117">
        <f t="shared" si="21"/>
        <v>45935.77695</v>
      </c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</row>
    <row r="17" ht="30.0" customHeight="1">
      <c r="B17" s="119"/>
      <c r="C17" s="17"/>
      <c r="D17" s="120"/>
      <c r="E17" s="120"/>
      <c r="F17" s="120"/>
      <c r="G17" s="121"/>
      <c r="H17" s="122"/>
      <c r="I17" s="123"/>
      <c r="J17" s="124" t="str">
        <f t="shared" si="4"/>
        <v/>
      </c>
      <c r="K17" s="115" t="str">
        <f t="shared" si="5"/>
        <v/>
      </c>
      <c r="L17" s="125"/>
      <c r="M17" s="41" t="s">
        <v>138</v>
      </c>
      <c r="N17" s="41">
        <v>5.0</v>
      </c>
      <c r="O17" s="41" t="str">
        <f t="shared" si="6"/>
        <v/>
      </c>
      <c r="P17" s="57" t="str">
        <f t="shared" si="7"/>
        <v/>
      </c>
      <c r="Q17" s="117">
        <f t="shared" si="8"/>
        <v>45945.77695</v>
      </c>
      <c r="R17" s="41">
        <f t="shared" si="9"/>
        <v>10</v>
      </c>
      <c r="S17" s="41">
        <f t="shared" si="10"/>
        <v>2025</v>
      </c>
      <c r="T17" s="41">
        <f t="shared" si="11"/>
        <v>-1510</v>
      </c>
      <c r="U17" s="41">
        <f t="shared" si="12"/>
        <v>1510</v>
      </c>
      <c r="V17" s="41" t="str">
        <f t="shared" si="13"/>
        <v/>
      </c>
      <c r="W17" s="41"/>
      <c r="X17" s="41" t="str">
        <f t="shared" ref="X17:AB17" si="24">IF($I17=X$12,$O17,"")</f>
        <v/>
      </c>
      <c r="Y17" s="41" t="str">
        <f t="shared" si="24"/>
        <v/>
      </c>
      <c r="Z17" s="41" t="str">
        <f t="shared" si="24"/>
        <v/>
      </c>
      <c r="AA17" s="41" t="str">
        <f t="shared" si="24"/>
        <v/>
      </c>
      <c r="AB17" s="41" t="str">
        <f t="shared" si="24"/>
        <v/>
      </c>
      <c r="AC17" s="41" t="str">
        <f>VLOOKUP(B17,'EST 2'!$B$14:$R$26,18,FALSE())</f>
        <v>#REF!</v>
      </c>
      <c r="AD17" s="41" t="str">
        <f t="shared" si="15"/>
        <v>-</v>
      </c>
      <c r="AE17" s="41" t="str">
        <f t="shared" si="16"/>
        <v>-</v>
      </c>
      <c r="AF17" s="41" t="str">
        <f t="shared" si="17"/>
        <v>-</v>
      </c>
      <c r="AG17" s="41" t="str">
        <f t="shared" si="18"/>
        <v>-</v>
      </c>
      <c r="AH17" s="41" t="str">
        <f t="shared" si="19"/>
        <v>-</v>
      </c>
      <c r="AI17" s="41" t="str">
        <f t="shared" si="20"/>
        <v/>
      </c>
      <c r="AJ17" s="117">
        <f t="shared" si="21"/>
        <v>45935.77695</v>
      </c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</row>
    <row r="18" ht="30.0" customHeight="1">
      <c r="B18" s="119"/>
      <c r="C18" s="17"/>
      <c r="D18" s="120"/>
      <c r="E18" s="120"/>
      <c r="F18" s="120"/>
      <c r="G18" s="121"/>
      <c r="H18" s="122"/>
      <c r="I18" s="123"/>
      <c r="J18" s="124" t="str">
        <f t="shared" si="4"/>
        <v/>
      </c>
      <c r="K18" s="115" t="str">
        <f t="shared" si="5"/>
        <v/>
      </c>
      <c r="L18" s="125"/>
      <c r="M18" s="41" t="s">
        <v>141</v>
      </c>
      <c r="N18" s="41">
        <v>6.0</v>
      </c>
      <c r="O18" s="41" t="str">
        <f t="shared" si="6"/>
        <v/>
      </c>
      <c r="P18" s="41" t="str">
        <f t="shared" si="7"/>
        <v/>
      </c>
      <c r="Q18" s="117">
        <f t="shared" si="8"/>
        <v>45945.77695</v>
      </c>
      <c r="R18" s="41">
        <f t="shared" si="9"/>
        <v>10</v>
      </c>
      <c r="S18" s="41">
        <f t="shared" si="10"/>
        <v>2025</v>
      </c>
      <c r="T18" s="41">
        <f t="shared" si="11"/>
        <v>-1510</v>
      </c>
      <c r="U18" s="41">
        <f t="shared" si="12"/>
        <v>1510</v>
      </c>
      <c r="V18" s="41" t="str">
        <f t="shared" si="13"/>
        <v/>
      </c>
      <c r="W18" s="41"/>
      <c r="X18" s="41" t="str">
        <f t="shared" ref="X18:AB18" si="25">IF($I18=X$12,$O18,"")</f>
        <v/>
      </c>
      <c r="Y18" s="41" t="str">
        <f t="shared" si="25"/>
        <v/>
      </c>
      <c r="Z18" s="41" t="str">
        <f t="shared" si="25"/>
        <v/>
      </c>
      <c r="AA18" s="41" t="str">
        <f t="shared" si="25"/>
        <v/>
      </c>
      <c r="AB18" s="41" t="str">
        <f t="shared" si="25"/>
        <v/>
      </c>
      <c r="AC18" s="41" t="str">
        <f>VLOOKUP(B18,'EST 2'!$B$14:$R$26,18,FALSE())</f>
        <v>#REF!</v>
      </c>
      <c r="AD18" s="41" t="str">
        <f t="shared" si="15"/>
        <v>-</v>
      </c>
      <c r="AE18" s="41" t="str">
        <f t="shared" si="16"/>
        <v>-</v>
      </c>
      <c r="AF18" s="41" t="str">
        <f t="shared" si="17"/>
        <v>-</v>
      </c>
      <c r="AG18" s="41" t="str">
        <f t="shared" si="18"/>
        <v>-</v>
      </c>
      <c r="AH18" s="41" t="str">
        <f t="shared" si="19"/>
        <v>-</v>
      </c>
      <c r="AI18" s="41" t="str">
        <f t="shared" si="20"/>
        <v/>
      </c>
      <c r="AJ18" s="117">
        <f t="shared" si="21"/>
        <v>45935.77695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</row>
    <row r="19" ht="30.0" customHeight="1">
      <c r="B19" s="119"/>
      <c r="C19" s="17"/>
      <c r="D19" s="120"/>
      <c r="E19" s="120"/>
      <c r="F19" s="120"/>
      <c r="G19" s="121"/>
      <c r="H19" s="122"/>
      <c r="I19" s="123"/>
      <c r="J19" s="124" t="str">
        <f t="shared" si="4"/>
        <v/>
      </c>
      <c r="K19" s="115" t="str">
        <f t="shared" si="5"/>
        <v/>
      </c>
      <c r="L19" s="125"/>
      <c r="M19" s="41" t="s">
        <v>142</v>
      </c>
      <c r="N19" s="41">
        <v>7.0</v>
      </c>
      <c r="O19" s="41" t="str">
        <f t="shared" si="6"/>
        <v/>
      </c>
      <c r="P19" s="41" t="str">
        <f t="shared" si="7"/>
        <v/>
      </c>
      <c r="Q19" s="117">
        <f t="shared" si="8"/>
        <v>45945.77695</v>
      </c>
      <c r="R19" s="41">
        <f t="shared" si="9"/>
        <v>10</v>
      </c>
      <c r="S19" s="41">
        <f t="shared" si="10"/>
        <v>2025</v>
      </c>
      <c r="T19" s="41">
        <f t="shared" si="11"/>
        <v>-1510</v>
      </c>
      <c r="U19" s="41">
        <f t="shared" si="12"/>
        <v>1510</v>
      </c>
      <c r="V19" s="41" t="str">
        <f t="shared" si="13"/>
        <v/>
      </c>
      <c r="W19" s="41"/>
      <c r="X19" s="41" t="str">
        <f t="shared" ref="X19:AB19" si="26">IF($I19=X$12,$O19,"")</f>
        <v/>
      </c>
      <c r="Y19" s="41" t="str">
        <f t="shared" si="26"/>
        <v/>
      </c>
      <c r="Z19" s="41" t="str">
        <f t="shared" si="26"/>
        <v/>
      </c>
      <c r="AA19" s="41" t="str">
        <f t="shared" si="26"/>
        <v/>
      </c>
      <c r="AB19" s="41" t="str">
        <f t="shared" si="26"/>
        <v/>
      </c>
      <c r="AC19" s="41" t="str">
        <f>VLOOKUP(B19,'EST 2'!$B$14:$R$26,18,FALSE())</f>
        <v>#REF!</v>
      </c>
      <c r="AD19" s="41" t="str">
        <f t="shared" si="15"/>
        <v>-</v>
      </c>
      <c r="AE19" s="41" t="str">
        <f t="shared" si="16"/>
        <v>-</v>
      </c>
      <c r="AF19" s="41" t="str">
        <f t="shared" si="17"/>
        <v>-</v>
      </c>
      <c r="AG19" s="41" t="str">
        <f t="shared" si="18"/>
        <v>-</v>
      </c>
      <c r="AH19" s="41" t="str">
        <f t="shared" si="19"/>
        <v>-</v>
      </c>
      <c r="AI19" s="41" t="str">
        <f t="shared" si="20"/>
        <v/>
      </c>
      <c r="AJ19" s="117">
        <f t="shared" si="21"/>
        <v>45935.77695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</row>
    <row r="20" ht="30.0" customHeight="1">
      <c r="B20" s="119"/>
      <c r="C20" s="17"/>
      <c r="D20" s="120"/>
      <c r="E20" s="120"/>
      <c r="F20" s="120"/>
      <c r="G20" s="121"/>
      <c r="H20" s="122"/>
      <c r="I20" s="123"/>
      <c r="J20" s="124" t="str">
        <f t="shared" si="4"/>
        <v/>
      </c>
      <c r="K20" s="115" t="str">
        <f t="shared" si="5"/>
        <v/>
      </c>
      <c r="L20" s="125"/>
      <c r="M20" s="41" t="s">
        <v>143</v>
      </c>
      <c r="N20" s="41">
        <v>8.0</v>
      </c>
      <c r="O20" s="41" t="str">
        <f t="shared" si="6"/>
        <v/>
      </c>
      <c r="P20" s="41" t="str">
        <f t="shared" si="7"/>
        <v/>
      </c>
      <c r="Q20" s="117">
        <f t="shared" si="8"/>
        <v>45945.77695</v>
      </c>
      <c r="R20" s="41">
        <f t="shared" si="9"/>
        <v>10</v>
      </c>
      <c r="S20" s="41">
        <f t="shared" si="10"/>
        <v>2025</v>
      </c>
      <c r="T20" s="41">
        <f t="shared" si="11"/>
        <v>-1510</v>
      </c>
      <c r="U20" s="41">
        <f t="shared" si="12"/>
        <v>1510</v>
      </c>
      <c r="V20" s="41" t="str">
        <f t="shared" si="13"/>
        <v/>
      </c>
      <c r="W20" s="41"/>
      <c r="X20" s="41" t="str">
        <f t="shared" ref="X20:AB20" si="27">IF($I20=X$12,$O20,"")</f>
        <v/>
      </c>
      <c r="Y20" s="41" t="str">
        <f t="shared" si="27"/>
        <v/>
      </c>
      <c r="Z20" s="41" t="str">
        <f t="shared" si="27"/>
        <v/>
      </c>
      <c r="AA20" s="41" t="str">
        <f t="shared" si="27"/>
        <v/>
      </c>
      <c r="AB20" s="41" t="str">
        <f t="shared" si="27"/>
        <v/>
      </c>
      <c r="AC20" s="41" t="str">
        <f>VLOOKUP(B20,'EST 2'!$B$14:$R$26,18,FALSE())</f>
        <v>#REF!</v>
      </c>
      <c r="AD20" s="41" t="str">
        <f t="shared" si="15"/>
        <v>-</v>
      </c>
      <c r="AE20" s="41" t="str">
        <f t="shared" si="16"/>
        <v>-</v>
      </c>
      <c r="AF20" s="41" t="str">
        <f t="shared" si="17"/>
        <v>-</v>
      </c>
      <c r="AG20" s="41" t="str">
        <f t="shared" si="18"/>
        <v>-</v>
      </c>
      <c r="AH20" s="41" t="str">
        <f t="shared" si="19"/>
        <v>-</v>
      </c>
      <c r="AI20" s="41" t="str">
        <f t="shared" si="20"/>
        <v/>
      </c>
      <c r="AJ20" s="117">
        <f t="shared" si="21"/>
        <v>45935.77695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</row>
    <row r="21" ht="30.0" customHeight="1">
      <c r="B21" s="119"/>
      <c r="C21" s="17"/>
      <c r="D21" s="120"/>
      <c r="E21" s="120"/>
      <c r="F21" s="120"/>
      <c r="G21" s="121"/>
      <c r="H21" s="122"/>
      <c r="I21" s="123"/>
      <c r="J21" s="124" t="str">
        <f t="shared" si="4"/>
        <v/>
      </c>
      <c r="K21" s="115" t="str">
        <f t="shared" si="5"/>
        <v/>
      </c>
      <c r="L21" s="125"/>
      <c r="M21" s="41" t="s">
        <v>144</v>
      </c>
      <c r="N21" s="41">
        <v>9.0</v>
      </c>
      <c r="O21" s="41" t="str">
        <f t="shared" si="6"/>
        <v/>
      </c>
      <c r="P21" s="41" t="str">
        <f t="shared" si="7"/>
        <v/>
      </c>
      <c r="Q21" s="117">
        <f t="shared" si="8"/>
        <v>45945.77695</v>
      </c>
      <c r="R21" s="41">
        <f t="shared" si="9"/>
        <v>10</v>
      </c>
      <c r="S21" s="41">
        <f t="shared" si="10"/>
        <v>2025</v>
      </c>
      <c r="T21" s="41">
        <f t="shared" si="11"/>
        <v>-1510</v>
      </c>
      <c r="U21" s="41">
        <f t="shared" si="12"/>
        <v>1510</v>
      </c>
      <c r="V21" s="41" t="str">
        <f t="shared" si="13"/>
        <v/>
      </c>
      <c r="W21" s="41"/>
      <c r="X21" s="41" t="str">
        <f t="shared" ref="X21:AB21" si="28">IF($I21=X$12,$O21,"")</f>
        <v/>
      </c>
      <c r="Y21" s="41" t="str">
        <f t="shared" si="28"/>
        <v/>
      </c>
      <c r="Z21" s="41" t="str">
        <f t="shared" si="28"/>
        <v/>
      </c>
      <c r="AA21" s="41" t="str">
        <f t="shared" si="28"/>
        <v/>
      </c>
      <c r="AB21" s="41" t="str">
        <f t="shared" si="28"/>
        <v/>
      </c>
      <c r="AC21" s="41" t="str">
        <f>VLOOKUP(B21,'EST 2'!$B$14:$R$26,18,FALSE())</f>
        <v>#REF!</v>
      </c>
      <c r="AD21" s="41" t="str">
        <f t="shared" si="15"/>
        <v>-</v>
      </c>
      <c r="AE21" s="41" t="str">
        <f t="shared" si="16"/>
        <v>-</v>
      </c>
      <c r="AF21" s="41" t="str">
        <f t="shared" si="17"/>
        <v>-</v>
      </c>
      <c r="AG21" s="41" t="str">
        <f t="shared" si="18"/>
        <v>-</v>
      </c>
      <c r="AH21" s="41" t="str">
        <f t="shared" si="19"/>
        <v>-</v>
      </c>
      <c r="AI21" s="41" t="str">
        <f t="shared" si="20"/>
        <v/>
      </c>
      <c r="AJ21" s="117">
        <f t="shared" si="21"/>
        <v>45935.77695</v>
      </c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</row>
    <row r="22" ht="30.0" customHeight="1">
      <c r="B22" s="119"/>
      <c r="C22" s="17"/>
      <c r="D22" s="120"/>
      <c r="E22" s="120"/>
      <c r="F22" s="120"/>
      <c r="G22" s="121"/>
      <c r="H22" s="122"/>
      <c r="I22" s="123"/>
      <c r="J22" s="124" t="str">
        <f t="shared" si="4"/>
        <v/>
      </c>
      <c r="K22" s="115" t="str">
        <f t="shared" si="5"/>
        <v/>
      </c>
      <c r="L22" s="125"/>
      <c r="M22" s="41" t="s">
        <v>145</v>
      </c>
      <c r="N22" s="41">
        <v>10.0</v>
      </c>
      <c r="O22" s="41" t="str">
        <f t="shared" si="6"/>
        <v/>
      </c>
      <c r="P22" s="41" t="str">
        <f t="shared" si="7"/>
        <v/>
      </c>
      <c r="Q22" s="117">
        <f t="shared" si="8"/>
        <v>45945.77695</v>
      </c>
      <c r="R22" s="41">
        <f t="shared" si="9"/>
        <v>10</v>
      </c>
      <c r="S22" s="41">
        <f t="shared" si="10"/>
        <v>2025</v>
      </c>
      <c r="T22" s="41">
        <f t="shared" si="11"/>
        <v>-1510</v>
      </c>
      <c r="U22" s="41">
        <f t="shared" si="12"/>
        <v>1510</v>
      </c>
      <c r="V22" s="41" t="str">
        <f t="shared" si="13"/>
        <v/>
      </c>
      <c r="W22" s="41"/>
      <c r="X22" s="41" t="str">
        <f t="shared" ref="X22:AB22" si="29">IF($I22=X$12,$O22,"")</f>
        <v/>
      </c>
      <c r="Y22" s="41" t="str">
        <f t="shared" si="29"/>
        <v/>
      </c>
      <c r="Z22" s="41" t="str">
        <f t="shared" si="29"/>
        <v/>
      </c>
      <c r="AA22" s="41" t="str">
        <f t="shared" si="29"/>
        <v/>
      </c>
      <c r="AB22" s="41" t="str">
        <f t="shared" si="29"/>
        <v/>
      </c>
      <c r="AC22" s="41" t="str">
        <f>VLOOKUP(B22,'EST 2'!$B$14:$R$26,18,FALSE())</f>
        <v>#REF!</v>
      </c>
      <c r="AD22" s="41" t="str">
        <f t="shared" si="15"/>
        <v>-</v>
      </c>
      <c r="AE22" s="41" t="str">
        <f t="shared" si="16"/>
        <v>-</v>
      </c>
      <c r="AF22" s="41" t="str">
        <f t="shared" si="17"/>
        <v>-</v>
      </c>
      <c r="AG22" s="41" t="str">
        <f t="shared" si="18"/>
        <v>-</v>
      </c>
      <c r="AH22" s="41" t="str">
        <f t="shared" si="19"/>
        <v>-</v>
      </c>
      <c r="AI22" s="41" t="str">
        <f t="shared" si="20"/>
        <v/>
      </c>
      <c r="AJ22" s="117">
        <f t="shared" si="21"/>
        <v>45935.77695</v>
      </c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</row>
    <row r="23" ht="30.0" customHeight="1">
      <c r="B23" s="119"/>
      <c r="C23" s="17"/>
      <c r="D23" s="120"/>
      <c r="E23" s="120"/>
      <c r="F23" s="120"/>
      <c r="G23" s="121"/>
      <c r="H23" s="122"/>
      <c r="I23" s="123"/>
      <c r="J23" s="124" t="str">
        <f t="shared" si="4"/>
        <v/>
      </c>
      <c r="K23" s="115" t="str">
        <f t="shared" si="5"/>
        <v/>
      </c>
      <c r="L23" s="125"/>
      <c r="M23" s="41" t="s">
        <v>146</v>
      </c>
      <c r="N23" s="41">
        <v>11.0</v>
      </c>
      <c r="O23" s="41" t="str">
        <f t="shared" si="6"/>
        <v/>
      </c>
      <c r="P23" s="41" t="str">
        <f t="shared" si="7"/>
        <v/>
      </c>
      <c r="Q23" s="117">
        <f t="shared" si="8"/>
        <v>45945.77695</v>
      </c>
      <c r="R23" s="41">
        <f t="shared" si="9"/>
        <v>10</v>
      </c>
      <c r="S23" s="41">
        <f t="shared" si="10"/>
        <v>2025</v>
      </c>
      <c r="T23" s="41">
        <f t="shared" si="11"/>
        <v>-1510</v>
      </c>
      <c r="U23" s="41">
        <f t="shared" si="12"/>
        <v>1510</v>
      </c>
      <c r="V23" s="41" t="str">
        <f t="shared" si="13"/>
        <v/>
      </c>
      <c r="W23" s="41"/>
      <c r="X23" s="41" t="str">
        <f t="shared" ref="X23:AB23" si="30">IF($I23=X$12,$O23,"")</f>
        <v/>
      </c>
      <c r="Y23" s="41" t="str">
        <f t="shared" si="30"/>
        <v/>
      </c>
      <c r="Z23" s="41" t="str">
        <f t="shared" si="30"/>
        <v/>
      </c>
      <c r="AA23" s="41" t="str">
        <f t="shared" si="30"/>
        <v/>
      </c>
      <c r="AB23" s="41" t="str">
        <f t="shared" si="30"/>
        <v/>
      </c>
      <c r="AC23" s="41" t="str">
        <f>VLOOKUP(B23,'EST 2'!$B$14:$R$26,18,FALSE())</f>
        <v>#REF!</v>
      </c>
      <c r="AD23" s="41" t="str">
        <f t="shared" si="15"/>
        <v>-</v>
      </c>
      <c r="AE23" s="41" t="str">
        <f t="shared" si="16"/>
        <v>-</v>
      </c>
      <c r="AF23" s="41" t="str">
        <f t="shared" si="17"/>
        <v>-</v>
      </c>
      <c r="AG23" s="41" t="str">
        <f t="shared" si="18"/>
        <v>-</v>
      </c>
      <c r="AH23" s="41" t="str">
        <f t="shared" si="19"/>
        <v>-</v>
      </c>
      <c r="AI23" s="41" t="str">
        <f t="shared" si="20"/>
        <v/>
      </c>
      <c r="AJ23" s="117">
        <f t="shared" si="21"/>
        <v>45935.77695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</row>
    <row r="24" ht="30.0" customHeight="1">
      <c r="B24" s="119"/>
      <c r="C24" s="17"/>
      <c r="D24" s="120"/>
      <c r="E24" s="120"/>
      <c r="F24" s="120"/>
      <c r="G24" s="121"/>
      <c r="H24" s="122"/>
      <c r="I24" s="123"/>
      <c r="J24" s="124" t="str">
        <f t="shared" si="4"/>
        <v/>
      </c>
      <c r="K24" s="115" t="str">
        <f t="shared" si="5"/>
        <v/>
      </c>
      <c r="L24" s="125"/>
      <c r="M24" s="41" t="s">
        <v>147</v>
      </c>
      <c r="N24" s="41">
        <v>12.0</v>
      </c>
      <c r="O24" s="41" t="str">
        <f t="shared" si="6"/>
        <v/>
      </c>
      <c r="P24" s="41" t="str">
        <f t="shared" si="7"/>
        <v/>
      </c>
      <c r="Q24" s="117">
        <f t="shared" si="8"/>
        <v>45945.77695</v>
      </c>
      <c r="R24" s="41">
        <f t="shared" si="9"/>
        <v>10</v>
      </c>
      <c r="S24" s="41">
        <f t="shared" si="10"/>
        <v>2025</v>
      </c>
      <c r="T24" s="41">
        <f t="shared" si="11"/>
        <v>-1510</v>
      </c>
      <c r="U24" s="41">
        <f t="shared" si="12"/>
        <v>1510</v>
      </c>
      <c r="V24" s="41" t="str">
        <f t="shared" si="13"/>
        <v/>
      </c>
      <c r="W24" s="41"/>
      <c r="X24" s="41" t="str">
        <f t="shared" ref="X24:AB24" si="31">IF($I24=X$12,$O24,"")</f>
        <v/>
      </c>
      <c r="Y24" s="41" t="str">
        <f t="shared" si="31"/>
        <v/>
      </c>
      <c r="Z24" s="41" t="str">
        <f t="shared" si="31"/>
        <v/>
      </c>
      <c r="AA24" s="41" t="str">
        <f t="shared" si="31"/>
        <v/>
      </c>
      <c r="AB24" s="41" t="str">
        <f t="shared" si="31"/>
        <v/>
      </c>
      <c r="AC24" s="41" t="str">
        <f>VLOOKUP(B24,'EST 2'!$B$14:$R$26,18,FALSE())</f>
        <v>#REF!</v>
      </c>
      <c r="AD24" s="41" t="str">
        <f t="shared" si="15"/>
        <v>-</v>
      </c>
      <c r="AE24" s="41" t="str">
        <f t="shared" si="16"/>
        <v>-</v>
      </c>
      <c r="AF24" s="41" t="str">
        <f t="shared" si="17"/>
        <v>-</v>
      </c>
      <c r="AG24" s="41" t="str">
        <f t="shared" si="18"/>
        <v>-</v>
      </c>
      <c r="AH24" s="41" t="str">
        <f t="shared" si="19"/>
        <v>-</v>
      </c>
      <c r="AI24" s="41" t="str">
        <f t="shared" si="20"/>
        <v/>
      </c>
      <c r="AJ24" s="117">
        <f t="shared" si="21"/>
        <v>45935.77695</v>
      </c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</row>
    <row r="25" ht="30.0" customHeight="1">
      <c r="B25" s="119"/>
      <c r="C25" s="17"/>
      <c r="D25" s="120"/>
      <c r="E25" s="120"/>
      <c r="F25" s="120"/>
      <c r="G25" s="121"/>
      <c r="H25" s="122"/>
      <c r="I25" s="123"/>
      <c r="J25" s="124" t="str">
        <f t="shared" si="4"/>
        <v/>
      </c>
      <c r="K25" s="115" t="str">
        <f t="shared" si="5"/>
        <v/>
      </c>
      <c r="L25" s="125"/>
      <c r="M25" s="41"/>
      <c r="N25" s="41"/>
      <c r="O25" s="41" t="str">
        <f t="shared" si="6"/>
        <v/>
      </c>
      <c r="P25" s="41" t="str">
        <f t="shared" si="7"/>
        <v/>
      </c>
      <c r="Q25" s="117">
        <f t="shared" si="8"/>
        <v>45945.77695</v>
      </c>
      <c r="R25" s="41">
        <f t="shared" si="9"/>
        <v>10</v>
      </c>
      <c r="S25" s="41">
        <f t="shared" si="10"/>
        <v>2025</v>
      </c>
      <c r="T25" s="41">
        <f t="shared" si="11"/>
        <v>-1510</v>
      </c>
      <c r="U25" s="41">
        <f t="shared" si="12"/>
        <v>1510</v>
      </c>
      <c r="V25" s="41" t="str">
        <f t="shared" si="13"/>
        <v/>
      </c>
      <c r="W25" s="41"/>
      <c r="X25" s="41" t="str">
        <f t="shared" ref="X25:AB25" si="32">IF($I25=X$12,$O25,"")</f>
        <v/>
      </c>
      <c r="Y25" s="41" t="str">
        <f t="shared" si="32"/>
        <v/>
      </c>
      <c r="Z25" s="41" t="str">
        <f t="shared" si="32"/>
        <v/>
      </c>
      <c r="AA25" s="41" t="str">
        <f t="shared" si="32"/>
        <v/>
      </c>
      <c r="AB25" s="41" t="str">
        <f t="shared" si="32"/>
        <v/>
      </c>
      <c r="AC25" s="41" t="str">
        <f>VLOOKUP(B25,'EST 2'!$B$14:$R$26,18,FALSE())</f>
        <v>#REF!</v>
      </c>
      <c r="AD25" s="41" t="str">
        <f t="shared" si="15"/>
        <v>-</v>
      </c>
      <c r="AE25" s="41" t="str">
        <f t="shared" si="16"/>
        <v>-</v>
      </c>
      <c r="AF25" s="41" t="str">
        <f t="shared" si="17"/>
        <v>-</v>
      </c>
      <c r="AG25" s="41" t="str">
        <f t="shared" si="18"/>
        <v>-</v>
      </c>
      <c r="AH25" s="41" t="str">
        <f t="shared" si="19"/>
        <v>-</v>
      </c>
      <c r="AI25" s="41" t="str">
        <f t="shared" si="20"/>
        <v/>
      </c>
      <c r="AJ25" s="117">
        <f t="shared" si="21"/>
        <v>45935.77695</v>
      </c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</row>
    <row r="26" ht="30.0" customHeight="1">
      <c r="B26" s="119"/>
      <c r="C26" s="17"/>
      <c r="D26" s="120"/>
      <c r="E26" s="120"/>
      <c r="F26" s="120"/>
      <c r="G26" s="121"/>
      <c r="H26" s="122"/>
      <c r="I26" s="123"/>
      <c r="J26" s="124" t="str">
        <f t="shared" si="4"/>
        <v/>
      </c>
      <c r="K26" s="115" t="str">
        <f t="shared" si="5"/>
        <v/>
      </c>
      <c r="L26" s="125"/>
      <c r="M26" s="41"/>
      <c r="N26" s="41"/>
      <c r="O26" s="41" t="str">
        <f t="shared" si="6"/>
        <v/>
      </c>
      <c r="P26" s="41" t="str">
        <f t="shared" si="7"/>
        <v/>
      </c>
      <c r="Q26" s="117">
        <f t="shared" si="8"/>
        <v>45945.77695</v>
      </c>
      <c r="R26" s="41">
        <f t="shared" si="9"/>
        <v>10</v>
      </c>
      <c r="S26" s="41">
        <f t="shared" si="10"/>
        <v>2025</v>
      </c>
      <c r="T26" s="41">
        <f t="shared" si="11"/>
        <v>-1510</v>
      </c>
      <c r="U26" s="41">
        <f t="shared" si="12"/>
        <v>1510</v>
      </c>
      <c r="V26" s="41" t="str">
        <f t="shared" si="13"/>
        <v/>
      </c>
      <c r="W26" s="41"/>
      <c r="X26" s="41" t="str">
        <f t="shared" ref="X26:AB26" si="33">IF($I26=X$12,$O26,"")</f>
        <v/>
      </c>
      <c r="Y26" s="41" t="str">
        <f t="shared" si="33"/>
        <v/>
      </c>
      <c r="Z26" s="41" t="str">
        <f t="shared" si="33"/>
        <v/>
      </c>
      <c r="AA26" s="41" t="str">
        <f t="shared" si="33"/>
        <v/>
      </c>
      <c r="AB26" s="41" t="str">
        <f t="shared" si="33"/>
        <v/>
      </c>
      <c r="AC26" s="41" t="str">
        <f>VLOOKUP(B26,'EST 2'!$B$14:$R$26,18,FALSE())</f>
        <v>#REF!</v>
      </c>
      <c r="AD26" s="41" t="str">
        <f t="shared" si="15"/>
        <v>-</v>
      </c>
      <c r="AE26" s="41" t="str">
        <f t="shared" si="16"/>
        <v>-</v>
      </c>
      <c r="AF26" s="41" t="str">
        <f t="shared" si="17"/>
        <v>-</v>
      </c>
      <c r="AG26" s="41" t="str">
        <f t="shared" si="18"/>
        <v>-</v>
      </c>
      <c r="AH26" s="41" t="str">
        <f t="shared" si="19"/>
        <v>-</v>
      </c>
      <c r="AI26" s="41" t="str">
        <f t="shared" si="20"/>
        <v/>
      </c>
      <c r="AJ26" s="117">
        <f t="shared" si="21"/>
        <v>45935.77695</v>
      </c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</row>
    <row r="27" ht="30.0" customHeight="1">
      <c r="B27" s="119"/>
      <c r="C27" s="17"/>
      <c r="D27" s="120"/>
      <c r="E27" s="120"/>
      <c r="F27" s="120"/>
      <c r="G27" s="121"/>
      <c r="H27" s="122"/>
      <c r="I27" s="123"/>
      <c r="J27" s="124" t="str">
        <f t="shared" si="4"/>
        <v/>
      </c>
      <c r="K27" s="115" t="str">
        <f t="shared" si="5"/>
        <v/>
      </c>
      <c r="L27" s="125"/>
      <c r="M27" s="41"/>
      <c r="N27" s="41"/>
      <c r="O27" s="41" t="str">
        <f t="shared" si="6"/>
        <v/>
      </c>
      <c r="P27" s="41" t="str">
        <f t="shared" si="7"/>
        <v/>
      </c>
      <c r="Q27" s="117">
        <f t="shared" si="8"/>
        <v>45945.77695</v>
      </c>
      <c r="R27" s="41">
        <f t="shared" si="9"/>
        <v>10</v>
      </c>
      <c r="S27" s="41">
        <f t="shared" si="10"/>
        <v>2025</v>
      </c>
      <c r="T27" s="41">
        <f t="shared" si="11"/>
        <v>-1510</v>
      </c>
      <c r="U27" s="41">
        <f t="shared" si="12"/>
        <v>1510</v>
      </c>
      <c r="V27" s="41" t="str">
        <f t="shared" si="13"/>
        <v/>
      </c>
      <c r="W27" s="41"/>
      <c r="X27" s="41" t="str">
        <f t="shared" ref="X27:AB27" si="34">IF($I27=X$12,$O27,"")</f>
        <v/>
      </c>
      <c r="Y27" s="41" t="str">
        <f t="shared" si="34"/>
        <v/>
      </c>
      <c r="Z27" s="41" t="str">
        <f t="shared" si="34"/>
        <v/>
      </c>
      <c r="AA27" s="41" t="str">
        <f t="shared" si="34"/>
        <v/>
      </c>
      <c r="AB27" s="41" t="str">
        <f t="shared" si="34"/>
        <v/>
      </c>
      <c r="AC27" s="41" t="str">
        <f>VLOOKUP(B27,'EST 2'!$B$14:$R$26,18,FALSE())</f>
        <v>#REF!</v>
      </c>
      <c r="AD27" s="41" t="str">
        <f t="shared" si="15"/>
        <v>-</v>
      </c>
      <c r="AE27" s="41" t="str">
        <f t="shared" si="16"/>
        <v>-</v>
      </c>
      <c r="AF27" s="41" t="str">
        <f t="shared" si="17"/>
        <v>-</v>
      </c>
      <c r="AG27" s="41" t="str">
        <f t="shared" si="18"/>
        <v>-</v>
      </c>
      <c r="AH27" s="41" t="str">
        <f t="shared" si="19"/>
        <v>-</v>
      </c>
      <c r="AI27" s="41" t="str">
        <f t="shared" si="20"/>
        <v/>
      </c>
      <c r="AJ27" s="117">
        <f t="shared" si="21"/>
        <v>45935.77695</v>
      </c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</row>
    <row r="28" ht="30.0" customHeight="1">
      <c r="B28" s="119"/>
      <c r="C28" s="17"/>
      <c r="D28" s="120"/>
      <c r="E28" s="120"/>
      <c r="F28" s="120"/>
      <c r="G28" s="121"/>
      <c r="H28" s="122"/>
      <c r="I28" s="123"/>
      <c r="J28" s="124" t="str">
        <f t="shared" si="4"/>
        <v/>
      </c>
      <c r="K28" s="115" t="str">
        <f t="shared" si="5"/>
        <v/>
      </c>
      <c r="L28" s="125"/>
      <c r="M28" s="41"/>
      <c r="N28" s="41"/>
      <c r="O28" s="41" t="str">
        <f t="shared" si="6"/>
        <v/>
      </c>
      <c r="P28" s="41" t="str">
        <f t="shared" si="7"/>
        <v/>
      </c>
      <c r="Q28" s="117">
        <f t="shared" si="8"/>
        <v>45945.77695</v>
      </c>
      <c r="R28" s="41">
        <f t="shared" si="9"/>
        <v>10</v>
      </c>
      <c r="S28" s="41">
        <f t="shared" si="10"/>
        <v>2025</v>
      </c>
      <c r="T28" s="41">
        <f t="shared" si="11"/>
        <v>-1510</v>
      </c>
      <c r="U28" s="41">
        <f t="shared" si="12"/>
        <v>1510</v>
      </c>
      <c r="V28" s="41" t="str">
        <f t="shared" si="13"/>
        <v/>
      </c>
      <c r="W28" s="41"/>
      <c r="X28" s="41" t="str">
        <f t="shared" ref="X28:AB28" si="35">IF($I28=X$12,$O28,"")</f>
        <v/>
      </c>
      <c r="Y28" s="41" t="str">
        <f t="shared" si="35"/>
        <v/>
      </c>
      <c r="Z28" s="41" t="str">
        <f t="shared" si="35"/>
        <v/>
      </c>
      <c r="AA28" s="41" t="str">
        <f t="shared" si="35"/>
        <v/>
      </c>
      <c r="AB28" s="41" t="str">
        <f t="shared" si="35"/>
        <v/>
      </c>
      <c r="AC28" s="41" t="str">
        <f>VLOOKUP(B28,'EST 2'!$B$14:$R$26,18,FALSE())</f>
        <v>#REF!</v>
      </c>
      <c r="AD28" s="41" t="str">
        <f t="shared" si="15"/>
        <v>-</v>
      </c>
      <c r="AE28" s="41" t="str">
        <f t="shared" si="16"/>
        <v>-</v>
      </c>
      <c r="AF28" s="41" t="str">
        <f t="shared" si="17"/>
        <v>-</v>
      </c>
      <c r="AG28" s="41" t="str">
        <f t="shared" si="18"/>
        <v>-</v>
      </c>
      <c r="AH28" s="41" t="str">
        <f t="shared" si="19"/>
        <v>-</v>
      </c>
      <c r="AI28" s="41" t="str">
        <f t="shared" si="20"/>
        <v/>
      </c>
      <c r="AJ28" s="117">
        <f t="shared" si="21"/>
        <v>45935.77695</v>
      </c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</row>
    <row r="29" ht="30.0" customHeight="1">
      <c r="B29" s="119"/>
      <c r="C29" s="17"/>
      <c r="D29" s="120"/>
      <c r="E29" s="120"/>
      <c r="F29" s="120"/>
      <c r="G29" s="121"/>
      <c r="H29" s="122"/>
      <c r="I29" s="123"/>
      <c r="J29" s="124" t="str">
        <f t="shared" si="4"/>
        <v/>
      </c>
      <c r="K29" s="115" t="str">
        <f t="shared" si="5"/>
        <v/>
      </c>
      <c r="L29" s="125"/>
      <c r="M29" s="41"/>
      <c r="N29" s="41"/>
      <c r="O29" s="41" t="str">
        <f t="shared" si="6"/>
        <v/>
      </c>
      <c r="P29" s="41" t="str">
        <f t="shared" si="7"/>
        <v/>
      </c>
      <c r="Q29" s="117">
        <f t="shared" si="8"/>
        <v>45945.77695</v>
      </c>
      <c r="R29" s="41">
        <f t="shared" si="9"/>
        <v>10</v>
      </c>
      <c r="S29" s="41">
        <f t="shared" si="10"/>
        <v>2025</v>
      </c>
      <c r="T29" s="41">
        <f t="shared" si="11"/>
        <v>-1510</v>
      </c>
      <c r="U29" s="41">
        <f t="shared" si="12"/>
        <v>1510</v>
      </c>
      <c r="V29" s="41" t="str">
        <f t="shared" si="13"/>
        <v/>
      </c>
      <c r="W29" s="41"/>
      <c r="X29" s="41" t="str">
        <f t="shared" ref="X29:AB29" si="36">IF($I29=X$12,$O29,"")</f>
        <v/>
      </c>
      <c r="Y29" s="41" t="str">
        <f t="shared" si="36"/>
        <v/>
      </c>
      <c r="Z29" s="41" t="str">
        <f t="shared" si="36"/>
        <v/>
      </c>
      <c r="AA29" s="41" t="str">
        <f t="shared" si="36"/>
        <v/>
      </c>
      <c r="AB29" s="41" t="str">
        <f t="shared" si="36"/>
        <v/>
      </c>
      <c r="AC29" s="41" t="str">
        <f>VLOOKUP(B29,'EST 2'!$B$14:$R$26,18,FALSE())</f>
        <v>#REF!</v>
      </c>
      <c r="AD29" s="41" t="str">
        <f t="shared" si="15"/>
        <v>-</v>
      </c>
      <c r="AE29" s="41" t="str">
        <f t="shared" si="16"/>
        <v>-</v>
      </c>
      <c r="AF29" s="41" t="str">
        <f t="shared" si="17"/>
        <v>-</v>
      </c>
      <c r="AG29" s="41" t="str">
        <f t="shared" si="18"/>
        <v>-</v>
      </c>
      <c r="AH29" s="41" t="str">
        <f t="shared" si="19"/>
        <v>-</v>
      </c>
      <c r="AI29" s="41" t="str">
        <f t="shared" si="20"/>
        <v/>
      </c>
      <c r="AJ29" s="117">
        <f t="shared" si="21"/>
        <v>45935.77695</v>
      </c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</row>
    <row r="30" ht="30.0" customHeight="1">
      <c r="B30" s="119"/>
      <c r="C30" s="17"/>
      <c r="D30" s="30"/>
      <c r="E30" s="30"/>
      <c r="F30" s="30"/>
      <c r="G30" s="87"/>
      <c r="H30" s="80"/>
      <c r="I30" s="126"/>
      <c r="J30" s="127" t="str">
        <f t="shared" si="4"/>
        <v/>
      </c>
      <c r="K30" s="115" t="str">
        <f t="shared" si="5"/>
        <v/>
      </c>
      <c r="L30" s="116"/>
      <c r="M30" s="41"/>
      <c r="N30" s="41"/>
      <c r="O30" s="41" t="str">
        <f t="shared" si="6"/>
        <v/>
      </c>
      <c r="P30" s="41" t="str">
        <f t="shared" si="7"/>
        <v/>
      </c>
      <c r="Q30" s="117">
        <f t="shared" si="8"/>
        <v>45945.77695</v>
      </c>
      <c r="R30" s="41">
        <f t="shared" si="9"/>
        <v>10</v>
      </c>
      <c r="S30" s="41">
        <f t="shared" si="10"/>
        <v>2025</v>
      </c>
      <c r="T30" s="41">
        <f t="shared" si="11"/>
        <v>-1510</v>
      </c>
      <c r="U30" s="41">
        <f t="shared" si="12"/>
        <v>1510</v>
      </c>
      <c r="V30" s="41" t="str">
        <f t="shared" si="13"/>
        <v/>
      </c>
      <c r="W30" s="41"/>
      <c r="X30" s="41" t="str">
        <f t="shared" ref="X30:AB30" si="37">IF($I30=X$12,$O30,"")</f>
        <v/>
      </c>
      <c r="Y30" s="41" t="str">
        <f t="shared" si="37"/>
        <v/>
      </c>
      <c r="Z30" s="41" t="str">
        <f t="shared" si="37"/>
        <v/>
      </c>
      <c r="AA30" s="41" t="str">
        <f t="shared" si="37"/>
        <v/>
      </c>
      <c r="AB30" s="41" t="str">
        <f t="shared" si="37"/>
        <v/>
      </c>
      <c r="AC30" s="41" t="str">
        <f>VLOOKUP(B30,'EST 2'!$B$14:$R$26,18,FALSE())</f>
        <v>#REF!</v>
      </c>
      <c r="AD30" s="41" t="str">
        <f t="shared" si="15"/>
        <v>-</v>
      </c>
      <c r="AE30" s="41" t="str">
        <f t="shared" si="16"/>
        <v>-</v>
      </c>
      <c r="AF30" s="41" t="str">
        <f t="shared" si="17"/>
        <v>-</v>
      </c>
      <c r="AG30" s="41" t="str">
        <f t="shared" si="18"/>
        <v>-</v>
      </c>
      <c r="AH30" s="41" t="str">
        <f t="shared" si="19"/>
        <v>-</v>
      </c>
      <c r="AI30" s="41" t="str">
        <f t="shared" si="20"/>
        <v/>
      </c>
      <c r="AJ30" s="117">
        <f t="shared" si="21"/>
        <v>45935.77695</v>
      </c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</row>
    <row r="31" ht="30.0" customHeight="1"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 t="str">
        <f>VLOOKUP(B31,'EST 3'!$B$14:$R$26,18,FALSE())</f>
        <v>#REF!</v>
      </c>
      <c r="AD31" s="41" t="str">
        <f t="array" ref="AD31">IF($I31&lt;AD$12,"-",SUM(INDIRECT(ADDRESS($AC31+"1",6,1,1,"EST 3")):INDIRECT(ADDRESS($AC31+"1",IF(X31="",17,X31+"5"),1,1,"EST 3")))/SUM(INDIRECT(ADDRESS($AC31,6,1,1,"EST 3")):INDIRECT(ADDRESS($AC31,IF(X31="",17,X31+"5"),1,1,"EST 3")))-1)</f>
        <v>-</v>
      </c>
      <c r="AE31" s="41" t="str">
        <f t="array" ref="AE31">IF($I31&lt;AE$12,"-",SUM(INDIRECT(ADDRESS($AC31+"1",22,1,1,"EST 3")):INDIRECT(ADDRESS($AC31+"1",IF(Y31="",33,Y31+"21"),1,1,"EST 3")))/SUM(INDIRECT(ADDRESS($AC31,22,1,1,"EST 3")):INDIRECT(ADDRESS($AC31,IF(Y31="",33,Y31+"21"),1,1,"EST 3")))-1)</f>
        <v>-</v>
      </c>
      <c r="AF31" s="41" t="str">
        <f t="array" ref="AF31">IF($I31&lt;AF$12,"-",SUM(INDIRECT(ADDRESS($AC31+"1",38,1,1,"EST 3")):INDIRECT(ADDRESS($AC31+"1",IF(Z31="",49,Z31+"37"),1,1,"EST 3")))/SUM(INDIRECT(ADDRESS($AC31,38,1,1,"EST 3")):INDIRECT(ADDRESS($AC31,IF(Z31="",49,Z31+"37"),1,1,"EST 3")))-1)</f>
        <v>-</v>
      </c>
      <c r="AG31" s="41" t="str">
        <f t="shared" si="18"/>
        <v>-</v>
      </c>
      <c r="AH31" s="41" t="str">
        <f t="array" ref="AH31">IF($I31&lt;AH$12,"-",SUM(INDIRECT(ADDRESS($AC31+"1",70,1,1,"EST 3")):INDIRECT(ADDRESS($AC31+"1",IF(AB31="",81,AB31+"69"),1,1,"EST 3")))/SUM(INDIRECT(ADDRESS($AC31,70,1,1,"EST 3")):INDIRECT(ADDRESS($AC31,IF(AB31="",81,AB31+"69"),1,1,"EST 3")))-1)</f>
        <v>-</v>
      </c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</row>
    <row r="32" ht="30.0" customHeight="1">
      <c r="A32" s="41"/>
      <c r="B32" s="41" t="s">
        <v>155</v>
      </c>
      <c r="C32" s="41" t="s">
        <v>6</v>
      </c>
      <c r="D32" s="41"/>
      <c r="E32" s="41"/>
      <c r="F32" s="41"/>
      <c r="G32" s="41"/>
      <c r="H32" s="41"/>
      <c r="I32" s="41">
        <f>DA!D13</f>
        <v>2025</v>
      </c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</row>
    <row r="33" ht="30.0" customHeight="1">
      <c r="A33" s="41"/>
      <c r="B33" s="41" t="str">
        <f>'EST 3'!B19</f>
        <v>Aumentar: Integração com marketplaces (Amazon, Mercado Livre, Shopee etc.)</v>
      </c>
      <c r="C33" s="41" t="str">
        <f>DA!K13</f>
        <v>Perspectiva de Clientes</v>
      </c>
      <c r="D33" s="41"/>
      <c r="E33" s="41"/>
      <c r="F33" s="41"/>
      <c r="G33" s="41"/>
      <c r="H33" s="41"/>
      <c r="I33" s="41">
        <f>IF(OR(DA!$D$15="5 anos",DA!$D$15="3 anos"),'PA 4'!I32+1,"")</f>
        <v>2026</v>
      </c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</row>
    <row r="34" ht="30.0" customHeight="1">
      <c r="A34" s="41"/>
      <c r="B34" s="41" t="str">
        <f>'EST 3'!B24</f>
        <v>Diminuir: Tempo de resposta do suporte</v>
      </c>
      <c r="C34" s="41" t="str">
        <f>DA!H24</f>
        <v>Perspectiva de Processos Internos</v>
      </c>
      <c r="D34" s="41"/>
      <c r="E34" s="41"/>
      <c r="F34" s="41"/>
      <c r="G34" s="41"/>
      <c r="H34" s="41"/>
      <c r="I34" s="41">
        <f>IF(OR(DA!$D$15="5 anos",DA!$D$15="3 anos"),'PA 4'!I33+1,"")</f>
        <v>2027</v>
      </c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</row>
    <row r="35" ht="30.0" customHeight="1">
      <c r="A35" s="41"/>
      <c r="B35" s="41"/>
      <c r="C35" s="41" t="str">
        <f>DA!K24</f>
        <v>Perspectiva de Aprendizagem</v>
      </c>
      <c r="D35" s="41"/>
      <c r="E35" s="41"/>
      <c r="F35" s="41"/>
      <c r="G35" s="41"/>
      <c r="H35" s="41"/>
      <c r="I35" s="41" t="str">
        <f>IF(DA!$D$15="3 anos","",IF(DA!$D$15="5 anos",I34+1,""))</f>
        <v/>
      </c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</row>
    <row r="36" ht="30.0" customHeight="1">
      <c r="A36" s="41"/>
      <c r="B36" s="41"/>
      <c r="C36" s="41"/>
      <c r="D36" s="41"/>
      <c r="E36" s="41"/>
      <c r="F36" s="41"/>
      <c r="G36" s="41"/>
      <c r="H36" s="41"/>
      <c r="I36" s="41" t="str">
        <f>IF(DA!$D$15="3 anos","",IF(DA!$D$15="5 anos",I35+1,""))</f>
        <v/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</row>
    <row r="37" ht="30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</row>
    <row r="38" ht="30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</row>
    <row r="39" ht="30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</row>
    <row r="40" ht="30.0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</row>
    <row r="41" ht="30.0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</row>
    <row r="42" ht="30.0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</row>
    <row r="43" ht="30.0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</row>
    <row r="44" ht="30.0" hidden="1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</row>
    <row r="45" ht="30.0" hidden="1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</row>
    <row r="46" ht="30.0" hidden="1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</row>
    <row r="47" ht="30.0" hidden="1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</row>
    <row r="48" ht="30.0" hidden="1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</row>
    <row r="49" ht="30.0" hidden="1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</row>
    <row r="50" ht="30.0" hidden="1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</row>
    <row r="51" ht="30.0" hidden="1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</row>
    <row r="52" ht="30.0" hidden="1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</row>
    <row r="53" ht="30.0" hidden="1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</row>
    <row r="54" ht="30.0" hidden="1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</row>
    <row r="55" ht="30.0" hidden="1" customHeight="1"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</row>
    <row r="56" ht="30.0" hidden="1" customHeight="1"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</row>
    <row r="57" ht="30.0" hidden="1" customHeight="1"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</row>
    <row r="58" ht="30.0" hidden="1" customHeight="1"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</row>
    <row r="59" ht="30.0" hidden="1" customHeight="1"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</row>
    <row r="60" ht="30.0" hidden="1" customHeight="1"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</row>
    <row r="61" ht="30.0" hidden="1" customHeight="1"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</row>
    <row r="62" ht="30.0" hidden="1" customHeight="1"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</row>
    <row r="63" ht="30.0" hidden="1" customHeight="1"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</row>
    <row r="64" ht="30.0" hidden="1" customHeight="1"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</row>
    <row r="65" ht="30.0" hidden="1" customHeight="1"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</row>
    <row r="66" ht="30.0" hidden="1" customHeight="1"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</row>
    <row r="67" ht="30.0" hidden="1" customHeight="1"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</row>
    <row r="68" ht="30.0" hidden="1" customHeight="1"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</row>
    <row r="69" ht="30.0" hidden="1" customHeight="1"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</row>
    <row r="70" ht="30.0" hidden="1" customHeight="1"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</row>
    <row r="71" ht="30.0" hidden="1" customHeight="1"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</row>
    <row r="72" ht="30.0" hidden="1" customHeight="1"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</row>
    <row r="73" ht="30.0" hidden="1" customHeight="1"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</row>
    <row r="74" ht="30.0" hidden="1" customHeight="1"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</row>
    <row r="75" ht="30.0" hidden="1" customHeight="1"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</row>
    <row r="76" ht="30.0" hidden="1" customHeight="1"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</row>
    <row r="77" ht="30.0" hidden="1" customHeight="1"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</row>
    <row r="78" ht="30.0" hidden="1" customHeight="1"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</row>
    <row r="79" ht="30.0" hidden="1" customHeight="1"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</row>
    <row r="80" ht="30.0" hidden="1" customHeight="1"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</row>
    <row r="81" ht="30.0" hidden="1" customHeight="1"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</row>
    <row r="82" ht="30.0" hidden="1" customHeight="1"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</row>
    <row r="83" ht="30.0" hidden="1" customHeight="1"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</row>
    <row r="84" ht="30.0" hidden="1" customHeight="1"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</row>
    <row r="85" ht="30.0" hidden="1" customHeight="1"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</row>
    <row r="86" ht="30.0" hidden="1" customHeight="1"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</row>
    <row r="87" ht="30.0" hidden="1" customHeight="1"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</row>
    <row r="88" ht="30.0" hidden="1" customHeight="1"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</row>
    <row r="89" ht="30.0" hidden="1" customHeight="1"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</row>
    <row r="90" ht="30.0" hidden="1" customHeight="1"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</row>
    <row r="91" ht="30.0" hidden="1" customHeight="1"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</row>
    <row r="92" ht="30.0" hidden="1" customHeight="1"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</row>
    <row r="93" ht="30.0" hidden="1" customHeight="1"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</row>
    <row r="94" ht="30.0" hidden="1" customHeight="1"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</row>
    <row r="95" ht="30.0" hidden="1" customHeight="1"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</row>
    <row r="96" ht="30.0" hidden="1" customHeight="1"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</row>
    <row r="97" ht="30.0" hidden="1" customHeight="1"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</row>
    <row r="98" ht="30.0" hidden="1" customHeight="1"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</row>
    <row r="99" ht="30.0" hidden="1" customHeight="1"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</row>
    <row r="100" ht="30.0" hidden="1" customHeight="1"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</row>
    <row r="101" ht="30.0" hidden="1" customHeight="1"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</row>
    <row r="102" ht="30.0" hidden="1" customHeight="1"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</row>
    <row r="103" ht="30.0" hidden="1" customHeight="1"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</row>
    <row r="104" ht="12.75" customHeight="1"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</row>
    <row r="105" ht="12.75" customHeight="1"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</row>
    <row r="106" ht="12.75" customHeight="1"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</row>
    <row r="107" ht="12.75" customHeight="1"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</row>
    <row r="108" ht="12.75" customHeight="1"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</row>
    <row r="109" ht="12.75" customHeight="1"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</row>
    <row r="110" ht="12.75" customHeight="1"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</row>
    <row r="111" ht="12.75" customHeight="1"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</row>
    <row r="112" ht="12.75" customHeight="1"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</row>
    <row r="113" ht="12.75" customHeight="1"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</row>
    <row r="114" ht="12.75" customHeight="1"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</row>
    <row r="115" ht="12.75" customHeight="1"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</row>
    <row r="116" ht="12.75" customHeight="1"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</row>
    <row r="117" ht="12.75" customHeight="1"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</row>
    <row r="118" ht="12.75" customHeight="1"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</row>
    <row r="119" ht="12.75" customHeight="1"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</row>
    <row r="120" ht="12.75" customHeight="1"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</row>
    <row r="121" ht="12.75" customHeight="1"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</row>
    <row r="122" ht="12.75" customHeight="1"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</row>
    <row r="123" ht="12.75" customHeight="1"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</row>
    <row r="124" ht="12.75" customHeight="1"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</row>
    <row r="125" ht="12.75" customHeight="1"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</row>
    <row r="126" ht="12.75" customHeight="1"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</row>
    <row r="127" ht="12.75" customHeight="1"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</row>
    <row r="128" ht="12.75" customHeight="1"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</row>
    <row r="129" ht="12.75" customHeight="1"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</row>
    <row r="130" ht="12.75" customHeight="1"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</row>
    <row r="131" ht="12.75" customHeight="1"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</row>
    <row r="132" ht="12.75" customHeight="1"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</row>
    <row r="133" ht="12.75" customHeight="1"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</row>
    <row r="134" ht="12.75" customHeight="1"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</row>
    <row r="135" ht="12.75" customHeight="1"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</row>
    <row r="136" ht="12.75" customHeight="1"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</row>
    <row r="137" ht="12.75" customHeight="1"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</row>
    <row r="138" ht="12.75" customHeight="1"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</row>
    <row r="139" ht="12.75" customHeight="1"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</row>
    <row r="140" ht="12.75" customHeight="1"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</row>
    <row r="141" ht="12.75" customHeight="1"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</row>
    <row r="142" ht="12.75" customHeight="1"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</row>
    <row r="143" ht="12.75" customHeight="1"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</row>
    <row r="144" ht="12.75" customHeight="1"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</row>
    <row r="145" ht="12.75" customHeight="1"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</row>
    <row r="146" ht="12.75" customHeight="1"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</row>
    <row r="147" ht="12.75" customHeight="1"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</row>
    <row r="148" ht="12.75" customHeight="1"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</row>
    <row r="149" ht="12.75" customHeight="1"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</row>
    <row r="150" ht="12.75" customHeight="1"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</row>
    <row r="151" ht="12.75" customHeight="1"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</row>
    <row r="152" ht="12.75" customHeight="1"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</row>
    <row r="153" ht="12.75" customHeight="1"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</row>
    <row r="154" ht="12.75" customHeight="1"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</row>
    <row r="155" ht="12.75" customHeight="1"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</row>
    <row r="156" ht="12.75" customHeight="1"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</row>
    <row r="157" ht="12.75" customHeight="1"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</row>
    <row r="158" ht="12.75" customHeight="1"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</row>
    <row r="159" ht="12.75" customHeight="1"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</row>
    <row r="160" ht="12.75" customHeight="1"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</row>
    <row r="161" ht="12.75" customHeight="1"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</row>
    <row r="162" ht="12.75" customHeight="1"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</row>
    <row r="163" ht="12.75" customHeight="1"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</row>
    <row r="164" ht="12.75" customHeight="1"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</row>
    <row r="165" ht="12.75" customHeight="1"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</row>
    <row r="166" ht="12.75" customHeight="1"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</row>
    <row r="167" ht="12.75" customHeight="1"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</row>
    <row r="168" ht="12.75" customHeight="1"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</row>
    <row r="169" ht="12.75" customHeight="1"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</row>
    <row r="170" ht="12.75" customHeight="1"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</row>
    <row r="171" ht="12.75" customHeight="1"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</row>
    <row r="172" ht="12.75" customHeight="1"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</row>
    <row r="173" ht="12.75" customHeight="1"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</row>
    <row r="174" ht="12.75" customHeight="1"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</row>
    <row r="175" ht="12.75" customHeight="1"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</row>
    <row r="176" ht="12.75" customHeight="1"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</row>
    <row r="177" ht="12.75" customHeight="1"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</row>
    <row r="178" ht="12.75" customHeight="1"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</row>
    <row r="179" ht="12.75" customHeight="1"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</row>
    <row r="180" ht="12.75" customHeight="1"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</row>
    <row r="181" ht="12.75" customHeight="1"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</row>
    <row r="182" ht="12.75" customHeight="1"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</row>
    <row r="183" ht="12.75" customHeight="1"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</row>
    <row r="184" ht="12.75" customHeight="1"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</row>
    <row r="185" ht="12.75" customHeight="1"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</row>
    <row r="186" ht="12.75" customHeight="1"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</row>
    <row r="187" ht="12.75" customHeight="1"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</row>
    <row r="188" ht="12.75" customHeight="1"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</row>
    <row r="189" ht="12.75" customHeight="1"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</row>
    <row r="190" ht="12.75" customHeight="1"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</row>
    <row r="191" ht="12.75" customHeight="1"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</row>
    <row r="192" ht="12.75" customHeight="1"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</row>
    <row r="193" ht="12.75" customHeight="1"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</row>
    <row r="194" ht="12.75" customHeight="1"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</row>
    <row r="195" ht="12.75" customHeight="1"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</row>
    <row r="196" ht="12.75" customHeight="1"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</row>
    <row r="197" ht="12.75" customHeight="1"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</row>
    <row r="198" ht="12.75" customHeight="1"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</row>
    <row r="199" ht="12.75" customHeight="1"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</row>
    <row r="200" ht="12.75" customHeight="1"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</row>
    <row r="201" ht="12.75" customHeight="1"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</row>
    <row r="202" ht="12.75" customHeight="1"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</row>
    <row r="203" ht="12.75" customHeight="1"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</row>
    <row r="204" ht="12.75" customHeight="1"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</row>
    <row r="205" ht="12.75" customHeight="1"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</row>
    <row r="206" ht="12.75" customHeight="1"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</row>
    <row r="207" ht="12.75" customHeight="1"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</row>
    <row r="208" ht="12.75" customHeight="1"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</row>
    <row r="209" ht="12.75" customHeight="1"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</row>
    <row r="210" ht="12.75" customHeight="1"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</row>
    <row r="211" ht="12.75" customHeight="1"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</row>
    <row r="212" ht="12.75" customHeight="1"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</row>
    <row r="213" ht="12.75" customHeight="1"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</row>
    <row r="214" ht="12.75" customHeight="1"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</row>
    <row r="215" ht="12.75" customHeight="1"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</row>
    <row r="216" ht="12.75" customHeight="1"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</row>
    <row r="217" ht="12.75" customHeight="1"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</row>
    <row r="218" ht="12.75" customHeight="1"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</row>
    <row r="219" ht="12.75" customHeight="1"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</row>
    <row r="220" ht="12.75" customHeight="1"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</row>
    <row r="221" ht="12.75" customHeight="1"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</row>
    <row r="222" ht="12.75" customHeight="1"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</row>
    <row r="223" ht="12.75" customHeight="1"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</row>
    <row r="224" ht="12.75" customHeight="1"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</row>
    <row r="225" ht="12.75" customHeight="1"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</row>
    <row r="226" ht="12.75" customHeight="1"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</row>
    <row r="227" ht="12.75" customHeight="1"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</row>
    <row r="228" ht="12.75" customHeight="1"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</row>
    <row r="229" ht="12.75" customHeight="1"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</row>
    <row r="230" ht="12.75" customHeight="1"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</row>
    <row r="231" ht="12.75" customHeight="1"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</row>
    <row r="232" ht="12.75" customHeight="1"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</row>
    <row r="233" ht="12.75" customHeight="1"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</row>
    <row r="234" ht="12.75" customHeight="1"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</row>
    <row r="235" ht="12.75" customHeight="1"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</row>
    <row r="236" ht="12.75" customHeight="1"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</row>
    <row r="237" ht="12.75" customHeight="1"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</row>
    <row r="238" ht="12.75" customHeight="1"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</row>
    <row r="239" ht="12.75" customHeight="1"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</row>
    <row r="240" ht="12.75" customHeight="1"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</row>
    <row r="241" ht="12.75" customHeight="1"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</row>
    <row r="242" ht="12.75" customHeight="1"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</row>
    <row r="243" ht="12.75" customHeight="1"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</row>
    <row r="244" ht="12.75" customHeight="1"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</row>
    <row r="245" ht="12.75" customHeight="1"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</row>
    <row r="246" ht="12.75" customHeight="1"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</row>
    <row r="247" ht="12.75" customHeight="1"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</row>
    <row r="248" ht="12.75" customHeight="1"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</row>
    <row r="249" ht="12.75" customHeight="1"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</row>
    <row r="250" ht="12.75" customHeight="1"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</row>
    <row r="251" ht="12.75" customHeight="1"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</row>
    <row r="252" ht="12.75" customHeight="1"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</row>
    <row r="253" ht="12.75" customHeight="1"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</row>
    <row r="254" ht="12.75" customHeight="1"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</row>
    <row r="255" ht="12.75" customHeight="1"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</row>
    <row r="256" ht="12.75" customHeight="1"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</row>
    <row r="257" ht="12.75" customHeight="1"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</row>
    <row r="258" ht="12.75" customHeight="1"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</row>
    <row r="259" ht="12.75" customHeight="1"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</row>
    <row r="260" ht="12.75" customHeight="1"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</row>
    <row r="261" ht="12.75" customHeight="1"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</row>
    <row r="262" ht="12.75" customHeight="1"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</row>
    <row r="263" ht="12.75" customHeight="1"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</row>
    <row r="264" ht="12.75" customHeight="1"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</row>
    <row r="265" ht="12.75" customHeight="1"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</row>
    <row r="266" ht="12.75" customHeight="1"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</row>
    <row r="267" ht="12.75" customHeight="1"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</row>
    <row r="268" ht="12.75" customHeight="1"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</row>
    <row r="269" ht="12.75" customHeight="1"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</row>
    <row r="270" ht="12.75" customHeight="1"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</row>
    <row r="271" ht="12.75" customHeight="1"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</row>
    <row r="272" ht="12.75" customHeight="1"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</row>
    <row r="273" ht="12.75" customHeight="1"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</row>
    <row r="274" ht="12.75" customHeight="1"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</row>
    <row r="275" ht="12.75" customHeight="1"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</row>
    <row r="276" ht="12.75" customHeight="1"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</row>
    <row r="277" ht="12.75" customHeight="1"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</row>
    <row r="278" ht="12.75" customHeight="1"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</row>
    <row r="279" ht="12.75" customHeight="1"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</row>
    <row r="280" ht="12.75" customHeight="1"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</row>
    <row r="281" ht="12.75" customHeight="1"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</row>
    <row r="282" ht="12.75" customHeight="1"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</row>
    <row r="283" ht="12.75" customHeight="1"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</row>
    <row r="284" ht="12.75" customHeight="1"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</row>
    <row r="285" ht="12.75" customHeight="1"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</row>
    <row r="286" ht="12.75" customHeight="1"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</row>
    <row r="287" ht="12.75" customHeight="1"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</row>
    <row r="288" ht="12.75" customHeight="1"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</row>
    <row r="289" ht="12.75" customHeight="1"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</row>
    <row r="290" ht="12.75" customHeight="1"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</row>
    <row r="291" ht="12.75" customHeight="1"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</row>
    <row r="292" ht="12.75" customHeight="1"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</row>
    <row r="293" ht="12.75" customHeight="1"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</row>
    <row r="294" ht="12.75" customHeight="1"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</row>
    <row r="295" ht="12.75" customHeight="1"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</row>
    <row r="296" ht="12.75" customHeight="1"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</row>
    <row r="297" ht="12.75" customHeight="1"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</row>
    <row r="298" ht="12.75" customHeight="1"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</row>
    <row r="299" ht="12.75" customHeight="1"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</row>
    <row r="300" ht="12.75" customHeight="1"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</row>
    <row r="301" ht="12.75" customHeight="1"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</row>
    <row r="302" ht="12.75" customHeight="1"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</row>
    <row r="303" ht="12.75" customHeight="1"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</row>
    <row r="304" ht="12.75" customHeight="1"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</row>
    <row r="305" ht="12.75" customHeight="1"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</row>
    <row r="306" ht="12.75" customHeight="1"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</row>
    <row r="307" ht="12.75" customHeight="1"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</row>
    <row r="308" ht="12.75" customHeight="1"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</row>
    <row r="309" ht="12.75" customHeight="1"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</row>
    <row r="310" ht="12.75" customHeight="1"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</row>
    <row r="311" ht="12.75" customHeight="1"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</row>
    <row r="312" ht="12.75" customHeight="1"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</row>
    <row r="313" ht="12.75" customHeight="1"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</row>
    <row r="314" ht="12.75" customHeight="1"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</row>
    <row r="315" ht="12.75" customHeight="1"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</row>
    <row r="316" ht="12.75" customHeight="1"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</row>
    <row r="317" ht="12.75" customHeight="1"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</row>
    <row r="318" ht="12.75" customHeight="1"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</row>
    <row r="319" ht="12.75" customHeight="1"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</row>
    <row r="320" ht="12.75" customHeight="1"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</row>
    <row r="321" ht="12.75" customHeight="1"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</row>
    <row r="322" ht="12.75" customHeight="1"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</row>
    <row r="323" ht="12.75" customHeight="1"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</row>
    <row r="324" ht="12.75" customHeight="1"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</row>
    <row r="325" ht="12.75" customHeight="1"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</row>
    <row r="326" ht="12.75" customHeight="1"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</row>
    <row r="327" ht="12.75" customHeight="1"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</row>
    <row r="328" ht="12.75" customHeight="1"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</row>
    <row r="329" ht="12.75" customHeight="1"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</row>
    <row r="330" ht="12.75" customHeight="1"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</row>
    <row r="331" ht="12.75" customHeight="1"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</row>
    <row r="332" ht="12.75" customHeight="1"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</row>
    <row r="333" ht="12.75" customHeight="1"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</row>
    <row r="334" ht="12.75" customHeight="1"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</row>
    <row r="335" ht="12.75" customHeight="1"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</row>
    <row r="336" ht="12.75" customHeight="1"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</row>
    <row r="337" ht="12.75" customHeight="1"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</row>
    <row r="338" ht="12.75" customHeight="1"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</row>
    <row r="339" ht="12.75" customHeight="1"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</row>
    <row r="340" ht="12.75" customHeight="1"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</row>
    <row r="341" ht="12.75" customHeight="1"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</row>
    <row r="342" ht="12.75" customHeight="1"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</row>
    <row r="343" ht="12.75" customHeight="1"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</row>
    <row r="344" ht="12.75" customHeight="1"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</row>
    <row r="345" ht="12.75" customHeight="1"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</row>
    <row r="346" ht="12.75" customHeight="1"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</row>
    <row r="347" ht="12.75" customHeight="1"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</row>
    <row r="348" ht="12.75" customHeight="1"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</row>
    <row r="349" ht="12.75" customHeight="1"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</row>
    <row r="350" ht="12.75" customHeight="1"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</row>
    <row r="351" ht="12.75" customHeight="1"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</row>
    <row r="352" ht="12.75" customHeight="1"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</row>
    <row r="353" ht="12.75" customHeight="1"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</row>
    <row r="354" ht="12.75" customHeight="1"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</row>
    <row r="355" ht="12.75" customHeight="1"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</row>
    <row r="356" ht="12.75" customHeight="1"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</row>
    <row r="357" ht="12.75" customHeight="1"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</row>
    <row r="358" ht="12.75" customHeight="1"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</row>
    <row r="359" ht="12.75" customHeight="1"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</row>
    <row r="360" ht="12.75" customHeight="1"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</row>
    <row r="361" ht="12.75" customHeight="1"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</row>
    <row r="362" ht="12.75" customHeight="1"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</row>
    <row r="363" ht="12.75" customHeight="1"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</row>
    <row r="364" ht="12.75" customHeight="1"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</row>
    <row r="365" ht="12.75" customHeight="1"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</row>
    <row r="366" ht="12.75" customHeight="1"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</row>
    <row r="367" ht="12.75" customHeight="1"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</row>
    <row r="368" ht="12.75" customHeight="1"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</row>
    <row r="369" ht="12.75" customHeight="1"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</row>
    <row r="370" ht="12.75" customHeight="1"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</row>
    <row r="371" ht="12.75" customHeight="1"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</row>
    <row r="372" ht="12.75" customHeight="1"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</row>
    <row r="373" ht="12.75" customHeight="1"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</row>
    <row r="374" ht="12.75" customHeight="1"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</row>
    <row r="375" ht="12.75" customHeight="1"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</row>
    <row r="376" ht="12.75" customHeight="1"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</row>
    <row r="377" ht="12.75" customHeight="1"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</row>
    <row r="378" ht="12.75" customHeight="1"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</row>
    <row r="379" ht="12.75" customHeight="1"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</row>
    <row r="380" ht="12.75" customHeight="1"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</row>
    <row r="381" ht="12.75" customHeight="1"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</row>
    <row r="382" ht="12.75" customHeight="1"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</row>
    <row r="383" ht="12.75" customHeight="1"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</row>
    <row r="384" ht="12.75" customHeight="1"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</row>
    <row r="385" ht="12.75" customHeight="1"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</row>
    <row r="386" ht="12.75" customHeight="1"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</row>
    <row r="387" ht="12.75" customHeight="1"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</row>
    <row r="388" ht="12.75" customHeight="1"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</row>
    <row r="389" ht="12.75" customHeight="1"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</row>
    <row r="390" ht="12.75" customHeight="1"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</row>
    <row r="391" ht="12.75" customHeight="1"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</row>
    <row r="392" ht="12.75" customHeight="1"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</row>
    <row r="393" ht="12.75" customHeight="1"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</row>
    <row r="394" ht="12.75" customHeight="1"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</row>
    <row r="395" ht="12.75" customHeight="1"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</row>
    <row r="396" ht="12.75" customHeight="1"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</row>
    <row r="397" ht="12.75" customHeight="1"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</row>
    <row r="398" ht="12.75" customHeight="1"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</row>
    <row r="399" ht="12.75" customHeight="1"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</row>
    <row r="400" ht="12.75" customHeight="1"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</row>
    <row r="401" ht="12.75" customHeight="1"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</row>
    <row r="402" ht="12.75" customHeight="1"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</row>
    <row r="403" ht="12.75" customHeight="1"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</row>
    <row r="404" ht="12.75" customHeight="1"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</row>
    <row r="405" ht="12.75" customHeight="1"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</row>
    <row r="406" ht="12.75" customHeight="1"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</row>
    <row r="407" ht="12.75" customHeight="1"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</row>
    <row r="408" ht="12.75" customHeight="1"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</row>
    <row r="409" ht="12.75" customHeight="1"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</row>
    <row r="410" ht="12.75" customHeight="1"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</row>
    <row r="411" ht="12.75" customHeight="1"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</row>
    <row r="412" ht="12.75" customHeight="1"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</row>
    <row r="413" ht="12.75" customHeight="1"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</row>
    <row r="414" ht="12.75" customHeight="1"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</row>
    <row r="415" ht="12.75" customHeight="1"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</row>
    <row r="416" ht="12.75" customHeight="1"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</row>
    <row r="417" ht="12.75" customHeight="1"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</row>
    <row r="418" ht="12.75" customHeight="1"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</row>
    <row r="419" ht="12.75" customHeight="1"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</row>
    <row r="420" ht="12.75" customHeight="1"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</row>
    <row r="421" ht="12.75" customHeight="1"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</row>
    <row r="422" ht="12.75" customHeight="1"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</row>
    <row r="423" ht="12.75" customHeight="1"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</row>
    <row r="424" ht="12.75" customHeight="1"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</row>
    <row r="425" ht="12.75" customHeight="1"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</row>
    <row r="426" ht="12.75" customHeight="1"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</row>
    <row r="427" ht="12.75" customHeight="1"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</row>
    <row r="428" ht="12.75" customHeight="1"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</row>
    <row r="429" ht="12.75" customHeight="1"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</row>
    <row r="430" ht="12.75" customHeight="1"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</row>
    <row r="431" ht="12.75" customHeight="1"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</row>
    <row r="432" ht="12.75" customHeight="1"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</row>
    <row r="433" ht="12.75" customHeight="1"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</row>
    <row r="434" ht="12.75" customHeight="1"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</row>
    <row r="435" ht="12.75" customHeight="1"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</row>
    <row r="436" ht="12.75" customHeight="1"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</row>
    <row r="437" ht="12.75" customHeight="1"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</row>
    <row r="438" ht="12.75" customHeight="1"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</row>
    <row r="439" ht="12.75" customHeight="1"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</row>
    <row r="440" ht="12.75" customHeight="1"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</row>
    <row r="441" ht="12.75" customHeight="1"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</row>
    <row r="442" ht="12.75" customHeight="1"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</row>
    <row r="443" ht="12.75" customHeight="1"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</row>
    <row r="444" ht="12.75" customHeight="1"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</row>
    <row r="445" ht="12.75" customHeight="1"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</row>
    <row r="446" ht="12.75" customHeight="1"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</row>
    <row r="447" ht="12.75" customHeight="1"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</row>
    <row r="448" ht="12.75" customHeight="1"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</row>
    <row r="449" ht="12.75" customHeight="1"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</row>
    <row r="450" ht="12.75" customHeight="1"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</row>
    <row r="451" ht="12.75" customHeight="1"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</row>
    <row r="452" ht="12.75" customHeight="1"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</row>
    <row r="453" ht="12.75" customHeight="1"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</row>
    <row r="454" ht="12.75" customHeight="1"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</row>
    <row r="455" ht="12.75" customHeight="1"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</row>
    <row r="456" ht="12.75" customHeight="1"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</row>
    <row r="457" ht="12.75" customHeight="1"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</row>
    <row r="458" ht="12.75" customHeight="1"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</row>
    <row r="459" ht="12.75" customHeight="1"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</row>
    <row r="460" ht="12.75" customHeight="1"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</row>
    <row r="461" ht="12.75" customHeight="1"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</row>
    <row r="462" ht="12.75" customHeight="1"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</row>
    <row r="463" ht="12.75" customHeight="1"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</row>
    <row r="464" ht="12.75" customHeight="1"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</row>
    <row r="465" ht="12.75" customHeight="1"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</row>
    <row r="466" ht="12.75" customHeight="1"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</row>
    <row r="467" ht="12.75" customHeight="1"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</row>
    <row r="468" ht="12.75" customHeight="1"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</row>
    <row r="469" ht="12.75" customHeight="1"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</row>
    <row r="470" ht="12.75" customHeight="1"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</row>
    <row r="471" ht="12.75" customHeight="1"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</row>
    <row r="472" ht="12.75" customHeight="1"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</row>
    <row r="473" ht="12.75" customHeight="1"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</row>
    <row r="474" ht="12.75" customHeight="1"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</row>
    <row r="475" ht="12.75" customHeight="1"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</row>
    <row r="476" ht="12.75" customHeight="1"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</row>
    <row r="477" ht="12.75" customHeight="1"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</row>
    <row r="478" ht="12.75" customHeight="1"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</row>
    <row r="479" ht="12.75" customHeight="1"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</row>
    <row r="480" ht="12.75" customHeight="1"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</row>
    <row r="481" ht="12.75" customHeight="1"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</row>
    <row r="482" ht="12.75" customHeight="1"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</row>
    <row r="483" ht="12.75" customHeight="1"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</row>
    <row r="484" ht="12.75" customHeight="1"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</row>
    <row r="485" ht="12.75" customHeight="1"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</row>
    <row r="486" ht="12.75" customHeight="1"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</row>
    <row r="487" ht="12.75" customHeight="1"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</row>
    <row r="488" ht="12.75" customHeight="1"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</row>
    <row r="489" ht="12.75" customHeight="1"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</row>
    <row r="490" ht="12.75" customHeight="1"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</row>
    <row r="491" ht="12.75" customHeight="1"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</row>
    <row r="492" ht="12.75" customHeight="1"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</row>
    <row r="493" ht="12.75" customHeight="1"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</row>
    <row r="494" ht="12.75" customHeight="1"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</row>
    <row r="495" ht="12.75" customHeight="1"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</row>
    <row r="496" ht="12.75" customHeight="1"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</row>
    <row r="497" ht="12.75" customHeight="1"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</row>
    <row r="498" ht="12.75" customHeight="1"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</row>
    <row r="499" ht="12.75" customHeight="1"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</row>
    <row r="500" ht="12.75" customHeight="1"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</row>
    <row r="501" ht="12.75" customHeight="1"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</row>
    <row r="502" ht="12.75" customHeight="1"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</row>
    <row r="503" ht="12.75" customHeight="1"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</row>
    <row r="504" ht="12.75" customHeight="1"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</row>
    <row r="505" ht="12.75" customHeight="1"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</row>
    <row r="506" ht="12.75" customHeight="1"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</row>
    <row r="507" ht="12.75" customHeight="1"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</row>
    <row r="508" ht="12.75" customHeight="1"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</row>
    <row r="509" ht="12.75" customHeight="1"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</row>
    <row r="510" ht="12.75" customHeight="1"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</row>
    <row r="511" ht="12.75" customHeight="1"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</row>
    <row r="512" ht="12.75" customHeight="1"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</row>
    <row r="513" ht="12.75" customHeight="1"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</row>
    <row r="514" ht="12.75" customHeight="1"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</row>
    <row r="515" ht="12.75" customHeight="1"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</row>
    <row r="516" ht="12.75" customHeight="1"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</row>
    <row r="517" ht="12.75" customHeight="1"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</row>
    <row r="518" ht="12.75" customHeight="1"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</row>
    <row r="519" ht="12.75" customHeight="1"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</row>
    <row r="520" ht="12.75" customHeight="1"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</row>
    <row r="521" ht="12.75" customHeight="1"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</row>
    <row r="522" ht="12.75" customHeight="1"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</row>
    <row r="523" ht="12.75" customHeight="1"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</row>
    <row r="524" ht="12.75" customHeight="1"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</row>
    <row r="525" ht="12.75" customHeight="1"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</row>
    <row r="526" ht="12.75" customHeight="1"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</row>
    <row r="527" ht="12.75" customHeight="1"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</row>
    <row r="528" ht="12.75" customHeight="1"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</row>
    <row r="529" ht="12.75" customHeight="1"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</row>
    <row r="530" ht="12.75" customHeight="1"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</row>
    <row r="531" ht="12.75" customHeight="1"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</row>
    <row r="532" ht="12.75" customHeight="1"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</row>
    <row r="533" ht="12.75" customHeight="1"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</row>
    <row r="534" ht="12.75" customHeight="1"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</row>
    <row r="535" ht="12.75" customHeight="1"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</row>
    <row r="536" ht="12.75" customHeight="1"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</row>
    <row r="537" ht="12.75" customHeight="1"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</row>
    <row r="538" ht="12.75" customHeight="1"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</row>
    <row r="539" ht="12.75" customHeight="1"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</row>
    <row r="540" ht="12.75" customHeight="1"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</row>
    <row r="541" ht="12.75" customHeight="1"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</row>
    <row r="542" ht="12.75" customHeight="1"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</row>
    <row r="543" ht="12.75" customHeight="1"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</row>
    <row r="544" ht="12.75" customHeight="1"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</row>
    <row r="545" ht="12.75" customHeight="1"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</row>
    <row r="546" ht="12.75" customHeight="1"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</row>
    <row r="547" ht="12.75" customHeight="1"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</row>
    <row r="548" ht="12.75" customHeight="1"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</row>
    <row r="549" ht="12.75" customHeight="1"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</row>
    <row r="550" ht="12.75" customHeight="1"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</row>
    <row r="551" ht="12.75" customHeight="1"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</row>
    <row r="552" ht="12.75" customHeight="1"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</row>
    <row r="553" ht="12.75" customHeight="1"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</row>
    <row r="554" ht="12.75" customHeight="1"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</row>
    <row r="555" ht="12.75" customHeight="1"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</row>
    <row r="556" ht="12.75" customHeight="1"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</row>
    <row r="557" ht="12.75" customHeight="1"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</row>
    <row r="558" ht="12.75" customHeight="1"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</row>
    <row r="559" ht="12.75" customHeight="1"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</row>
    <row r="560" ht="12.75" customHeight="1"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</row>
    <row r="561" ht="12.75" customHeight="1"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</row>
    <row r="562" ht="12.75" customHeight="1"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</row>
    <row r="563" ht="12.75" customHeight="1"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</row>
    <row r="564" ht="12.75" customHeight="1"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</row>
    <row r="565" ht="12.75" customHeight="1"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</row>
    <row r="566" ht="12.75" customHeight="1"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</row>
    <row r="567" ht="12.75" customHeight="1"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</row>
    <row r="568" ht="12.75" customHeight="1"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</row>
    <row r="569" ht="12.75" customHeight="1"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</row>
    <row r="570" ht="12.75" customHeight="1"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</row>
    <row r="571" ht="12.75" customHeight="1"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</row>
    <row r="572" ht="12.75" customHeight="1"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</row>
    <row r="573" ht="12.75" customHeight="1"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</row>
    <row r="574" ht="12.75" customHeight="1"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</row>
    <row r="575" ht="12.75" customHeight="1"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</row>
    <row r="576" ht="12.75" customHeight="1"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</row>
    <row r="577" ht="12.75" customHeight="1"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</row>
    <row r="578" ht="12.75" customHeight="1"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</row>
    <row r="579" ht="12.75" customHeight="1"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</row>
    <row r="580" ht="12.75" customHeight="1"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</row>
    <row r="581" ht="12.75" customHeight="1"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</row>
    <row r="582" ht="12.75" customHeight="1"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</row>
    <row r="583" ht="12.75" customHeight="1"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</row>
    <row r="584" ht="12.75" customHeight="1"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</row>
    <row r="585" ht="12.75" customHeight="1"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</row>
    <row r="586" ht="12.75" customHeight="1"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</row>
    <row r="587" ht="12.75" customHeight="1"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</row>
    <row r="588" ht="12.75" customHeight="1"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</row>
    <row r="589" ht="12.75" customHeight="1"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</row>
    <row r="590" ht="12.75" customHeight="1"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</row>
    <row r="591" ht="12.75" customHeight="1"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</row>
    <row r="592" ht="12.75" customHeight="1"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</row>
    <row r="593" ht="12.75" customHeight="1"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</row>
    <row r="594" ht="12.75" customHeight="1"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</row>
    <row r="595" ht="12.75" customHeight="1"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</row>
    <row r="596" ht="12.75" customHeight="1"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</row>
    <row r="597" ht="12.75" customHeight="1"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</row>
    <row r="598" ht="12.75" customHeight="1"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</row>
    <row r="599" ht="12.75" customHeight="1"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</row>
    <row r="600" ht="12.75" customHeight="1"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</row>
    <row r="601" ht="12.75" customHeight="1"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</row>
    <row r="602" ht="12.75" customHeight="1"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</row>
    <row r="603" ht="12.75" customHeight="1"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</row>
    <row r="604" ht="12.75" customHeight="1"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</row>
    <row r="605" ht="12.75" customHeight="1"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</row>
    <row r="606" ht="12.75" customHeight="1"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</row>
    <row r="607" ht="12.75" customHeight="1"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</row>
    <row r="608" ht="12.75" customHeight="1"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</row>
    <row r="609" ht="12.75" customHeight="1"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</row>
    <row r="610" ht="12.75" customHeight="1"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</row>
    <row r="611" ht="12.75" customHeight="1"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</row>
    <row r="612" ht="12.75" customHeight="1"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</row>
    <row r="613" ht="12.75" customHeight="1"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</row>
    <row r="614" ht="12.75" customHeight="1"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</row>
    <row r="615" ht="12.75" customHeight="1"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</row>
    <row r="616" ht="12.75" customHeight="1"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</row>
    <row r="617" ht="12.75" customHeight="1"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</row>
    <row r="618" ht="12.75" customHeight="1"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</row>
    <row r="619" ht="12.75" customHeight="1"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</row>
    <row r="620" ht="12.75" customHeight="1"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</row>
    <row r="621" ht="12.75" customHeight="1"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</row>
    <row r="622" ht="12.75" customHeight="1"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</row>
    <row r="623" ht="12.75" customHeight="1"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</row>
    <row r="624" ht="12.75" customHeight="1"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</row>
    <row r="625" ht="12.75" customHeight="1"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</row>
    <row r="626" ht="12.75" customHeight="1"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</row>
    <row r="627" ht="12.75" customHeight="1"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</row>
    <row r="628" ht="12.75" customHeight="1"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</row>
    <row r="629" ht="12.75" customHeight="1"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</row>
    <row r="630" ht="12.75" customHeight="1"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</row>
    <row r="631" ht="12.75" customHeight="1"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</row>
    <row r="632" ht="12.75" customHeight="1"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</row>
    <row r="633" ht="12.75" customHeight="1"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</row>
    <row r="634" ht="12.75" customHeight="1"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</row>
    <row r="635" ht="12.75" customHeight="1"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</row>
    <row r="636" ht="12.75" customHeight="1"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</row>
    <row r="637" ht="12.75" customHeight="1"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</row>
    <row r="638" ht="12.75" customHeight="1"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</row>
    <row r="639" ht="12.75" customHeight="1"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</row>
    <row r="640" ht="12.75" customHeight="1"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</row>
    <row r="641" ht="12.75" customHeight="1"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</row>
    <row r="642" ht="12.75" customHeight="1"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</row>
    <row r="643" ht="12.75" customHeight="1"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</row>
    <row r="644" ht="12.75" customHeight="1"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</row>
    <row r="645" ht="12.75" customHeight="1"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</row>
    <row r="646" ht="12.75" customHeight="1"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</row>
    <row r="647" ht="12.75" customHeight="1"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</row>
    <row r="648" ht="12.75" customHeight="1"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</row>
    <row r="649" ht="12.75" customHeight="1"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</row>
    <row r="650" ht="12.75" customHeight="1"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</row>
    <row r="651" ht="12.75" customHeight="1"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</row>
    <row r="652" ht="12.75" customHeight="1"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</row>
    <row r="653" ht="12.75" customHeight="1"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</row>
    <row r="654" ht="12.75" customHeight="1"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</row>
    <row r="655" ht="12.75" customHeight="1"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</row>
    <row r="656" ht="12.75" customHeight="1"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</row>
    <row r="657" ht="12.75" customHeight="1"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</row>
    <row r="658" ht="12.75" customHeight="1"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</row>
    <row r="659" ht="12.75" customHeight="1"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</row>
    <row r="660" ht="12.75" customHeight="1"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</row>
    <row r="661" ht="12.75" customHeight="1"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</row>
    <row r="662" ht="12.75" customHeight="1"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</row>
    <row r="663" ht="12.75" customHeight="1"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</row>
    <row r="664" ht="12.75" customHeight="1"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</row>
    <row r="665" ht="12.75" customHeight="1"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</row>
    <row r="666" ht="12.75" customHeight="1"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</row>
    <row r="667" ht="12.75" customHeight="1"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</row>
    <row r="668" ht="12.75" customHeight="1"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</row>
    <row r="669" ht="12.75" customHeight="1"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</row>
    <row r="670" ht="12.75" customHeight="1"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</row>
    <row r="671" ht="12.75" customHeight="1"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</row>
    <row r="672" ht="12.75" customHeight="1"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</row>
    <row r="673" ht="12.75" customHeight="1"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</row>
    <row r="674" ht="12.75" customHeight="1"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</row>
    <row r="675" ht="12.75" customHeight="1"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</row>
    <row r="676" ht="12.75" customHeight="1"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</row>
    <row r="677" ht="12.75" customHeight="1"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</row>
    <row r="678" ht="12.75" customHeight="1"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</row>
    <row r="679" ht="12.75" customHeight="1"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</row>
    <row r="680" ht="12.75" customHeight="1"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</row>
    <row r="681" ht="12.75" customHeight="1"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</row>
    <row r="682" ht="12.75" customHeight="1"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</row>
    <row r="683" ht="12.75" customHeight="1"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</row>
    <row r="684" ht="12.75" customHeight="1"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</row>
    <row r="685" ht="12.75" customHeight="1"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</row>
    <row r="686" ht="12.75" customHeight="1"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</row>
    <row r="687" ht="12.75" customHeight="1"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</row>
    <row r="688" ht="12.75" customHeight="1"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</row>
    <row r="689" ht="12.75" customHeight="1"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</row>
    <row r="690" ht="12.75" customHeight="1"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</row>
    <row r="691" ht="12.75" customHeight="1"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</row>
    <row r="692" ht="12.75" customHeight="1"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</row>
    <row r="693" ht="12.75" customHeight="1"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</row>
    <row r="694" ht="12.75" customHeight="1"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</row>
    <row r="695" ht="12.75" customHeight="1"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</row>
    <row r="696" ht="12.75" customHeight="1"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</row>
    <row r="697" ht="12.75" customHeight="1"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</row>
    <row r="698" ht="12.75" customHeight="1"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</row>
    <row r="699" ht="12.75" customHeight="1"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</row>
    <row r="700" ht="12.75" customHeight="1"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</row>
    <row r="701" ht="12.75" customHeight="1"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</row>
    <row r="702" ht="12.75" customHeight="1"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</row>
    <row r="703" ht="12.75" customHeight="1"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</row>
    <row r="704" ht="12.75" customHeight="1"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</row>
    <row r="705" ht="12.75" customHeight="1"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</row>
    <row r="706" ht="12.75" customHeight="1"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</row>
    <row r="707" ht="12.75" customHeight="1"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</row>
    <row r="708" ht="12.75" customHeight="1"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</row>
    <row r="709" ht="12.75" customHeight="1"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</row>
    <row r="710" ht="12.75" customHeight="1"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</row>
    <row r="711" ht="12.75" customHeight="1"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</row>
    <row r="712" ht="12.75" customHeight="1"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</row>
    <row r="713" ht="12.75" customHeight="1"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</row>
    <row r="714" ht="12.75" customHeight="1"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</row>
    <row r="715" ht="12.75" customHeight="1"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</row>
    <row r="716" ht="12.75" customHeight="1"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</row>
    <row r="717" ht="12.75" customHeight="1"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</row>
    <row r="718" ht="12.75" customHeight="1"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</row>
    <row r="719" ht="12.75" customHeight="1"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</row>
    <row r="720" ht="12.75" customHeight="1"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</row>
    <row r="721" ht="12.75" customHeight="1"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</row>
    <row r="722" ht="12.75" customHeight="1"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</row>
    <row r="723" ht="12.75" customHeight="1"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</row>
    <row r="724" ht="12.75" customHeight="1"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</row>
    <row r="725" ht="12.75" customHeight="1"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</row>
    <row r="726" ht="12.75" customHeight="1"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</row>
    <row r="727" ht="12.75" customHeight="1"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</row>
    <row r="728" ht="12.75" customHeight="1"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</row>
    <row r="729" ht="12.75" customHeight="1"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</row>
    <row r="730" ht="12.75" customHeight="1"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</row>
    <row r="731" ht="12.75" customHeight="1"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</row>
    <row r="732" ht="12.75" customHeight="1"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</row>
    <row r="733" ht="12.75" customHeight="1"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</row>
    <row r="734" ht="12.75" customHeight="1"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</row>
    <row r="735" ht="12.75" customHeight="1"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</row>
    <row r="736" ht="12.75" customHeight="1"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</row>
    <row r="737" ht="12.75" customHeight="1"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</row>
    <row r="738" ht="12.75" customHeight="1"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</row>
    <row r="739" ht="12.75" customHeight="1"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</row>
    <row r="740" ht="12.75" customHeight="1"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</row>
    <row r="741" ht="12.75" customHeight="1"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</row>
    <row r="742" ht="12.75" customHeight="1"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</row>
    <row r="743" ht="12.75" customHeight="1"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</row>
    <row r="744" ht="12.75" customHeight="1"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</row>
    <row r="745" ht="12.75" customHeight="1"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</row>
    <row r="746" ht="12.75" customHeight="1"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</row>
    <row r="747" ht="12.75" customHeight="1"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</row>
    <row r="748" ht="12.75" customHeight="1"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</row>
    <row r="749" ht="12.75" customHeight="1"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</row>
    <row r="750" ht="12.75" customHeight="1"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</row>
    <row r="751" ht="12.75" customHeight="1"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</row>
    <row r="752" ht="12.75" customHeight="1"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</row>
    <row r="753" ht="12.75" customHeight="1"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</row>
    <row r="754" ht="12.75" customHeight="1"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</row>
    <row r="755" ht="12.75" customHeight="1"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</row>
    <row r="756" ht="12.75" customHeight="1"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</row>
    <row r="757" ht="12.75" customHeight="1"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</row>
    <row r="758" ht="12.75" customHeight="1"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</row>
    <row r="759" ht="12.75" customHeight="1"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</row>
    <row r="760" ht="12.75" customHeight="1"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</row>
    <row r="761" ht="12.75" customHeight="1"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</row>
    <row r="762" ht="12.75" customHeight="1"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</row>
    <row r="763" ht="12.75" customHeight="1"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</row>
    <row r="764" ht="12.75" customHeight="1"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</row>
    <row r="765" ht="12.75" customHeight="1"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</row>
    <row r="766" ht="12.75" customHeight="1"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</row>
    <row r="767" ht="12.75" customHeight="1"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</row>
    <row r="768" ht="12.75" customHeight="1"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</row>
    <row r="769" ht="12.75" customHeight="1"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</row>
    <row r="770" ht="12.75" customHeight="1"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</row>
    <row r="771" ht="12.75" customHeight="1"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</row>
    <row r="772" ht="12.75" customHeight="1"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</row>
    <row r="773" ht="12.75" customHeight="1"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</row>
    <row r="774" ht="12.75" customHeight="1"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</row>
    <row r="775" ht="12.75" customHeight="1"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</row>
    <row r="776" ht="12.75" customHeight="1"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</row>
    <row r="777" ht="12.75" customHeight="1"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</row>
    <row r="778" ht="12.75" customHeight="1"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</row>
    <row r="779" ht="12.75" customHeight="1"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</row>
    <row r="780" ht="12.75" customHeight="1"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</row>
    <row r="781" ht="12.75" customHeight="1"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</row>
    <row r="782" ht="12.75" customHeight="1"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</row>
    <row r="783" ht="12.75" customHeight="1"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</row>
    <row r="784" ht="12.75" customHeight="1"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</row>
    <row r="785" ht="12.75" customHeight="1"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</row>
    <row r="786" ht="12.75" customHeight="1"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</row>
    <row r="787" ht="12.75" customHeight="1"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</row>
    <row r="788" ht="12.75" customHeight="1"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</row>
    <row r="789" ht="12.75" customHeight="1"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</row>
    <row r="790" ht="12.75" customHeight="1"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</row>
    <row r="791" ht="12.75" customHeight="1"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</row>
    <row r="792" ht="12.75" customHeight="1"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</row>
    <row r="793" ht="12.75" customHeight="1"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</row>
    <row r="794" ht="12.75" customHeight="1"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</row>
    <row r="795" ht="12.75" customHeight="1"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</row>
    <row r="796" ht="12.75" customHeight="1"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</row>
    <row r="797" ht="12.75" customHeight="1"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</row>
    <row r="798" ht="12.75" customHeight="1"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</row>
    <row r="799" ht="12.75" customHeight="1"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</row>
    <row r="800" ht="12.75" customHeight="1"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</row>
    <row r="801" ht="12.75" customHeight="1"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</row>
    <row r="802" ht="12.75" customHeight="1"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</row>
    <row r="803" ht="12.75" customHeight="1"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</row>
    <row r="804" ht="12.75" customHeight="1"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</row>
    <row r="805" ht="12.75" customHeight="1"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</row>
    <row r="806" ht="12.75" customHeight="1"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</row>
    <row r="807" ht="12.75" customHeight="1"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</row>
    <row r="808" ht="12.75" customHeight="1"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</row>
    <row r="809" ht="12.75" customHeight="1"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</row>
    <row r="810" ht="12.75" customHeight="1"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</row>
    <row r="811" ht="12.75" customHeight="1"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</row>
    <row r="812" ht="12.75" customHeight="1"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</row>
    <row r="813" ht="12.75" customHeight="1"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</row>
    <row r="814" ht="12.75" customHeight="1"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</row>
    <row r="815" ht="12.75" customHeight="1"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</row>
    <row r="816" ht="12.75" customHeight="1"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</row>
    <row r="817" ht="12.75" customHeight="1"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</row>
    <row r="818" ht="12.75" customHeight="1"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</row>
    <row r="819" ht="12.75" customHeight="1"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</row>
    <row r="820" ht="12.75" customHeight="1"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</row>
    <row r="821" ht="12.75" customHeight="1"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</row>
    <row r="822" ht="12.75" customHeight="1"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</row>
    <row r="823" ht="12.75" customHeight="1"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</row>
    <row r="824" ht="12.75" customHeight="1"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</row>
    <row r="825" ht="12.75" customHeight="1"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</row>
    <row r="826" ht="12.75" customHeight="1"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</row>
    <row r="827" ht="12.75" customHeight="1"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</row>
    <row r="828" ht="12.75" customHeight="1"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</row>
    <row r="829" ht="12.75" customHeight="1"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</row>
    <row r="830" ht="12.75" customHeight="1"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</row>
    <row r="831" ht="12.75" customHeight="1"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</row>
    <row r="832" ht="12.75" customHeight="1"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</row>
    <row r="833" ht="12.75" customHeight="1"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</row>
    <row r="834" ht="12.75" customHeight="1"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</row>
    <row r="835" ht="12.75" customHeight="1"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</row>
    <row r="836" ht="12.75" customHeight="1"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</row>
    <row r="837" ht="12.75" customHeight="1"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</row>
    <row r="838" ht="12.75" customHeight="1"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</row>
    <row r="839" ht="12.75" customHeight="1"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</row>
    <row r="840" ht="12.75" customHeight="1"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</row>
    <row r="841" ht="12.75" customHeight="1"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</row>
    <row r="842" ht="12.75" customHeight="1"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</row>
    <row r="843" ht="12.75" customHeight="1"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</row>
    <row r="844" ht="12.75" customHeight="1"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</row>
    <row r="845" ht="12.75" customHeight="1"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</row>
    <row r="846" ht="12.75" customHeight="1"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</row>
    <row r="847" ht="12.75" customHeight="1"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</row>
    <row r="848" ht="12.75" customHeight="1"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</row>
    <row r="849" ht="12.75" customHeight="1"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</row>
    <row r="850" ht="12.75" customHeight="1"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</row>
    <row r="851" ht="12.75" customHeight="1"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</row>
    <row r="852" ht="12.75" customHeight="1"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</row>
    <row r="853" ht="12.75" customHeight="1"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</row>
    <row r="854" ht="12.75" customHeight="1"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</row>
    <row r="855" ht="12.75" customHeight="1"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</row>
    <row r="856" ht="12.75" customHeight="1"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</row>
    <row r="857" ht="12.75" customHeight="1"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</row>
    <row r="858" ht="12.75" customHeight="1"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</row>
    <row r="859" ht="12.75" customHeight="1"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</row>
    <row r="860" ht="12.75" customHeight="1"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</row>
    <row r="861" ht="12.75" customHeight="1"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</row>
    <row r="862" ht="12.75" customHeight="1"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</row>
    <row r="863" ht="12.75" customHeight="1"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</row>
    <row r="864" ht="12.75" customHeight="1"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</row>
    <row r="865" ht="12.75" customHeight="1"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</row>
    <row r="866" ht="12.75" customHeight="1"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</row>
    <row r="867" ht="12.75" customHeight="1"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</row>
    <row r="868" ht="12.75" customHeight="1"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</row>
    <row r="869" ht="12.75" customHeight="1"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</row>
    <row r="870" ht="12.75" customHeight="1"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</row>
    <row r="871" ht="12.75" customHeight="1"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</row>
    <row r="872" ht="12.75" customHeight="1"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</row>
    <row r="873" ht="12.75" customHeight="1"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</row>
    <row r="874" ht="12.75" customHeight="1"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</row>
    <row r="875" ht="12.75" customHeight="1"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</row>
    <row r="876" ht="12.75" customHeight="1"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</row>
    <row r="877" ht="12.75" customHeight="1"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</row>
    <row r="878" ht="12.75" customHeight="1"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</row>
    <row r="879" ht="12.75" customHeight="1"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</row>
    <row r="880" ht="12.75" customHeight="1"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</row>
    <row r="881" ht="12.75" customHeight="1"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</row>
    <row r="882" ht="12.75" customHeight="1"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</row>
    <row r="883" ht="12.75" customHeight="1"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</row>
    <row r="884" ht="12.75" customHeight="1"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</row>
    <row r="885" ht="12.75" customHeight="1"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</row>
    <row r="886" ht="12.75" customHeight="1"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</row>
    <row r="887" ht="12.75" customHeight="1"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</row>
    <row r="888" ht="12.75" customHeight="1"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</row>
    <row r="889" ht="12.75" customHeight="1"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</row>
    <row r="890" ht="12.75" customHeight="1"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</row>
    <row r="891" ht="12.75" customHeight="1"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</row>
    <row r="892" ht="12.75" customHeight="1"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</row>
    <row r="893" ht="12.75" customHeight="1"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</row>
    <row r="894" ht="12.75" customHeight="1"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</row>
    <row r="895" ht="12.75" customHeight="1"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</row>
    <row r="896" ht="12.75" customHeight="1"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</row>
    <row r="897" ht="12.75" customHeight="1"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</row>
    <row r="898" ht="12.75" customHeight="1"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</row>
    <row r="899" ht="12.75" customHeight="1"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</row>
    <row r="900" ht="12.75" customHeight="1"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</row>
    <row r="901" ht="12.75" customHeight="1"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</row>
    <row r="902" ht="12.75" customHeight="1"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</row>
    <row r="903" ht="12.75" customHeight="1"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</row>
    <row r="904" ht="12.75" customHeight="1"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</row>
    <row r="905" ht="12.75" customHeight="1"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</row>
    <row r="906" ht="12.75" customHeight="1"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</row>
    <row r="907" ht="12.75" customHeight="1"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</row>
    <row r="908" ht="12.75" customHeight="1"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</row>
    <row r="909" ht="12.75" customHeight="1"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</row>
    <row r="910" ht="12.75" customHeight="1"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</row>
    <row r="911" ht="12.75" customHeight="1"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</row>
    <row r="912" ht="12.75" customHeight="1"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</row>
    <row r="913" ht="12.75" customHeight="1"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</row>
    <row r="914" ht="12.75" customHeight="1"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</row>
    <row r="915" ht="12.75" customHeight="1"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</row>
    <row r="916" ht="12.75" customHeight="1"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</row>
    <row r="917" ht="12.75" customHeight="1"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</row>
    <row r="918" ht="12.75" customHeight="1"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</row>
    <row r="919" ht="12.75" customHeight="1"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</row>
    <row r="920" ht="12.75" customHeight="1"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</row>
    <row r="921" ht="12.75" customHeight="1"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</row>
    <row r="922" ht="12.75" customHeight="1"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</row>
    <row r="923" ht="12.75" customHeight="1"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</row>
    <row r="924" ht="12.75" customHeight="1"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</row>
    <row r="925" ht="12.75" customHeight="1"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</row>
    <row r="926" ht="12.75" customHeight="1"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</row>
    <row r="927" ht="12.75" customHeight="1"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</row>
    <row r="928" ht="12.75" customHeight="1"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</row>
    <row r="929" ht="12.75" customHeight="1"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</row>
    <row r="930" ht="12.75" customHeight="1"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</row>
    <row r="931" ht="12.75" customHeight="1"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</row>
    <row r="932" ht="12.75" customHeight="1"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</row>
    <row r="933" ht="12.75" customHeight="1"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</row>
    <row r="934" ht="12.75" customHeight="1"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</row>
    <row r="935" ht="12.75" customHeight="1"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</row>
    <row r="936" ht="12.75" customHeight="1"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</row>
    <row r="937" ht="12.75" customHeight="1"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</row>
    <row r="938" ht="12.75" customHeight="1"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</row>
    <row r="939" ht="12.75" customHeight="1"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</row>
    <row r="940" ht="12.75" customHeight="1"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</row>
    <row r="941" ht="12.75" customHeight="1"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</row>
    <row r="942" ht="12.75" customHeight="1"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</row>
    <row r="943" ht="12.75" customHeight="1"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</row>
    <row r="944" ht="12.75" customHeight="1"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</row>
    <row r="945" ht="12.75" customHeight="1"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</row>
    <row r="946" ht="12.75" customHeight="1"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</row>
    <row r="947" ht="12.75" customHeight="1"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</row>
    <row r="948" ht="12.75" customHeight="1"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</row>
    <row r="949" ht="12.75" customHeight="1"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</row>
    <row r="950" ht="12.75" customHeight="1"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</row>
    <row r="951" ht="12.75" customHeight="1"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</row>
    <row r="952" ht="12.75" customHeight="1"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</row>
    <row r="953" ht="12.75" customHeight="1"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</row>
    <row r="954" ht="12.75" customHeight="1"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</row>
    <row r="955" ht="12.75" customHeight="1"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</row>
    <row r="956" ht="12.75" customHeight="1"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</row>
    <row r="957" ht="12.75" customHeight="1"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</row>
    <row r="958" ht="12.75" customHeight="1"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</row>
    <row r="959" ht="12.75" customHeight="1"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</row>
    <row r="960" ht="12.75" customHeight="1"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</row>
    <row r="961" ht="12.75" customHeight="1"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</row>
    <row r="962" ht="12.75" customHeight="1"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</row>
    <row r="963" ht="12.75" customHeight="1"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</row>
    <row r="964" ht="12.75" customHeight="1"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</row>
    <row r="965" ht="12.75" customHeight="1"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</row>
    <row r="966" ht="12.75" customHeight="1"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</row>
    <row r="967" ht="12.75" customHeight="1"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</row>
    <row r="968" ht="12.75" customHeight="1"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</row>
    <row r="969" ht="12.75" customHeight="1"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</row>
    <row r="970" ht="12.75" customHeight="1"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</row>
    <row r="971" ht="12.75" customHeight="1"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</row>
    <row r="972" ht="12.75" customHeight="1"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</row>
    <row r="973" ht="12.75" customHeight="1"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</row>
    <row r="974" ht="12.75" customHeight="1"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</row>
    <row r="975" ht="12.75" customHeight="1"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</row>
    <row r="976" ht="12.75" customHeight="1"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</row>
    <row r="977" ht="12.75" customHeight="1"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</row>
    <row r="978" ht="12.75" customHeight="1"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</row>
    <row r="979" ht="12.75" customHeight="1"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</row>
    <row r="980" ht="12.75" customHeight="1"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</row>
    <row r="981" ht="12.75" customHeight="1"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</row>
    <row r="982" ht="12.75" customHeight="1"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</row>
    <row r="983" ht="12.75" customHeight="1"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</row>
    <row r="984" ht="12.75" customHeight="1"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</row>
    <row r="985" ht="12.75" customHeight="1"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</row>
    <row r="986" ht="12.75" customHeight="1"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</row>
    <row r="987" ht="12.75" customHeight="1"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</row>
    <row r="988" ht="12.75" customHeight="1"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</row>
    <row r="989" ht="12.75" customHeight="1"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</row>
    <row r="990" ht="12.75" customHeight="1"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</row>
    <row r="991" ht="12.75" customHeight="1"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</row>
    <row r="992" ht="12.75" customHeight="1"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</row>
    <row r="993" ht="12.75" customHeight="1"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</row>
    <row r="994" ht="12.75" customHeight="1"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</row>
    <row r="995" ht="12.75" customHeight="1"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</row>
    <row r="996" ht="12.75" customHeight="1"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</row>
    <row r="997" ht="12.75" customHeight="1"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</row>
    <row r="998" ht="12.75" customHeight="1"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</row>
    <row r="999" ht="12.75" customHeight="1"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</row>
    <row r="1000" ht="12.75" customHeight="1"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</row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25:C25"/>
  </mergeCells>
  <conditionalFormatting sqref="K13:K30">
    <cfRule type="expression" dxfId="9" priority="1">
      <formula>ISERROR(K13)</formula>
    </cfRule>
  </conditionalFormatting>
  <conditionalFormatting sqref="J15">
    <cfRule type="expression" dxfId="1" priority="2">
      <formula>L15=1</formula>
    </cfRule>
  </conditionalFormatting>
  <conditionalFormatting sqref="J15">
    <cfRule type="expression" dxfId="10" priority="3">
      <formula>T15&gt;2</formula>
    </cfRule>
  </conditionalFormatting>
  <conditionalFormatting sqref="J15">
    <cfRule type="expression" dxfId="11" priority="4">
      <formula>OR(T15&gt;0,T15=0)</formula>
    </cfRule>
  </conditionalFormatting>
  <conditionalFormatting sqref="J15">
    <cfRule type="expression" dxfId="0" priority="5">
      <formula>T15&lt;0</formula>
    </cfRule>
  </conditionalFormatting>
  <conditionalFormatting sqref="J14">
    <cfRule type="expression" dxfId="1" priority="6">
      <formula>L14=1</formula>
    </cfRule>
  </conditionalFormatting>
  <conditionalFormatting sqref="J14">
    <cfRule type="expression" dxfId="10" priority="7">
      <formula>T14&gt;2</formula>
    </cfRule>
  </conditionalFormatting>
  <conditionalFormatting sqref="J14">
    <cfRule type="expression" dxfId="11" priority="8">
      <formula>OR(T14&gt;0,T14=0)</formula>
    </cfRule>
  </conditionalFormatting>
  <conditionalFormatting sqref="J14">
    <cfRule type="expression" dxfId="0" priority="9">
      <formula>T14&lt;0</formula>
    </cfRule>
  </conditionalFormatting>
  <conditionalFormatting sqref="J13 J16:J30">
    <cfRule type="expression" dxfId="1" priority="10">
      <formula>L13=1</formula>
    </cfRule>
  </conditionalFormatting>
  <conditionalFormatting sqref="J13 J16:J30">
    <cfRule type="expression" dxfId="10" priority="11">
      <formula>T13&gt;2</formula>
    </cfRule>
  </conditionalFormatting>
  <conditionalFormatting sqref="J13 J16:J30">
    <cfRule type="expression" dxfId="11" priority="12">
      <formula>OR(T13&gt;0,T13=0)</formula>
    </cfRule>
  </conditionalFormatting>
  <conditionalFormatting sqref="J13 J16:J30">
    <cfRule type="expression" dxfId="0" priority="13">
      <formula>T13&lt;0</formula>
    </cfRule>
  </conditionalFormatting>
  <dataValidations>
    <dataValidation type="list" allowBlank="1" showErrorMessage="1" sqref="I13:I30">
      <formula1>$I$32:$I$36</formula1>
    </dataValidation>
    <dataValidation type="list" allowBlank="1" showErrorMessage="1" sqref="H13:H30">
      <formula1>"Janeiro,Fevereiro,Março,Abril,Maio,Junho,Julho,Agosto,Setembro,Outubro,Novembro,Dezembro"</formula1>
    </dataValidation>
    <dataValidation type="list" allowBlank="1" showErrorMessage="1" sqref="B13:B30">
      <formula1>$B$32:$B$34</formula1>
    </dataValidation>
  </dataValidations>
  <printOptions horizontalCentered="1"/>
  <pageMargins bottom="0.7875" footer="0.0" header="0.0" left="0.315277777777778" right="0.315277777777778" top="1.18125"/>
  <pageSetup paperSize="9" orientation="landscape"/>
  <headerFooter>
    <oddHeader>&amp;C&amp;A - Perspectiva Processos Internos</oddHeader>
    <oddFooter>&amp;Lffc000RESTRITO000000 - PH Transportes&amp;CBSC_1.3 by 305699CRIATIVIDADE&amp;R&amp;F  -  Impresso em &amp;D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2.86"/>
    <col customWidth="1" min="3" max="3" width="14.43"/>
    <col customWidth="1" min="4" max="4" width="50.0"/>
    <col customWidth="1" min="5" max="5" width="17.14"/>
    <col customWidth="1" min="6" max="6" width="21.43"/>
    <col customWidth="1" min="7" max="7" width="62.0"/>
    <col customWidth="1" min="8" max="8" width="11.43"/>
    <col customWidth="1" min="9" max="9" width="6.43"/>
    <col customWidth="1" min="10" max="10" width="15.57"/>
    <col customWidth="1" min="11" max="11" width="11.86"/>
    <col customWidth="1" min="12" max="12" width="5.43"/>
    <col customWidth="1" min="13" max="14" width="9.14"/>
    <col customWidth="1" min="15" max="15" width="9.43"/>
    <col customWidth="1" min="16" max="16" width="11.57"/>
    <col customWidth="1" min="17" max="17" width="17.14"/>
    <col customWidth="1" min="18" max="19" width="9.14"/>
    <col customWidth="1" min="20" max="20" width="13.14"/>
    <col customWidth="1" min="21" max="22" width="10.0"/>
    <col customWidth="1" min="23" max="36" width="9.14"/>
    <col customWidth="1" hidden="1" min="37" max="39" width="11.57"/>
    <col customWidth="1" hidden="1" min="40" max="56" width="9.14"/>
  </cols>
  <sheetData>
    <row r="1" ht="12.75" customHeight="1"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</row>
    <row r="2" ht="12.75" customHeight="1"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  <c r="AI2" s="90"/>
    </row>
    <row r="3" ht="12.75" customHeight="1"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</row>
    <row r="4" ht="1.5" customHeight="1"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ht="3.0" customHeight="1"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90"/>
      <c r="AH6" s="90"/>
      <c r="AI6" s="90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ht="1.5" customHeight="1"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0"/>
      <c r="AF8" s="90"/>
      <c r="AG8" s="90"/>
      <c r="AH8" s="90"/>
      <c r="AI8" s="90"/>
    </row>
    <row r="9" ht="24.75" customHeight="1"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0"/>
      <c r="AF9" s="90"/>
      <c r="AG9" s="90"/>
      <c r="AH9" s="90"/>
      <c r="AI9" s="90"/>
    </row>
    <row r="10" ht="21.0" customHeight="1"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</row>
    <row r="11" ht="15.0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</row>
    <row r="12" ht="36.75" customHeight="1">
      <c r="A12" s="103"/>
      <c r="B12" s="104" t="s">
        <v>148</v>
      </c>
      <c r="C12" s="105"/>
      <c r="D12" s="106" t="s">
        <v>108</v>
      </c>
      <c r="E12" s="107" t="s">
        <v>109</v>
      </c>
      <c r="F12" s="107" t="s">
        <v>149</v>
      </c>
      <c r="G12" s="107" t="s">
        <v>111</v>
      </c>
      <c r="H12" s="108" t="s">
        <v>112</v>
      </c>
      <c r="I12" s="108" t="s">
        <v>113</v>
      </c>
      <c r="J12" s="108" t="s">
        <v>114</v>
      </c>
      <c r="K12" s="108" t="s">
        <v>115</v>
      </c>
      <c r="L12" s="109" t="s">
        <v>116</v>
      </c>
      <c r="M12" s="41"/>
      <c r="N12" s="41"/>
      <c r="O12" s="90" t="s">
        <v>117</v>
      </c>
      <c r="P12" s="90" t="s">
        <v>118</v>
      </c>
      <c r="Q12" s="90" t="s">
        <v>119</v>
      </c>
      <c r="R12" s="90" t="s">
        <v>120</v>
      </c>
      <c r="S12" s="90" t="s">
        <v>121</v>
      </c>
      <c r="T12" s="90"/>
      <c r="U12" s="90" t="s">
        <v>122</v>
      </c>
      <c r="V12" s="90" t="s">
        <v>123</v>
      </c>
      <c r="W12" s="90"/>
      <c r="X12" s="90">
        <f>DA!D13</f>
        <v>2025</v>
      </c>
      <c r="Y12" s="90">
        <f t="shared" ref="Y12:AB12" si="1">X12+1</f>
        <v>2026</v>
      </c>
      <c r="Z12" s="90">
        <f t="shared" si="1"/>
        <v>2027</v>
      </c>
      <c r="AA12" s="90">
        <f t="shared" si="1"/>
        <v>2028</v>
      </c>
      <c r="AB12" s="90">
        <f t="shared" si="1"/>
        <v>2029</v>
      </c>
      <c r="AC12" s="90"/>
      <c r="AD12" s="90">
        <f t="shared" ref="AD12:AH12" si="2">X12</f>
        <v>2025</v>
      </c>
      <c r="AE12" s="90">
        <f t="shared" si="2"/>
        <v>2026</v>
      </c>
      <c r="AF12" s="90">
        <f t="shared" si="2"/>
        <v>2027</v>
      </c>
      <c r="AG12" s="90">
        <f t="shared" si="2"/>
        <v>2028</v>
      </c>
      <c r="AH12" s="90">
        <f t="shared" si="2"/>
        <v>2029</v>
      </c>
      <c r="AI12" s="90"/>
      <c r="AJ12" s="41" t="s">
        <v>124</v>
      </c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</row>
    <row r="13" ht="30.0" customHeight="1">
      <c r="A13" s="110"/>
      <c r="B13" s="129" t="s">
        <v>106</v>
      </c>
      <c r="C13" s="130"/>
      <c r="D13" s="30" t="s">
        <v>160</v>
      </c>
      <c r="E13" s="30" t="s">
        <v>161</v>
      </c>
      <c r="F13" s="30" t="s">
        <v>127</v>
      </c>
      <c r="G13" s="87" t="s">
        <v>162</v>
      </c>
      <c r="H13" s="80" t="s">
        <v>147</v>
      </c>
      <c r="I13" s="113">
        <v>2020.0</v>
      </c>
      <c r="J13" s="131" t="str">
        <f t="shared" ref="J13:J30" si="4">IF(L13=1,"Concluído",IF(P13="","",IF(T13=0,"Vence esse mês",IF(T13&gt;=3,"Faltam "&amp;T13&amp;" meses",IF(T13=2,"Faltam 2 meses",IF(T13=1,"Falta 1 mês",IF(T13=-1,ABS(T13)&amp;" mês de atraso",ABS(T13)&amp;" meses de atraso")))))))</f>
        <v>58 meses de atraso</v>
      </c>
      <c r="K13" s="115">
        <f t="shared" ref="K13:K30" si="5">IF(L13=1,"Concluído",AI13)</f>
        <v>-1779.776946</v>
      </c>
      <c r="L13" s="116">
        <v>0.98</v>
      </c>
      <c r="M13" s="41" t="s">
        <v>129</v>
      </c>
      <c r="N13" s="41">
        <v>1.0</v>
      </c>
      <c r="O13" s="90">
        <f t="shared" ref="O13:O30" si="6">IF(ISERROR(VLOOKUP(H13,$M$13:$N$24,2,FALSE())),"",VLOOKUP(H13,$M$13:$N$24,2,FALSE()))</f>
        <v>12</v>
      </c>
      <c r="P13" s="90" t="str">
        <f t="shared" ref="P13:P30" si="7">IF(O13="","","1/"&amp;O13&amp;"/"&amp;I13)</f>
        <v>1/12/2020</v>
      </c>
      <c r="Q13" s="132">
        <f t="shared" ref="Q13:Q30" si="8">NOW()</f>
        <v>45945.77695</v>
      </c>
      <c r="R13" s="90">
        <f t="shared" ref="R13:R30" si="9">MONTH(Q13)</f>
        <v>10</v>
      </c>
      <c r="S13" s="90">
        <f t="shared" ref="S13:S30" si="10">YEAR(Q13)</f>
        <v>2025</v>
      </c>
      <c r="T13" s="90">
        <f t="shared" ref="T13:T30" si="11">IF(U13&lt;&gt;"",-U13,V13)</f>
        <v>-58</v>
      </c>
      <c r="U13" s="90">
        <f t="shared" ref="U13:U30" si="12">IF(I13&gt;$S$13,"",((YEAR(NOW())-YEAR(P13))*12+MONTH(NOW())-MONTH(P13)))</f>
        <v>58</v>
      </c>
      <c r="V13" s="90" t="str">
        <f t="shared" ref="V13:V30" si="13">IF(U13&lt;&gt;"","",((YEAR(P13)-YEAR($Q$13))*12+MONTH(P13)-MONTH($Q$13)))</f>
        <v/>
      </c>
      <c r="W13" s="90"/>
      <c r="X13" s="90" t="str">
        <f t="shared" ref="X13:AB13" si="3">IF($I13=X$12,$O13,"")</f>
        <v/>
      </c>
      <c r="Y13" s="90" t="str">
        <f t="shared" si="3"/>
        <v/>
      </c>
      <c r="Z13" s="90" t="str">
        <f t="shared" si="3"/>
        <v/>
      </c>
      <c r="AA13" s="90" t="str">
        <f t="shared" si="3"/>
        <v/>
      </c>
      <c r="AB13" s="90" t="str">
        <f t="shared" si="3"/>
        <v/>
      </c>
      <c r="AC13" s="90" t="str">
        <f>VLOOKUP(B13,'EST 2'!$B$14:$R$26,18,FALSE())</f>
        <v>#REF!</v>
      </c>
      <c r="AD13" s="90" t="str">
        <f t="shared" ref="AD13:AD30" si="15">IF($I13&lt;AD$12,"-",SUM(INDIRECT(ADDRESS($AC13+"1",6,1,1,"EST 2")):INDIRECT(ADDRESS($AC13+"1",IF(X13="",17,X13+"5"),1,1,"EST 2")))/SUM(INDIRECT(ADDRESS($AC13,6,1,1,"EST 2")):INDIRECT(ADDRESS($AC13,IF(X13="",17,X13+"5"),1,1,"EST 2")))-1)</f>
        <v>-</v>
      </c>
      <c r="AE13" s="90" t="str">
        <f t="shared" ref="AE13:AE30" si="16">IF($I13&lt;AE$12,"-",SUM(INDIRECT(ADDRESS($AC13+"1",22,1,1,"EST 2")):INDIRECT(ADDRESS($AC13+"1",IF(Y13="",33,Y13+"21"),1,1,"EST 2")))/SUM(INDIRECT(ADDRESS($AC13,22,1,1,"EST 2")):INDIRECT(ADDRESS($AC13,IF(Y13="",33,Y13+"21"),1,1,"EST 2")))-1)</f>
        <v>-</v>
      </c>
      <c r="AF13" s="90" t="str">
        <f t="shared" ref="AF13:AF30" si="17">IF($I13&lt;AF$12,"-",SUM(INDIRECT(ADDRESS($AC13+"1",38,1,1,"EST 2")):INDIRECT(ADDRESS($AC13+"1",IF(Z13="",49,Z13+"37"),1,1,"EST 2")))/SUM(INDIRECT(ADDRESS($AC13,38,1,1,"EST 2")):INDIRECT(ADDRESS($AC13,IF(Z13="",49,Z13+"37"),1,1,"EST 2")))-1)</f>
        <v>-</v>
      </c>
      <c r="AG13" s="90" t="str">
        <f t="shared" ref="AG13:AG30" si="18">IF($I13&lt;AG$12,"-",SUM(INDIRECT(ADDRESS($AC13+"1",54,1,1,"EST 2")):INDIRECT(ADDRESS($AC13+"1",IF(AA13="",65,AA13+"53"),1,1,"EST 2")))/SUM(INDIRECT(ADDRESS($AC13,54,1,1,"EST 2")):INDIRECT(ADDRESS($AC13,IF(AA13="",65,AA13+"53"),1,1,"EST 2")))-1)</f>
        <v>-</v>
      </c>
      <c r="AH13" s="90" t="str">
        <f t="shared" ref="AH13:AH30" si="19">IF($I13&lt;AH$12,"-",SUM(INDIRECT(ADDRESS($AC13+"1",70,1,1,"EST 2")):INDIRECT(ADDRESS($AC13+"1",IF(AB13="",81,AB13+"69"),1,1,"EST 2")))/SUM(INDIRECT(ADDRESS($AC13,70,1,1,"EST 2")):INDIRECT(ADDRESS($AC13,IF(AB13="",81,AB13+"69"),1,1,"EST 2")))-1)</f>
        <v>-</v>
      </c>
      <c r="AI13" s="133">
        <f t="shared" ref="AI13:AI30" si="20">IF(P13="","",P13-Q13)</f>
        <v>-1779.776946</v>
      </c>
      <c r="AJ13" s="117">
        <f t="shared" ref="AJ13:AJ30" si="21">Q13-R13</f>
        <v>45935.77695</v>
      </c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</row>
    <row r="14" ht="30.0" customHeight="1">
      <c r="B14" s="119"/>
      <c r="C14" s="17"/>
      <c r="D14" s="120"/>
      <c r="E14" s="120"/>
      <c r="F14" s="120"/>
      <c r="G14" s="121"/>
      <c r="H14" s="122"/>
      <c r="I14" s="123"/>
      <c r="J14" s="124" t="str">
        <f t="shared" si="4"/>
        <v/>
      </c>
      <c r="K14" s="115" t="str">
        <f t="shared" si="5"/>
        <v/>
      </c>
      <c r="L14" s="125"/>
      <c r="M14" s="41" t="s">
        <v>134</v>
      </c>
      <c r="N14" s="41">
        <v>2.0</v>
      </c>
      <c r="O14" s="90" t="str">
        <f t="shared" si="6"/>
        <v/>
      </c>
      <c r="P14" s="90" t="str">
        <f t="shared" si="7"/>
        <v/>
      </c>
      <c r="Q14" s="132">
        <f t="shared" si="8"/>
        <v>45945.77695</v>
      </c>
      <c r="R14" s="90">
        <f t="shared" si="9"/>
        <v>10</v>
      </c>
      <c r="S14" s="90">
        <f t="shared" si="10"/>
        <v>2025</v>
      </c>
      <c r="T14" s="90">
        <f t="shared" si="11"/>
        <v>-1510</v>
      </c>
      <c r="U14" s="90">
        <f t="shared" si="12"/>
        <v>1510</v>
      </c>
      <c r="V14" s="90" t="str">
        <f t="shared" si="13"/>
        <v/>
      </c>
      <c r="W14" s="90"/>
      <c r="X14" s="90" t="str">
        <f t="shared" ref="X14:AB14" si="14">IF($I14=X$12,$O14,"")</f>
        <v/>
      </c>
      <c r="Y14" s="90" t="str">
        <f t="shared" si="14"/>
        <v/>
      </c>
      <c r="Z14" s="90" t="str">
        <f t="shared" si="14"/>
        <v/>
      </c>
      <c r="AA14" s="90" t="str">
        <f t="shared" si="14"/>
        <v/>
      </c>
      <c r="AB14" s="90" t="str">
        <f t="shared" si="14"/>
        <v/>
      </c>
      <c r="AC14" s="90" t="str">
        <f>VLOOKUP(B14,'EST 2'!$B$14:$R$26,18,FALSE())</f>
        <v>#REF!</v>
      </c>
      <c r="AD14" s="90" t="str">
        <f t="shared" si="15"/>
        <v>-</v>
      </c>
      <c r="AE14" s="90" t="str">
        <f t="shared" si="16"/>
        <v>-</v>
      </c>
      <c r="AF14" s="90" t="str">
        <f t="shared" si="17"/>
        <v>-</v>
      </c>
      <c r="AG14" s="90" t="str">
        <f t="shared" si="18"/>
        <v>-</v>
      </c>
      <c r="AH14" s="90" t="str">
        <f t="shared" si="19"/>
        <v>-</v>
      </c>
      <c r="AI14" s="90" t="str">
        <f t="shared" si="20"/>
        <v/>
      </c>
      <c r="AJ14" s="117">
        <f t="shared" si="21"/>
        <v>45935.77695</v>
      </c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</row>
    <row r="15" ht="30.0" customHeight="1">
      <c r="B15" s="119"/>
      <c r="C15" s="17"/>
      <c r="D15" s="120"/>
      <c r="E15" s="120"/>
      <c r="F15" s="120"/>
      <c r="G15" s="121"/>
      <c r="H15" s="122"/>
      <c r="I15" s="123"/>
      <c r="J15" s="124" t="str">
        <f t="shared" si="4"/>
        <v/>
      </c>
      <c r="K15" s="115" t="str">
        <f t="shared" si="5"/>
        <v/>
      </c>
      <c r="L15" s="125"/>
      <c r="M15" s="41" t="s">
        <v>139</v>
      </c>
      <c r="N15" s="41">
        <v>3.0</v>
      </c>
      <c r="O15" s="90" t="str">
        <f t="shared" si="6"/>
        <v/>
      </c>
      <c r="P15" s="90" t="str">
        <f t="shared" si="7"/>
        <v/>
      </c>
      <c r="Q15" s="132">
        <f t="shared" si="8"/>
        <v>45945.77695</v>
      </c>
      <c r="R15" s="90">
        <f t="shared" si="9"/>
        <v>10</v>
      </c>
      <c r="S15" s="90">
        <f t="shared" si="10"/>
        <v>2025</v>
      </c>
      <c r="T15" s="90">
        <f t="shared" si="11"/>
        <v>-1510</v>
      </c>
      <c r="U15" s="90">
        <f t="shared" si="12"/>
        <v>1510</v>
      </c>
      <c r="V15" s="90" t="str">
        <f t="shared" si="13"/>
        <v/>
      </c>
      <c r="W15" s="90"/>
      <c r="X15" s="90" t="str">
        <f t="shared" ref="X15:AB15" si="22">IF($I15=X$12,$O15,"")</f>
        <v/>
      </c>
      <c r="Y15" s="90" t="str">
        <f t="shared" si="22"/>
        <v/>
      </c>
      <c r="Z15" s="90" t="str">
        <f t="shared" si="22"/>
        <v/>
      </c>
      <c r="AA15" s="90" t="str">
        <f t="shared" si="22"/>
        <v/>
      </c>
      <c r="AB15" s="90" t="str">
        <f t="shared" si="22"/>
        <v/>
      </c>
      <c r="AC15" s="90" t="str">
        <f>VLOOKUP(B15,'EST 2'!$B$14:$R$26,18,FALSE())</f>
        <v>#REF!</v>
      </c>
      <c r="AD15" s="90" t="str">
        <f t="shared" si="15"/>
        <v>-</v>
      </c>
      <c r="AE15" s="90" t="str">
        <f t="shared" si="16"/>
        <v>-</v>
      </c>
      <c r="AF15" s="90" t="str">
        <f t="shared" si="17"/>
        <v>-</v>
      </c>
      <c r="AG15" s="90" t="str">
        <f t="shared" si="18"/>
        <v>-</v>
      </c>
      <c r="AH15" s="90" t="str">
        <f t="shared" si="19"/>
        <v>-</v>
      </c>
      <c r="AI15" s="90" t="str">
        <f t="shared" si="20"/>
        <v/>
      </c>
      <c r="AJ15" s="117">
        <f t="shared" si="21"/>
        <v>45935.77695</v>
      </c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</row>
    <row r="16" ht="30.0" customHeight="1">
      <c r="B16" s="119"/>
      <c r="C16" s="17"/>
      <c r="D16" s="120"/>
      <c r="E16" s="120"/>
      <c r="F16" s="120"/>
      <c r="G16" s="121"/>
      <c r="H16" s="122"/>
      <c r="I16" s="123"/>
      <c r="J16" s="124" t="str">
        <f t="shared" si="4"/>
        <v/>
      </c>
      <c r="K16" s="115" t="str">
        <f t="shared" si="5"/>
        <v/>
      </c>
      <c r="L16" s="125"/>
      <c r="M16" s="41" t="s">
        <v>140</v>
      </c>
      <c r="N16" s="41">
        <v>4.0</v>
      </c>
      <c r="O16" s="90" t="str">
        <f t="shared" si="6"/>
        <v/>
      </c>
      <c r="P16" s="90" t="str">
        <f t="shared" si="7"/>
        <v/>
      </c>
      <c r="Q16" s="132">
        <f t="shared" si="8"/>
        <v>45945.77695</v>
      </c>
      <c r="R16" s="90">
        <f t="shared" si="9"/>
        <v>10</v>
      </c>
      <c r="S16" s="90">
        <f t="shared" si="10"/>
        <v>2025</v>
      </c>
      <c r="T16" s="90">
        <f t="shared" si="11"/>
        <v>-1510</v>
      </c>
      <c r="U16" s="90">
        <f t="shared" si="12"/>
        <v>1510</v>
      </c>
      <c r="V16" s="90" t="str">
        <f t="shared" si="13"/>
        <v/>
      </c>
      <c r="W16" s="90"/>
      <c r="X16" s="90" t="str">
        <f t="shared" ref="X16:AB16" si="23">IF($I16=X$12,$O16,"")</f>
        <v/>
      </c>
      <c r="Y16" s="90" t="str">
        <f t="shared" si="23"/>
        <v/>
      </c>
      <c r="Z16" s="90" t="str">
        <f t="shared" si="23"/>
        <v/>
      </c>
      <c r="AA16" s="90" t="str">
        <f t="shared" si="23"/>
        <v/>
      </c>
      <c r="AB16" s="90" t="str">
        <f t="shared" si="23"/>
        <v/>
      </c>
      <c r="AC16" s="90" t="str">
        <f>VLOOKUP(B16,'EST 2'!$B$14:$R$26,18,FALSE())</f>
        <v>#REF!</v>
      </c>
      <c r="AD16" s="90" t="str">
        <f t="shared" si="15"/>
        <v>-</v>
      </c>
      <c r="AE16" s="90" t="str">
        <f t="shared" si="16"/>
        <v>-</v>
      </c>
      <c r="AF16" s="90" t="str">
        <f t="shared" si="17"/>
        <v>-</v>
      </c>
      <c r="AG16" s="90" t="str">
        <f t="shared" si="18"/>
        <v>-</v>
      </c>
      <c r="AH16" s="90" t="str">
        <f t="shared" si="19"/>
        <v>-</v>
      </c>
      <c r="AI16" s="90" t="str">
        <f t="shared" si="20"/>
        <v/>
      </c>
      <c r="AJ16" s="117">
        <f t="shared" si="21"/>
        <v>45935.77695</v>
      </c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</row>
    <row r="17" ht="30.0" customHeight="1">
      <c r="B17" s="119"/>
      <c r="C17" s="17"/>
      <c r="D17" s="120"/>
      <c r="E17" s="120"/>
      <c r="F17" s="120"/>
      <c r="G17" s="121"/>
      <c r="H17" s="122"/>
      <c r="I17" s="123"/>
      <c r="J17" s="124" t="str">
        <f t="shared" si="4"/>
        <v/>
      </c>
      <c r="K17" s="115" t="str">
        <f t="shared" si="5"/>
        <v/>
      </c>
      <c r="L17" s="125"/>
      <c r="M17" s="41" t="s">
        <v>138</v>
      </c>
      <c r="N17" s="41">
        <v>5.0</v>
      </c>
      <c r="O17" s="90" t="str">
        <f t="shared" si="6"/>
        <v/>
      </c>
      <c r="P17" s="90" t="str">
        <f t="shared" si="7"/>
        <v/>
      </c>
      <c r="Q17" s="132">
        <f t="shared" si="8"/>
        <v>45945.77695</v>
      </c>
      <c r="R17" s="90">
        <f t="shared" si="9"/>
        <v>10</v>
      </c>
      <c r="S17" s="90">
        <f t="shared" si="10"/>
        <v>2025</v>
      </c>
      <c r="T17" s="90">
        <f t="shared" si="11"/>
        <v>-1510</v>
      </c>
      <c r="U17" s="90">
        <f t="shared" si="12"/>
        <v>1510</v>
      </c>
      <c r="V17" s="90" t="str">
        <f t="shared" si="13"/>
        <v/>
      </c>
      <c r="W17" s="90"/>
      <c r="X17" s="90" t="str">
        <f t="shared" ref="X17:AB17" si="24">IF($I17=X$12,$O17,"")</f>
        <v/>
      </c>
      <c r="Y17" s="90" t="str">
        <f t="shared" si="24"/>
        <v/>
      </c>
      <c r="Z17" s="90" t="str">
        <f t="shared" si="24"/>
        <v/>
      </c>
      <c r="AA17" s="90" t="str">
        <f t="shared" si="24"/>
        <v/>
      </c>
      <c r="AB17" s="90" t="str">
        <f t="shared" si="24"/>
        <v/>
      </c>
      <c r="AC17" s="90" t="str">
        <f>VLOOKUP(B17,'EST 2'!$B$14:$R$26,18,FALSE())</f>
        <v>#REF!</v>
      </c>
      <c r="AD17" s="90" t="str">
        <f t="shared" si="15"/>
        <v>-</v>
      </c>
      <c r="AE17" s="90" t="str">
        <f t="shared" si="16"/>
        <v>-</v>
      </c>
      <c r="AF17" s="90" t="str">
        <f t="shared" si="17"/>
        <v>-</v>
      </c>
      <c r="AG17" s="90" t="str">
        <f t="shared" si="18"/>
        <v>-</v>
      </c>
      <c r="AH17" s="90" t="str">
        <f t="shared" si="19"/>
        <v>-</v>
      </c>
      <c r="AI17" s="90" t="str">
        <f t="shared" si="20"/>
        <v/>
      </c>
      <c r="AJ17" s="117">
        <f t="shared" si="21"/>
        <v>45935.77695</v>
      </c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</row>
    <row r="18" ht="30.0" customHeight="1">
      <c r="B18" s="119"/>
      <c r="C18" s="17"/>
      <c r="D18" s="120"/>
      <c r="E18" s="120"/>
      <c r="F18" s="120"/>
      <c r="G18" s="121"/>
      <c r="H18" s="122"/>
      <c r="I18" s="123"/>
      <c r="J18" s="124" t="str">
        <f t="shared" si="4"/>
        <v/>
      </c>
      <c r="K18" s="115" t="str">
        <f t="shared" si="5"/>
        <v/>
      </c>
      <c r="L18" s="125"/>
      <c r="M18" s="41" t="s">
        <v>141</v>
      </c>
      <c r="N18" s="41">
        <v>6.0</v>
      </c>
      <c r="O18" s="90" t="str">
        <f t="shared" si="6"/>
        <v/>
      </c>
      <c r="P18" s="90" t="str">
        <f t="shared" si="7"/>
        <v/>
      </c>
      <c r="Q18" s="132">
        <f t="shared" si="8"/>
        <v>45945.77695</v>
      </c>
      <c r="R18" s="90">
        <f t="shared" si="9"/>
        <v>10</v>
      </c>
      <c r="S18" s="90">
        <f t="shared" si="10"/>
        <v>2025</v>
      </c>
      <c r="T18" s="90">
        <f t="shared" si="11"/>
        <v>-1510</v>
      </c>
      <c r="U18" s="90">
        <f t="shared" si="12"/>
        <v>1510</v>
      </c>
      <c r="V18" s="90" t="str">
        <f t="shared" si="13"/>
        <v/>
      </c>
      <c r="W18" s="90"/>
      <c r="X18" s="90" t="str">
        <f t="shared" ref="X18:AB18" si="25">IF($I18=X$12,$O18,"")</f>
        <v/>
      </c>
      <c r="Y18" s="90" t="str">
        <f t="shared" si="25"/>
        <v/>
      </c>
      <c r="Z18" s="90" t="str">
        <f t="shared" si="25"/>
        <v/>
      </c>
      <c r="AA18" s="90" t="str">
        <f t="shared" si="25"/>
        <v/>
      </c>
      <c r="AB18" s="90" t="str">
        <f t="shared" si="25"/>
        <v/>
      </c>
      <c r="AC18" s="90" t="str">
        <f>VLOOKUP(B18,'EST 2'!$B$14:$R$26,18,FALSE())</f>
        <v>#REF!</v>
      </c>
      <c r="AD18" s="90" t="str">
        <f t="shared" si="15"/>
        <v>-</v>
      </c>
      <c r="AE18" s="90" t="str">
        <f t="shared" si="16"/>
        <v>-</v>
      </c>
      <c r="AF18" s="90" t="str">
        <f t="shared" si="17"/>
        <v>-</v>
      </c>
      <c r="AG18" s="90" t="str">
        <f t="shared" si="18"/>
        <v>-</v>
      </c>
      <c r="AH18" s="90" t="str">
        <f t="shared" si="19"/>
        <v>-</v>
      </c>
      <c r="AI18" s="90" t="str">
        <f t="shared" si="20"/>
        <v/>
      </c>
      <c r="AJ18" s="117">
        <f t="shared" si="21"/>
        <v>45935.77695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</row>
    <row r="19" ht="30.0" customHeight="1">
      <c r="B19" s="119"/>
      <c r="C19" s="17"/>
      <c r="D19" s="120"/>
      <c r="E19" s="120"/>
      <c r="F19" s="120"/>
      <c r="G19" s="121"/>
      <c r="H19" s="122"/>
      <c r="I19" s="123"/>
      <c r="J19" s="124" t="str">
        <f t="shared" si="4"/>
        <v/>
      </c>
      <c r="K19" s="115" t="str">
        <f t="shared" si="5"/>
        <v/>
      </c>
      <c r="L19" s="125"/>
      <c r="M19" s="41" t="s">
        <v>142</v>
      </c>
      <c r="N19" s="41">
        <v>7.0</v>
      </c>
      <c r="O19" s="90" t="str">
        <f t="shared" si="6"/>
        <v/>
      </c>
      <c r="P19" s="90" t="str">
        <f t="shared" si="7"/>
        <v/>
      </c>
      <c r="Q19" s="132">
        <f t="shared" si="8"/>
        <v>45945.77695</v>
      </c>
      <c r="R19" s="90">
        <f t="shared" si="9"/>
        <v>10</v>
      </c>
      <c r="S19" s="90">
        <f t="shared" si="10"/>
        <v>2025</v>
      </c>
      <c r="T19" s="90">
        <f t="shared" si="11"/>
        <v>-1510</v>
      </c>
      <c r="U19" s="90">
        <f t="shared" si="12"/>
        <v>1510</v>
      </c>
      <c r="V19" s="90" t="str">
        <f t="shared" si="13"/>
        <v/>
      </c>
      <c r="W19" s="90"/>
      <c r="X19" s="90" t="str">
        <f t="shared" ref="X19:AB19" si="26">IF($I19=X$12,$O19,"")</f>
        <v/>
      </c>
      <c r="Y19" s="90" t="str">
        <f t="shared" si="26"/>
        <v/>
      </c>
      <c r="Z19" s="90" t="str">
        <f t="shared" si="26"/>
        <v/>
      </c>
      <c r="AA19" s="90" t="str">
        <f t="shared" si="26"/>
        <v/>
      </c>
      <c r="AB19" s="90" t="str">
        <f t="shared" si="26"/>
        <v/>
      </c>
      <c r="AC19" s="90" t="str">
        <f>VLOOKUP(B19,'EST 2'!$B$14:$R$26,18,FALSE())</f>
        <v>#REF!</v>
      </c>
      <c r="AD19" s="90" t="str">
        <f t="shared" si="15"/>
        <v>-</v>
      </c>
      <c r="AE19" s="90" t="str">
        <f t="shared" si="16"/>
        <v>-</v>
      </c>
      <c r="AF19" s="90" t="str">
        <f t="shared" si="17"/>
        <v>-</v>
      </c>
      <c r="AG19" s="90" t="str">
        <f t="shared" si="18"/>
        <v>-</v>
      </c>
      <c r="AH19" s="90" t="str">
        <f t="shared" si="19"/>
        <v>-</v>
      </c>
      <c r="AI19" s="90" t="str">
        <f t="shared" si="20"/>
        <v/>
      </c>
      <c r="AJ19" s="117">
        <f t="shared" si="21"/>
        <v>45935.77695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</row>
    <row r="20" ht="30.0" customHeight="1">
      <c r="B20" s="119"/>
      <c r="C20" s="17"/>
      <c r="D20" s="120"/>
      <c r="E20" s="120"/>
      <c r="F20" s="120"/>
      <c r="G20" s="121"/>
      <c r="H20" s="122"/>
      <c r="I20" s="123"/>
      <c r="J20" s="124" t="str">
        <f t="shared" si="4"/>
        <v/>
      </c>
      <c r="K20" s="115" t="str">
        <f t="shared" si="5"/>
        <v/>
      </c>
      <c r="L20" s="125"/>
      <c r="M20" s="41" t="s">
        <v>143</v>
      </c>
      <c r="N20" s="41">
        <v>8.0</v>
      </c>
      <c r="O20" s="90" t="str">
        <f t="shared" si="6"/>
        <v/>
      </c>
      <c r="P20" s="90" t="str">
        <f t="shared" si="7"/>
        <v/>
      </c>
      <c r="Q20" s="132">
        <f t="shared" si="8"/>
        <v>45945.77695</v>
      </c>
      <c r="R20" s="90">
        <f t="shared" si="9"/>
        <v>10</v>
      </c>
      <c r="S20" s="90">
        <f t="shared" si="10"/>
        <v>2025</v>
      </c>
      <c r="T20" s="90">
        <f t="shared" si="11"/>
        <v>-1510</v>
      </c>
      <c r="U20" s="90">
        <f t="shared" si="12"/>
        <v>1510</v>
      </c>
      <c r="V20" s="90" t="str">
        <f t="shared" si="13"/>
        <v/>
      </c>
      <c r="W20" s="90"/>
      <c r="X20" s="90" t="str">
        <f t="shared" ref="X20:AB20" si="27">IF($I20=X$12,$O20,"")</f>
        <v/>
      </c>
      <c r="Y20" s="90" t="str">
        <f t="shared" si="27"/>
        <v/>
      </c>
      <c r="Z20" s="90" t="str">
        <f t="shared" si="27"/>
        <v/>
      </c>
      <c r="AA20" s="90" t="str">
        <f t="shared" si="27"/>
        <v/>
      </c>
      <c r="AB20" s="90" t="str">
        <f t="shared" si="27"/>
        <v/>
      </c>
      <c r="AC20" s="90" t="str">
        <f>VLOOKUP(B20,'EST 2'!$B$14:$R$26,18,FALSE())</f>
        <v>#REF!</v>
      </c>
      <c r="AD20" s="90" t="str">
        <f t="shared" si="15"/>
        <v>-</v>
      </c>
      <c r="AE20" s="90" t="str">
        <f t="shared" si="16"/>
        <v>-</v>
      </c>
      <c r="AF20" s="90" t="str">
        <f t="shared" si="17"/>
        <v>-</v>
      </c>
      <c r="AG20" s="90" t="str">
        <f t="shared" si="18"/>
        <v>-</v>
      </c>
      <c r="AH20" s="90" t="str">
        <f t="shared" si="19"/>
        <v>-</v>
      </c>
      <c r="AI20" s="90" t="str">
        <f t="shared" si="20"/>
        <v/>
      </c>
      <c r="AJ20" s="117">
        <f t="shared" si="21"/>
        <v>45935.77695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</row>
    <row r="21" ht="30.0" customHeight="1">
      <c r="B21" s="119"/>
      <c r="C21" s="17"/>
      <c r="D21" s="120"/>
      <c r="E21" s="120"/>
      <c r="F21" s="120"/>
      <c r="G21" s="121"/>
      <c r="H21" s="122"/>
      <c r="I21" s="123"/>
      <c r="J21" s="124" t="str">
        <f t="shared" si="4"/>
        <v/>
      </c>
      <c r="K21" s="115" t="str">
        <f t="shared" si="5"/>
        <v/>
      </c>
      <c r="L21" s="125"/>
      <c r="M21" s="41" t="s">
        <v>144</v>
      </c>
      <c r="N21" s="41">
        <v>9.0</v>
      </c>
      <c r="O21" s="90" t="str">
        <f t="shared" si="6"/>
        <v/>
      </c>
      <c r="P21" s="90" t="str">
        <f t="shared" si="7"/>
        <v/>
      </c>
      <c r="Q21" s="132">
        <f t="shared" si="8"/>
        <v>45945.77695</v>
      </c>
      <c r="R21" s="90">
        <f t="shared" si="9"/>
        <v>10</v>
      </c>
      <c r="S21" s="90">
        <f t="shared" si="10"/>
        <v>2025</v>
      </c>
      <c r="T21" s="90">
        <f t="shared" si="11"/>
        <v>-1510</v>
      </c>
      <c r="U21" s="90">
        <f t="shared" si="12"/>
        <v>1510</v>
      </c>
      <c r="V21" s="90" t="str">
        <f t="shared" si="13"/>
        <v/>
      </c>
      <c r="W21" s="90"/>
      <c r="X21" s="90" t="str">
        <f t="shared" ref="X21:AB21" si="28">IF($I21=X$12,$O21,"")</f>
        <v/>
      </c>
      <c r="Y21" s="90" t="str">
        <f t="shared" si="28"/>
        <v/>
      </c>
      <c r="Z21" s="90" t="str">
        <f t="shared" si="28"/>
        <v/>
      </c>
      <c r="AA21" s="90" t="str">
        <f t="shared" si="28"/>
        <v/>
      </c>
      <c r="AB21" s="90" t="str">
        <f t="shared" si="28"/>
        <v/>
      </c>
      <c r="AC21" s="90" t="str">
        <f>VLOOKUP(B21,'EST 2'!$B$14:$R$26,18,FALSE())</f>
        <v>#REF!</v>
      </c>
      <c r="AD21" s="90" t="str">
        <f t="shared" si="15"/>
        <v>-</v>
      </c>
      <c r="AE21" s="90" t="str">
        <f t="shared" si="16"/>
        <v>-</v>
      </c>
      <c r="AF21" s="90" t="str">
        <f t="shared" si="17"/>
        <v>-</v>
      </c>
      <c r="AG21" s="90" t="str">
        <f t="shared" si="18"/>
        <v>-</v>
      </c>
      <c r="AH21" s="90" t="str">
        <f t="shared" si="19"/>
        <v>-</v>
      </c>
      <c r="AI21" s="90" t="str">
        <f t="shared" si="20"/>
        <v/>
      </c>
      <c r="AJ21" s="117">
        <f t="shared" si="21"/>
        <v>45935.77695</v>
      </c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</row>
    <row r="22" ht="30.0" customHeight="1">
      <c r="B22" s="119"/>
      <c r="C22" s="17"/>
      <c r="D22" s="120"/>
      <c r="E22" s="120"/>
      <c r="F22" s="120"/>
      <c r="G22" s="121"/>
      <c r="H22" s="122"/>
      <c r="I22" s="123"/>
      <c r="J22" s="124" t="str">
        <f t="shared" si="4"/>
        <v/>
      </c>
      <c r="K22" s="115" t="str">
        <f t="shared" si="5"/>
        <v/>
      </c>
      <c r="L22" s="125"/>
      <c r="M22" s="41" t="s">
        <v>145</v>
      </c>
      <c r="N22" s="41">
        <v>10.0</v>
      </c>
      <c r="O22" s="90" t="str">
        <f t="shared" si="6"/>
        <v/>
      </c>
      <c r="P22" s="90" t="str">
        <f t="shared" si="7"/>
        <v/>
      </c>
      <c r="Q22" s="132">
        <f t="shared" si="8"/>
        <v>45945.77695</v>
      </c>
      <c r="R22" s="90">
        <f t="shared" si="9"/>
        <v>10</v>
      </c>
      <c r="S22" s="90">
        <f t="shared" si="10"/>
        <v>2025</v>
      </c>
      <c r="T22" s="90">
        <f t="shared" si="11"/>
        <v>-1510</v>
      </c>
      <c r="U22" s="90">
        <f t="shared" si="12"/>
        <v>1510</v>
      </c>
      <c r="V22" s="90" t="str">
        <f t="shared" si="13"/>
        <v/>
      </c>
      <c r="W22" s="90"/>
      <c r="X22" s="90" t="str">
        <f t="shared" ref="X22:AB22" si="29">IF($I22=X$12,$O22,"")</f>
        <v/>
      </c>
      <c r="Y22" s="90" t="str">
        <f t="shared" si="29"/>
        <v/>
      </c>
      <c r="Z22" s="90" t="str">
        <f t="shared" si="29"/>
        <v/>
      </c>
      <c r="AA22" s="90" t="str">
        <f t="shared" si="29"/>
        <v/>
      </c>
      <c r="AB22" s="90" t="str">
        <f t="shared" si="29"/>
        <v/>
      </c>
      <c r="AC22" s="90" t="str">
        <f>VLOOKUP(B22,'EST 2'!$B$14:$R$26,18,FALSE())</f>
        <v>#REF!</v>
      </c>
      <c r="AD22" s="90" t="str">
        <f t="shared" si="15"/>
        <v>-</v>
      </c>
      <c r="AE22" s="90" t="str">
        <f t="shared" si="16"/>
        <v>-</v>
      </c>
      <c r="AF22" s="90" t="str">
        <f t="shared" si="17"/>
        <v>-</v>
      </c>
      <c r="AG22" s="90" t="str">
        <f t="shared" si="18"/>
        <v>-</v>
      </c>
      <c r="AH22" s="90" t="str">
        <f t="shared" si="19"/>
        <v>-</v>
      </c>
      <c r="AI22" s="90" t="str">
        <f t="shared" si="20"/>
        <v/>
      </c>
      <c r="AJ22" s="117">
        <f t="shared" si="21"/>
        <v>45935.77695</v>
      </c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</row>
    <row r="23" ht="30.0" customHeight="1">
      <c r="B23" s="119"/>
      <c r="C23" s="17"/>
      <c r="D23" s="120"/>
      <c r="E23" s="120"/>
      <c r="F23" s="120"/>
      <c r="G23" s="121"/>
      <c r="H23" s="122"/>
      <c r="I23" s="123"/>
      <c r="J23" s="124" t="str">
        <f t="shared" si="4"/>
        <v/>
      </c>
      <c r="K23" s="115" t="str">
        <f t="shared" si="5"/>
        <v/>
      </c>
      <c r="L23" s="125"/>
      <c r="M23" s="41" t="s">
        <v>146</v>
      </c>
      <c r="N23" s="41">
        <v>11.0</v>
      </c>
      <c r="O23" s="90" t="str">
        <f t="shared" si="6"/>
        <v/>
      </c>
      <c r="P23" s="90" t="str">
        <f t="shared" si="7"/>
        <v/>
      </c>
      <c r="Q23" s="132">
        <f t="shared" si="8"/>
        <v>45945.77695</v>
      </c>
      <c r="R23" s="90">
        <f t="shared" si="9"/>
        <v>10</v>
      </c>
      <c r="S23" s="90">
        <f t="shared" si="10"/>
        <v>2025</v>
      </c>
      <c r="T23" s="90">
        <f t="shared" si="11"/>
        <v>-1510</v>
      </c>
      <c r="U23" s="90">
        <f t="shared" si="12"/>
        <v>1510</v>
      </c>
      <c r="V23" s="90" t="str">
        <f t="shared" si="13"/>
        <v/>
      </c>
      <c r="W23" s="90"/>
      <c r="X23" s="90" t="str">
        <f t="shared" ref="X23:AB23" si="30">IF($I23=X$12,$O23,"")</f>
        <v/>
      </c>
      <c r="Y23" s="90" t="str">
        <f t="shared" si="30"/>
        <v/>
      </c>
      <c r="Z23" s="90" t="str">
        <f t="shared" si="30"/>
        <v/>
      </c>
      <c r="AA23" s="90" t="str">
        <f t="shared" si="30"/>
        <v/>
      </c>
      <c r="AB23" s="90" t="str">
        <f t="shared" si="30"/>
        <v/>
      </c>
      <c r="AC23" s="90" t="str">
        <f>VLOOKUP(B23,'EST 2'!$B$14:$R$26,18,FALSE())</f>
        <v>#REF!</v>
      </c>
      <c r="AD23" s="90" t="str">
        <f t="shared" si="15"/>
        <v>-</v>
      </c>
      <c r="AE23" s="90" t="str">
        <f t="shared" si="16"/>
        <v>-</v>
      </c>
      <c r="AF23" s="90" t="str">
        <f t="shared" si="17"/>
        <v>-</v>
      </c>
      <c r="AG23" s="90" t="str">
        <f t="shared" si="18"/>
        <v>-</v>
      </c>
      <c r="AH23" s="90" t="str">
        <f t="shared" si="19"/>
        <v>-</v>
      </c>
      <c r="AI23" s="90" t="str">
        <f t="shared" si="20"/>
        <v/>
      </c>
      <c r="AJ23" s="117">
        <f t="shared" si="21"/>
        <v>45935.77695</v>
      </c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</row>
    <row r="24" ht="30.0" customHeight="1">
      <c r="B24" s="119"/>
      <c r="C24" s="17"/>
      <c r="D24" s="120"/>
      <c r="E24" s="120"/>
      <c r="F24" s="120"/>
      <c r="G24" s="121"/>
      <c r="H24" s="122"/>
      <c r="I24" s="123"/>
      <c r="J24" s="124" t="str">
        <f t="shared" si="4"/>
        <v/>
      </c>
      <c r="K24" s="115" t="str">
        <f t="shared" si="5"/>
        <v/>
      </c>
      <c r="L24" s="125"/>
      <c r="M24" s="41" t="s">
        <v>147</v>
      </c>
      <c r="N24" s="41">
        <v>12.0</v>
      </c>
      <c r="O24" s="90" t="str">
        <f t="shared" si="6"/>
        <v/>
      </c>
      <c r="P24" s="90" t="str">
        <f t="shared" si="7"/>
        <v/>
      </c>
      <c r="Q24" s="132">
        <f t="shared" si="8"/>
        <v>45945.77695</v>
      </c>
      <c r="R24" s="90">
        <f t="shared" si="9"/>
        <v>10</v>
      </c>
      <c r="S24" s="90">
        <f t="shared" si="10"/>
        <v>2025</v>
      </c>
      <c r="T24" s="90">
        <f t="shared" si="11"/>
        <v>-1510</v>
      </c>
      <c r="U24" s="90">
        <f t="shared" si="12"/>
        <v>1510</v>
      </c>
      <c r="V24" s="90" t="str">
        <f t="shared" si="13"/>
        <v/>
      </c>
      <c r="W24" s="90"/>
      <c r="X24" s="90" t="str">
        <f t="shared" ref="X24:AB24" si="31">IF($I24=X$12,$O24,"")</f>
        <v/>
      </c>
      <c r="Y24" s="90" t="str">
        <f t="shared" si="31"/>
        <v/>
      </c>
      <c r="Z24" s="90" t="str">
        <f t="shared" si="31"/>
        <v/>
      </c>
      <c r="AA24" s="90" t="str">
        <f t="shared" si="31"/>
        <v/>
      </c>
      <c r="AB24" s="90" t="str">
        <f t="shared" si="31"/>
        <v/>
      </c>
      <c r="AC24" s="90" t="str">
        <f>VLOOKUP(B24,'EST 2'!$B$14:$R$26,18,FALSE())</f>
        <v>#REF!</v>
      </c>
      <c r="AD24" s="90" t="str">
        <f t="shared" si="15"/>
        <v>-</v>
      </c>
      <c r="AE24" s="90" t="str">
        <f t="shared" si="16"/>
        <v>-</v>
      </c>
      <c r="AF24" s="90" t="str">
        <f t="shared" si="17"/>
        <v>-</v>
      </c>
      <c r="AG24" s="90" t="str">
        <f t="shared" si="18"/>
        <v>-</v>
      </c>
      <c r="AH24" s="90" t="str">
        <f t="shared" si="19"/>
        <v>-</v>
      </c>
      <c r="AI24" s="90" t="str">
        <f t="shared" si="20"/>
        <v/>
      </c>
      <c r="AJ24" s="117">
        <f t="shared" si="21"/>
        <v>45935.77695</v>
      </c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</row>
    <row r="25" ht="30.0" customHeight="1">
      <c r="B25" s="119"/>
      <c r="C25" s="17"/>
      <c r="D25" s="120"/>
      <c r="E25" s="120"/>
      <c r="F25" s="120"/>
      <c r="G25" s="121"/>
      <c r="H25" s="122"/>
      <c r="I25" s="123"/>
      <c r="J25" s="124" t="str">
        <f t="shared" si="4"/>
        <v/>
      </c>
      <c r="K25" s="115" t="str">
        <f t="shared" si="5"/>
        <v/>
      </c>
      <c r="L25" s="125"/>
      <c r="M25" s="41"/>
      <c r="N25" s="41"/>
      <c r="O25" s="90" t="str">
        <f t="shared" si="6"/>
        <v/>
      </c>
      <c r="P25" s="90" t="str">
        <f t="shared" si="7"/>
        <v/>
      </c>
      <c r="Q25" s="132">
        <f t="shared" si="8"/>
        <v>45945.77695</v>
      </c>
      <c r="R25" s="90">
        <f t="shared" si="9"/>
        <v>10</v>
      </c>
      <c r="S25" s="90">
        <f t="shared" si="10"/>
        <v>2025</v>
      </c>
      <c r="T25" s="90">
        <f t="shared" si="11"/>
        <v>-1510</v>
      </c>
      <c r="U25" s="90">
        <f t="shared" si="12"/>
        <v>1510</v>
      </c>
      <c r="V25" s="90" t="str">
        <f t="shared" si="13"/>
        <v/>
      </c>
      <c r="W25" s="90"/>
      <c r="X25" s="90" t="str">
        <f t="shared" ref="X25:AB25" si="32">IF($I25=X$12,$O25,"")</f>
        <v/>
      </c>
      <c r="Y25" s="90" t="str">
        <f t="shared" si="32"/>
        <v/>
      </c>
      <c r="Z25" s="90" t="str">
        <f t="shared" si="32"/>
        <v/>
      </c>
      <c r="AA25" s="90" t="str">
        <f t="shared" si="32"/>
        <v/>
      </c>
      <c r="AB25" s="90" t="str">
        <f t="shared" si="32"/>
        <v/>
      </c>
      <c r="AC25" s="90" t="str">
        <f>VLOOKUP(B25,'EST 2'!$B$14:$R$26,18,FALSE())</f>
        <v>#REF!</v>
      </c>
      <c r="AD25" s="90" t="str">
        <f t="shared" si="15"/>
        <v>-</v>
      </c>
      <c r="AE25" s="90" t="str">
        <f t="shared" si="16"/>
        <v>-</v>
      </c>
      <c r="AF25" s="90" t="str">
        <f t="shared" si="17"/>
        <v>-</v>
      </c>
      <c r="AG25" s="90" t="str">
        <f t="shared" si="18"/>
        <v>-</v>
      </c>
      <c r="AH25" s="90" t="str">
        <f t="shared" si="19"/>
        <v>-</v>
      </c>
      <c r="AI25" s="90" t="str">
        <f t="shared" si="20"/>
        <v/>
      </c>
      <c r="AJ25" s="117">
        <f t="shared" si="21"/>
        <v>45935.77695</v>
      </c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</row>
    <row r="26" ht="30.0" customHeight="1">
      <c r="B26" s="119"/>
      <c r="C26" s="17"/>
      <c r="D26" s="120"/>
      <c r="E26" s="120"/>
      <c r="F26" s="120"/>
      <c r="G26" s="121"/>
      <c r="H26" s="122"/>
      <c r="I26" s="123"/>
      <c r="J26" s="124" t="str">
        <f t="shared" si="4"/>
        <v/>
      </c>
      <c r="K26" s="115" t="str">
        <f t="shared" si="5"/>
        <v/>
      </c>
      <c r="L26" s="125"/>
      <c r="M26" s="41"/>
      <c r="N26" s="41"/>
      <c r="O26" s="90" t="str">
        <f t="shared" si="6"/>
        <v/>
      </c>
      <c r="P26" s="90" t="str">
        <f t="shared" si="7"/>
        <v/>
      </c>
      <c r="Q26" s="132">
        <f t="shared" si="8"/>
        <v>45945.77695</v>
      </c>
      <c r="R26" s="90">
        <f t="shared" si="9"/>
        <v>10</v>
      </c>
      <c r="S26" s="90">
        <f t="shared" si="10"/>
        <v>2025</v>
      </c>
      <c r="T26" s="90">
        <f t="shared" si="11"/>
        <v>-1510</v>
      </c>
      <c r="U26" s="90">
        <f t="shared" si="12"/>
        <v>1510</v>
      </c>
      <c r="V26" s="90" t="str">
        <f t="shared" si="13"/>
        <v/>
      </c>
      <c r="W26" s="90"/>
      <c r="X26" s="90" t="str">
        <f t="shared" ref="X26:AB26" si="33">IF($I26=X$12,$O26,"")</f>
        <v/>
      </c>
      <c r="Y26" s="90" t="str">
        <f t="shared" si="33"/>
        <v/>
      </c>
      <c r="Z26" s="90" t="str">
        <f t="shared" si="33"/>
        <v/>
      </c>
      <c r="AA26" s="90" t="str">
        <f t="shared" si="33"/>
        <v/>
      </c>
      <c r="AB26" s="90" t="str">
        <f t="shared" si="33"/>
        <v/>
      </c>
      <c r="AC26" s="90" t="str">
        <f>VLOOKUP(B26,'EST 2'!$B$14:$R$26,18,FALSE())</f>
        <v>#REF!</v>
      </c>
      <c r="AD26" s="90" t="str">
        <f t="shared" si="15"/>
        <v>-</v>
      </c>
      <c r="AE26" s="90" t="str">
        <f t="shared" si="16"/>
        <v>-</v>
      </c>
      <c r="AF26" s="90" t="str">
        <f t="shared" si="17"/>
        <v>-</v>
      </c>
      <c r="AG26" s="90" t="str">
        <f t="shared" si="18"/>
        <v>-</v>
      </c>
      <c r="AH26" s="90" t="str">
        <f t="shared" si="19"/>
        <v>-</v>
      </c>
      <c r="AI26" s="90" t="str">
        <f t="shared" si="20"/>
        <v/>
      </c>
      <c r="AJ26" s="117">
        <f t="shared" si="21"/>
        <v>45935.77695</v>
      </c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</row>
    <row r="27" ht="30.0" customHeight="1">
      <c r="B27" s="119"/>
      <c r="C27" s="17"/>
      <c r="D27" s="120"/>
      <c r="E27" s="120"/>
      <c r="F27" s="120"/>
      <c r="G27" s="121"/>
      <c r="H27" s="122"/>
      <c r="I27" s="123"/>
      <c r="J27" s="124" t="str">
        <f t="shared" si="4"/>
        <v/>
      </c>
      <c r="K27" s="115" t="str">
        <f t="shared" si="5"/>
        <v/>
      </c>
      <c r="L27" s="125"/>
      <c r="M27" s="41"/>
      <c r="N27" s="41"/>
      <c r="O27" s="90" t="str">
        <f t="shared" si="6"/>
        <v/>
      </c>
      <c r="P27" s="90" t="str">
        <f t="shared" si="7"/>
        <v/>
      </c>
      <c r="Q27" s="132">
        <f t="shared" si="8"/>
        <v>45945.77695</v>
      </c>
      <c r="R27" s="90">
        <f t="shared" si="9"/>
        <v>10</v>
      </c>
      <c r="S27" s="90">
        <f t="shared" si="10"/>
        <v>2025</v>
      </c>
      <c r="T27" s="90">
        <f t="shared" si="11"/>
        <v>-1510</v>
      </c>
      <c r="U27" s="90">
        <f t="shared" si="12"/>
        <v>1510</v>
      </c>
      <c r="V27" s="90" t="str">
        <f t="shared" si="13"/>
        <v/>
      </c>
      <c r="W27" s="90"/>
      <c r="X27" s="90" t="str">
        <f t="shared" ref="X27:AB27" si="34">IF($I27=X$12,$O27,"")</f>
        <v/>
      </c>
      <c r="Y27" s="90" t="str">
        <f t="shared" si="34"/>
        <v/>
      </c>
      <c r="Z27" s="90" t="str">
        <f t="shared" si="34"/>
        <v/>
      </c>
      <c r="AA27" s="90" t="str">
        <f t="shared" si="34"/>
        <v/>
      </c>
      <c r="AB27" s="90" t="str">
        <f t="shared" si="34"/>
        <v/>
      </c>
      <c r="AC27" s="90" t="str">
        <f>VLOOKUP(B27,'EST 2'!$B$14:$R$26,18,FALSE())</f>
        <v>#REF!</v>
      </c>
      <c r="AD27" s="90" t="str">
        <f t="shared" si="15"/>
        <v>-</v>
      </c>
      <c r="AE27" s="90" t="str">
        <f t="shared" si="16"/>
        <v>-</v>
      </c>
      <c r="AF27" s="90" t="str">
        <f t="shared" si="17"/>
        <v>-</v>
      </c>
      <c r="AG27" s="90" t="str">
        <f t="shared" si="18"/>
        <v>-</v>
      </c>
      <c r="AH27" s="90" t="str">
        <f t="shared" si="19"/>
        <v>-</v>
      </c>
      <c r="AI27" s="90" t="str">
        <f t="shared" si="20"/>
        <v/>
      </c>
      <c r="AJ27" s="117">
        <f t="shared" si="21"/>
        <v>45935.77695</v>
      </c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</row>
    <row r="28" ht="30.0" customHeight="1">
      <c r="B28" s="119"/>
      <c r="C28" s="17"/>
      <c r="D28" s="120"/>
      <c r="E28" s="120"/>
      <c r="F28" s="120"/>
      <c r="G28" s="121"/>
      <c r="H28" s="122"/>
      <c r="I28" s="123"/>
      <c r="J28" s="124" t="str">
        <f t="shared" si="4"/>
        <v/>
      </c>
      <c r="K28" s="115" t="str">
        <f t="shared" si="5"/>
        <v/>
      </c>
      <c r="L28" s="125"/>
      <c r="M28" s="41"/>
      <c r="N28" s="41"/>
      <c r="O28" s="90" t="str">
        <f t="shared" si="6"/>
        <v/>
      </c>
      <c r="P28" s="90" t="str">
        <f t="shared" si="7"/>
        <v/>
      </c>
      <c r="Q28" s="132">
        <f t="shared" si="8"/>
        <v>45945.77695</v>
      </c>
      <c r="R28" s="90">
        <f t="shared" si="9"/>
        <v>10</v>
      </c>
      <c r="S28" s="90">
        <f t="shared" si="10"/>
        <v>2025</v>
      </c>
      <c r="T28" s="90">
        <f t="shared" si="11"/>
        <v>-1510</v>
      </c>
      <c r="U28" s="90">
        <f t="shared" si="12"/>
        <v>1510</v>
      </c>
      <c r="V28" s="90" t="str">
        <f t="shared" si="13"/>
        <v/>
      </c>
      <c r="W28" s="90"/>
      <c r="X28" s="90" t="str">
        <f t="shared" ref="X28:AB28" si="35">IF($I28=X$12,$O28,"")</f>
        <v/>
      </c>
      <c r="Y28" s="90" t="str">
        <f t="shared" si="35"/>
        <v/>
      </c>
      <c r="Z28" s="90" t="str">
        <f t="shared" si="35"/>
        <v/>
      </c>
      <c r="AA28" s="90" t="str">
        <f t="shared" si="35"/>
        <v/>
      </c>
      <c r="AB28" s="90" t="str">
        <f t="shared" si="35"/>
        <v/>
      </c>
      <c r="AC28" s="90" t="str">
        <f>VLOOKUP(B28,'EST 2'!$B$14:$R$26,18,FALSE())</f>
        <v>#REF!</v>
      </c>
      <c r="AD28" s="90" t="str">
        <f t="shared" si="15"/>
        <v>-</v>
      </c>
      <c r="AE28" s="90" t="str">
        <f t="shared" si="16"/>
        <v>-</v>
      </c>
      <c r="AF28" s="90" t="str">
        <f t="shared" si="17"/>
        <v>-</v>
      </c>
      <c r="AG28" s="90" t="str">
        <f t="shared" si="18"/>
        <v>-</v>
      </c>
      <c r="AH28" s="90" t="str">
        <f t="shared" si="19"/>
        <v>-</v>
      </c>
      <c r="AI28" s="90" t="str">
        <f t="shared" si="20"/>
        <v/>
      </c>
      <c r="AJ28" s="117">
        <f t="shared" si="21"/>
        <v>45935.77695</v>
      </c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</row>
    <row r="29" ht="30.0" customHeight="1">
      <c r="B29" s="119"/>
      <c r="C29" s="17"/>
      <c r="D29" s="120"/>
      <c r="E29" s="120"/>
      <c r="F29" s="120"/>
      <c r="G29" s="121"/>
      <c r="H29" s="122"/>
      <c r="I29" s="123"/>
      <c r="J29" s="124" t="str">
        <f t="shared" si="4"/>
        <v/>
      </c>
      <c r="K29" s="115" t="str">
        <f t="shared" si="5"/>
        <v/>
      </c>
      <c r="L29" s="125"/>
      <c r="M29" s="41"/>
      <c r="N29" s="41"/>
      <c r="O29" s="90" t="str">
        <f t="shared" si="6"/>
        <v/>
      </c>
      <c r="P29" s="90" t="str">
        <f t="shared" si="7"/>
        <v/>
      </c>
      <c r="Q29" s="132">
        <f t="shared" si="8"/>
        <v>45945.77695</v>
      </c>
      <c r="R29" s="90">
        <f t="shared" si="9"/>
        <v>10</v>
      </c>
      <c r="S29" s="90">
        <f t="shared" si="10"/>
        <v>2025</v>
      </c>
      <c r="T29" s="90">
        <f t="shared" si="11"/>
        <v>-1510</v>
      </c>
      <c r="U29" s="90">
        <f t="shared" si="12"/>
        <v>1510</v>
      </c>
      <c r="V29" s="90" t="str">
        <f t="shared" si="13"/>
        <v/>
      </c>
      <c r="W29" s="90"/>
      <c r="X29" s="90" t="str">
        <f t="shared" ref="X29:AB29" si="36">IF($I29=X$12,$O29,"")</f>
        <v/>
      </c>
      <c r="Y29" s="90" t="str">
        <f t="shared" si="36"/>
        <v/>
      </c>
      <c r="Z29" s="90" t="str">
        <f t="shared" si="36"/>
        <v/>
      </c>
      <c r="AA29" s="90" t="str">
        <f t="shared" si="36"/>
        <v/>
      </c>
      <c r="AB29" s="90" t="str">
        <f t="shared" si="36"/>
        <v/>
      </c>
      <c r="AC29" s="90" t="str">
        <f>VLOOKUP(B29,'EST 2'!$B$14:$R$26,18,FALSE())</f>
        <v>#REF!</v>
      </c>
      <c r="AD29" s="90" t="str">
        <f t="shared" si="15"/>
        <v>-</v>
      </c>
      <c r="AE29" s="90" t="str">
        <f t="shared" si="16"/>
        <v>-</v>
      </c>
      <c r="AF29" s="90" t="str">
        <f t="shared" si="17"/>
        <v>-</v>
      </c>
      <c r="AG29" s="90" t="str">
        <f t="shared" si="18"/>
        <v>-</v>
      </c>
      <c r="AH29" s="90" t="str">
        <f t="shared" si="19"/>
        <v>-</v>
      </c>
      <c r="AI29" s="90" t="str">
        <f t="shared" si="20"/>
        <v/>
      </c>
      <c r="AJ29" s="117">
        <f t="shared" si="21"/>
        <v>45935.77695</v>
      </c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</row>
    <row r="30" ht="30.0" customHeight="1">
      <c r="B30" s="119"/>
      <c r="C30" s="17"/>
      <c r="D30" s="30"/>
      <c r="E30" s="30"/>
      <c r="F30" s="30"/>
      <c r="G30" s="87"/>
      <c r="H30" s="80"/>
      <c r="I30" s="126"/>
      <c r="J30" s="127" t="str">
        <f t="shared" si="4"/>
        <v/>
      </c>
      <c r="K30" s="115" t="str">
        <f t="shared" si="5"/>
        <v/>
      </c>
      <c r="L30" s="116"/>
      <c r="M30" s="41"/>
      <c r="N30" s="41"/>
      <c r="O30" s="90" t="str">
        <f t="shared" si="6"/>
        <v/>
      </c>
      <c r="P30" s="90" t="str">
        <f t="shared" si="7"/>
        <v/>
      </c>
      <c r="Q30" s="132">
        <f t="shared" si="8"/>
        <v>45945.77695</v>
      </c>
      <c r="R30" s="90">
        <f t="shared" si="9"/>
        <v>10</v>
      </c>
      <c r="S30" s="90">
        <f t="shared" si="10"/>
        <v>2025</v>
      </c>
      <c r="T30" s="90">
        <f t="shared" si="11"/>
        <v>-1510</v>
      </c>
      <c r="U30" s="90">
        <f t="shared" si="12"/>
        <v>1510</v>
      </c>
      <c r="V30" s="90" t="str">
        <f t="shared" si="13"/>
        <v/>
      </c>
      <c r="W30" s="90"/>
      <c r="X30" s="90" t="str">
        <f t="shared" ref="X30:AB30" si="37">IF($I30=X$12,$O30,"")</f>
        <v/>
      </c>
      <c r="Y30" s="90" t="str">
        <f t="shared" si="37"/>
        <v/>
      </c>
      <c r="Z30" s="90" t="str">
        <f t="shared" si="37"/>
        <v/>
      </c>
      <c r="AA30" s="90" t="str">
        <f t="shared" si="37"/>
        <v/>
      </c>
      <c r="AB30" s="90" t="str">
        <f t="shared" si="37"/>
        <v/>
      </c>
      <c r="AC30" s="90" t="str">
        <f>VLOOKUP(B30,'EST 2'!$B$14:$R$26,18,FALSE())</f>
        <v>#REF!</v>
      </c>
      <c r="AD30" s="90" t="str">
        <f t="shared" si="15"/>
        <v>-</v>
      </c>
      <c r="AE30" s="90" t="str">
        <f t="shared" si="16"/>
        <v>-</v>
      </c>
      <c r="AF30" s="90" t="str">
        <f t="shared" si="17"/>
        <v>-</v>
      </c>
      <c r="AG30" s="90" t="str">
        <f t="shared" si="18"/>
        <v>-</v>
      </c>
      <c r="AH30" s="90" t="str">
        <f t="shared" si="19"/>
        <v>-</v>
      </c>
      <c r="AI30" s="90" t="str">
        <f t="shared" si="20"/>
        <v/>
      </c>
      <c r="AJ30" s="117">
        <f t="shared" si="21"/>
        <v>45935.77695</v>
      </c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</row>
    <row r="31" ht="30.0" customHeight="1">
      <c r="M31" s="41"/>
      <c r="N31" s="41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 t="str">
        <f>VLOOKUP(B31,'EST 3'!$B$14:$R$26,18,FALSE())</f>
        <v>#REF!</v>
      </c>
      <c r="AD31" s="90" t="str">
        <f t="array" ref="AD31">IF($I31&lt;AD$12,"-",SUM(INDIRECT(ADDRESS($AC31+"1",6,1,1,"EST 3")):INDIRECT(ADDRESS($AC31+"1",IF(X31="",17,X31+"5"),1,1,"EST 3")))/SUM(INDIRECT(ADDRESS($AC31,6,1,1,"EST 3")):INDIRECT(ADDRESS($AC31,IF(X31="",17,X31+"5"),1,1,"EST 3")))-1)</f>
        <v>-</v>
      </c>
      <c r="AE31" s="90" t="str">
        <f t="array" ref="AE31">IF($I31&lt;AE$12,"-",SUM(INDIRECT(ADDRESS($AC31+"1",22,1,1,"EST 3")):INDIRECT(ADDRESS($AC31+"1",IF(Y31="",33,Y31+"21"),1,1,"EST 3")))/SUM(INDIRECT(ADDRESS($AC31,22,1,1,"EST 3")):INDIRECT(ADDRESS($AC31,IF(Y31="",33,Y31+"21"),1,1,"EST 3")))-1)</f>
        <v>-</v>
      </c>
      <c r="AF31" s="90" t="str">
        <f t="array" ref="AF31">IF($I31&lt;AF$12,"-",SUM(INDIRECT(ADDRESS($AC31+"1",38,1,1,"EST 3")):INDIRECT(ADDRESS($AC31+"1",IF(Z31="",49,Z31+"37"),1,1,"EST 3")))/SUM(INDIRECT(ADDRESS($AC31,38,1,1,"EST 3")):INDIRECT(ADDRESS($AC31,IF(Z31="",49,Z31+"37"),1,1,"EST 3")))-1)</f>
        <v>-</v>
      </c>
      <c r="AG31" s="90" t="str">
        <f t="array" ref="AG31">IF($I31&lt;AG$12,"-",SUM(INDIRECT(ADDRESS($AC31+"1",54,1,1,"EST 3")):INDIRECT(ADDRESS($AC31+"1",IF(AA31="",65,AA31+"53"),1,1,"EST 3")))/SUM(INDIRECT(ADDRESS($AC31,54,1,1,"EST 3")):INDIRECT(ADDRESS($AC31,IF(AA31="",65,AA31+"53"),1,1,"EST 3")))-1)</f>
        <v>-</v>
      </c>
      <c r="AH31" s="90" t="str">
        <f t="array" ref="AH31">IF($I31&lt;AH$12,"-",SUM(INDIRECT(ADDRESS($AC31+"1",70,1,1,"EST 3")):INDIRECT(ADDRESS($AC31+"1",IF(AB31="",81,AB31+"69"),1,1,"EST 3")))/SUM(INDIRECT(ADDRESS($AC31,70,1,1,"EST 3")):INDIRECT(ADDRESS($AC31,IF(AB31="",81,AB31+"69"),1,1,"EST 3")))-1)</f>
        <v>-</v>
      </c>
      <c r="AI31" s="90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</row>
    <row r="32" ht="30.0" customHeight="1">
      <c r="A32" s="41"/>
      <c r="B32" s="41" t="s">
        <v>163</v>
      </c>
      <c r="C32" s="41" t="s">
        <v>6</v>
      </c>
      <c r="D32" s="41"/>
      <c r="E32" s="41"/>
      <c r="F32" s="41"/>
      <c r="G32" s="41"/>
      <c r="H32" s="41"/>
      <c r="I32" s="41">
        <f>DA!D13</f>
        <v>2025</v>
      </c>
      <c r="J32" s="41"/>
      <c r="K32" s="41"/>
      <c r="L32" s="41"/>
      <c r="M32" s="41"/>
      <c r="N32" s="41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</row>
    <row r="33" ht="30.0" customHeight="1">
      <c r="A33" s="41"/>
      <c r="B33" s="41" t="str">
        <f>'EST 4'!B19</f>
        <v>Aumentar: Satisfação interna</v>
      </c>
      <c r="C33" s="41" t="str">
        <f>DA!K13</f>
        <v>Perspectiva de Clientes</v>
      </c>
      <c r="D33" s="41"/>
      <c r="E33" s="41"/>
      <c r="F33" s="41"/>
      <c r="G33" s="41"/>
      <c r="H33" s="41"/>
      <c r="I33" s="41">
        <f>IF(OR(DA!$D$15="5 anos",DA!$D$15="3 anos"),'PA 4'!I32+1,"")</f>
        <v>2026</v>
      </c>
      <c r="J33" s="41"/>
      <c r="K33" s="41"/>
      <c r="L33" s="41"/>
      <c r="M33" s="41"/>
      <c r="N33" s="41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</row>
    <row r="34" ht="30.0" customHeight="1">
      <c r="A34" s="41"/>
      <c r="B34" s="41" t="str">
        <f>'EST 4'!B24</f>
        <v/>
      </c>
      <c r="C34" s="41" t="str">
        <f>DA!H24</f>
        <v>Perspectiva de Processos Internos</v>
      </c>
      <c r="D34" s="41"/>
      <c r="E34" s="41"/>
      <c r="F34" s="41"/>
      <c r="G34" s="41"/>
      <c r="H34" s="41"/>
      <c r="I34" s="41">
        <f>IF(OR(DA!$D$15="5 anos",DA!$D$15="3 anos"),'PA 4'!I33+1,"")</f>
        <v>2027</v>
      </c>
      <c r="J34" s="41"/>
      <c r="K34" s="41"/>
      <c r="L34" s="41"/>
      <c r="M34" s="41"/>
      <c r="N34" s="41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</row>
    <row r="35" ht="30.0" customHeight="1">
      <c r="A35" s="41"/>
      <c r="B35" s="41"/>
      <c r="C35" s="41" t="str">
        <f>DA!K24</f>
        <v>Perspectiva de Aprendizagem</v>
      </c>
      <c r="D35" s="41"/>
      <c r="E35" s="41"/>
      <c r="F35" s="41"/>
      <c r="G35" s="41"/>
      <c r="H35" s="41"/>
      <c r="I35" s="41" t="str">
        <f>IF(DA!$D$15="3 anos","",IF(DA!$D$15="5 anos",I34+1,""))</f>
        <v/>
      </c>
      <c r="J35" s="41"/>
      <c r="K35" s="41"/>
      <c r="L35" s="41"/>
      <c r="M35" s="41"/>
      <c r="N35" s="41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</row>
    <row r="36" ht="30.0" customHeight="1">
      <c r="A36" s="41"/>
      <c r="B36" s="41"/>
      <c r="C36" s="41"/>
      <c r="D36" s="41"/>
      <c r="E36" s="41"/>
      <c r="F36" s="41"/>
      <c r="G36" s="41"/>
      <c r="H36" s="41"/>
      <c r="I36" s="41" t="str">
        <f>IF(DA!$D$15="3 anos","",IF(DA!$D$15="5 anos",I35+1,""))</f>
        <v/>
      </c>
      <c r="J36" s="41"/>
      <c r="K36" s="41"/>
      <c r="L36" s="41"/>
      <c r="M36" s="41"/>
      <c r="N36" s="41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</row>
    <row r="37" ht="30.0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</row>
    <row r="38" ht="30.0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</row>
    <row r="39" ht="30.0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</row>
    <row r="40" ht="30.0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</row>
    <row r="41" ht="30.0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</row>
    <row r="42" ht="30.0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</row>
    <row r="43" ht="30.0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</row>
    <row r="44" ht="30.0" hidden="1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</row>
    <row r="45" ht="30.0" hidden="1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</row>
    <row r="46" ht="30.0" hidden="1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</row>
    <row r="47" ht="30.0" hidden="1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</row>
    <row r="48" ht="30.0" hidden="1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</row>
    <row r="49" ht="30.0" hidden="1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</row>
    <row r="50" ht="30.0" hidden="1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</row>
    <row r="51" ht="30.0" hidden="1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</row>
    <row r="52" ht="30.0" hidden="1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</row>
    <row r="53" ht="30.0" hidden="1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</row>
    <row r="54" ht="30.0" hidden="1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</row>
    <row r="55" ht="30.0" hidden="1" customHeight="1">
      <c r="M55" s="41"/>
      <c r="N55" s="41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</row>
    <row r="56" ht="30.0" hidden="1" customHeight="1">
      <c r="M56" s="41"/>
      <c r="N56" s="41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</row>
    <row r="57" ht="30.0" hidden="1" customHeight="1">
      <c r="M57" s="41"/>
      <c r="N57" s="41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</row>
    <row r="58" ht="30.0" hidden="1" customHeight="1">
      <c r="M58" s="41"/>
      <c r="N58" s="41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</row>
    <row r="59" ht="30.0" hidden="1" customHeight="1">
      <c r="M59" s="41"/>
      <c r="N59" s="41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</row>
    <row r="60" ht="30.0" hidden="1" customHeight="1">
      <c r="M60" s="41"/>
      <c r="N60" s="41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</row>
    <row r="61" ht="30.0" hidden="1" customHeight="1">
      <c r="M61" s="41"/>
      <c r="N61" s="41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</row>
    <row r="62" ht="30.0" hidden="1" customHeight="1">
      <c r="M62" s="41"/>
      <c r="N62" s="41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</row>
    <row r="63" ht="30.0" hidden="1" customHeight="1">
      <c r="M63" s="41"/>
      <c r="N63" s="41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</row>
    <row r="64" ht="30.0" hidden="1" customHeight="1">
      <c r="M64" s="41"/>
      <c r="N64" s="41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  <c r="AH64" s="90"/>
      <c r="AI64" s="90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</row>
    <row r="65" ht="30.0" hidden="1" customHeight="1">
      <c r="M65" s="41"/>
      <c r="N65" s="41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</row>
    <row r="66" ht="30.0" hidden="1" customHeight="1">
      <c r="M66" s="41"/>
      <c r="N66" s="41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</row>
    <row r="67" ht="30.0" hidden="1" customHeight="1">
      <c r="M67" s="41"/>
      <c r="N67" s="41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90"/>
      <c r="AH67" s="90"/>
      <c r="AI67" s="90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</row>
    <row r="68" ht="30.0" hidden="1" customHeight="1">
      <c r="M68" s="41"/>
      <c r="N68" s="41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</row>
    <row r="69" ht="30.0" hidden="1" customHeight="1">
      <c r="M69" s="41"/>
      <c r="N69" s="41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</row>
    <row r="70" ht="30.0" hidden="1" customHeight="1">
      <c r="M70" s="41"/>
      <c r="N70" s="41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</row>
    <row r="71" ht="30.0" hidden="1" customHeight="1">
      <c r="M71" s="41"/>
      <c r="N71" s="41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</row>
    <row r="72" ht="30.0" hidden="1" customHeight="1">
      <c r="M72" s="41"/>
      <c r="N72" s="41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</row>
    <row r="73" ht="30.0" hidden="1" customHeight="1">
      <c r="M73" s="41"/>
      <c r="N73" s="41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</row>
    <row r="74" ht="30.0" hidden="1" customHeight="1">
      <c r="M74" s="41"/>
      <c r="N74" s="41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</row>
    <row r="75" ht="30.0" hidden="1" customHeight="1">
      <c r="M75" s="41"/>
      <c r="N75" s="41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</row>
    <row r="76" ht="30.0" hidden="1" customHeight="1">
      <c r="M76" s="41"/>
      <c r="N76" s="41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</row>
    <row r="77" ht="30.0" hidden="1" customHeight="1">
      <c r="M77" s="41"/>
      <c r="N77" s="41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</row>
    <row r="78" ht="30.0" hidden="1" customHeight="1">
      <c r="M78" s="41"/>
      <c r="N78" s="41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</row>
    <row r="79" ht="30.0" hidden="1" customHeight="1">
      <c r="M79" s="41"/>
      <c r="N79" s="41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</row>
    <row r="80" ht="30.0" hidden="1" customHeight="1">
      <c r="M80" s="41"/>
      <c r="N80" s="41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</row>
    <row r="81" ht="30.0" hidden="1" customHeight="1">
      <c r="M81" s="41"/>
      <c r="N81" s="41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</row>
    <row r="82" ht="30.0" hidden="1" customHeight="1">
      <c r="M82" s="41"/>
      <c r="N82" s="41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</row>
    <row r="83" ht="30.0" hidden="1" customHeight="1">
      <c r="M83" s="41"/>
      <c r="N83" s="41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</row>
    <row r="84" ht="30.0" hidden="1" customHeight="1">
      <c r="M84" s="41"/>
      <c r="N84" s="41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</row>
    <row r="85" ht="30.0" hidden="1" customHeight="1">
      <c r="M85" s="41"/>
      <c r="N85" s="41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</row>
    <row r="86" ht="30.0" hidden="1" customHeight="1">
      <c r="M86" s="41"/>
      <c r="N86" s="41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</row>
    <row r="87" ht="30.0" hidden="1" customHeight="1">
      <c r="M87" s="41"/>
      <c r="N87" s="41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</row>
    <row r="88" ht="30.0" hidden="1" customHeight="1">
      <c r="M88" s="41"/>
      <c r="N88" s="41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</row>
    <row r="89" ht="30.0" hidden="1" customHeight="1">
      <c r="M89" s="41"/>
      <c r="N89" s="41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</row>
    <row r="90" ht="30.0" hidden="1" customHeight="1">
      <c r="M90" s="41"/>
      <c r="N90" s="41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</row>
    <row r="91" ht="30.0" hidden="1" customHeight="1">
      <c r="M91" s="41"/>
      <c r="N91" s="41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</row>
    <row r="92" ht="30.0" hidden="1" customHeight="1">
      <c r="M92" s="41"/>
      <c r="N92" s="41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</row>
    <row r="93" ht="30.0" hidden="1" customHeight="1">
      <c r="M93" s="41"/>
      <c r="N93" s="41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</row>
    <row r="94" ht="30.0" hidden="1" customHeight="1">
      <c r="M94" s="41"/>
      <c r="N94" s="41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</row>
    <row r="95" ht="30.0" hidden="1" customHeight="1">
      <c r="M95" s="41"/>
      <c r="N95" s="41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</row>
    <row r="96" ht="30.0" hidden="1" customHeight="1">
      <c r="M96" s="41"/>
      <c r="N96" s="41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</row>
    <row r="97" ht="30.0" hidden="1" customHeight="1">
      <c r="M97" s="41"/>
      <c r="N97" s="41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</row>
    <row r="98" ht="30.0" hidden="1" customHeight="1">
      <c r="M98" s="41"/>
      <c r="N98" s="41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</row>
    <row r="99" ht="30.0" hidden="1" customHeight="1">
      <c r="M99" s="41"/>
      <c r="N99" s="41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</row>
    <row r="100" ht="30.0" hidden="1" customHeight="1">
      <c r="M100" s="41"/>
      <c r="N100" s="41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</row>
    <row r="101" ht="30.0" hidden="1" customHeight="1">
      <c r="M101" s="41"/>
      <c r="N101" s="41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</row>
    <row r="102" ht="30.0" hidden="1" customHeight="1">
      <c r="M102" s="41"/>
      <c r="N102" s="41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</row>
    <row r="103" ht="30.0" hidden="1" customHeight="1">
      <c r="M103" s="41"/>
      <c r="N103" s="41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</row>
    <row r="104" ht="12.75" customHeight="1">
      <c r="M104" s="41"/>
      <c r="N104" s="41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</row>
    <row r="105" ht="12.75" customHeight="1">
      <c r="M105" s="41"/>
      <c r="N105" s="41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</row>
    <row r="106" ht="12.75" customHeight="1">
      <c r="M106" s="41"/>
      <c r="N106" s="41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</row>
    <row r="107" ht="12.75" customHeight="1">
      <c r="M107" s="41"/>
      <c r="N107" s="41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</row>
    <row r="108" ht="12.75" customHeight="1">
      <c r="M108" s="41"/>
      <c r="N108" s="41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</row>
    <row r="109" ht="12.75" customHeight="1">
      <c r="M109" s="41"/>
      <c r="N109" s="41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</row>
    <row r="110" ht="12.75" customHeight="1">
      <c r="M110" s="41"/>
      <c r="N110" s="41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</row>
    <row r="111" ht="12.75" customHeight="1">
      <c r="M111" s="41"/>
      <c r="N111" s="41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</row>
    <row r="112" ht="12.75" customHeight="1">
      <c r="M112" s="41"/>
      <c r="N112" s="41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</row>
    <row r="113" ht="12.75" customHeight="1">
      <c r="M113" s="41"/>
      <c r="N113" s="41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</row>
    <row r="114" ht="12.75" customHeight="1">
      <c r="M114" s="41"/>
      <c r="N114" s="41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</row>
    <row r="115" ht="12.75" customHeight="1">
      <c r="M115" s="41"/>
      <c r="N115" s="41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</row>
    <row r="116" ht="12.75" customHeight="1">
      <c r="M116" s="41"/>
      <c r="N116" s="41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</row>
    <row r="117" ht="12.75" customHeight="1">
      <c r="M117" s="41"/>
      <c r="N117" s="41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</row>
    <row r="118" ht="12.75" customHeight="1">
      <c r="M118" s="41"/>
      <c r="N118" s="41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</row>
    <row r="119" ht="12.75" customHeight="1">
      <c r="M119" s="41"/>
      <c r="N119" s="41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</row>
    <row r="120" ht="12.75" customHeight="1">
      <c r="M120" s="41"/>
      <c r="N120" s="41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</row>
    <row r="121" ht="12.75" customHeight="1">
      <c r="M121" s="41"/>
      <c r="N121" s="41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</row>
    <row r="122" ht="12.75" customHeight="1">
      <c r="M122" s="41"/>
      <c r="N122" s="41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</row>
    <row r="123" ht="12.75" customHeight="1">
      <c r="M123" s="41"/>
      <c r="N123" s="41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</row>
    <row r="124" ht="12.75" customHeight="1">
      <c r="M124" s="41"/>
      <c r="N124" s="41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</row>
    <row r="125" ht="12.75" customHeight="1">
      <c r="M125" s="41"/>
      <c r="N125" s="41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</row>
    <row r="126" ht="12.75" customHeight="1">
      <c r="M126" s="41"/>
      <c r="N126" s="41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</row>
    <row r="127" ht="12.75" customHeight="1">
      <c r="M127" s="41"/>
      <c r="N127" s="41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</row>
    <row r="128" ht="12.75" customHeight="1">
      <c r="M128" s="41"/>
      <c r="N128" s="41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</row>
    <row r="129" ht="12.75" customHeight="1">
      <c r="M129" s="41"/>
      <c r="N129" s="41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</row>
    <row r="130" ht="12.75" customHeight="1">
      <c r="M130" s="41"/>
      <c r="N130" s="41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</row>
    <row r="131" ht="12.75" customHeight="1">
      <c r="M131" s="41"/>
      <c r="N131" s="41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</row>
    <row r="132" ht="12.75" customHeight="1">
      <c r="M132" s="41"/>
      <c r="N132" s="41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</row>
    <row r="133" ht="12.75" customHeight="1">
      <c r="M133" s="41"/>
      <c r="N133" s="41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</row>
    <row r="134" ht="12.75" customHeight="1">
      <c r="M134" s="41"/>
      <c r="N134" s="41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</row>
    <row r="135" ht="12.75" customHeight="1">
      <c r="M135" s="41"/>
      <c r="N135" s="41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</row>
    <row r="136" ht="12.75" customHeight="1">
      <c r="M136" s="41"/>
      <c r="N136" s="41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</row>
    <row r="137" ht="12.75" customHeight="1">
      <c r="M137" s="41"/>
      <c r="N137" s="41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</row>
    <row r="138" ht="12.75" customHeight="1">
      <c r="M138" s="41"/>
      <c r="N138" s="41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</row>
    <row r="139" ht="12.75" customHeight="1">
      <c r="M139" s="41"/>
      <c r="N139" s="41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</row>
    <row r="140" ht="12.75" customHeight="1">
      <c r="M140" s="41"/>
      <c r="N140" s="41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</row>
    <row r="141" ht="12.75" customHeight="1">
      <c r="M141" s="41"/>
      <c r="N141" s="41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</row>
    <row r="142" ht="12.75" customHeight="1">
      <c r="M142" s="41"/>
      <c r="N142" s="41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</row>
    <row r="143" ht="12.75" customHeight="1">
      <c r="M143" s="41"/>
      <c r="N143" s="41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</row>
    <row r="144" ht="12.75" customHeight="1">
      <c r="M144" s="41"/>
      <c r="N144" s="41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</row>
    <row r="145" ht="12.75" customHeight="1">
      <c r="M145" s="41"/>
      <c r="N145" s="41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</row>
    <row r="146" ht="12.75" customHeight="1">
      <c r="M146" s="41"/>
      <c r="N146" s="41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</row>
    <row r="147" ht="12.75" customHeight="1">
      <c r="M147" s="41"/>
      <c r="N147" s="41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</row>
    <row r="148" ht="12.75" customHeight="1">
      <c r="M148" s="41"/>
      <c r="N148" s="41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</row>
    <row r="149" ht="12.75" customHeight="1">
      <c r="M149" s="41"/>
      <c r="N149" s="41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</row>
    <row r="150" ht="12.75" customHeight="1">
      <c r="M150" s="41"/>
      <c r="N150" s="41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</row>
    <row r="151" ht="12.75" customHeight="1">
      <c r="M151" s="41"/>
      <c r="N151" s="41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</row>
    <row r="152" ht="12.75" customHeight="1">
      <c r="M152" s="41"/>
      <c r="N152" s="41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</row>
    <row r="153" ht="12.75" customHeight="1">
      <c r="M153" s="41"/>
      <c r="N153" s="41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</row>
    <row r="154" ht="12.75" customHeight="1">
      <c r="M154" s="41"/>
      <c r="N154" s="41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</row>
    <row r="155" ht="12.75" customHeight="1">
      <c r="M155" s="41"/>
      <c r="N155" s="41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</row>
    <row r="156" ht="12.75" customHeight="1">
      <c r="M156" s="41"/>
      <c r="N156" s="41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</row>
    <row r="157" ht="12.75" customHeight="1">
      <c r="M157" s="41"/>
      <c r="N157" s="41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</row>
    <row r="158" ht="12.75" customHeight="1">
      <c r="M158" s="41"/>
      <c r="N158" s="41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</row>
    <row r="159" ht="12.75" customHeight="1">
      <c r="M159" s="41"/>
      <c r="N159" s="41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</row>
    <row r="160" ht="12.75" customHeight="1">
      <c r="M160" s="41"/>
      <c r="N160" s="41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</row>
    <row r="161" ht="12.75" customHeight="1">
      <c r="M161" s="41"/>
      <c r="N161" s="41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</row>
    <row r="162" ht="12.75" customHeight="1">
      <c r="M162" s="41"/>
      <c r="N162" s="41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</row>
    <row r="163" ht="12.75" customHeight="1">
      <c r="M163" s="41"/>
      <c r="N163" s="41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</row>
    <row r="164" ht="12.75" customHeight="1">
      <c r="M164" s="41"/>
      <c r="N164" s="41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</row>
    <row r="165" ht="12.75" customHeight="1">
      <c r="M165" s="41"/>
      <c r="N165" s="41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</row>
    <row r="166" ht="12.75" customHeight="1">
      <c r="M166" s="41"/>
      <c r="N166" s="41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</row>
    <row r="167" ht="12.75" customHeight="1">
      <c r="M167" s="41"/>
      <c r="N167" s="41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</row>
    <row r="168" ht="12.75" customHeight="1">
      <c r="M168" s="41"/>
      <c r="N168" s="41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</row>
    <row r="169" ht="12.75" customHeight="1">
      <c r="M169" s="41"/>
      <c r="N169" s="41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</row>
    <row r="170" ht="12.75" customHeight="1">
      <c r="M170" s="41"/>
      <c r="N170" s="41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</row>
    <row r="171" ht="12.75" customHeight="1">
      <c r="M171" s="41"/>
      <c r="N171" s="41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</row>
    <row r="172" ht="12.75" customHeight="1">
      <c r="M172" s="41"/>
      <c r="N172" s="41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</row>
    <row r="173" ht="12.75" customHeight="1">
      <c r="M173" s="41"/>
      <c r="N173" s="41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</row>
    <row r="174" ht="12.75" customHeight="1">
      <c r="M174" s="41"/>
      <c r="N174" s="41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</row>
    <row r="175" ht="12.75" customHeight="1">
      <c r="M175" s="41"/>
      <c r="N175" s="41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</row>
    <row r="176" ht="12.75" customHeight="1">
      <c r="M176" s="41"/>
      <c r="N176" s="41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</row>
    <row r="177" ht="12.75" customHeight="1">
      <c r="M177" s="41"/>
      <c r="N177" s="41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</row>
    <row r="178" ht="12.75" customHeight="1">
      <c r="M178" s="41"/>
      <c r="N178" s="41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</row>
    <row r="179" ht="12.75" customHeight="1">
      <c r="M179" s="41"/>
      <c r="N179" s="41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</row>
    <row r="180" ht="12.75" customHeight="1">
      <c r="M180" s="41"/>
      <c r="N180" s="41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</row>
    <row r="181" ht="12.75" customHeight="1">
      <c r="M181" s="41"/>
      <c r="N181" s="41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</row>
    <row r="182" ht="12.75" customHeight="1">
      <c r="M182" s="41"/>
      <c r="N182" s="41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</row>
    <row r="183" ht="12.75" customHeight="1">
      <c r="M183" s="41"/>
      <c r="N183" s="41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</row>
    <row r="184" ht="12.75" customHeight="1">
      <c r="M184" s="41"/>
      <c r="N184" s="41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</row>
    <row r="185" ht="12.75" customHeight="1">
      <c r="M185" s="41"/>
      <c r="N185" s="41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</row>
    <row r="186" ht="12.75" customHeight="1">
      <c r="M186" s="41"/>
      <c r="N186" s="41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</row>
    <row r="187" ht="12.75" customHeight="1">
      <c r="M187" s="41"/>
      <c r="N187" s="41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</row>
    <row r="188" ht="12.75" customHeight="1">
      <c r="M188" s="41"/>
      <c r="N188" s="41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</row>
    <row r="189" ht="12.75" customHeight="1">
      <c r="M189" s="41"/>
      <c r="N189" s="41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</row>
    <row r="190" ht="12.75" customHeight="1">
      <c r="M190" s="41"/>
      <c r="N190" s="41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</row>
    <row r="191" ht="12.75" customHeight="1">
      <c r="M191" s="41"/>
      <c r="N191" s="41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</row>
    <row r="192" ht="12.75" customHeight="1">
      <c r="M192" s="41"/>
      <c r="N192" s="41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</row>
    <row r="193" ht="12.75" customHeight="1">
      <c r="M193" s="41"/>
      <c r="N193" s="41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</row>
    <row r="194" ht="12.75" customHeight="1">
      <c r="M194" s="41"/>
      <c r="N194" s="41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</row>
    <row r="195" ht="12.75" customHeight="1">
      <c r="M195" s="41"/>
      <c r="N195" s="41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</row>
    <row r="196" ht="12.75" customHeight="1">
      <c r="M196" s="41"/>
      <c r="N196" s="41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</row>
    <row r="197" ht="12.75" customHeight="1">
      <c r="M197" s="41"/>
      <c r="N197" s="41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</row>
    <row r="198" ht="12.75" customHeight="1">
      <c r="M198" s="41"/>
      <c r="N198" s="41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</row>
    <row r="199" ht="12.75" customHeight="1">
      <c r="M199" s="41"/>
      <c r="N199" s="41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</row>
    <row r="200" ht="12.75" customHeight="1">
      <c r="M200" s="41"/>
      <c r="N200" s="41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</row>
    <row r="201" ht="12.75" customHeight="1">
      <c r="M201" s="41"/>
      <c r="N201" s="41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</row>
    <row r="202" ht="12.75" customHeight="1">
      <c r="M202" s="41"/>
      <c r="N202" s="41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</row>
    <row r="203" ht="12.75" customHeight="1">
      <c r="M203" s="41"/>
      <c r="N203" s="41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</row>
    <row r="204" ht="12.75" customHeight="1">
      <c r="M204" s="41"/>
      <c r="N204" s="41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</row>
    <row r="205" ht="12.75" customHeight="1">
      <c r="M205" s="41"/>
      <c r="N205" s="41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</row>
    <row r="206" ht="12.75" customHeight="1">
      <c r="M206" s="41"/>
      <c r="N206" s="41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</row>
    <row r="207" ht="12.75" customHeight="1">
      <c r="M207" s="41"/>
      <c r="N207" s="41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</row>
    <row r="208" ht="12.75" customHeight="1">
      <c r="M208" s="41"/>
      <c r="N208" s="41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</row>
    <row r="209" ht="12.75" customHeight="1">
      <c r="M209" s="41"/>
      <c r="N209" s="41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</row>
    <row r="210" ht="12.75" customHeight="1">
      <c r="M210" s="41"/>
      <c r="N210" s="41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</row>
    <row r="211" ht="12.75" customHeight="1">
      <c r="M211" s="41"/>
      <c r="N211" s="41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</row>
    <row r="212" ht="12.75" customHeight="1">
      <c r="M212" s="41"/>
      <c r="N212" s="41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</row>
    <row r="213" ht="12.75" customHeight="1">
      <c r="M213" s="41"/>
      <c r="N213" s="41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</row>
    <row r="214" ht="12.75" customHeight="1">
      <c r="M214" s="41"/>
      <c r="N214" s="41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</row>
    <row r="215" ht="12.75" customHeight="1">
      <c r="M215" s="41"/>
      <c r="N215" s="41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</row>
    <row r="216" ht="12.75" customHeight="1">
      <c r="M216" s="41"/>
      <c r="N216" s="41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</row>
    <row r="217" ht="12.75" customHeight="1">
      <c r="M217" s="41"/>
      <c r="N217" s="41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</row>
    <row r="218" ht="12.75" customHeight="1">
      <c r="M218" s="41"/>
      <c r="N218" s="41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</row>
    <row r="219" ht="12.75" customHeight="1">
      <c r="M219" s="41"/>
      <c r="N219" s="41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</row>
    <row r="220" ht="12.75" customHeight="1">
      <c r="M220" s="41"/>
      <c r="N220" s="41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</row>
    <row r="221" ht="12.75" customHeight="1">
      <c r="M221" s="41"/>
      <c r="N221" s="41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</row>
    <row r="222" ht="12.75" customHeight="1">
      <c r="M222" s="41"/>
      <c r="N222" s="41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</row>
    <row r="223" ht="12.75" customHeight="1">
      <c r="M223" s="41"/>
      <c r="N223" s="41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</row>
    <row r="224" ht="12.75" customHeight="1">
      <c r="M224" s="41"/>
      <c r="N224" s="41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</row>
    <row r="225" ht="12.75" customHeight="1">
      <c r="M225" s="41"/>
      <c r="N225" s="41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</row>
    <row r="226" ht="12.75" customHeight="1">
      <c r="M226" s="41"/>
      <c r="N226" s="41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</row>
    <row r="227" ht="12.75" customHeight="1">
      <c r="M227" s="41"/>
      <c r="N227" s="41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</row>
    <row r="228" ht="12.75" customHeight="1">
      <c r="M228" s="41"/>
      <c r="N228" s="41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</row>
    <row r="229" ht="12.75" customHeight="1">
      <c r="M229" s="41"/>
      <c r="N229" s="41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</row>
    <row r="230" ht="12.75" customHeight="1">
      <c r="M230" s="41"/>
      <c r="N230" s="41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</row>
    <row r="231" ht="12.75" customHeight="1">
      <c r="M231" s="41"/>
      <c r="N231" s="41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</row>
    <row r="232" ht="12.75" customHeight="1">
      <c r="M232" s="41"/>
      <c r="N232" s="41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</row>
    <row r="233" ht="12.75" customHeight="1">
      <c r="M233" s="41"/>
      <c r="N233" s="41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</row>
    <row r="234" ht="12.75" customHeight="1">
      <c r="M234" s="41"/>
      <c r="N234" s="41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</row>
    <row r="235" ht="12.75" customHeight="1">
      <c r="M235" s="41"/>
      <c r="N235" s="41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</row>
    <row r="236" ht="12.75" customHeight="1">
      <c r="M236" s="41"/>
      <c r="N236" s="41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</row>
    <row r="237" ht="12.75" customHeight="1">
      <c r="M237" s="41"/>
      <c r="N237" s="41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</row>
    <row r="238" ht="12.75" customHeight="1">
      <c r="M238" s="41"/>
      <c r="N238" s="41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</row>
    <row r="239" ht="12.75" customHeight="1">
      <c r="M239" s="41"/>
      <c r="N239" s="41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</row>
    <row r="240" ht="12.75" customHeight="1">
      <c r="M240" s="41"/>
      <c r="N240" s="41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</row>
    <row r="241" ht="12.75" customHeight="1">
      <c r="M241" s="41"/>
      <c r="N241" s="41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</row>
    <row r="242" ht="12.75" customHeight="1">
      <c r="M242" s="41"/>
      <c r="N242" s="41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</row>
    <row r="243" ht="12.75" customHeight="1">
      <c r="M243" s="41"/>
      <c r="N243" s="41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</row>
    <row r="244" ht="12.75" customHeight="1">
      <c r="M244" s="41"/>
      <c r="N244" s="41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</row>
    <row r="245" ht="12.75" customHeight="1">
      <c r="M245" s="41"/>
      <c r="N245" s="41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</row>
    <row r="246" ht="12.75" customHeight="1">
      <c r="M246" s="41"/>
      <c r="N246" s="41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</row>
    <row r="247" ht="12.75" customHeight="1">
      <c r="M247" s="41"/>
      <c r="N247" s="41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</row>
    <row r="248" ht="12.75" customHeight="1">
      <c r="M248" s="41"/>
      <c r="N248" s="41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</row>
    <row r="249" ht="12.75" customHeight="1">
      <c r="M249" s="41"/>
      <c r="N249" s="41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</row>
    <row r="250" ht="12.75" customHeight="1">
      <c r="M250" s="41"/>
      <c r="N250" s="41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</row>
    <row r="251" ht="12.75" customHeight="1">
      <c r="M251" s="41"/>
      <c r="N251" s="41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</row>
    <row r="252" ht="12.75" customHeight="1">
      <c r="M252" s="41"/>
      <c r="N252" s="41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</row>
    <row r="253" ht="12.75" customHeight="1">
      <c r="M253" s="41"/>
      <c r="N253" s="41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</row>
    <row r="254" ht="12.75" customHeight="1">
      <c r="M254" s="41"/>
      <c r="N254" s="41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</row>
    <row r="255" ht="12.75" customHeight="1">
      <c r="M255" s="41"/>
      <c r="N255" s="41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</row>
    <row r="256" ht="12.75" customHeight="1">
      <c r="M256" s="41"/>
      <c r="N256" s="41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</row>
    <row r="257" ht="12.75" customHeight="1">
      <c r="M257" s="41"/>
      <c r="N257" s="41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</row>
    <row r="258" ht="12.75" customHeight="1">
      <c r="M258" s="41"/>
      <c r="N258" s="41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</row>
    <row r="259" ht="12.75" customHeight="1">
      <c r="M259" s="41"/>
      <c r="N259" s="41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</row>
    <row r="260" ht="12.75" customHeight="1">
      <c r="M260" s="41"/>
      <c r="N260" s="41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</row>
    <row r="261" ht="12.75" customHeight="1">
      <c r="M261" s="41"/>
      <c r="N261" s="41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</row>
    <row r="262" ht="12.75" customHeight="1">
      <c r="M262" s="41"/>
      <c r="N262" s="41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</row>
    <row r="263" ht="12.75" customHeight="1">
      <c r="M263" s="41"/>
      <c r="N263" s="41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</row>
    <row r="264" ht="12.75" customHeight="1">
      <c r="M264" s="41"/>
      <c r="N264" s="41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</row>
    <row r="265" ht="12.75" customHeight="1">
      <c r="M265" s="41"/>
      <c r="N265" s="41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</row>
    <row r="266" ht="12.75" customHeight="1">
      <c r="M266" s="41"/>
      <c r="N266" s="41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</row>
    <row r="267" ht="12.75" customHeight="1">
      <c r="M267" s="41"/>
      <c r="N267" s="41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</row>
    <row r="268" ht="12.75" customHeight="1">
      <c r="M268" s="41"/>
      <c r="N268" s="41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</row>
    <row r="269" ht="12.75" customHeight="1">
      <c r="M269" s="41"/>
      <c r="N269" s="41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</row>
    <row r="270" ht="12.75" customHeight="1">
      <c r="M270" s="41"/>
      <c r="N270" s="41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</row>
    <row r="271" ht="12.75" customHeight="1">
      <c r="M271" s="41"/>
      <c r="N271" s="41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</row>
    <row r="272" ht="12.75" customHeight="1">
      <c r="M272" s="41"/>
      <c r="N272" s="41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</row>
    <row r="273" ht="12.75" customHeight="1">
      <c r="M273" s="41"/>
      <c r="N273" s="41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</row>
    <row r="274" ht="12.75" customHeight="1">
      <c r="M274" s="41"/>
      <c r="N274" s="41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</row>
    <row r="275" ht="12.75" customHeight="1">
      <c r="M275" s="41"/>
      <c r="N275" s="41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</row>
    <row r="276" ht="12.75" customHeight="1">
      <c r="M276" s="41"/>
      <c r="N276" s="41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</row>
    <row r="277" ht="12.75" customHeight="1">
      <c r="M277" s="41"/>
      <c r="N277" s="41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</row>
    <row r="278" ht="12.75" customHeight="1">
      <c r="M278" s="41"/>
      <c r="N278" s="41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</row>
    <row r="279" ht="12.75" customHeight="1">
      <c r="M279" s="41"/>
      <c r="N279" s="41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</row>
    <row r="280" ht="12.75" customHeight="1">
      <c r="M280" s="41"/>
      <c r="N280" s="41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</row>
    <row r="281" ht="12.75" customHeight="1">
      <c r="M281" s="41"/>
      <c r="N281" s="41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</row>
    <row r="282" ht="12.75" customHeight="1">
      <c r="M282" s="41"/>
      <c r="N282" s="41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</row>
    <row r="283" ht="12.75" customHeight="1">
      <c r="M283" s="41"/>
      <c r="N283" s="41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</row>
    <row r="284" ht="12.75" customHeight="1">
      <c r="M284" s="41"/>
      <c r="N284" s="41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</row>
    <row r="285" ht="12.75" customHeight="1">
      <c r="M285" s="41"/>
      <c r="N285" s="41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</row>
    <row r="286" ht="12.75" customHeight="1">
      <c r="M286" s="41"/>
      <c r="N286" s="41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</row>
    <row r="287" ht="12.75" customHeight="1">
      <c r="M287" s="41"/>
      <c r="N287" s="41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</row>
    <row r="288" ht="12.75" customHeight="1">
      <c r="M288" s="41"/>
      <c r="N288" s="41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</row>
    <row r="289" ht="12.75" customHeight="1">
      <c r="M289" s="41"/>
      <c r="N289" s="41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</row>
    <row r="290" ht="12.75" customHeight="1">
      <c r="M290" s="41"/>
      <c r="N290" s="41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</row>
    <row r="291" ht="12.75" customHeight="1">
      <c r="M291" s="41"/>
      <c r="N291" s="41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</row>
    <row r="292" ht="12.75" customHeight="1">
      <c r="M292" s="41"/>
      <c r="N292" s="41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</row>
    <row r="293" ht="12.75" customHeight="1">
      <c r="M293" s="41"/>
      <c r="N293" s="41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</row>
    <row r="294" ht="12.75" customHeight="1">
      <c r="M294" s="41"/>
      <c r="N294" s="41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</row>
    <row r="295" ht="12.75" customHeight="1">
      <c r="M295" s="41"/>
      <c r="N295" s="41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</row>
    <row r="296" ht="12.75" customHeight="1">
      <c r="M296" s="41"/>
      <c r="N296" s="41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</row>
    <row r="297" ht="12.75" customHeight="1">
      <c r="M297" s="41"/>
      <c r="N297" s="41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</row>
    <row r="298" ht="12.75" customHeight="1">
      <c r="M298" s="41"/>
      <c r="N298" s="41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</row>
    <row r="299" ht="12.75" customHeight="1">
      <c r="M299" s="41"/>
      <c r="N299" s="41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</row>
    <row r="300" ht="12.75" customHeight="1">
      <c r="M300" s="41"/>
      <c r="N300" s="41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</row>
    <row r="301" ht="12.75" customHeight="1">
      <c r="M301" s="41"/>
      <c r="N301" s="41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</row>
    <row r="302" ht="12.75" customHeight="1">
      <c r="M302" s="41"/>
      <c r="N302" s="41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</row>
    <row r="303" ht="12.75" customHeight="1">
      <c r="M303" s="41"/>
      <c r="N303" s="41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</row>
    <row r="304" ht="12.75" customHeight="1">
      <c r="M304" s="41"/>
      <c r="N304" s="41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</row>
    <row r="305" ht="12.75" customHeight="1">
      <c r="M305" s="41"/>
      <c r="N305" s="41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</row>
    <row r="306" ht="12.75" customHeight="1">
      <c r="M306" s="41"/>
      <c r="N306" s="41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</row>
    <row r="307" ht="12.75" customHeight="1">
      <c r="M307" s="41"/>
      <c r="N307" s="41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</row>
    <row r="308" ht="12.75" customHeight="1">
      <c r="M308" s="41"/>
      <c r="N308" s="41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</row>
    <row r="309" ht="12.75" customHeight="1">
      <c r="M309" s="41"/>
      <c r="N309" s="41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</row>
    <row r="310" ht="12.75" customHeight="1">
      <c r="M310" s="41"/>
      <c r="N310" s="41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</row>
    <row r="311" ht="12.75" customHeight="1">
      <c r="M311" s="41"/>
      <c r="N311" s="41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</row>
    <row r="312" ht="12.75" customHeight="1">
      <c r="M312" s="41"/>
      <c r="N312" s="41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</row>
    <row r="313" ht="12.75" customHeight="1">
      <c r="M313" s="41"/>
      <c r="N313" s="41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</row>
    <row r="314" ht="12.75" customHeight="1">
      <c r="M314" s="41"/>
      <c r="N314" s="41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</row>
    <row r="315" ht="12.75" customHeight="1">
      <c r="M315" s="41"/>
      <c r="N315" s="41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</row>
    <row r="316" ht="12.75" customHeight="1">
      <c r="M316" s="41"/>
      <c r="N316" s="41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</row>
    <row r="317" ht="12.75" customHeight="1">
      <c r="M317" s="41"/>
      <c r="N317" s="41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</row>
    <row r="318" ht="12.75" customHeight="1">
      <c r="M318" s="41"/>
      <c r="N318" s="41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</row>
    <row r="319" ht="12.75" customHeight="1">
      <c r="M319" s="41"/>
      <c r="N319" s="41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</row>
    <row r="320" ht="12.75" customHeight="1">
      <c r="M320" s="41"/>
      <c r="N320" s="41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</row>
    <row r="321" ht="12.75" customHeight="1">
      <c r="M321" s="41"/>
      <c r="N321" s="41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</row>
    <row r="322" ht="12.75" customHeight="1">
      <c r="M322" s="41"/>
      <c r="N322" s="41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</row>
    <row r="323" ht="12.75" customHeight="1">
      <c r="M323" s="41"/>
      <c r="N323" s="41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</row>
    <row r="324" ht="12.75" customHeight="1">
      <c r="M324" s="41"/>
      <c r="N324" s="41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</row>
    <row r="325" ht="12.75" customHeight="1">
      <c r="M325" s="41"/>
      <c r="N325" s="41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</row>
    <row r="326" ht="12.75" customHeight="1">
      <c r="M326" s="41"/>
      <c r="N326" s="41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</row>
    <row r="327" ht="12.75" customHeight="1">
      <c r="M327" s="41"/>
      <c r="N327" s="41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</row>
    <row r="328" ht="12.75" customHeight="1">
      <c r="M328" s="41"/>
      <c r="N328" s="41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</row>
    <row r="329" ht="12.75" customHeight="1">
      <c r="M329" s="41"/>
      <c r="N329" s="41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</row>
    <row r="330" ht="12.75" customHeight="1">
      <c r="M330" s="41"/>
      <c r="N330" s="41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</row>
    <row r="331" ht="12.75" customHeight="1">
      <c r="M331" s="41"/>
      <c r="N331" s="41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</row>
    <row r="332" ht="12.75" customHeight="1">
      <c r="M332" s="41"/>
      <c r="N332" s="41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</row>
    <row r="333" ht="12.75" customHeight="1">
      <c r="M333" s="41"/>
      <c r="N333" s="41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</row>
    <row r="334" ht="12.75" customHeight="1">
      <c r="M334" s="41"/>
      <c r="N334" s="41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</row>
    <row r="335" ht="12.75" customHeight="1">
      <c r="M335" s="41"/>
      <c r="N335" s="41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</row>
    <row r="336" ht="12.75" customHeight="1">
      <c r="M336" s="41"/>
      <c r="N336" s="41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</row>
    <row r="337" ht="12.75" customHeight="1">
      <c r="M337" s="41"/>
      <c r="N337" s="41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</row>
    <row r="338" ht="12.75" customHeight="1">
      <c r="M338" s="41"/>
      <c r="N338" s="41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</row>
    <row r="339" ht="12.75" customHeight="1">
      <c r="M339" s="41"/>
      <c r="N339" s="41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</row>
    <row r="340" ht="12.75" customHeight="1">
      <c r="M340" s="41"/>
      <c r="N340" s="41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</row>
    <row r="341" ht="12.75" customHeight="1">
      <c r="M341" s="41"/>
      <c r="N341" s="41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</row>
    <row r="342" ht="12.75" customHeight="1">
      <c r="M342" s="41"/>
      <c r="N342" s="41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</row>
    <row r="343" ht="12.75" customHeight="1">
      <c r="M343" s="41"/>
      <c r="N343" s="41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</row>
    <row r="344" ht="12.75" customHeight="1">
      <c r="M344" s="41"/>
      <c r="N344" s="41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</row>
    <row r="345" ht="12.75" customHeight="1">
      <c r="M345" s="41"/>
      <c r="N345" s="41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</row>
    <row r="346" ht="12.75" customHeight="1">
      <c r="M346" s="41"/>
      <c r="N346" s="41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</row>
    <row r="347" ht="12.75" customHeight="1">
      <c r="M347" s="41"/>
      <c r="N347" s="41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</row>
    <row r="348" ht="12.75" customHeight="1">
      <c r="M348" s="41"/>
      <c r="N348" s="41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</row>
    <row r="349" ht="12.75" customHeight="1">
      <c r="M349" s="41"/>
      <c r="N349" s="41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</row>
    <row r="350" ht="12.75" customHeight="1">
      <c r="M350" s="41"/>
      <c r="N350" s="41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</row>
    <row r="351" ht="12.75" customHeight="1">
      <c r="M351" s="41"/>
      <c r="N351" s="41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</row>
    <row r="352" ht="12.75" customHeight="1">
      <c r="M352" s="41"/>
      <c r="N352" s="41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</row>
    <row r="353" ht="12.75" customHeight="1">
      <c r="M353" s="41"/>
      <c r="N353" s="41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</row>
    <row r="354" ht="12.75" customHeight="1">
      <c r="M354" s="41"/>
      <c r="N354" s="41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</row>
    <row r="355" ht="12.75" customHeight="1">
      <c r="M355" s="41"/>
      <c r="N355" s="41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</row>
    <row r="356" ht="12.75" customHeight="1">
      <c r="M356" s="41"/>
      <c r="N356" s="41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</row>
    <row r="357" ht="12.75" customHeight="1">
      <c r="M357" s="41"/>
      <c r="N357" s="41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</row>
    <row r="358" ht="12.75" customHeight="1">
      <c r="M358" s="41"/>
      <c r="N358" s="41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</row>
    <row r="359" ht="12.75" customHeight="1">
      <c r="M359" s="41"/>
      <c r="N359" s="41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</row>
    <row r="360" ht="12.75" customHeight="1">
      <c r="M360" s="41"/>
      <c r="N360" s="41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</row>
    <row r="361" ht="12.75" customHeight="1">
      <c r="M361" s="41"/>
      <c r="N361" s="41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</row>
    <row r="362" ht="12.75" customHeight="1">
      <c r="M362" s="41"/>
      <c r="N362" s="41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</row>
    <row r="363" ht="12.75" customHeight="1">
      <c r="M363" s="41"/>
      <c r="N363" s="41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</row>
    <row r="364" ht="12.75" customHeight="1">
      <c r="M364" s="41"/>
      <c r="N364" s="41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</row>
    <row r="365" ht="12.75" customHeight="1">
      <c r="M365" s="41"/>
      <c r="N365" s="41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</row>
    <row r="366" ht="12.75" customHeight="1">
      <c r="M366" s="41"/>
      <c r="N366" s="41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</row>
    <row r="367" ht="12.75" customHeight="1">
      <c r="M367" s="41"/>
      <c r="N367" s="41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</row>
    <row r="368" ht="12.75" customHeight="1">
      <c r="M368" s="41"/>
      <c r="N368" s="41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</row>
    <row r="369" ht="12.75" customHeight="1">
      <c r="M369" s="41"/>
      <c r="N369" s="41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</row>
    <row r="370" ht="12.75" customHeight="1">
      <c r="M370" s="41"/>
      <c r="N370" s="41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</row>
    <row r="371" ht="12.75" customHeight="1">
      <c r="M371" s="41"/>
      <c r="N371" s="41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</row>
    <row r="372" ht="12.75" customHeight="1">
      <c r="M372" s="41"/>
      <c r="N372" s="41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</row>
    <row r="373" ht="12.75" customHeight="1">
      <c r="M373" s="41"/>
      <c r="N373" s="41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</row>
    <row r="374" ht="12.75" customHeight="1">
      <c r="M374" s="41"/>
      <c r="N374" s="41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</row>
    <row r="375" ht="12.75" customHeight="1">
      <c r="M375" s="41"/>
      <c r="N375" s="41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</row>
    <row r="376" ht="12.75" customHeight="1">
      <c r="M376" s="41"/>
      <c r="N376" s="41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</row>
    <row r="377" ht="12.75" customHeight="1">
      <c r="M377" s="41"/>
      <c r="N377" s="41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</row>
    <row r="378" ht="12.75" customHeight="1">
      <c r="M378" s="41"/>
      <c r="N378" s="41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</row>
    <row r="379" ht="12.75" customHeight="1">
      <c r="M379" s="41"/>
      <c r="N379" s="41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</row>
    <row r="380" ht="12.75" customHeight="1">
      <c r="M380" s="41"/>
      <c r="N380" s="41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</row>
    <row r="381" ht="12.75" customHeight="1">
      <c r="M381" s="41"/>
      <c r="N381" s="41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</row>
    <row r="382" ht="12.75" customHeight="1">
      <c r="M382" s="41"/>
      <c r="N382" s="41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</row>
    <row r="383" ht="12.75" customHeight="1">
      <c r="M383" s="41"/>
      <c r="N383" s="41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</row>
    <row r="384" ht="12.75" customHeight="1">
      <c r="M384" s="41"/>
      <c r="N384" s="41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</row>
    <row r="385" ht="12.75" customHeight="1">
      <c r="M385" s="41"/>
      <c r="N385" s="41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</row>
    <row r="386" ht="12.75" customHeight="1">
      <c r="M386" s="41"/>
      <c r="N386" s="41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</row>
    <row r="387" ht="12.75" customHeight="1">
      <c r="M387" s="41"/>
      <c r="N387" s="41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</row>
    <row r="388" ht="12.75" customHeight="1">
      <c r="M388" s="41"/>
      <c r="N388" s="41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</row>
    <row r="389" ht="12.75" customHeight="1">
      <c r="M389" s="41"/>
      <c r="N389" s="41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</row>
    <row r="390" ht="12.75" customHeight="1">
      <c r="M390" s="41"/>
      <c r="N390" s="41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</row>
    <row r="391" ht="12.75" customHeight="1">
      <c r="M391" s="41"/>
      <c r="N391" s="41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</row>
    <row r="392" ht="12.75" customHeight="1">
      <c r="M392" s="41"/>
      <c r="N392" s="41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</row>
    <row r="393" ht="12.75" customHeight="1">
      <c r="M393" s="41"/>
      <c r="N393" s="41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</row>
    <row r="394" ht="12.75" customHeight="1">
      <c r="M394" s="41"/>
      <c r="N394" s="41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</row>
    <row r="395" ht="12.75" customHeight="1">
      <c r="M395" s="41"/>
      <c r="N395" s="41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</row>
    <row r="396" ht="12.75" customHeight="1">
      <c r="M396" s="41"/>
      <c r="N396" s="41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</row>
    <row r="397" ht="12.75" customHeight="1">
      <c r="M397" s="41"/>
      <c r="N397" s="41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</row>
    <row r="398" ht="12.75" customHeight="1">
      <c r="M398" s="41"/>
      <c r="N398" s="41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</row>
    <row r="399" ht="12.75" customHeight="1">
      <c r="M399" s="41"/>
      <c r="N399" s="41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</row>
    <row r="400" ht="12.75" customHeight="1">
      <c r="M400" s="41"/>
      <c r="N400" s="41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</row>
    <row r="401" ht="12.75" customHeight="1">
      <c r="M401" s="41"/>
      <c r="N401" s="41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</row>
    <row r="402" ht="12.75" customHeight="1">
      <c r="M402" s="41"/>
      <c r="N402" s="41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</row>
    <row r="403" ht="12.75" customHeight="1">
      <c r="M403" s="41"/>
      <c r="N403" s="41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</row>
    <row r="404" ht="12.75" customHeight="1">
      <c r="M404" s="41"/>
      <c r="N404" s="41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</row>
    <row r="405" ht="12.75" customHeight="1">
      <c r="M405" s="41"/>
      <c r="N405" s="41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</row>
    <row r="406" ht="12.75" customHeight="1">
      <c r="M406" s="41"/>
      <c r="N406" s="41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</row>
    <row r="407" ht="12.75" customHeight="1">
      <c r="M407" s="41"/>
      <c r="N407" s="41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</row>
    <row r="408" ht="12.75" customHeight="1">
      <c r="M408" s="41"/>
      <c r="N408" s="41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</row>
    <row r="409" ht="12.75" customHeight="1">
      <c r="M409" s="41"/>
      <c r="N409" s="41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</row>
    <row r="410" ht="12.75" customHeight="1">
      <c r="M410" s="41"/>
      <c r="N410" s="41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</row>
    <row r="411" ht="12.75" customHeight="1">
      <c r="M411" s="41"/>
      <c r="N411" s="41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</row>
    <row r="412" ht="12.75" customHeight="1">
      <c r="M412" s="41"/>
      <c r="N412" s="41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</row>
    <row r="413" ht="12.75" customHeight="1">
      <c r="M413" s="41"/>
      <c r="N413" s="41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</row>
    <row r="414" ht="12.75" customHeight="1">
      <c r="M414" s="41"/>
      <c r="N414" s="41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</row>
    <row r="415" ht="12.75" customHeight="1">
      <c r="M415" s="41"/>
      <c r="N415" s="41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</row>
    <row r="416" ht="12.75" customHeight="1">
      <c r="M416" s="41"/>
      <c r="N416" s="41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</row>
    <row r="417" ht="12.75" customHeight="1">
      <c r="M417" s="41"/>
      <c r="N417" s="41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</row>
    <row r="418" ht="12.75" customHeight="1">
      <c r="M418" s="41"/>
      <c r="N418" s="41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</row>
    <row r="419" ht="12.75" customHeight="1">
      <c r="M419" s="41"/>
      <c r="N419" s="41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</row>
    <row r="420" ht="12.75" customHeight="1">
      <c r="M420" s="41"/>
      <c r="N420" s="41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</row>
    <row r="421" ht="12.75" customHeight="1">
      <c r="M421" s="41"/>
      <c r="N421" s="41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</row>
    <row r="422" ht="12.75" customHeight="1">
      <c r="M422" s="41"/>
      <c r="N422" s="41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</row>
    <row r="423" ht="12.75" customHeight="1">
      <c r="M423" s="41"/>
      <c r="N423" s="41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</row>
    <row r="424" ht="12.75" customHeight="1">
      <c r="M424" s="41"/>
      <c r="N424" s="41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</row>
    <row r="425" ht="12.75" customHeight="1">
      <c r="M425" s="41"/>
      <c r="N425" s="41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</row>
    <row r="426" ht="12.75" customHeight="1">
      <c r="M426" s="41"/>
      <c r="N426" s="41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</row>
    <row r="427" ht="12.75" customHeight="1">
      <c r="M427" s="41"/>
      <c r="N427" s="41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</row>
    <row r="428" ht="12.75" customHeight="1">
      <c r="M428" s="41"/>
      <c r="N428" s="41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</row>
    <row r="429" ht="12.75" customHeight="1">
      <c r="M429" s="41"/>
      <c r="N429" s="41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</row>
    <row r="430" ht="12.75" customHeight="1">
      <c r="M430" s="41"/>
      <c r="N430" s="41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</row>
    <row r="431" ht="12.75" customHeight="1">
      <c r="M431" s="41"/>
      <c r="N431" s="41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</row>
    <row r="432" ht="12.75" customHeight="1">
      <c r="M432" s="41"/>
      <c r="N432" s="41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</row>
    <row r="433" ht="12.75" customHeight="1">
      <c r="M433" s="41"/>
      <c r="N433" s="41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</row>
    <row r="434" ht="12.75" customHeight="1">
      <c r="M434" s="41"/>
      <c r="N434" s="41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</row>
    <row r="435" ht="12.75" customHeight="1">
      <c r="M435" s="41"/>
      <c r="N435" s="41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</row>
    <row r="436" ht="12.75" customHeight="1">
      <c r="M436" s="41"/>
      <c r="N436" s="41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</row>
    <row r="437" ht="12.75" customHeight="1">
      <c r="M437" s="41"/>
      <c r="N437" s="41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</row>
    <row r="438" ht="12.75" customHeight="1">
      <c r="M438" s="41"/>
      <c r="N438" s="41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</row>
    <row r="439" ht="12.75" customHeight="1">
      <c r="M439" s="41"/>
      <c r="N439" s="41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</row>
    <row r="440" ht="12.75" customHeight="1">
      <c r="M440" s="41"/>
      <c r="N440" s="41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</row>
    <row r="441" ht="12.75" customHeight="1">
      <c r="M441" s="41"/>
      <c r="N441" s="41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</row>
    <row r="442" ht="12.75" customHeight="1">
      <c r="M442" s="41"/>
      <c r="N442" s="41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</row>
    <row r="443" ht="12.75" customHeight="1">
      <c r="M443" s="41"/>
      <c r="N443" s="41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</row>
    <row r="444" ht="12.75" customHeight="1">
      <c r="M444" s="41"/>
      <c r="N444" s="41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</row>
    <row r="445" ht="12.75" customHeight="1">
      <c r="M445" s="41"/>
      <c r="N445" s="41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</row>
    <row r="446" ht="12.75" customHeight="1">
      <c r="M446" s="41"/>
      <c r="N446" s="41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</row>
    <row r="447" ht="12.75" customHeight="1">
      <c r="M447" s="41"/>
      <c r="N447" s="41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</row>
    <row r="448" ht="12.75" customHeight="1">
      <c r="M448" s="41"/>
      <c r="N448" s="41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</row>
    <row r="449" ht="12.75" customHeight="1">
      <c r="M449" s="41"/>
      <c r="N449" s="41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</row>
    <row r="450" ht="12.75" customHeight="1">
      <c r="M450" s="41"/>
      <c r="N450" s="41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</row>
    <row r="451" ht="12.75" customHeight="1">
      <c r="M451" s="41"/>
      <c r="N451" s="41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</row>
    <row r="452" ht="12.75" customHeight="1">
      <c r="M452" s="41"/>
      <c r="N452" s="41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</row>
    <row r="453" ht="12.75" customHeight="1">
      <c r="M453" s="41"/>
      <c r="N453" s="41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</row>
    <row r="454" ht="12.75" customHeight="1">
      <c r="M454" s="41"/>
      <c r="N454" s="41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</row>
    <row r="455" ht="12.75" customHeight="1">
      <c r="M455" s="41"/>
      <c r="N455" s="41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</row>
    <row r="456" ht="12.75" customHeight="1">
      <c r="M456" s="41"/>
      <c r="N456" s="41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</row>
    <row r="457" ht="12.75" customHeight="1">
      <c r="M457" s="41"/>
      <c r="N457" s="41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</row>
    <row r="458" ht="12.75" customHeight="1">
      <c r="M458" s="41"/>
      <c r="N458" s="41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</row>
    <row r="459" ht="12.75" customHeight="1">
      <c r="M459" s="41"/>
      <c r="N459" s="41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</row>
    <row r="460" ht="12.75" customHeight="1">
      <c r="M460" s="41"/>
      <c r="N460" s="41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</row>
    <row r="461" ht="12.75" customHeight="1">
      <c r="M461" s="41"/>
      <c r="N461" s="41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</row>
    <row r="462" ht="12.75" customHeight="1">
      <c r="M462" s="41"/>
      <c r="N462" s="41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</row>
    <row r="463" ht="12.75" customHeight="1">
      <c r="M463" s="41"/>
      <c r="N463" s="41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</row>
    <row r="464" ht="12.75" customHeight="1">
      <c r="M464" s="41"/>
      <c r="N464" s="41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</row>
    <row r="465" ht="12.75" customHeight="1">
      <c r="M465" s="41"/>
      <c r="N465" s="41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</row>
    <row r="466" ht="12.75" customHeight="1">
      <c r="M466" s="41"/>
      <c r="N466" s="41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</row>
    <row r="467" ht="12.75" customHeight="1">
      <c r="M467" s="41"/>
      <c r="N467" s="41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</row>
    <row r="468" ht="12.75" customHeight="1">
      <c r="M468" s="41"/>
      <c r="N468" s="41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</row>
    <row r="469" ht="12.75" customHeight="1">
      <c r="M469" s="41"/>
      <c r="N469" s="41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</row>
    <row r="470" ht="12.75" customHeight="1">
      <c r="M470" s="41"/>
      <c r="N470" s="41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</row>
    <row r="471" ht="12.75" customHeight="1">
      <c r="M471" s="41"/>
      <c r="N471" s="41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</row>
    <row r="472" ht="12.75" customHeight="1">
      <c r="M472" s="41"/>
      <c r="N472" s="41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</row>
    <row r="473" ht="12.75" customHeight="1">
      <c r="M473" s="41"/>
      <c r="N473" s="41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</row>
    <row r="474" ht="12.75" customHeight="1">
      <c r="M474" s="41"/>
      <c r="N474" s="41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</row>
    <row r="475" ht="12.75" customHeight="1">
      <c r="M475" s="41"/>
      <c r="N475" s="41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</row>
    <row r="476" ht="12.75" customHeight="1">
      <c r="M476" s="41"/>
      <c r="N476" s="41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</row>
    <row r="477" ht="12.75" customHeight="1">
      <c r="M477" s="41"/>
      <c r="N477" s="41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</row>
    <row r="478" ht="12.75" customHeight="1">
      <c r="M478" s="41"/>
      <c r="N478" s="41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</row>
    <row r="479" ht="12.75" customHeight="1">
      <c r="M479" s="41"/>
      <c r="N479" s="41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</row>
    <row r="480" ht="12.75" customHeight="1">
      <c r="M480" s="41"/>
      <c r="N480" s="41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</row>
    <row r="481" ht="12.75" customHeight="1">
      <c r="M481" s="41"/>
      <c r="N481" s="41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</row>
    <row r="482" ht="12.75" customHeight="1">
      <c r="M482" s="41"/>
      <c r="N482" s="41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</row>
    <row r="483" ht="12.75" customHeight="1">
      <c r="M483" s="41"/>
      <c r="N483" s="41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</row>
    <row r="484" ht="12.75" customHeight="1">
      <c r="M484" s="41"/>
      <c r="N484" s="41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</row>
    <row r="485" ht="12.75" customHeight="1">
      <c r="M485" s="41"/>
      <c r="N485" s="41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</row>
    <row r="486" ht="12.75" customHeight="1">
      <c r="M486" s="41"/>
      <c r="N486" s="41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</row>
    <row r="487" ht="12.75" customHeight="1">
      <c r="M487" s="41"/>
      <c r="N487" s="41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</row>
    <row r="488" ht="12.75" customHeight="1">
      <c r="M488" s="41"/>
      <c r="N488" s="41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</row>
    <row r="489" ht="12.75" customHeight="1">
      <c r="M489" s="41"/>
      <c r="N489" s="41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</row>
    <row r="490" ht="12.75" customHeight="1">
      <c r="M490" s="41"/>
      <c r="N490" s="41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</row>
    <row r="491" ht="12.75" customHeight="1">
      <c r="M491" s="41"/>
      <c r="N491" s="41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</row>
    <row r="492" ht="12.75" customHeight="1">
      <c r="M492" s="41"/>
      <c r="N492" s="41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</row>
    <row r="493" ht="12.75" customHeight="1">
      <c r="M493" s="41"/>
      <c r="N493" s="41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</row>
    <row r="494" ht="12.75" customHeight="1">
      <c r="M494" s="41"/>
      <c r="N494" s="41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</row>
    <row r="495" ht="12.75" customHeight="1">
      <c r="M495" s="41"/>
      <c r="N495" s="41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</row>
    <row r="496" ht="12.75" customHeight="1">
      <c r="M496" s="41"/>
      <c r="N496" s="41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</row>
    <row r="497" ht="12.75" customHeight="1">
      <c r="M497" s="41"/>
      <c r="N497" s="41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</row>
    <row r="498" ht="12.75" customHeight="1">
      <c r="M498" s="41"/>
      <c r="N498" s="41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</row>
    <row r="499" ht="12.75" customHeight="1">
      <c r="M499" s="41"/>
      <c r="N499" s="41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</row>
    <row r="500" ht="12.75" customHeight="1">
      <c r="M500" s="41"/>
      <c r="N500" s="41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</row>
    <row r="501" ht="12.75" customHeight="1">
      <c r="M501" s="41"/>
      <c r="N501" s="41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</row>
    <row r="502" ht="12.75" customHeight="1">
      <c r="M502" s="41"/>
      <c r="N502" s="41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</row>
    <row r="503" ht="12.75" customHeight="1">
      <c r="M503" s="41"/>
      <c r="N503" s="41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</row>
    <row r="504" ht="12.75" customHeight="1">
      <c r="M504" s="41"/>
      <c r="N504" s="41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</row>
    <row r="505" ht="12.75" customHeight="1">
      <c r="M505" s="41"/>
      <c r="N505" s="41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</row>
    <row r="506" ht="12.75" customHeight="1">
      <c r="M506" s="41"/>
      <c r="N506" s="41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</row>
    <row r="507" ht="12.75" customHeight="1">
      <c r="M507" s="41"/>
      <c r="N507" s="41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</row>
    <row r="508" ht="12.75" customHeight="1">
      <c r="M508" s="41"/>
      <c r="N508" s="41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</row>
    <row r="509" ht="12.75" customHeight="1">
      <c r="M509" s="41"/>
      <c r="N509" s="41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</row>
    <row r="510" ht="12.75" customHeight="1">
      <c r="M510" s="41"/>
      <c r="N510" s="41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</row>
    <row r="511" ht="12.75" customHeight="1">
      <c r="M511" s="41"/>
      <c r="N511" s="41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</row>
    <row r="512" ht="12.75" customHeight="1">
      <c r="M512" s="41"/>
      <c r="N512" s="41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</row>
    <row r="513" ht="12.75" customHeight="1">
      <c r="M513" s="41"/>
      <c r="N513" s="41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</row>
    <row r="514" ht="12.75" customHeight="1">
      <c r="M514" s="41"/>
      <c r="N514" s="41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</row>
    <row r="515" ht="12.75" customHeight="1">
      <c r="M515" s="41"/>
      <c r="N515" s="41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</row>
    <row r="516" ht="12.75" customHeight="1">
      <c r="M516" s="41"/>
      <c r="N516" s="41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</row>
    <row r="517" ht="12.75" customHeight="1">
      <c r="M517" s="41"/>
      <c r="N517" s="41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</row>
    <row r="518" ht="12.75" customHeight="1">
      <c r="M518" s="41"/>
      <c r="N518" s="41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</row>
    <row r="519" ht="12.75" customHeight="1">
      <c r="M519" s="41"/>
      <c r="N519" s="41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</row>
    <row r="520" ht="12.75" customHeight="1">
      <c r="M520" s="41"/>
      <c r="N520" s="41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</row>
    <row r="521" ht="12.75" customHeight="1">
      <c r="M521" s="41"/>
      <c r="N521" s="41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</row>
    <row r="522" ht="12.75" customHeight="1">
      <c r="M522" s="41"/>
      <c r="N522" s="41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</row>
    <row r="523" ht="12.75" customHeight="1">
      <c r="M523" s="41"/>
      <c r="N523" s="41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</row>
    <row r="524" ht="12.75" customHeight="1">
      <c r="M524" s="41"/>
      <c r="N524" s="41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</row>
    <row r="525" ht="12.75" customHeight="1">
      <c r="M525" s="41"/>
      <c r="N525" s="41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</row>
    <row r="526" ht="12.75" customHeight="1">
      <c r="M526" s="41"/>
      <c r="N526" s="41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</row>
    <row r="527" ht="12.75" customHeight="1">
      <c r="M527" s="41"/>
      <c r="N527" s="41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</row>
    <row r="528" ht="12.75" customHeight="1">
      <c r="M528" s="41"/>
      <c r="N528" s="41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</row>
    <row r="529" ht="12.75" customHeight="1">
      <c r="M529" s="41"/>
      <c r="N529" s="41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</row>
    <row r="530" ht="12.75" customHeight="1">
      <c r="M530" s="41"/>
      <c r="N530" s="41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</row>
    <row r="531" ht="12.75" customHeight="1">
      <c r="M531" s="41"/>
      <c r="N531" s="41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</row>
    <row r="532" ht="12.75" customHeight="1">
      <c r="M532" s="41"/>
      <c r="N532" s="41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</row>
    <row r="533" ht="12.75" customHeight="1">
      <c r="M533" s="41"/>
      <c r="N533" s="41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</row>
    <row r="534" ht="12.75" customHeight="1">
      <c r="M534" s="41"/>
      <c r="N534" s="41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</row>
    <row r="535" ht="12.75" customHeight="1">
      <c r="M535" s="41"/>
      <c r="N535" s="41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</row>
    <row r="536" ht="12.75" customHeight="1">
      <c r="M536" s="41"/>
      <c r="N536" s="41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</row>
    <row r="537" ht="12.75" customHeight="1">
      <c r="M537" s="41"/>
      <c r="N537" s="41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</row>
    <row r="538" ht="12.75" customHeight="1">
      <c r="M538" s="41"/>
      <c r="N538" s="41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</row>
    <row r="539" ht="12.75" customHeight="1">
      <c r="M539" s="41"/>
      <c r="N539" s="41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</row>
    <row r="540" ht="12.75" customHeight="1">
      <c r="M540" s="41"/>
      <c r="N540" s="41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</row>
    <row r="541" ht="12.75" customHeight="1">
      <c r="M541" s="41"/>
      <c r="N541" s="41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</row>
    <row r="542" ht="12.75" customHeight="1">
      <c r="M542" s="41"/>
      <c r="N542" s="41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</row>
    <row r="543" ht="12.75" customHeight="1">
      <c r="M543" s="41"/>
      <c r="N543" s="41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</row>
    <row r="544" ht="12.75" customHeight="1">
      <c r="M544" s="41"/>
      <c r="N544" s="41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</row>
    <row r="545" ht="12.75" customHeight="1">
      <c r="M545" s="41"/>
      <c r="N545" s="41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</row>
    <row r="546" ht="12.75" customHeight="1">
      <c r="M546" s="41"/>
      <c r="N546" s="41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</row>
    <row r="547" ht="12.75" customHeight="1">
      <c r="M547" s="41"/>
      <c r="N547" s="41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</row>
    <row r="548" ht="12.75" customHeight="1">
      <c r="M548" s="41"/>
      <c r="N548" s="41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</row>
    <row r="549" ht="12.75" customHeight="1">
      <c r="M549" s="41"/>
      <c r="N549" s="41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</row>
    <row r="550" ht="12.75" customHeight="1">
      <c r="M550" s="41"/>
      <c r="N550" s="41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</row>
    <row r="551" ht="12.75" customHeight="1">
      <c r="M551" s="41"/>
      <c r="N551" s="41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</row>
    <row r="552" ht="12.75" customHeight="1">
      <c r="M552" s="41"/>
      <c r="N552" s="41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</row>
    <row r="553" ht="12.75" customHeight="1">
      <c r="M553" s="41"/>
      <c r="N553" s="41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</row>
    <row r="554" ht="12.75" customHeight="1">
      <c r="M554" s="41"/>
      <c r="N554" s="41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</row>
    <row r="555" ht="12.75" customHeight="1">
      <c r="M555" s="41"/>
      <c r="N555" s="41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</row>
    <row r="556" ht="12.75" customHeight="1">
      <c r="M556" s="41"/>
      <c r="N556" s="41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</row>
    <row r="557" ht="12.75" customHeight="1">
      <c r="M557" s="41"/>
      <c r="N557" s="41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</row>
    <row r="558" ht="12.75" customHeight="1">
      <c r="M558" s="41"/>
      <c r="N558" s="41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</row>
    <row r="559" ht="12.75" customHeight="1">
      <c r="M559" s="41"/>
      <c r="N559" s="41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</row>
    <row r="560" ht="12.75" customHeight="1">
      <c r="M560" s="41"/>
      <c r="N560" s="41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</row>
    <row r="561" ht="12.75" customHeight="1">
      <c r="M561" s="41"/>
      <c r="N561" s="41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</row>
    <row r="562" ht="12.75" customHeight="1">
      <c r="M562" s="41"/>
      <c r="N562" s="41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</row>
    <row r="563" ht="12.75" customHeight="1">
      <c r="M563" s="41"/>
      <c r="N563" s="41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</row>
    <row r="564" ht="12.75" customHeight="1">
      <c r="M564" s="41"/>
      <c r="N564" s="41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</row>
    <row r="565" ht="12.75" customHeight="1">
      <c r="M565" s="41"/>
      <c r="N565" s="41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</row>
    <row r="566" ht="12.75" customHeight="1">
      <c r="M566" s="41"/>
      <c r="N566" s="41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</row>
    <row r="567" ht="12.75" customHeight="1">
      <c r="M567" s="41"/>
      <c r="N567" s="41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</row>
    <row r="568" ht="12.75" customHeight="1">
      <c r="M568" s="41"/>
      <c r="N568" s="41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</row>
    <row r="569" ht="12.75" customHeight="1">
      <c r="M569" s="41"/>
      <c r="N569" s="41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</row>
    <row r="570" ht="12.75" customHeight="1">
      <c r="M570" s="41"/>
      <c r="N570" s="41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</row>
    <row r="571" ht="12.75" customHeight="1">
      <c r="M571" s="41"/>
      <c r="N571" s="41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</row>
    <row r="572" ht="12.75" customHeight="1">
      <c r="M572" s="41"/>
      <c r="N572" s="41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</row>
    <row r="573" ht="12.75" customHeight="1">
      <c r="M573" s="41"/>
      <c r="N573" s="41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</row>
    <row r="574" ht="12.75" customHeight="1">
      <c r="M574" s="41"/>
      <c r="N574" s="41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</row>
    <row r="575" ht="12.75" customHeight="1">
      <c r="M575" s="41"/>
      <c r="N575" s="41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</row>
    <row r="576" ht="12.75" customHeight="1">
      <c r="M576" s="41"/>
      <c r="N576" s="41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</row>
    <row r="577" ht="12.75" customHeight="1">
      <c r="M577" s="41"/>
      <c r="N577" s="41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</row>
    <row r="578" ht="12.75" customHeight="1">
      <c r="M578" s="41"/>
      <c r="N578" s="41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</row>
    <row r="579" ht="12.75" customHeight="1">
      <c r="M579" s="41"/>
      <c r="N579" s="41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</row>
    <row r="580" ht="12.75" customHeight="1">
      <c r="M580" s="41"/>
      <c r="N580" s="41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</row>
    <row r="581" ht="12.75" customHeight="1">
      <c r="M581" s="41"/>
      <c r="N581" s="41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</row>
    <row r="582" ht="12.75" customHeight="1">
      <c r="M582" s="41"/>
      <c r="N582" s="41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</row>
    <row r="583" ht="12.75" customHeight="1">
      <c r="M583" s="41"/>
      <c r="N583" s="41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</row>
    <row r="584" ht="12.75" customHeight="1">
      <c r="M584" s="41"/>
      <c r="N584" s="41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</row>
    <row r="585" ht="12.75" customHeight="1">
      <c r="M585" s="41"/>
      <c r="N585" s="41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</row>
    <row r="586" ht="12.75" customHeight="1">
      <c r="M586" s="41"/>
      <c r="N586" s="41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</row>
    <row r="587" ht="12.75" customHeight="1">
      <c r="M587" s="41"/>
      <c r="N587" s="41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</row>
    <row r="588" ht="12.75" customHeight="1">
      <c r="M588" s="41"/>
      <c r="N588" s="41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</row>
    <row r="589" ht="12.75" customHeight="1">
      <c r="M589" s="41"/>
      <c r="N589" s="41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</row>
    <row r="590" ht="12.75" customHeight="1">
      <c r="M590" s="41"/>
      <c r="N590" s="41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</row>
    <row r="591" ht="12.75" customHeight="1">
      <c r="M591" s="41"/>
      <c r="N591" s="41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</row>
    <row r="592" ht="12.75" customHeight="1">
      <c r="M592" s="41"/>
      <c r="N592" s="41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</row>
    <row r="593" ht="12.75" customHeight="1">
      <c r="M593" s="41"/>
      <c r="N593" s="41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</row>
    <row r="594" ht="12.75" customHeight="1">
      <c r="M594" s="41"/>
      <c r="N594" s="41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</row>
    <row r="595" ht="12.75" customHeight="1">
      <c r="M595" s="41"/>
      <c r="N595" s="41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</row>
    <row r="596" ht="12.75" customHeight="1">
      <c r="M596" s="41"/>
      <c r="N596" s="41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</row>
    <row r="597" ht="12.75" customHeight="1">
      <c r="M597" s="41"/>
      <c r="N597" s="41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</row>
    <row r="598" ht="12.75" customHeight="1">
      <c r="M598" s="41"/>
      <c r="N598" s="41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</row>
    <row r="599" ht="12.75" customHeight="1">
      <c r="M599" s="41"/>
      <c r="N599" s="41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</row>
    <row r="600" ht="12.75" customHeight="1">
      <c r="M600" s="41"/>
      <c r="N600" s="41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</row>
    <row r="601" ht="12.75" customHeight="1">
      <c r="M601" s="41"/>
      <c r="N601" s="41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</row>
    <row r="602" ht="12.75" customHeight="1">
      <c r="M602" s="41"/>
      <c r="N602" s="41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</row>
    <row r="603" ht="12.75" customHeight="1">
      <c r="M603" s="41"/>
      <c r="N603" s="41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</row>
    <row r="604" ht="12.75" customHeight="1">
      <c r="M604" s="41"/>
      <c r="N604" s="41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</row>
    <row r="605" ht="12.75" customHeight="1">
      <c r="M605" s="41"/>
      <c r="N605" s="41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</row>
    <row r="606" ht="12.75" customHeight="1">
      <c r="M606" s="41"/>
      <c r="N606" s="41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</row>
    <row r="607" ht="12.75" customHeight="1">
      <c r="M607" s="41"/>
      <c r="N607" s="41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</row>
    <row r="608" ht="12.75" customHeight="1">
      <c r="M608" s="41"/>
      <c r="N608" s="41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</row>
    <row r="609" ht="12.75" customHeight="1">
      <c r="M609" s="41"/>
      <c r="N609" s="41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</row>
    <row r="610" ht="12.75" customHeight="1">
      <c r="M610" s="41"/>
      <c r="N610" s="41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</row>
    <row r="611" ht="12.75" customHeight="1">
      <c r="M611" s="41"/>
      <c r="N611" s="41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</row>
    <row r="612" ht="12.75" customHeight="1">
      <c r="M612" s="41"/>
      <c r="N612" s="41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</row>
    <row r="613" ht="12.75" customHeight="1">
      <c r="M613" s="41"/>
      <c r="N613" s="41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</row>
    <row r="614" ht="12.75" customHeight="1">
      <c r="M614" s="41"/>
      <c r="N614" s="41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</row>
    <row r="615" ht="12.75" customHeight="1">
      <c r="M615" s="41"/>
      <c r="N615" s="41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</row>
    <row r="616" ht="12.75" customHeight="1">
      <c r="M616" s="41"/>
      <c r="N616" s="41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</row>
    <row r="617" ht="12.75" customHeight="1">
      <c r="M617" s="41"/>
      <c r="N617" s="41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</row>
    <row r="618" ht="12.75" customHeight="1">
      <c r="M618" s="41"/>
      <c r="N618" s="41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</row>
    <row r="619" ht="12.75" customHeight="1">
      <c r="M619" s="41"/>
      <c r="N619" s="41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</row>
    <row r="620" ht="12.75" customHeight="1">
      <c r="M620" s="41"/>
      <c r="N620" s="41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</row>
    <row r="621" ht="12.75" customHeight="1">
      <c r="M621" s="41"/>
      <c r="N621" s="41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</row>
    <row r="622" ht="12.75" customHeight="1">
      <c r="M622" s="41"/>
      <c r="N622" s="41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</row>
    <row r="623" ht="12.75" customHeight="1">
      <c r="M623" s="41"/>
      <c r="N623" s="41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</row>
    <row r="624" ht="12.75" customHeight="1">
      <c r="M624" s="41"/>
      <c r="N624" s="41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</row>
    <row r="625" ht="12.75" customHeight="1">
      <c r="M625" s="41"/>
      <c r="N625" s="41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</row>
    <row r="626" ht="12.75" customHeight="1">
      <c r="M626" s="41"/>
      <c r="N626" s="41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</row>
    <row r="627" ht="12.75" customHeight="1">
      <c r="M627" s="41"/>
      <c r="N627" s="41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</row>
    <row r="628" ht="12.75" customHeight="1">
      <c r="M628" s="41"/>
      <c r="N628" s="41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</row>
    <row r="629" ht="12.75" customHeight="1">
      <c r="M629" s="41"/>
      <c r="N629" s="41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</row>
    <row r="630" ht="12.75" customHeight="1">
      <c r="M630" s="41"/>
      <c r="N630" s="41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</row>
    <row r="631" ht="12.75" customHeight="1">
      <c r="M631" s="41"/>
      <c r="N631" s="41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</row>
    <row r="632" ht="12.75" customHeight="1">
      <c r="M632" s="41"/>
      <c r="N632" s="41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</row>
    <row r="633" ht="12.75" customHeight="1">
      <c r="M633" s="41"/>
      <c r="N633" s="41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</row>
    <row r="634" ht="12.75" customHeight="1">
      <c r="M634" s="41"/>
      <c r="N634" s="41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</row>
    <row r="635" ht="12.75" customHeight="1">
      <c r="M635" s="41"/>
      <c r="N635" s="41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</row>
    <row r="636" ht="12.75" customHeight="1">
      <c r="M636" s="41"/>
      <c r="N636" s="41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</row>
    <row r="637" ht="12.75" customHeight="1">
      <c r="M637" s="41"/>
      <c r="N637" s="41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</row>
    <row r="638" ht="12.75" customHeight="1">
      <c r="M638" s="41"/>
      <c r="N638" s="41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</row>
    <row r="639" ht="12.75" customHeight="1">
      <c r="M639" s="41"/>
      <c r="N639" s="41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</row>
    <row r="640" ht="12.75" customHeight="1">
      <c r="M640" s="41"/>
      <c r="N640" s="41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</row>
    <row r="641" ht="12.75" customHeight="1">
      <c r="M641" s="41"/>
      <c r="N641" s="41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</row>
    <row r="642" ht="12.75" customHeight="1">
      <c r="M642" s="41"/>
      <c r="N642" s="41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</row>
    <row r="643" ht="12.75" customHeight="1">
      <c r="M643" s="41"/>
      <c r="N643" s="41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</row>
    <row r="644" ht="12.75" customHeight="1">
      <c r="M644" s="41"/>
      <c r="N644" s="41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</row>
    <row r="645" ht="12.75" customHeight="1">
      <c r="M645" s="41"/>
      <c r="N645" s="41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</row>
    <row r="646" ht="12.75" customHeight="1">
      <c r="M646" s="41"/>
      <c r="N646" s="41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</row>
    <row r="647" ht="12.75" customHeight="1">
      <c r="M647" s="41"/>
      <c r="N647" s="41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</row>
    <row r="648" ht="12.75" customHeight="1">
      <c r="M648" s="41"/>
      <c r="N648" s="41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</row>
    <row r="649" ht="12.75" customHeight="1">
      <c r="M649" s="41"/>
      <c r="N649" s="41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</row>
    <row r="650" ht="12.75" customHeight="1">
      <c r="M650" s="41"/>
      <c r="N650" s="41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</row>
    <row r="651" ht="12.75" customHeight="1">
      <c r="M651" s="41"/>
      <c r="N651" s="41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</row>
    <row r="652" ht="12.75" customHeight="1">
      <c r="M652" s="41"/>
      <c r="N652" s="41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</row>
    <row r="653" ht="12.75" customHeight="1">
      <c r="M653" s="41"/>
      <c r="N653" s="41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</row>
    <row r="654" ht="12.75" customHeight="1">
      <c r="M654" s="41"/>
      <c r="N654" s="41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</row>
    <row r="655" ht="12.75" customHeight="1">
      <c r="M655" s="41"/>
      <c r="N655" s="41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</row>
    <row r="656" ht="12.75" customHeight="1">
      <c r="M656" s="41"/>
      <c r="N656" s="41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</row>
    <row r="657" ht="12.75" customHeight="1">
      <c r="M657" s="41"/>
      <c r="N657" s="41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</row>
    <row r="658" ht="12.75" customHeight="1">
      <c r="M658" s="41"/>
      <c r="N658" s="41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</row>
    <row r="659" ht="12.75" customHeight="1">
      <c r="M659" s="41"/>
      <c r="N659" s="41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</row>
    <row r="660" ht="12.75" customHeight="1">
      <c r="M660" s="41"/>
      <c r="N660" s="41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</row>
    <row r="661" ht="12.75" customHeight="1">
      <c r="M661" s="41"/>
      <c r="N661" s="41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</row>
    <row r="662" ht="12.75" customHeight="1">
      <c r="M662" s="41"/>
      <c r="N662" s="41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</row>
    <row r="663" ht="12.75" customHeight="1">
      <c r="M663" s="41"/>
      <c r="N663" s="41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</row>
    <row r="664" ht="12.75" customHeight="1">
      <c r="M664" s="41"/>
      <c r="N664" s="41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</row>
    <row r="665" ht="12.75" customHeight="1">
      <c r="M665" s="41"/>
      <c r="N665" s="41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</row>
    <row r="666" ht="12.75" customHeight="1">
      <c r="M666" s="41"/>
      <c r="N666" s="41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</row>
    <row r="667" ht="12.75" customHeight="1">
      <c r="M667" s="41"/>
      <c r="N667" s="41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</row>
    <row r="668" ht="12.75" customHeight="1">
      <c r="M668" s="41"/>
      <c r="N668" s="41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</row>
    <row r="669" ht="12.75" customHeight="1">
      <c r="M669" s="41"/>
      <c r="N669" s="41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</row>
    <row r="670" ht="12.75" customHeight="1">
      <c r="M670" s="41"/>
      <c r="N670" s="41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</row>
    <row r="671" ht="12.75" customHeight="1">
      <c r="M671" s="41"/>
      <c r="N671" s="41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</row>
    <row r="672" ht="12.75" customHeight="1">
      <c r="M672" s="41"/>
      <c r="N672" s="41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</row>
    <row r="673" ht="12.75" customHeight="1">
      <c r="M673" s="41"/>
      <c r="N673" s="41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</row>
    <row r="674" ht="12.75" customHeight="1">
      <c r="M674" s="41"/>
      <c r="N674" s="41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</row>
    <row r="675" ht="12.75" customHeight="1">
      <c r="M675" s="41"/>
      <c r="N675" s="41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</row>
    <row r="676" ht="12.75" customHeight="1">
      <c r="M676" s="41"/>
      <c r="N676" s="41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</row>
    <row r="677" ht="12.75" customHeight="1">
      <c r="M677" s="41"/>
      <c r="N677" s="41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</row>
    <row r="678" ht="12.75" customHeight="1">
      <c r="M678" s="41"/>
      <c r="N678" s="41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</row>
    <row r="679" ht="12.75" customHeight="1">
      <c r="M679" s="41"/>
      <c r="N679" s="41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</row>
    <row r="680" ht="12.75" customHeight="1">
      <c r="M680" s="41"/>
      <c r="N680" s="41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</row>
    <row r="681" ht="12.75" customHeight="1">
      <c r="M681" s="41"/>
      <c r="N681" s="41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</row>
    <row r="682" ht="12.75" customHeight="1">
      <c r="M682" s="41"/>
      <c r="N682" s="41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</row>
    <row r="683" ht="12.75" customHeight="1">
      <c r="M683" s="41"/>
      <c r="N683" s="41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</row>
    <row r="684" ht="12.75" customHeight="1">
      <c r="M684" s="41"/>
      <c r="N684" s="41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</row>
    <row r="685" ht="12.75" customHeight="1">
      <c r="M685" s="41"/>
      <c r="N685" s="41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</row>
    <row r="686" ht="12.75" customHeight="1">
      <c r="M686" s="41"/>
      <c r="N686" s="41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</row>
    <row r="687" ht="12.75" customHeight="1">
      <c r="M687" s="41"/>
      <c r="N687" s="41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</row>
    <row r="688" ht="12.75" customHeight="1">
      <c r="M688" s="41"/>
      <c r="N688" s="41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</row>
    <row r="689" ht="12.75" customHeight="1">
      <c r="M689" s="41"/>
      <c r="N689" s="41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</row>
    <row r="690" ht="12.75" customHeight="1">
      <c r="M690" s="41"/>
      <c r="N690" s="41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</row>
    <row r="691" ht="12.75" customHeight="1">
      <c r="M691" s="41"/>
      <c r="N691" s="41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</row>
    <row r="692" ht="12.75" customHeight="1">
      <c r="M692" s="41"/>
      <c r="N692" s="41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</row>
    <row r="693" ht="12.75" customHeight="1">
      <c r="M693" s="41"/>
      <c r="N693" s="41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</row>
    <row r="694" ht="12.75" customHeight="1">
      <c r="M694" s="41"/>
      <c r="N694" s="41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</row>
    <row r="695" ht="12.75" customHeight="1">
      <c r="M695" s="41"/>
      <c r="N695" s="41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</row>
    <row r="696" ht="12.75" customHeight="1">
      <c r="M696" s="41"/>
      <c r="N696" s="41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</row>
    <row r="697" ht="12.75" customHeight="1">
      <c r="M697" s="41"/>
      <c r="N697" s="41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</row>
    <row r="698" ht="12.75" customHeight="1">
      <c r="M698" s="41"/>
      <c r="N698" s="41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</row>
    <row r="699" ht="12.75" customHeight="1">
      <c r="M699" s="41"/>
      <c r="N699" s="41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</row>
    <row r="700" ht="12.75" customHeight="1">
      <c r="M700" s="41"/>
      <c r="N700" s="41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</row>
    <row r="701" ht="12.75" customHeight="1">
      <c r="M701" s="41"/>
      <c r="N701" s="41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</row>
    <row r="702" ht="12.75" customHeight="1">
      <c r="M702" s="41"/>
      <c r="N702" s="41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</row>
    <row r="703" ht="12.75" customHeight="1">
      <c r="M703" s="41"/>
      <c r="N703" s="41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</row>
    <row r="704" ht="12.75" customHeight="1">
      <c r="M704" s="41"/>
      <c r="N704" s="41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</row>
    <row r="705" ht="12.75" customHeight="1">
      <c r="M705" s="41"/>
      <c r="N705" s="41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</row>
    <row r="706" ht="12.75" customHeight="1">
      <c r="M706" s="41"/>
      <c r="N706" s="41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</row>
    <row r="707" ht="12.75" customHeight="1">
      <c r="M707" s="41"/>
      <c r="N707" s="41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</row>
    <row r="708" ht="12.75" customHeight="1">
      <c r="M708" s="41"/>
      <c r="N708" s="41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</row>
    <row r="709" ht="12.75" customHeight="1">
      <c r="M709" s="41"/>
      <c r="N709" s="41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</row>
    <row r="710" ht="12.75" customHeight="1">
      <c r="M710" s="41"/>
      <c r="N710" s="41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</row>
    <row r="711" ht="12.75" customHeight="1">
      <c r="M711" s="41"/>
      <c r="N711" s="41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</row>
    <row r="712" ht="12.75" customHeight="1">
      <c r="M712" s="41"/>
      <c r="N712" s="41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</row>
    <row r="713" ht="12.75" customHeight="1">
      <c r="M713" s="41"/>
      <c r="N713" s="41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</row>
    <row r="714" ht="12.75" customHeight="1">
      <c r="M714" s="41"/>
      <c r="N714" s="41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</row>
    <row r="715" ht="12.75" customHeight="1">
      <c r="M715" s="41"/>
      <c r="N715" s="41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</row>
    <row r="716" ht="12.75" customHeight="1">
      <c r="M716" s="41"/>
      <c r="N716" s="41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</row>
    <row r="717" ht="12.75" customHeight="1">
      <c r="M717" s="41"/>
      <c r="N717" s="41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</row>
    <row r="718" ht="12.75" customHeight="1">
      <c r="M718" s="41"/>
      <c r="N718" s="41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</row>
    <row r="719" ht="12.75" customHeight="1">
      <c r="M719" s="41"/>
      <c r="N719" s="41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</row>
    <row r="720" ht="12.75" customHeight="1">
      <c r="M720" s="41"/>
      <c r="N720" s="41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</row>
    <row r="721" ht="12.75" customHeight="1">
      <c r="M721" s="41"/>
      <c r="N721" s="41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</row>
    <row r="722" ht="12.75" customHeight="1">
      <c r="M722" s="41"/>
      <c r="N722" s="41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</row>
    <row r="723" ht="12.75" customHeight="1">
      <c r="M723" s="41"/>
      <c r="N723" s="41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</row>
    <row r="724" ht="12.75" customHeight="1">
      <c r="M724" s="41"/>
      <c r="N724" s="41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</row>
    <row r="725" ht="12.75" customHeight="1">
      <c r="M725" s="41"/>
      <c r="N725" s="41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</row>
    <row r="726" ht="12.75" customHeight="1">
      <c r="M726" s="41"/>
      <c r="N726" s="41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</row>
    <row r="727" ht="12.75" customHeight="1">
      <c r="M727" s="41"/>
      <c r="N727" s="41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</row>
    <row r="728" ht="12.75" customHeight="1">
      <c r="M728" s="41"/>
      <c r="N728" s="41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</row>
    <row r="729" ht="12.75" customHeight="1">
      <c r="M729" s="41"/>
      <c r="N729" s="41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</row>
    <row r="730" ht="12.75" customHeight="1">
      <c r="M730" s="41"/>
      <c r="N730" s="41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</row>
    <row r="731" ht="12.75" customHeight="1">
      <c r="M731" s="41"/>
      <c r="N731" s="41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</row>
    <row r="732" ht="12.75" customHeight="1">
      <c r="M732" s="41"/>
      <c r="N732" s="41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</row>
    <row r="733" ht="12.75" customHeight="1">
      <c r="M733" s="41"/>
      <c r="N733" s="41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</row>
    <row r="734" ht="12.75" customHeight="1">
      <c r="M734" s="41"/>
      <c r="N734" s="41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</row>
    <row r="735" ht="12.75" customHeight="1">
      <c r="M735" s="41"/>
      <c r="N735" s="41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</row>
    <row r="736" ht="12.75" customHeight="1">
      <c r="M736" s="41"/>
      <c r="N736" s="41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</row>
    <row r="737" ht="12.75" customHeight="1">
      <c r="M737" s="41"/>
      <c r="N737" s="41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</row>
    <row r="738" ht="12.75" customHeight="1">
      <c r="M738" s="41"/>
      <c r="N738" s="41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</row>
    <row r="739" ht="12.75" customHeight="1">
      <c r="M739" s="41"/>
      <c r="N739" s="41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</row>
    <row r="740" ht="12.75" customHeight="1">
      <c r="M740" s="41"/>
      <c r="N740" s="41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</row>
    <row r="741" ht="12.75" customHeight="1">
      <c r="M741" s="41"/>
      <c r="N741" s="41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</row>
    <row r="742" ht="12.75" customHeight="1">
      <c r="M742" s="41"/>
      <c r="N742" s="41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</row>
    <row r="743" ht="12.75" customHeight="1">
      <c r="M743" s="41"/>
      <c r="N743" s="41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</row>
    <row r="744" ht="12.75" customHeight="1">
      <c r="M744" s="41"/>
      <c r="N744" s="41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</row>
    <row r="745" ht="12.75" customHeight="1">
      <c r="M745" s="41"/>
      <c r="N745" s="41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</row>
    <row r="746" ht="12.75" customHeight="1">
      <c r="M746" s="41"/>
      <c r="N746" s="41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</row>
    <row r="747" ht="12.75" customHeight="1">
      <c r="M747" s="41"/>
      <c r="N747" s="41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</row>
    <row r="748" ht="12.75" customHeight="1">
      <c r="M748" s="41"/>
      <c r="N748" s="41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</row>
    <row r="749" ht="12.75" customHeight="1">
      <c r="M749" s="41"/>
      <c r="N749" s="41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</row>
    <row r="750" ht="12.75" customHeight="1">
      <c r="M750" s="41"/>
      <c r="N750" s="41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</row>
    <row r="751" ht="12.75" customHeight="1">
      <c r="M751" s="41"/>
      <c r="N751" s="41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</row>
    <row r="752" ht="12.75" customHeight="1">
      <c r="M752" s="41"/>
      <c r="N752" s="41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</row>
    <row r="753" ht="12.75" customHeight="1">
      <c r="M753" s="41"/>
      <c r="N753" s="41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</row>
    <row r="754" ht="12.75" customHeight="1">
      <c r="M754" s="41"/>
      <c r="N754" s="41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</row>
    <row r="755" ht="12.75" customHeight="1">
      <c r="M755" s="41"/>
      <c r="N755" s="41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</row>
    <row r="756" ht="12.75" customHeight="1">
      <c r="M756" s="41"/>
      <c r="N756" s="41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</row>
    <row r="757" ht="12.75" customHeight="1">
      <c r="M757" s="41"/>
      <c r="N757" s="41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</row>
    <row r="758" ht="12.75" customHeight="1">
      <c r="M758" s="41"/>
      <c r="N758" s="41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</row>
    <row r="759" ht="12.75" customHeight="1">
      <c r="M759" s="41"/>
      <c r="N759" s="41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</row>
    <row r="760" ht="12.75" customHeight="1">
      <c r="M760" s="41"/>
      <c r="N760" s="41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</row>
    <row r="761" ht="12.75" customHeight="1">
      <c r="M761" s="41"/>
      <c r="N761" s="41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</row>
    <row r="762" ht="12.75" customHeight="1">
      <c r="M762" s="41"/>
      <c r="N762" s="41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</row>
    <row r="763" ht="12.75" customHeight="1">
      <c r="M763" s="41"/>
      <c r="N763" s="41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</row>
    <row r="764" ht="12.75" customHeight="1">
      <c r="M764" s="41"/>
      <c r="N764" s="41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</row>
    <row r="765" ht="12.75" customHeight="1">
      <c r="M765" s="41"/>
      <c r="N765" s="41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</row>
    <row r="766" ht="12.75" customHeight="1">
      <c r="M766" s="41"/>
      <c r="N766" s="41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</row>
    <row r="767" ht="12.75" customHeight="1">
      <c r="M767" s="41"/>
      <c r="N767" s="41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</row>
    <row r="768" ht="12.75" customHeight="1">
      <c r="M768" s="41"/>
      <c r="N768" s="41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</row>
    <row r="769" ht="12.75" customHeight="1">
      <c r="M769" s="41"/>
      <c r="N769" s="41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</row>
    <row r="770" ht="12.75" customHeight="1">
      <c r="M770" s="41"/>
      <c r="N770" s="41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</row>
    <row r="771" ht="12.75" customHeight="1">
      <c r="M771" s="41"/>
      <c r="N771" s="41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</row>
    <row r="772" ht="12.75" customHeight="1">
      <c r="M772" s="41"/>
      <c r="N772" s="41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</row>
    <row r="773" ht="12.75" customHeight="1">
      <c r="M773" s="41"/>
      <c r="N773" s="41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</row>
    <row r="774" ht="12.75" customHeight="1">
      <c r="M774" s="41"/>
      <c r="N774" s="41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</row>
    <row r="775" ht="12.75" customHeight="1">
      <c r="M775" s="41"/>
      <c r="N775" s="41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</row>
    <row r="776" ht="12.75" customHeight="1">
      <c r="M776" s="41"/>
      <c r="N776" s="41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</row>
    <row r="777" ht="12.75" customHeight="1">
      <c r="M777" s="41"/>
      <c r="N777" s="41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</row>
    <row r="778" ht="12.75" customHeight="1">
      <c r="M778" s="41"/>
      <c r="N778" s="41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</row>
    <row r="779" ht="12.75" customHeight="1">
      <c r="M779" s="41"/>
      <c r="N779" s="41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</row>
    <row r="780" ht="12.75" customHeight="1">
      <c r="M780" s="41"/>
      <c r="N780" s="41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</row>
    <row r="781" ht="12.75" customHeight="1">
      <c r="M781" s="41"/>
      <c r="N781" s="41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</row>
    <row r="782" ht="12.75" customHeight="1">
      <c r="M782" s="41"/>
      <c r="N782" s="41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</row>
    <row r="783" ht="12.75" customHeight="1">
      <c r="M783" s="41"/>
      <c r="N783" s="41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</row>
    <row r="784" ht="12.75" customHeight="1">
      <c r="M784" s="41"/>
      <c r="N784" s="41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</row>
    <row r="785" ht="12.75" customHeight="1">
      <c r="M785" s="41"/>
      <c r="N785" s="41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</row>
    <row r="786" ht="12.75" customHeight="1">
      <c r="M786" s="41"/>
      <c r="N786" s="41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</row>
    <row r="787" ht="12.75" customHeight="1">
      <c r="M787" s="41"/>
      <c r="N787" s="41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</row>
    <row r="788" ht="12.75" customHeight="1">
      <c r="M788" s="41"/>
      <c r="N788" s="41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</row>
    <row r="789" ht="12.75" customHeight="1">
      <c r="M789" s="41"/>
      <c r="N789" s="41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</row>
    <row r="790" ht="12.75" customHeight="1">
      <c r="M790" s="41"/>
      <c r="N790" s="41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</row>
    <row r="791" ht="12.75" customHeight="1">
      <c r="M791" s="41"/>
      <c r="N791" s="41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</row>
    <row r="792" ht="12.75" customHeight="1">
      <c r="M792" s="41"/>
      <c r="N792" s="41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</row>
    <row r="793" ht="12.75" customHeight="1">
      <c r="M793" s="41"/>
      <c r="N793" s="41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  <c r="AH793" s="90"/>
      <c r="AI793" s="90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</row>
    <row r="794" ht="12.75" customHeight="1">
      <c r="M794" s="41"/>
      <c r="N794" s="41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  <c r="AH794" s="90"/>
      <c r="AI794" s="90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</row>
    <row r="795" ht="12.75" customHeight="1">
      <c r="M795" s="41"/>
      <c r="N795" s="41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  <c r="AH795" s="90"/>
      <c r="AI795" s="90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</row>
    <row r="796" ht="12.75" customHeight="1">
      <c r="M796" s="41"/>
      <c r="N796" s="41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  <c r="AH796" s="90"/>
      <c r="AI796" s="90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</row>
    <row r="797" ht="12.75" customHeight="1">
      <c r="M797" s="41"/>
      <c r="N797" s="41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  <c r="AH797" s="90"/>
      <c r="AI797" s="90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</row>
    <row r="798" ht="12.75" customHeight="1">
      <c r="M798" s="41"/>
      <c r="N798" s="41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0"/>
      <c r="AF798" s="90"/>
      <c r="AG798" s="90"/>
      <c r="AH798" s="90"/>
      <c r="AI798" s="90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</row>
    <row r="799" ht="12.75" customHeight="1">
      <c r="M799" s="41"/>
      <c r="N799" s="41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0"/>
      <c r="AF799" s="90"/>
      <c r="AG799" s="90"/>
      <c r="AH799" s="90"/>
      <c r="AI799" s="90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</row>
    <row r="800" ht="12.75" customHeight="1">
      <c r="M800" s="41"/>
      <c r="N800" s="41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0"/>
      <c r="AF800" s="90"/>
      <c r="AG800" s="90"/>
      <c r="AH800" s="90"/>
      <c r="AI800" s="90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</row>
    <row r="801" ht="12.75" customHeight="1">
      <c r="M801" s="41"/>
      <c r="N801" s="41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0"/>
      <c r="AF801" s="90"/>
      <c r="AG801" s="90"/>
      <c r="AH801" s="90"/>
      <c r="AI801" s="90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</row>
    <row r="802" ht="12.75" customHeight="1">
      <c r="M802" s="41"/>
      <c r="N802" s="41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0"/>
      <c r="AF802" s="90"/>
      <c r="AG802" s="90"/>
      <c r="AH802" s="90"/>
      <c r="AI802" s="90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</row>
    <row r="803" ht="12.75" customHeight="1">
      <c r="M803" s="41"/>
      <c r="N803" s="41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0"/>
      <c r="AF803" s="90"/>
      <c r="AG803" s="90"/>
      <c r="AH803" s="90"/>
      <c r="AI803" s="90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</row>
    <row r="804" ht="12.75" customHeight="1">
      <c r="M804" s="41"/>
      <c r="N804" s="41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0"/>
      <c r="AF804" s="90"/>
      <c r="AG804" s="90"/>
      <c r="AH804" s="90"/>
      <c r="AI804" s="90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</row>
    <row r="805" ht="12.75" customHeight="1">
      <c r="M805" s="41"/>
      <c r="N805" s="41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0"/>
      <c r="AF805" s="90"/>
      <c r="AG805" s="90"/>
      <c r="AH805" s="90"/>
      <c r="AI805" s="90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</row>
    <row r="806" ht="12.75" customHeight="1">
      <c r="M806" s="41"/>
      <c r="N806" s="41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0"/>
      <c r="AF806" s="90"/>
      <c r="AG806" s="90"/>
      <c r="AH806" s="90"/>
      <c r="AI806" s="90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</row>
    <row r="807" ht="12.75" customHeight="1">
      <c r="M807" s="41"/>
      <c r="N807" s="41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0"/>
      <c r="AF807" s="90"/>
      <c r="AG807" s="90"/>
      <c r="AH807" s="90"/>
      <c r="AI807" s="90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</row>
    <row r="808" ht="12.75" customHeight="1">
      <c r="M808" s="41"/>
      <c r="N808" s="41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0"/>
      <c r="AF808" s="90"/>
      <c r="AG808" s="90"/>
      <c r="AH808" s="90"/>
      <c r="AI808" s="90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</row>
    <row r="809" ht="12.75" customHeight="1">
      <c r="M809" s="41"/>
      <c r="N809" s="41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0"/>
      <c r="AF809" s="90"/>
      <c r="AG809" s="90"/>
      <c r="AH809" s="90"/>
      <c r="AI809" s="90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</row>
    <row r="810" ht="12.75" customHeight="1">
      <c r="M810" s="41"/>
      <c r="N810" s="41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0"/>
      <c r="AF810" s="90"/>
      <c r="AG810" s="90"/>
      <c r="AH810" s="90"/>
      <c r="AI810" s="90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</row>
    <row r="811" ht="12.75" customHeight="1">
      <c r="M811" s="41"/>
      <c r="N811" s="41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0"/>
      <c r="AF811" s="90"/>
      <c r="AG811" s="90"/>
      <c r="AH811" s="90"/>
      <c r="AI811" s="90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</row>
    <row r="812" ht="12.75" customHeight="1">
      <c r="M812" s="41"/>
      <c r="N812" s="41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0"/>
      <c r="AF812" s="90"/>
      <c r="AG812" s="90"/>
      <c r="AH812" s="90"/>
      <c r="AI812" s="90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</row>
    <row r="813" ht="12.75" customHeight="1">
      <c r="M813" s="41"/>
      <c r="N813" s="41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0"/>
      <c r="AF813" s="90"/>
      <c r="AG813" s="90"/>
      <c r="AH813" s="90"/>
      <c r="AI813" s="90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</row>
    <row r="814" ht="12.75" customHeight="1">
      <c r="M814" s="41"/>
      <c r="N814" s="41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0"/>
      <c r="AF814" s="90"/>
      <c r="AG814" s="90"/>
      <c r="AH814" s="90"/>
      <c r="AI814" s="90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</row>
    <row r="815" ht="12.75" customHeight="1">
      <c r="M815" s="41"/>
      <c r="N815" s="41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90"/>
      <c r="AG815" s="90"/>
      <c r="AH815" s="90"/>
      <c r="AI815" s="90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</row>
    <row r="816" ht="12.75" customHeight="1">
      <c r="M816" s="41"/>
      <c r="N816" s="41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0"/>
      <c r="AF816" s="90"/>
      <c r="AG816" s="90"/>
      <c r="AH816" s="90"/>
      <c r="AI816" s="90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</row>
    <row r="817" ht="12.75" customHeight="1">
      <c r="M817" s="41"/>
      <c r="N817" s="41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0"/>
      <c r="AF817" s="90"/>
      <c r="AG817" s="90"/>
      <c r="AH817" s="90"/>
      <c r="AI817" s="90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</row>
    <row r="818" ht="12.75" customHeight="1">
      <c r="M818" s="41"/>
      <c r="N818" s="41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0"/>
      <c r="AF818" s="90"/>
      <c r="AG818" s="90"/>
      <c r="AH818" s="90"/>
      <c r="AI818" s="90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</row>
    <row r="819" ht="12.75" customHeight="1">
      <c r="M819" s="41"/>
      <c r="N819" s="41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0"/>
      <c r="AF819" s="90"/>
      <c r="AG819" s="90"/>
      <c r="AH819" s="90"/>
      <c r="AI819" s="90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</row>
    <row r="820" ht="12.75" customHeight="1">
      <c r="M820" s="41"/>
      <c r="N820" s="41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0"/>
      <c r="AF820" s="90"/>
      <c r="AG820" s="90"/>
      <c r="AH820" s="90"/>
      <c r="AI820" s="90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</row>
    <row r="821" ht="12.75" customHeight="1">
      <c r="M821" s="41"/>
      <c r="N821" s="41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0"/>
      <c r="AF821" s="90"/>
      <c r="AG821" s="90"/>
      <c r="AH821" s="90"/>
      <c r="AI821" s="90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</row>
    <row r="822" ht="12.75" customHeight="1">
      <c r="M822" s="41"/>
      <c r="N822" s="41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0"/>
      <c r="AF822" s="90"/>
      <c r="AG822" s="90"/>
      <c r="AH822" s="90"/>
      <c r="AI822" s="90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</row>
    <row r="823" ht="12.75" customHeight="1">
      <c r="M823" s="41"/>
      <c r="N823" s="41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0"/>
      <c r="AF823" s="90"/>
      <c r="AG823" s="90"/>
      <c r="AH823" s="90"/>
      <c r="AI823" s="90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</row>
    <row r="824" ht="12.75" customHeight="1">
      <c r="M824" s="41"/>
      <c r="N824" s="41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0"/>
      <c r="AF824" s="90"/>
      <c r="AG824" s="90"/>
      <c r="AH824" s="90"/>
      <c r="AI824" s="90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</row>
    <row r="825" ht="12.75" customHeight="1">
      <c r="M825" s="41"/>
      <c r="N825" s="41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0"/>
      <c r="AF825" s="90"/>
      <c r="AG825" s="90"/>
      <c r="AH825" s="90"/>
      <c r="AI825" s="90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</row>
    <row r="826" ht="12.75" customHeight="1">
      <c r="M826" s="41"/>
      <c r="N826" s="41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0"/>
      <c r="AF826" s="90"/>
      <c r="AG826" s="90"/>
      <c r="AH826" s="90"/>
      <c r="AI826" s="90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</row>
    <row r="827" ht="12.75" customHeight="1">
      <c r="M827" s="41"/>
      <c r="N827" s="41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0"/>
      <c r="AF827" s="90"/>
      <c r="AG827" s="90"/>
      <c r="AH827" s="90"/>
      <c r="AI827" s="90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</row>
    <row r="828" ht="12.75" customHeight="1">
      <c r="M828" s="41"/>
      <c r="N828" s="41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0"/>
      <c r="AF828" s="90"/>
      <c r="AG828" s="90"/>
      <c r="AH828" s="90"/>
      <c r="AI828" s="90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</row>
    <row r="829" ht="12.75" customHeight="1">
      <c r="M829" s="41"/>
      <c r="N829" s="41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0"/>
      <c r="AF829" s="90"/>
      <c r="AG829" s="90"/>
      <c r="AH829" s="90"/>
      <c r="AI829" s="90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</row>
    <row r="830" ht="12.75" customHeight="1">
      <c r="M830" s="41"/>
      <c r="N830" s="41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0"/>
      <c r="AF830" s="90"/>
      <c r="AG830" s="90"/>
      <c r="AH830" s="90"/>
      <c r="AI830" s="90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</row>
    <row r="831" ht="12.75" customHeight="1">
      <c r="M831" s="41"/>
      <c r="N831" s="41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0"/>
      <c r="AF831" s="90"/>
      <c r="AG831" s="90"/>
      <c r="AH831" s="90"/>
      <c r="AI831" s="90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</row>
    <row r="832" ht="12.75" customHeight="1">
      <c r="M832" s="41"/>
      <c r="N832" s="41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0"/>
      <c r="AF832" s="90"/>
      <c r="AG832" s="90"/>
      <c r="AH832" s="90"/>
      <c r="AI832" s="90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</row>
    <row r="833" ht="12.75" customHeight="1">
      <c r="M833" s="41"/>
      <c r="N833" s="41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0"/>
      <c r="AF833" s="90"/>
      <c r="AG833" s="90"/>
      <c r="AH833" s="90"/>
      <c r="AI833" s="90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</row>
    <row r="834" ht="12.75" customHeight="1">
      <c r="M834" s="41"/>
      <c r="N834" s="41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0"/>
      <c r="AF834" s="90"/>
      <c r="AG834" s="90"/>
      <c r="AH834" s="90"/>
      <c r="AI834" s="90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</row>
    <row r="835" ht="12.75" customHeight="1">
      <c r="M835" s="41"/>
      <c r="N835" s="41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0"/>
      <c r="AF835" s="90"/>
      <c r="AG835" s="90"/>
      <c r="AH835" s="90"/>
      <c r="AI835" s="90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</row>
    <row r="836" ht="12.75" customHeight="1">
      <c r="M836" s="41"/>
      <c r="N836" s="41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0"/>
      <c r="AF836" s="90"/>
      <c r="AG836" s="90"/>
      <c r="AH836" s="90"/>
      <c r="AI836" s="90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</row>
    <row r="837" ht="12.75" customHeight="1">
      <c r="M837" s="41"/>
      <c r="N837" s="41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0"/>
      <c r="AF837" s="90"/>
      <c r="AG837" s="90"/>
      <c r="AH837" s="90"/>
      <c r="AI837" s="90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</row>
    <row r="838" ht="12.75" customHeight="1">
      <c r="M838" s="41"/>
      <c r="N838" s="41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0"/>
      <c r="AF838" s="90"/>
      <c r="AG838" s="90"/>
      <c r="AH838" s="90"/>
      <c r="AI838" s="90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</row>
    <row r="839" ht="12.75" customHeight="1">
      <c r="M839" s="41"/>
      <c r="N839" s="41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0"/>
      <c r="AF839" s="90"/>
      <c r="AG839" s="90"/>
      <c r="AH839" s="90"/>
      <c r="AI839" s="90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</row>
    <row r="840" ht="12.75" customHeight="1">
      <c r="M840" s="41"/>
      <c r="N840" s="41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0"/>
      <c r="AF840" s="90"/>
      <c r="AG840" s="90"/>
      <c r="AH840" s="90"/>
      <c r="AI840" s="90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</row>
    <row r="841" ht="12.75" customHeight="1">
      <c r="M841" s="41"/>
      <c r="N841" s="41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0"/>
      <c r="AF841" s="90"/>
      <c r="AG841" s="90"/>
      <c r="AH841" s="90"/>
      <c r="AI841" s="90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</row>
    <row r="842" ht="12.75" customHeight="1">
      <c r="M842" s="41"/>
      <c r="N842" s="41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0"/>
      <c r="AF842" s="90"/>
      <c r="AG842" s="90"/>
      <c r="AH842" s="90"/>
      <c r="AI842" s="90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</row>
    <row r="843" ht="12.75" customHeight="1">
      <c r="M843" s="41"/>
      <c r="N843" s="41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0"/>
      <c r="AF843" s="90"/>
      <c r="AG843" s="90"/>
      <c r="AH843" s="90"/>
      <c r="AI843" s="90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</row>
    <row r="844" ht="12.75" customHeight="1">
      <c r="M844" s="41"/>
      <c r="N844" s="41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0"/>
      <c r="AF844" s="90"/>
      <c r="AG844" s="90"/>
      <c r="AH844" s="90"/>
      <c r="AI844" s="90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</row>
    <row r="845" ht="12.75" customHeight="1">
      <c r="M845" s="41"/>
      <c r="N845" s="41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0"/>
      <c r="AF845" s="90"/>
      <c r="AG845" s="90"/>
      <c r="AH845" s="90"/>
      <c r="AI845" s="90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</row>
    <row r="846" ht="12.75" customHeight="1">
      <c r="M846" s="41"/>
      <c r="N846" s="41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0"/>
      <c r="AF846" s="90"/>
      <c r="AG846" s="90"/>
      <c r="AH846" s="90"/>
      <c r="AI846" s="90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</row>
    <row r="847" ht="12.75" customHeight="1">
      <c r="M847" s="41"/>
      <c r="N847" s="41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0"/>
      <c r="AF847" s="90"/>
      <c r="AG847" s="90"/>
      <c r="AH847" s="90"/>
      <c r="AI847" s="90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</row>
    <row r="848" ht="12.75" customHeight="1">
      <c r="M848" s="41"/>
      <c r="N848" s="41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0"/>
      <c r="AF848" s="90"/>
      <c r="AG848" s="90"/>
      <c r="AH848" s="90"/>
      <c r="AI848" s="90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</row>
    <row r="849" ht="12.75" customHeight="1">
      <c r="M849" s="41"/>
      <c r="N849" s="41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0"/>
      <c r="AF849" s="90"/>
      <c r="AG849" s="90"/>
      <c r="AH849" s="90"/>
      <c r="AI849" s="90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</row>
    <row r="850" ht="12.75" customHeight="1">
      <c r="M850" s="41"/>
      <c r="N850" s="41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0"/>
      <c r="AF850" s="90"/>
      <c r="AG850" s="90"/>
      <c r="AH850" s="90"/>
      <c r="AI850" s="90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</row>
    <row r="851" ht="12.75" customHeight="1">
      <c r="M851" s="41"/>
      <c r="N851" s="41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0"/>
      <c r="AF851" s="90"/>
      <c r="AG851" s="90"/>
      <c r="AH851" s="90"/>
      <c r="AI851" s="90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</row>
    <row r="852" ht="12.75" customHeight="1">
      <c r="M852" s="41"/>
      <c r="N852" s="41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0"/>
      <c r="AF852" s="90"/>
      <c r="AG852" s="90"/>
      <c r="AH852" s="90"/>
      <c r="AI852" s="90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</row>
    <row r="853" ht="12.75" customHeight="1">
      <c r="M853" s="41"/>
      <c r="N853" s="41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  <c r="AE853" s="90"/>
      <c r="AF853" s="90"/>
      <c r="AG853" s="90"/>
      <c r="AH853" s="90"/>
      <c r="AI853" s="90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</row>
    <row r="854" ht="12.75" customHeight="1">
      <c r="M854" s="41"/>
      <c r="N854" s="41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0"/>
      <c r="AF854" s="90"/>
      <c r="AG854" s="90"/>
      <c r="AH854" s="90"/>
      <c r="AI854" s="90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</row>
    <row r="855" ht="12.75" customHeight="1">
      <c r="M855" s="41"/>
      <c r="N855" s="41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0"/>
      <c r="AF855" s="90"/>
      <c r="AG855" s="90"/>
      <c r="AH855" s="90"/>
      <c r="AI855" s="90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</row>
    <row r="856" ht="12.75" customHeight="1">
      <c r="M856" s="41"/>
      <c r="N856" s="41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0"/>
      <c r="AF856" s="90"/>
      <c r="AG856" s="90"/>
      <c r="AH856" s="90"/>
      <c r="AI856" s="90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</row>
    <row r="857" ht="12.75" customHeight="1">
      <c r="M857" s="41"/>
      <c r="N857" s="41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0"/>
      <c r="AF857" s="90"/>
      <c r="AG857" s="90"/>
      <c r="AH857" s="90"/>
      <c r="AI857" s="90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</row>
    <row r="858" ht="12.75" customHeight="1">
      <c r="M858" s="41"/>
      <c r="N858" s="41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0"/>
      <c r="AF858" s="90"/>
      <c r="AG858" s="90"/>
      <c r="AH858" s="90"/>
      <c r="AI858" s="90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</row>
    <row r="859" ht="12.75" customHeight="1">
      <c r="M859" s="41"/>
      <c r="N859" s="41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0"/>
      <c r="AF859" s="90"/>
      <c r="AG859" s="90"/>
      <c r="AH859" s="90"/>
      <c r="AI859" s="90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</row>
    <row r="860" ht="12.75" customHeight="1">
      <c r="M860" s="41"/>
      <c r="N860" s="41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0"/>
      <c r="AF860" s="90"/>
      <c r="AG860" s="90"/>
      <c r="AH860" s="90"/>
      <c r="AI860" s="90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</row>
    <row r="861" ht="12.75" customHeight="1">
      <c r="M861" s="41"/>
      <c r="N861" s="41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0"/>
      <c r="AF861" s="90"/>
      <c r="AG861" s="90"/>
      <c r="AH861" s="90"/>
      <c r="AI861" s="90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</row>
    <row r="862" ht="12.75" customHeight="1">
      <c r="M862" s="41"/>
      <c r="N862" s="41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0"/>
      <c r="AF862" s="90"/>
      <c r="AG862" s="90"/>
      <c r="AH862" s="90"/>
      <c r="AI862" s="90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</row>
    <row r="863" ht="12.75" customHeight="1">
      <c r="M863" s="41"/>
      <c r="N863" s="41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0"/>
      <c r="AF863" s="90"/>
      <c r="AG863" s="90"/>
      <c r="AH863" s="90"/>
      <c r="AI863" s="90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</row>
    <row r="864" ht="12.75" customHeight="1">
      <c r="M864" s="41"/>
      <c r="N864" s="41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0"/>
      <c r="AF864" s="90"/>
      <c r="AG864" s="90"/>
      <c r="AH864" s="90"/>
      <c r="AI864" s="90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</row>
    <row r="865" ht="12.75" customHeight="1">
      <c r="M865" s="41"/>
      <c r="N865" s="41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0"/>
      <c r="AF865" s="90"/>
      <c r="AG865" s="90"/>
      <c r="AH865" s="90"/>
      <c r="AI865" s="90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</row>
    <row r="866" ht="12.75" customHeight="1">
      <c r="M866" s="41"/>
      <c r="N866" s="41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0"/>
      <c r="AF866" s="90"/>
      <c r="AG866" s="90"/>
      <c r="AH866" s="90"/>
      <c r="AI866" s="90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</row>
    <row r="867" ht="12.75" customHeight="1">
      <c r="M867" s="41"/>
      <c r="N867" s="41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0"/>
      <c r="AF867" s="90"/>
      <c r="AG867" s="90"/>
      <c r="AH867" s="90"/>
      <c r="AI867" s="90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</row>
    <row r="868" ht="12.75" customHeight="1">
      <c r="M868" s="41"/>
      <c r="N868" s="41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0"/>
      <c r="AF868" s="90"/>
      <c r="AG868" s="90"/>
      <c r="AH868" s="90"/>
      <c r="AI868" s="90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</row>
    <row r="869" ht="12.75" customHeight="1">
      <c r="M869" s="41"/>
      <c r="N869" s="41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0"/>
      <c r="AF869" s="90"/>
      <c r="AG869" s="90"/>
      <c r="AH869" s="90"/>
      <c r="AI869" s="90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</row>
    <row r="870" ht="12.75" customHeight="1">
      <c r="M870" s="41"/>
      <c r="N870" s="41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0"/>
      <c r="AF870" s="90"/>
      <c r="AG870" s="90"/>
      <c r="AH870" s="90"/>
      <c r="AI870" s="90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</row>
    <row r="871" ht="12.75" customHeight="1">
      <c r="M871" s="41"/>
      <c r="N871" s="41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0"/>
      <c r="AF871" s="90"/>
      <c r="AG871" s="90"/>
      <c r="AH871" s="90"/>
      <c r="AI871" s="90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</row>
    <row r="872" ht="12.75" customHeight="1">
      <c r="M872" s="41"/>
      <c r="N872" s="41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0"/>
      <c r="AF872" s="90"/>
      <c r="AG872" s="90"/>
      <c r="AH872" s="90"/>
      <c r="AI872" s="90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</row>
    <row r="873" ht="12.75" customHeight="1">
      <c r="M873" s="41"/>
      <c r="N873" s="41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0"/>
      <c r="AF873" s="90"/>
      <c r="AG873" s="90"/>
      <c r="AH873" s="90"/>
      <c r="AI873" s="90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</row>
    <row r="874" ht="12.75" customHeight="1">
      <c r="M874" s="41"/>
      <c r="N874" s="41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0"/>
      <c r="AF874" s="90"/>
      <c r="AG874" s="90"/>
      <c r="AH874" s="90"/>
      <c r="AI874" s="90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</row>
    <row r="875" ht="12.75" customHeight="1">
      <c r="M875" s="41"/>
      <c r="N875" s="41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0"/>
      <c r="AF875" s="90"/>
      <c r="AG875" s="90"/>
      <c r="AH875" s="90"/>
      <c r="AI875" s="90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</row>
    <row r="876" ht="12.75" customHeight="1">
      <c r="M876" s="41"/>
      <c r="N876" s="41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0"/>
      <c r="AF876" s="90"/>
      <c r="AG876" s="90"/>
      <c r="AH876" s="90"/>
      <c r="AI876" s="90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</row>
    <row r="877" ht="12.75" customHeight="1">
      <c r="M877" s="41"/>
      <c r="N877" s="41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0"/>
      <c r="AF877" s="90"/>
      <c r="AG877" s="90"/>
      <c r="AH877" s="90"/>
      <c r="AI877" s="90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</row>
    <row r="878" ht="12.75" customHeight="1">
      <c r="M878" s="41"/>
      <c r="N878" s="41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0"/>
      <c r="AF878" s="90"/>
      <c r="AG878" s="90"/>
      <c r="AH878" s="90"/>
      <c r="AI878" s="90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</row>
    <row r="879" ht="12.75" customHeight="1">
      <c r="M879" s="41"/>
      <c r="N879" s="41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0"/>
      <c r="AF879" s="90"/>
      <c r="AG879" s="90"/>
      <c r="AH879" s="90"/>
      <c r="AI879" s="90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</row>
    <row r="880" ht="12.75" customHeight="1">
      <c r="M880" s="41"/>
      <c r="N880" s="41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0"/>
      <c r="AF880" s="90"/>
      <c r="AG880" s="90"/>
      <c r="AH880" s="90"/>
      <c r="AI880" s="90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</row>
    <row r="881" ht="12.75" customHeight="1">
      <c r="M881" s="41"/>
      <c r="N881" s="41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0"/>
      <c r="AF881" s="90"/>
      <c r="AG881" s="90"/>
      <c r="AH881" s="90"/>
      <c r="AI881" s="90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</row>
    <row r="882" ht="12.75" customHeight="1">
      <c r="M882" s="41"/>
      <c r="N882" s="41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0"/>
      <c r="AF882" s="90"/>
      <c r="AG882" s="90"/>
      <c r="AH882" s="90"/>
      <c r="AI882" s="90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</row>
    <row r="883" ht="12.75" customHeight="1">
      <c r="M883" s="41"/>
      <c r="N883" s="41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0"/>
      <c r="AF883" s="90"/>
      <c r="AG883" s="90"/>
      <c r="AH883" s="90"/>
      <c r="AI883" s="90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</row>
    <row r="884" ht="12.75" customHeight="1">
      <c r="M884" s="41"/>
      <c r="N884" s="41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0"/>
      <c r="AF884" s="90"/>
      <c r="AG884" s="90"/>
      <c r="AH884" s="90"/>
      <c r="AI884" s="90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</row>
    <row r="885" ht="12.75" customHeight="1">
      <c r="M885" s="41"/>
      <c r="N885" s="41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0"/>
      <c r="AF885" s="90"/>
      <c r="AG885" s="90"/>
      <c r="AH885" s="90"/>
      <c r="AI885" s="90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</row>
    <row r="886" ht="12.75" customHeight="1">
      <c r="M886" s="41"/>
      <c r="N886" s="41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0"/>
      <c r="AF886" s="90"/>
      <c r="AG886" s="90"/>
      <c r="AH886" s="90"/>
      <c r="AI886" s="90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</row>
    <row r="887" ht="12.75" customHeight="1">
      <c r="M887" s="41"/>
      <c r="N887" s="41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0"/>
      <c r="AF887" s="90"/>
      <c r="AG887" s="90"/>
      <c r="AH887" s="90"/>
      <c r="AI887" s="90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</row>
    <row r="888" ht="12.75" customHeight="1">
      <c r="M888" s="41"/>
      <c r="N888" s="41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0"/>
      <c r="AF888" s="90"/>
      <c r="AG888" s="90"/>
      <c r="AH888" s="90"/>
      <c r="AI888" s="90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</row>
    <row r="889" ht="12.75" customHeight="1">
      <c r="M889" s="41"/>
      <c r="N889" s="41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90"/>
      <c r="AG889" s="90"/>
      <c r="AH889" s="90"/>
      <c r="AI889" s="90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</row>
    <row r="890" ht="12.75" customHeight="1">
      <c r="M890" s="41"/>
      <c r="N890" s="41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0"/>
      <c r="AF890" s="90"/>
      <c r="AG890" s="90"/>
      <c r="AH890" s="90"/>
      <c r="AI890" s="90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</row>
    <row r="891" ht="12.75" customHeight="1">
      <c r="M891" s="41"/>
      <c r="N891" s="41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0"/>
      <c r="AF891" s="90"/>
      <c r="AG891" s="90"/>
      <c r="AH891" s="90"/>
      <c r="AI891" s="90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</row>
    <row r="892" ht="12.75" customHeight="1">
      <c r="M892" s="41"/>
      <c r="N892" s="41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0"/>
      <c r="AF892" s="90"/>
      <c r="AG892" s="90"/>
      <c r="AH892" s="90"/>
      <c r="AI892" s="90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</row>
    <row r="893" ht="12.75" customHeight="1">
      <c r="M893" s="41"/>
      <c r="N893" s="41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0"/>
      <c r="AF893" s="90"/>
      <c r="AG893" s="90"/>
      <c r="AH893" s="90"/>
      <c r="AI893" s="90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</row>
    <row r="894" ht="12.75" customHeight="1">
      <c r="M894" s="41"/>
      <c r="N894" s="41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0"/>
      <c r="AF894" s="90"/>
      <c r="AG894" s="90"/>
      <c r="AH894" s="90"/>
      <c r="AI894" s="90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</row>
    <row r="895" ht="12.75" customHeight="1">
      <c r="M895" s="41"/>
      <c r="N895" s="41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0"/>
      <c r="AF895" s="90"/>
      <c r="AG895" s="90"/>
      <c r="AH895" s="90"/>
      <c r="AI895" s="90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</row>
    <row r="896" ht="12.75" customHeight="1">
      <c r="M896" s="41"/>
      <c r="N896" s="41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0"/>
      <c r="AF896" s="90"/>
      <c r="AG896" s="90"/>
      <c r="AH896" s="90"/>
      <c r="AI896" s="90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</row>
    <row r="897" ht="12.75" customHeight="1">
      <c r="M897" s="41"/>
      <c r="N897" s="41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0"/>
      <c r="AF897" s="90"/>
      <c r="AG897" s="90"/>
      <c r="AH897" s="90"/>
      <c r="AI897" s="90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</row>
    <row r="898" ht="12.75" customHeight="1">
      <c r="M898" s="41"/>
      <c r="N898" s="41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0"/>
      <c r="AF898" s="90"/>
      <c r="AG898" s="90"/>
      <c r="AH898" s="90"/>
      <c r="AI898" s="90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</row>
    <row r="899" ht="12.75" customHeight="1">
      <c r="M899" s="41"/>
      <c r="N899" s="41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0"/>
      <c r="AF899" s="90"/>
      <c r="AG899" s="90"/>
      <c r="AH899" s="90"/>
      <c r="AI899" s="90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</row>
    <row r="900" ht="12.75" customHeight="1">
      <c r="M900" s="41"/>
      <c r="N900" s="41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0"/>
      <c r="AF900" s="90"/>
      <c r="AG900" s="90"/>
      <c r="AH900" s="90"/>
      <c r="AI900" s="90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</row>
    <row r="901" ht="12.75" customHeight="1">
      <c r="M901" s="41"/>
      <c r="N901" s="41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0"/>
      <c r="AF901" s="90"/>
      <c r="AG901" s="90"/>
      <c r="AH901" s="90"/>
      <c r="AI901" s="90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</row>
    <row r="902" ht="12.75" customHeight="1">
      <c r="M902" s="41"/>
      <c r="N902" s="41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0"/>
      <c r="AF902" s="90"/>
      <c r="AG902" s="90"/>
      <c r="AH902" s="90"/>
      <c r="AI902" s="90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</row>
    <row r="903" ht="12.75" customHeight="1">
      <c r="M903" s="41"/>
      <c r="N903" s="41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0"/>
      <c r="AF903" s="90"/>
      <c r="AG903" s="90"/>
      <c r="AH903" s="90"/>
      <c r="AI903" s="90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</row>
    <row r="904" ht="12.75" customHeight="1">
      <c r="M904" s="41"/>
      <c r="N904" s="41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0"/>
      <c r="AF904" s="90"/>
      <c r="AG904" s="90"/>
      <c r="AH904" s="90"/>
      <c r="AI904" s="90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</row>
    <row r="905" ht="12.75" customHeight="1">
      <c r="M905" s="41"/>
      <c r="N905" s="41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0"/>
      <c r="AF905" s="90"/>
      <c r="AG905" s="90"/>
      <c r="AH905" s="90"/>
      <c r="AI905" s="90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</row>
    <row r="906" ht="12.75" customHeight="1">
      <c r="M906" s="41"/>
      <c r="N906" s="41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0"/>
      <c r="AF906" s="90"/>
      <c r="AG906" s="90"/>
      <c r="AH906" s="90"/>
      <c r="AI906" s="90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</row>
    <row r="907" ht="12.75" customHeight="1">
      <c r="M907" s="41"/>
      <c r="N907" s="41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0"/>
      <c r="AF907" s="90"/>
      <c r="AG907" s="90"/>
      <c r="AH907" s="90"/>
      <c r="AI907" s="90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</row>
    <row r="908" ht="12.75" customHeight="1">
      <c r="M908" s="41"/>
      <c r="N908" s="41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0"/>
      <c r="AF908" s="90"/>
      <c r="AG908" s="90"/>
      <c r="AH908" s="90"/>
      <c r="AI908" s="90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</row>
    <row r="909" ht="12.75" customHeight="1">
      <c r="M909" s="41"/>
      <c r="N909" s="41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0"/>
      <c r="AF909" s="90"/>
      <c r="AG909" s="90"/>
      <c r="AH909" s="90"/>
      <c r="AI909" s="90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</row>
    <row r="910" ht="12.75" customHeight="1">
      <c r="M910" s="41"/>
      <c r="N910" s="41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0"/>
      <c r="AF910" s="90"/>
      <c r="AG910" s="90"/>
      <c r="AH910" s="90"/>
      <c r="AI910" s="90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</row>
    <row r="911" ht="12.75" customHeight="1">
      <c r="M911" s="41"/>
      <c r="N911" s="41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0"/>
      <c r="AF911" s="90"/>
      <c r="AG911" s="90"/>
      <c r="AH911" s="90"/>
      <c r="AI911" s="90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</row>
    <row r="912" ht="12.75" customHeight="1">
      <c r="M912" s="41"/>
      <c r="N912" s="41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0"/>
      <c r="AF912" s="90"/>
      <c r="AG912" s="90"/>
      <c r="AH912" s="90"/>
      <c r="AI912" s="90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</row>
    <row r="913" ht="12.75" customHeight="1">
      <c r="M913" s="41"/>
      <c r="N913" s="41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0"/>
      <c r="AF913" s="90"/>
      <c r="AG913" s="90"/>
      <c r="AH913" s="90"/>
      <c r="AI913" s="90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</row>
    <row r="914" ht="12.75" customHeight="1">
      <c r="M914" s="41"/>
      <c r="N914" s="41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0"/>
      <c r="AF914" s="90"/>
      <c r="AG914" s="90"/>
      <c r="AH914" s="90"/>
      <c r="AI914" s="90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</row>
    <row r="915" ht="12.75" customHeight="1">
      <c r="M915" s="41"/>
      <c r="N915" s="41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0"/>
      <c r="AF915" s="90"/>
      <c r="AG915" s="90"/>
      <c r="AH915" s="90"/>
      <c r="AI915" s="90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</row>
    <row r="916" ht="12.75" customHeight="1">
      <c r="M916" s="41"/>
      <c r="N916" s="41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0"/>
      <c r="AF916" s="90"/>
      <c r="AG916" s="90"/>
      <c r="AH916" s="90"/>
      <c r="AI916" s="90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</row>
    <row r="917" ht="12.75" customHeight="1">
      <c r="M917" s="41"/>
      <c r="N917" s="41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0"/>
      <c r="AF917" s="90"/>
      <c r="AG917" s="90"/>
      <c r="AH917" s="90"/>
      <c r="AI917" s="90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</row>
    <row r="918" ht="12.75" customHeight="1">
      <c r="M918" s="41"/>
      <c r="N918" s="41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0"/>
      <c r="AF918" s="90"/>
      <c r="AG918" s="90"/>
      <c r="AH918" s="90"/>
      <c r="AI918" s="90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</row>
    <row r="919" ht="12.75" customHeight="1">
      <c r="M919" s="41"/>
      <c r="N919" s="41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0"/>
      <c r="AF919" s="90"/>
      <c r="AG919" s="90"/>
      <c r="AH919" s="90"/>
      <c r="AI919" s="90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</row>
    <row r="920" ht="12.75" customHeight="1">
      <c r="M920" s="41"/>
      <c r="N920" s="41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0"/>
      <c r="AF920" s="90"/>
      <c r="AG920" s="90"/>
      <c r="AH920" s="90"/>
      <c r="AI920" s="90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</row>
    <row r="921" ht="12.75" customHeight="1">
      <c r="M921" s="41"/>
      <c r="N921" s="41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0"/>
      <c r="AF921" s="90"/>
      <c r="AG921" s="90"/>
      <c r="AH921" s="90"/>
      <c r="AI921" s="90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</row>
    <row r="922" ht="12.75" customHeight="1">
      <c r="M922" s="41"/>
      <c r="N922" s="41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0"/>
      <c r="AF922" s="90"/>
      <c r="AG922" s="90"/>
      <c r="AH922" s="90"/>
      <c r="AI922" s="90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</row>
    <row r="923" ht="12.75" customHeight="1">
      <c r="M923" s="41"/>
      <c r="N923" s="41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0"/>
      <c r="AF923" s="90"/>
      <c r="AG923" s="90"/>
      <c r="AH923" s="90"/>
      <c r="AI923" s="90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</row>
    <row r="924" ht="12.75" customHeight="1">
      <c r="M924" s="41"/>
      <c r="N924" s="41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0"/>
      <c r="AF924" s="90"/>
      <c r="AG924" s="90"/>
      <c r="AH924" s="90"/>
      <c r="AI924" s="90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</row>
    <row r="925" ht="12.75" customHeight="1">
      <c r="M925" s="41"/>
      <c r="N925" s="41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0"/>
      <c r="AF925" s="90"/>
      <c r="AG925" s="90"/>
      <c r="AH925" s="90"/>
      <c r="AI925" s="90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</row>
    <row r="926" ht="12.75" customHeight="1">
      <c r="M926" s="41"/>
      <c r="N926" s="41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0"/>
      <c r="AF926" s="90"/>
      <c r="AG926" s="90"/>
      <c r="AH926" s="90"/>
      <c r="AI926" s="90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</row>
    <row r="927" ht="12.75" customHeight="1">
      <c r="M927" s="41"/>
      <c r="N927" s="41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0"/>
      <c r="AF927" s="90"/>
      <c r="AG927" s="90"/>
      <c r="AH927" s="90"/>
      <c r="AI927" s="90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</row>
    <row r="928" ht="12.75" customHeight="1">
      <c r="M928" s="41"/>
      <c r="N928" s="41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0"/>
      <c r="AF928" s="90"/>
      <c r="AG928" s="90"/>
      <c r="AH928" s="90"/>
      <c r="AI928" s="90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</row>
    <row r="929" ht="12.75" customHeight="1">
      <c r="M929" s="41"/>
      <c r="N929" s="41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0"/>
      <c r="AF929" s="90"/>
      <c r="AG929" s="90"/>
      <c r="AH929" s="90"/>
      <c r="AI929" s="90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</row>
    <row r="930" ht="12.75" customHeight="1">
      <c r="M930" s="41"/>
      <c r="N930" s="41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0"/>
      <c r="AF930" s="90"/>
      <c r="AG930" s="90"/>
      <c r="AH930" s="90"/>
      <c r="AI930" s="90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</row>
    <row r="931" ht="12.75" customHeight="1">
      <c r="M931" s="41"/>
      <c r="N931" s="41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0"/>
      <c r="AF931" s="90"/>
      <c r="AG931" s="90"/>
      <c r="AH931" s="90"/>
      <c r="AI931" s="90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</row>
    <row r="932" ht="12.75" customHeight="1">
      <c r="M932" s="41"/>
      <c r="N932" s="41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0"/>
      <c r="AF932" s="90"/>
      <c r="AG932" s="90"/>
      <c r="AH932" s="90"/>
      <c r="AI932" s="90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</row>
    <row r="933" ht="12.75" customHeight="1">
      <c r="M933" s="41"/>
      <c r="N933" s="41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0"/>
      <c r="AF933" s="90"/>
      <c r="AG933" s="90"/>
      <c r="AH933" s="90"/>
      <c r="AI933" s="90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</row>
    <row r="934" ht="12.75" customHeight="1">
      <c r="M934" s="41"/>
      <c r="N934" s="41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0"/>
      <c r="AF934" s="90"/>
      <c r="AG934" s="90"/>
      <c r="AH934" s="90"/>
      <c r="AI934" s="90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</row>
    <row r="935" ht="12.75" customHeight="1">
      <c r="M935" s="41"/>
      <c r="N935" s="41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0"/>
      <c r="AF935" s="90"/>
      <c r="AG935" s="90"/>
      <c r="AH935" s="90"/>
      <c r="AI935" s="90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</row>
    <row r="936" ht="12.75" customHeight="1">
      <c r="M936" s="41"/>
      <c r="N936" s="41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0"/>
      <c r="AF936" s="90"/>
      <c r="AG936" s="90"/>
      <c r="AH936" s="90"/>
      <c r="AI936" s="90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</row>
    <row r="937" ht="12.75" customHeight="1">
      <c r="M937" s="41"/>
      <c r="N937" s="41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0"/>
      <c r="AF937" s="90"/>
      <c r="AG937" s="90"/>
      <c r="AH937" s="90"/>
      <c r="AI937" s="90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</row>
    <row r="938" ht="12.75" customHeight="1">
      <c r="M938" s="41"/>
      <c r="N938" s="41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0"/>
      <c r="AF938" s="90"/>
      <c r="AG938" s="90"/>
      <c r="AH938" s="90"/>
      <c r="AI938" s="90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</row>
    <row r="939" ht="12.75" customHeight="1">
      <c r="M939" s="41"/>
      <c r="N939" s="41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0"/>
      <c r="AF939" s="90"/>
      <c r="AG939" s="90"/>
      <c r="AH939" s="90"/>
      <c r="AI939" s="90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</row>
    <row r="940" ht="12.75" customHeight="1">
      <c r="M940" s="41"/>
      <c r="N940" s="41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0"/>
      <c r="AF940" s="90"/>
      <c r="AG940" s="90"/>
      <c r="AH940" s="90"/>
      <c r="AI940" s="90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</row>
    <row r="941" ht="12.75" customHeight="1">
      <c r="M941" s="41"/>
      <c r="N941" s="41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0"/>
      <c r="AF941" s="90"/>
      <c r="AG941" s="90"/>
      <c r="AH941" s="90"/>
      <c r="AI941" s="90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</row>
    <row r="942" ht="12.75" customHeight="1">
      <c r="M942" s="41"/>
      <c r="N942" s="41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0"/>
      <c r="AF942" s="90"/>
      <c r="AG942" s="90"/>
      <c r="AH942" s="90"/>
      <c r="AI942" s="90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</row>
    <row r="943" ht="12.75" customHeight="1">
      <c r="M943" s="41"/>
      <c r="N943" s="41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0"/>
      <c r="AF943" s="90"/>
      <c r="AG943" s="90"/>
      <c r="AH943" s="90"/>
      <c r="AI943" s="90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</row>
    <row r="944" ht="12.75" customHeight="1">
      <c r="M944" s="41"/>
      <c r="N944" s="41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0"/>
      <c r="AF944" s="90"/>
      <c r="AG944" s="90"/>
      <c r="AH944" s="90"/>
      <c r="AI944" s="90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</row>
    <row r="945" ht="12.75" customHeight="1">
      <c r="M945" s="41"/>
      <c r="N945" s="41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0"/>
      <c r="AF945" s="90"/>
      <c r="AG945" s="90"/>
      <c r="AH945" s="90"/>
      <c r="AI945" s="90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</row>
    <row r="946" ht="12.75" customHeight="1">
      <c r="M946" s="41"/>
      <c r="N946" s="41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0"/>
      <c r="AF946" s="90"/>
      <c r="AG946" s="90"/>
      <c r="AH946" s="90"/>
      <c r="AI946" s="90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</row>
    <row r="947" ht="12.75" customHeight="1">
      <c r="M947" s="41"/>
      <c r="N947" s="41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0"/>
      <c r="AF947" s="90"/>
      <c r="AG947" s="90"/>
      <c r="AH947" s="90"/>
      <c r="AI947" s="90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</row>
    <row r="948" ht="12.75" customHeight="1">
      <c r="M948" s="41"/>
      <c r="N948" s="41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0"/>
      <c r="AF948" s="90"/>
      <c r="AG948" s="90"/>
      <c r="AH948" s="90"/>
      <c r="AI948" s="90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</row>
    <row r="949" ht="12.75" customHeight="1">
      <c r="M949" s="41"/>
      <c r="N949" s="41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0"/>
      <c r="AF949" s="90"/>
      <c r="AG949" s="90"/>
      <c r="AH949" s="90"/>
      <c r="AI949" s="90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</row>
    <row r="950" ht="12.75" customHeight="1">
      <c r="M950" s="41"/>
      <c r="N950" s="41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0"/>
      <c r="AF950" s="90"/>
      <c r="AG950" s="90"/>
      <c r="AH950" s="90"/>
      <c r="AI950" s="90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</row>
    <row r="951" ht="12.75" customHeight="1">
      <c r="M951" s="41"/>
      <c r="N951" s="41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0"/>
      <c r="AF951" s="90"/>
      <c r="AG951" s="90"/>
      <c r="AH951" s="90"/>
      <c r="AI951" s="90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</row>
    <row r="952" ht="12.75" customHeight="1">
      <c r="M952" s="41"/>
      <c r="N952" s="41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0"/>
      <c r="AF952" s="90"/>
      <c r="AG952" s="90"/>
      <c r="AH952" s="90"/>
      <c r="AI952" s="90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</row>
    <row r="953" ht="12.75" customHeight="1">
      <c r="M953" s="41"/>
      <c r="N953" s="41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0"/>
      <c r="AF953" s="90"/>
      <c r="AG953" s="90"/>
      <c r="AH953" s="90"/>
      <c r="AI953" s="90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</row>
    <row r="954" ht="12.75" customHeight="1">
      <c r="M954" s="41"/>
      <c r="N954" s="41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0"/>
      <c r="AF954" s="90"/>
      <c r="AG954" s="90"/>
      <c r="AH954" s="90"/>
      <c r="AI954" s="90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</row>
    <row r="955" ht="12.75" customHeight="1">
      <c r="M955" s="41"/>
      <c r="N955" s="41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0"/>
      <c r="AF955" s="90"/>
      <c r="AG955" s="90"/>
      <c r="AH955" s="90"/>
      <c r="AI955" s="90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</row>
    <row r="956" ht="12.75" customHeight="1">
      <c r="M956" s="41"/>
      <c r="N956" s="41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0"/>
      <c r="AF956" s="90"/>
      <c r="AG956" s="90"/>
      <c r="AH956" s="90"/>
      <c r="AI956" s="90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</row>
    <row r="957" ht="12.75" customHeight="1">
      <c r="M957" s="41"/>
      <c r="N957" s="41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0"/>
      <c r="AF957" s="90"/>
      <c r="AG957" s="90"/>
      <c r="AH957" s="90"/>
      <c r="AI957" s="90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</row>
    <row r="958" ht="12.75" customHeight="1">
      <c r="M958" s="41"/>
      <c r="N958" s="41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0"/>
      <c r="AF958" s="90"/>
      <c r="AG958" s="90"/>
      <c r="AH958" s="90"/>
      <c r="AI958" s="90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</row>
    <row r="959" ht="12.75" customHeight="1">
      <c r="M959" s="41"/>
      <c r="N959" s="41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0"/>
      <c r="AF959" s="90"/>
      <c r="AG959" s="90"/>
      <c r="AH959" s="90"/>
      <c r="AI959" s="90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</row>
    <row r="960" ht="12.75" customHeight="1">
      <c r="M960" s="41"/>
      <c r="N960" s="41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0"/>
      <c r="AF960" s="90"/>
      <c r="AG960" s="90"/>
      <c r="AH960" s="90"/>
      <c r="AI960" s="90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</row>
    <row r="961" ht="12.75" customHeight="1">
      <c r="M961" s="41"/>
      <c r="N961" s="41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0"/>
      <c r="AF961" s="90"/>
      <c r="AG961" s="90"/>
      <c r="AH961" s="90"/>
      <c r="AI961" s="90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</row>
    <row r="962" ht="12.75" customHeight="1">
      <c r="M962" s="41"/>
      <c r="N962" s="41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0"/>
      <c r="AF962" s="90"/>
      <c r="AG962" s="90"/>
      <c r="AH962" s="90"/>
      <c r="AI962" s="90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</row>
    <row r="963" ht="12.75" customHeight="1">
      <c r="M963" s="41"/>
      <c r="N963" s="41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0"/>
      <c r="AF963" s="90"/>
      <c r="AG963" s="90"/>
      <c r="AH963" s="90"/>
      <c r="AI963" s="90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</row>
    <row r="964" ht="12.75" customHeight="1">
      <c r="M964" s="41"/>
      <c r="N964" s="41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0"/>
      <c r="AF964" s="90"/>
      <c r="AG964" s="90"/>
      <c r="AH964" s="90"/>
      <c r="AI964" s="90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</row>
    <row r="965" ht="12.75" customHeight="1">
      <c r="M965" s="41"/>
      <c r="N965" s="41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0"/>
      <c r="AF965" s="90"/>
      <c r="AG965" s="90"/>
      <c r="AH965" s="90"/>
      <c r="AI965" s="90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</row>
    <row r="966" ht="12.75" customHeight="1">
      <c r="M966" s="41"/>
      <c r="N966" s="41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0"/>
      <c r="AF966" s="90"/>
      <c r="AG966" s="90"/>
      <c r="AH966" s="90"/>
      <c r="AI966" s="90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</row>
    <row r="967" ht="12.75" customHeight="1">
      <c r="M967" s="41"/>
      <c r="N967" s="41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0"/>
      <c r="AF967" s="90"/>
      <c r="AG967" s="90"/>
      <c r="AH967" s="90"/>
      <c r="AI967" s="90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</row>
    <row r="968" ht="12.75" customHeight="1">
      <c r="M968" s="41"/>
      <c r="N968" s="41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0"/>
      <c r="AF968" s="90"/>
      <c r="AG968" s="90"/>
      <c r="AH968" s="90"/>
      <c r="AI968" s="90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</row>
    <row r="969" ht="12.75" customHeight="1">
      <c r="M969" s="41"/>
      <c r="N969" s="41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0"/>
      <c r="AF969" s="90"/>
      <c r="AG969" s="90"/>
      <c r="AH969" s="90"/>
      <c r="AI969" s="90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</row>
    <row r="970" ht="12.75" customHeight="1">
      <c r="M970" s="41"/>
      <c r="N970" s="41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0"/>
      <c r="AF970" s="90"/>
      <c r="AG970" s="90"/>
      <c r="AH970" s="90"/>
      <c r="AI970" s="90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</row>
    <row r="971" ht="12.75" customHeight="1">
      <c r="M971" s="41"/>
      <c r="N971" s="41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0"/>
      <c r="AF971" s="90"/>
      <c r="AG971" s="90"/>
      <c r="AH971" s="90"/>
      <c r="AI971" s="90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</row>
    <row r="972" ht="12.75" customHeight="1">
      <c r="M972" s="41"/>
      <c r="N972" s="41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0"/>
      <c r="AF972" s="90"/>
      <c r="AG972" s="90"/>
      <c r="AH972" s="90"/>
      <c r="AI972" s="90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</row>
    <row r="973" ht="12.75" customHeight="1">
      <c r="M973" s="41"/>
      <c r="N973" s="41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0"/>
      <c r="AF973" s="90"/>
      <c r="AG973" s="90"/>
      <c r="AH973" s="90"/>
      <c r="AI973" s="90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</row>
    <row r="974" ht="12.75" customHeight="1">
      <c r="M974" s="41"/>
      <c r="N974" s="41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0"/>
      <c r="AF974" s="90"/>
      <c r="AG974" s="90"/>
      <c r="AH974" s="90"/>
      <c r="AI974" s="90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</row>
    <row r="975" ht="12.75" customHeight="1">
      <c r="M975" s="41"/>
      <c r="N975" s="41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0"/>
      <c r="AF975" s="90"/>
      <c r="AG975" s="90"/>
      <c r="AH975" s="90"/>
      <c r="AI975" s="90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</row>
    <row r="976" ht="12.75" customHeight="1">
      <c r="M976" s="41"/>
      <c r="N976" s="41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0"/>
      <c r="AF976" s="90"/>
      <c r="AG976" s="90"/>
      <c r="AH976" s="90"/>
      <c r="AI976" s="90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</row>
    <row r="977" ht="12.75" customHeight="1">
      <c r="M977" s="41"/>
      <c r="N977" s="41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0"/>
      <c r="AF977" s="90"/>
      <c r="AG977" s="90"/>
      <c r="AH977" s="90"/>
      <c r="AI977" s="90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</row>
    <row r="978" ht="12.75" customHeight="1">
      <c r="M978" s="41"/>
      <c r="N978" s="41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0"/>
      <c r="AF978" s="90"/>
      <c r="AG978" s="90"/>
      <c r="AH978" s="90"/>
      <c r="AI978" s="90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</row>
    <row r="979" ht="12.75" customHeight="1">
      <c r="M979" s="41"/>
      <c r="N979" s="41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0"/>
      <c r="AF979" s="90"/>
      <c r="AG979" s="90"/>
      <c r="AH979" s="90"/>
      <c r="AI979" s="90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</row>
    <row r="980" ht="12.75" customHeight="1">
      <c r="M980" s="41"/>
      <c r="N980" s="41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  <c r="AE980" s="90"/>
      <c r="AF980" s="90"/>
      <c r="AG980" s="90"/>
      <c r="AH980" s="90"/>
      <c r="AI980" s="90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</row>
    <row r="981" ht="12.75" customHeight="1">
      <c r="M981" s="41"/>
      <c r="N981" s="41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  <c r="AE981" s="90"/>
      <c r="AF981" s="90"/>
      <c r="AG981" s="90"/>
      <c r="AH981" s="90"/>
      <c r="AI981" s="90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</row>
    <row r="982" ht="12.75" customHeight="1">
      <c r="M982" s="41"/>
      <c r="N982" s="41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  <c r="AE982" s="90"/>
      <c r="AF982" s="90"/>
      <c r="AG982" s="90"/>
      <c r="AH982" s="90"/>
      <c r="AI982" s="90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</row>
    <row r="983" ht="12.75" customHeight="1">
      <c r="M983" s="41"/>
      <c r="N983" s="41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  <c r="AE983" s="90"/>
      <c r="AF983" s="90"/>
      <c r="AG983" s="90"/>
      <c r="AH983" s="90"/>
      <c r="AI983" s="90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</row>
    <row r="984" ht="12.75" customHeight="1">
      <c r="M984" s="41"/>
      <c r="N984" s="41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  <c r="AE984" s="90"/>
      <c r="AF984" s="90"/>
      <c r="AG984" s="90"/>
      <c r="AH984" s="90"/>
      <c r="AI984" s="90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</row>
    <row r="985" ht="12.75" customHeight="1">
      <c r="M985" s="41"/>
      <c r="N985" s="41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  <c r="AE985" s="90"/>
      <c r="AF985" s="90"/>
      <c r="AG985" s="90"/>
      <c r="AH985" s="90"/>
      <c r="AI985" s="90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</row>
    <row r="986" ht="12.75" customHeight="1">
      <c r="M986" s="41"/>
      <c r="N986" s="41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  <c r="AE986" s="90"/>
      <c r="AF986" s="90"/>
      <c r="AG986" s="90"/>
      <c r="AH986" s="90"/>
      <c r="AI986" s="90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</row>
    <row r="987" ht="12.75" customHeight="1">
      <c r="M987" s="41"/>
      <c r="N987" s="41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  <c r="AE987" s="90"/>
      <c r="AF987" s="90"/>
      <c r="AG987" s="90"/>
      <c r="AH987" s="90"/>
      <c r="AI987" s="90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</row>
    <row r="988" ht="12.75" customHeight="1">
      <c r="M988" s="41"/>
      <c r="N988" s="41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  <c r="AE988" s="90"/>
      <c r="AF988" s="90"/>
      <c r="AG988" s="90"/>
      <c r="AH988" s="90"/>
      <c r="AI988" s="90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</row>
    <row r="989" ht="12.75" customHeight="1">
      <c r="M989" s="41"/>
      <c r="N989" s="41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  <c r="AE989" s="90"/>
      <c r="AF989" s="90"/>
      <c r="AG989" s="90"/>
      <c r="AH989" s="90"/>
      <c r="AI989" s="90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</row>
    <row r="990" ht="12.75" customHeight="1">
      <c r="M990" s="41"/>
      <c r="N990" s="41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  <c r="AE990" s="90"/>
      <c r="AF990" s="90"/>
      <c r="AG990" s="90"/>
      <c r="AH990" s="90"/>
      <c r="AI990" s="90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</row>
    <row r="991" ht="12.75" customHeight="1">
      <c r="M991" s="41"/>
      <c r="N991" s="41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  <c r="AE991" s="90"/>
      <c r="AF991" s="90"/>
      <c r="AG991" s="90"/>
      <c r="AH991" s="90"/>
      <c r="AI991" s="90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</row>
    <row r="992" ht="12.75" customHeight="1">
      <c r="M992" s="41"/>
      <c r="N992" s="41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  <c r="AE992" s="90"/>
      <c r="AF992" s="90"/>
      <c r="AG992" s="90"/>
      <c r="AH992" s="90"/>
      <c r="AI992" s="90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</row>
    <row r="993" ht="12.75" customHeight="1">
      <c r="M993" s="41"/>
      <c r="N993" s="41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  <c r="AE993" s="90"/>
      <c r="AF993" s="90"/>
      <c r="AG993" s="90"/>
      <c r="AH993" s="90"/>
      <c r="AI993" s="90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</row>
    <row r="994" ht="12.75" customHeight="1">
      <c r="M994" s="41"/>
      <c r="N994" s="41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  <c r="AE994" s="90"/>
      <c r="AF994" s="90"/>
      <c r="AG994" s="90"/>
      <c r="AH994" s="90"/>
      <c r="AI994" s="90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</row>
    <row r="995" ht="12.75" customHeight="1">
      <c r="M995" s="41"/>
      <c r="N995" s="41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  <c r="AE995" s="90"/>
      <c r="AF995" s="90"/>
      <c r="AG995" s="90"/>
      <c r="AH995" s="90"/>
      <c r="AI995" s="90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</row>
    <row r="996" ht="12.75" customHeight="1">
      <c r="M996" s="41"/>
      <c r="N996" s="41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  <c r="AE996" s="90"/>
      <c r="AF996" s="90"/>
      <c r="AG996" s="90"/>
      <c r="AH996" s="90"/>
      <c r="AI996" s="90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</row>
    <row r="997" ht="12.75" customHeight="1">
      <c r="M997" s="41"/>
      <c r="N997" s="41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  <c r="AE997" s="90"/>
      <c r="AF997" s="90"/>
      <c r="AG997" s="90"/>
      <c r="AH997" s="90"/>
      <c r="AI997" s="90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</row>
    <row r="998" ht="12.75" customHeight="1">
      <c r="M998" s="41"/>
      <c r="N998" s="41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  <c r="AE998" s="90"/>
      <c r="AF998" s="90"/>
      <c r="AG998" s="90"/>
      <c r="AH998" s="90"/>
      <c r="AI998" s="90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</row>
    <row r="999" ht="12.75" customHeight="1">
      <c r="M999" s="41"/>
      <c r="N999" s="41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  <c r="AE999" s="90"/>
      <c r="AF999" s="90"/>
      <c r="AG999" s="90"/>
      <c r="AH999" s="90"/>
      <c r="AI999" s="90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</row>
    <row r="1000" ht="12.75" customHeight="1">
      <c r="M1000" s="41"/>
      <c r="N1000" s="41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  <c r="AE1000" s="90"/>
      <c r="AF1000" s="90"/>
      <c r="AG1000" s="90"/>
      <c r="AH1000" s="90"/>
      <c r="AI1000" s="90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</row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26:C26"/>
    <mergeCell ref="B27:C27"/>
    <mergeCell ref="B28:C28"/>
    <mergeCell ref="B29:C29"/>
    <mergeCell ref="B30:C30"/>
    <mergeCell ref="B19:C19"/>
    <mergeCell ref="B20:C20"/>
    <mergeCell ref="B21:C21"/>
    <mergeCell ref="B22:C22"/>
    <mergeCell ref="B23:C23"/>
    <mergeCell ref="B24:C24"/>
    <mergeCell ref="B25:C25"/>
  </mergeCells>
  <conditionalFormatting sqref="J15">
    <cfRule type="expression" dxfId="1" priority="1">
      <formula>L15=1</formula>
    </cfRule>
  </conditionalFormatting>
  <conditionalFormatting sqref="J15">
    <cfRule type="expression" dxfId="10" priority="2">
      <formula>T15&gt;2</formula>
    </cfRule>
  </conditionalFormatting>
  <conditionalFormatting sqref="J15">
    <cfRule type="expression" dxfId="11" priority="3">
      <formula>OR(T15&gt;0,T15=0)</formula>
    </cfRule>
  </conditionalFormatting>
  <conditionalFormatting sqref="J15">
    <cfRule type="expression" dxfId="0" priority="4">
      <formula>T15&lt;0</formula>
    </cfRule>
  </conditionalFormatting>
  <conditionalFormatting sqref="J14">
    <cfRule type="expression" dxfId="1" priority="5">
      <formula>L14=1</formula>
    </cfRule>
  </conditionalFormatting>
  <conditionalFormatting sqref="J14">
    <cfRule type="expression" dxfId="10" priority="6">
      <formula>T14&gt;2</formula>
    </cfRule>
  </conditionalFormatting>
  <conditionalFormatting sqref="J14">
    <cfRule type="expression" dxfId="11" priority="7">
      <formula>OR(T14&gt;0,T14=0)</formula>
    </cfRule>
  </conditionalFormatting>
  <conditionalFormatting sqref="J14">
    <cfRule type="expression" dxfId="0" priority="8">
      <formula>T14&lt;0</formula>
    </cfRule>
  </conditionalFormatting>
  <conditionalFormatting sqref="J13 J16:J30">
    <cfRule type="expression" dxfId="1" priority="9">
      <formula>L13=1</formula>
    </cfRule>
  </conditionalFormatting>
  <conditionalFormatting sqref="J13 J16:J30">
    <cfRule type="expression" dxfId="10" priority="10">
      <formula>T13&gt;2</formula>
    </cfRule>
  </conditionalFormatting>
  <conditionalFormatting sqref="J13 J16:J30">
    <cfRule type="expression" dxfId="11" priority="11">
      <formula>OR(T13&gt;0,T13=0)</formula>
    </cfRule>
  </conditionalFormatting>
  <conditionalFormatting sqref="J13 J16:J30">
    <cfRule type="expression" dxfId="0" priority="12">
      <formula>T13&lt;0</formula>
    </cfRule>
  </conditionalFormatting>
  <dataValidations>
    <dataValidation type="list" allowBlank="1" showErrorMessage="1" sqref="I13:I30">
      <formula1>$I$32:$I$36</formula1>
    </dataValidation>
    <dataValidation type="list" allowBlank="1" showErrorMessage="1" sqref="H13:H30">
      <formula1>"Janeiro,Fevereiro,Março,Abril,Maio,Junho,Julho,Agosto,Setembro,Outubro,Novembro,Dezembro"</formula1>
    </dataValidation>
    <dataValidation type="list" allowBlank="1" showErrorMessage="1" sqref="B13:B30">
      <formula1>$B$32:$B$34</formula1>
    </dataValidation>
  </dataValidations>
  <printOptions horizontalCentered="1"/>
  <pageMargins bottom="0.7875" footer="0.0" header="0.0" left="0.315277777777778" right="0.315277777777778" top="1.18125"/>
  <pageSetup paperSize="9" orientation="landscape"/>
  <headerFooter>
    <oddHeader>&amp;C&amp;A - Perspectiva Aprendizagem</oddHeader>
    <oddFooter>&amp;Lf79646RESTRITO000000 - PH Transportes&amp;CBSC_1.3 by 305699CRIATIVIDADE&amp;R&amp;F  -   Impresso em &amp;D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35.57"/>
    <col customWidth="1" min="3" max="3" width="20.57"/>
    <col customWidth="1" min="4" max="6" width="15.57"/>
    <col customWidth="1" hidden="1" min="7" max="7" width="9.43"/>
    <col customWidth="1" hidden="1" min="8" max="8" width="9.14"/>
    <col customWidth="1" hidden="1" min="9" max="9" width="10.43"/>
    <col customWidth="1" hidden="1" min="10" max="11" width="11.57"/>
    <col customWidth="1" hidden="1" min="12" max="14" width="9.43"/>
    <col customWidth="1" hidden="1" min="15" max="17" width="9.14"/>
    <col customWidth="1" hidden="1" min="18" max="18" width="10.14"/>
    <col customWidth="1" hidden="1" min="19" max="25" width="9.14"/>
    <col customWidth="1" min="26" max="26" width="2.57"/>
    <col customWidth="1" min="27" max="27" width="35.57"/>
    <col customWidth="1" min="28" max="28" width="20.57"/>
    <col customWidth="1" min="29" max="31" width="15.57"/>
    <col customWidth="1" hidden="1" min="32" max="41" width="9.14"/>
    <col customWidth="1" min="42" max="42" width="9.14"/>
    <col customWidth="1" hidden="1" min="43" max="59" width="11.57"/>
  </cols>
  <sheetData>
    <row r="1" ht="14.25" customHeight="1"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</row>
    <row r="2" ht="14.25" customHeight="1"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</row>
    <row r="3" ht="14.25" customHeight="1"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</row>
    <row r="4" ht="1.5" customHeight="1"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ht="3.0" customHeight="1"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ht="1.5" customHeight="1"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</row>
    <row r="9" ht="24.75" customHeight="1"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</row>
    <row r="10" ht="4.5" customHeight="1"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</row>
    <row r="11" ht="4.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</row>
    <row r="12" ht="29.25" customHeight="1">
      <c r="A12" s="134"/>
      <c r="B12" s="135" t="s">
        <v>164</v>
      </c>
      <c r="C12" s="134"/>
      <c r="D12" s="134"/>
      <c r="E12" s="134"/>
      <c r="F12" s="134"/>
      <c r="G12" s="90"/>
      <c r="H12" s="90"/>
      <c r="I12" s="90"/>
      <c r="J12" s="90"/>
      <c r="K12" s="90"/>
      <c r="L12" s="90"/>
      <c r="M12" s="90">
        <v>0.7</v>
      </c>
      <c r="N12" s="90" t="s">
        <v>165</v>
      </c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</row>
    <row r="13" ht="52.5" customHeight="1">
      <c r="A13" s="103"/>
      <c r="B13" s="136" t="s">
        <v>166</v>
      </c>
      <c r="C13" s="137" t="str">
        <f>IF(ISERROR(IF(B14&lt;1,N12,N13)),"",IF(B14&lt;1,N12,N13))</f>
        <v>Parabéns! Suas metas estão sendo alcançadas e seu índice geral está acima de 100%.</v>
      </c>
      <c r="D13" s="138"/>
      <c r="E13" s="138"/>
      <c r="F13" s="139"/>
      <c r="G13" s="90"/>
      <c r="H13" s="90"/>
      <c r="I13" s="90"/>
      <c r="J13" s="90"/>
      <c r="K13" s="90"/>
      <c r="L13" s="90"/>
      <c r="M13" s="90"/>
      <c r="N13" s="90" t="s">
        <v>167</v>
      </c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</row>
    <row r="14" ht="52.5" customHeight="1">
      <c r="A14" s="103"/>
      <c r="B14" s="140">
        <f>IF(ISERROR(AVERAGE(F18,AE18,F48,AE48,F19,AE19,F49,AE49)),"",AVERAGE(F18,AE18,F48,AE48,F19,AE19,F49,AE49))</f>
        <v>1.044388355</v>
      </c>
      <c r="C14" s="141"/>
      <c r="D14" s="142"/>
      <c r="E14" s="142"/>
      <c r="F14" s="143"/>
      <c r="G14" s="90"/>
      <c r="H14" s="90"/>
      <c r="I14" s="90"/>
      <c r="J14" s="90">
        <f>YEAR(NOW())</f>
        <v>2025</v>
      </c>
      <c r="K14" s="90">
        <f>'RC'!J14+IF(DA!D15="1 ano",1,IF(DA!D15="3 anos",3,5))</f>
        <v>2028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</row>
    <row r="15" ht="37.5" customHeight="1">
      <c r="A15" s="103"/>
      <c r="B15" s="144" t="str">
        <f>"Restam "&amp;J18&amp;" meses para conclusão do Planejamento Estratégico"</f>
        <v>Restam 38 meses para conclusão do Planejamento Estratégico</v>
      </c>
      <c r="C15" s="145"/>
      <c r="D15" s="145"/>
      <c r="E15" s="145"/>
      <c r="F15" s="146"/>
      <c r="G15" s="90"/>
      <c r="H15" s="90"/>
      <c r="I15" s="90"/>
      <c r="J15" s="90">
        <f>MONTH(NOW())</f>
        <v>10</v>
      </c>
      <c r="K15" s="90">
        <v>12.0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</row>
    <row r="16" ht="22.5" customHeight="1">
      <c r="G16" s="90"/>
      <c r="H16" s="90"/>
      <c r="I16" s="90"/>
      <c r="J16" s="147">
        <f t="shared" ref="J16:K16" si="1">DATE(J14,J15,1)</f>
        <v>45931</v>
      </c>
      <c r="K16" s="147">
        <f t="shared" si="1"/>
        <v>47088</v>
      </c>
      <c r="L16" s="148"/>
      <c r="M16" s="148"/>
      <c r="N16" s="148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</row>
    <row r="17" ht="30.0" customHeight="1">
      <c r="B17" s="135" t="str">
        <f>DA!H13</f>
        <v>Perspectiva Financeira</v>
      </c>
      <c r="D17" s="149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135" t="str">
        <f>DA!K13</f>
        <v>Perspectiva de Clientes</v>
      </c>
      <c r="AB17" s="41"/>
      <c r="AC17" s="41"/>
      <c r="AD17" s="41"/>
      <c r="AE17" s="41"/>
      <c r="AF17" s="90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</row>
    <row r="18" ht="45.0" customHeight="1">
      <c r="A18" s="103"/>
      <c r="B18" s="150" t="s">
        <v>168</v>
      </c>
      <c r="C18" s="151"/>
      <c r="D18" s="151"/>
      <c r="E18" s="105"/>
      <c r="F18" s="152">
        <f>IF(ISERROR(AVERAGE(F21:F30)),"",AVERAGE(F21:F30))</f>
        <v>0.9742131955</v>
      </c>
      <c r="G18" s="90"/>
      <c r="H18" s="90"/>
      <c r="I18" s="90"/>
      <c r="J18" s="153">
        <f>DATEDIF(J16,K16,"M")</f>
        <v>38</v>
      </c>
      <c r="K18" s="153"/>
      <c r="L18" s="153"/>
      <c r="M18" s="153"/>
      <c r="N18" s="153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150" t="s">
        <v>168</v>
      </c>
      <c r="AB18" s="151"/>
      <c r="AC18" s="151"/>
      <c r="AD18" s="105"/>
      <c r="AE18" s="152">
        <f>IF(ISERROR(AVERAGE(AE21:AE30)),"",AVERAGE(AE21:AE30))</f>
        <v>1.069749292</v>
      </c>
      <c r="AF18" s="90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</row>
    <row r="19" ht="45.0" customHeight="1">
      <c r="A19" s="154"/>
      <c r="B19" s="150" t="s">
        <v>169</v>
      </c>
      <c r="C19" s="151"/>
      <c r="D19" s="151"/>
      <c r="E19" s="105"/>
      <c r="F19" s="155">
        <f>IF(ISERROR(AVERAGE(PA!L13:L30)),"",AVERAGE(PA!L13:L30))</f>
        <v>0.9833333333</v>
      </c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150" t="s">
        <v>169</v>
      </c>
      <c r="AB19" s="151"/>
      <c r="AC19" s="151"/>
      <c r="AD19" s="105"/>
      <c r="AE19" s="155">
        <f>IF(ISERROR(AVERAGE('PA 2'!L13:L30)),"",AVERAGE('PA 2'!L13:L30))</f>
        <v>0.995</v>
      </c>
      <c r="AF19" s="90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</row>
    <row r="20" ht="45.0" customHeight="1">
      <c r="A20" s="103"/>
      <c r="B20" s="156" t="s">
        <v>170</v>
      </c>
      <c r="C20" s="61"/>
      <c r="D20" s="157" t="s">
        <v>90</v>
      </c>
      <c r="E20" s="157" t="s">
        <v>91</v>
      </c>
      <c r="F20" s="158" t="s">
        <v>171</v>
      </c>
      <c r="G20" s="90">
        <f>IF(LARGE(N21:N23,1)&gt;12,LARGE(N21:N23,1)+1,LARGE(N21:N23,1))</f>
        <v>7</v>
      </c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156" t="s">
        <v>170</v>
      </c>
      <c r="AB20" s="61"/>
      <c r="AC20" s="157" t="s">
        <v>90</v>
      </c>
      <c r="AD20" s="157" t="s">
        <v>91</v>
      </c>
      <c r="AE20" s="158" t="s">
        <v>171</v>
      </c>
      <c r="AF20" s="90">
        <f>IF(LARGE(AM21:AM23,1)&gt;12,LARGE(AM21:AM23,1)+1,LARGE(AM21:AM23,1))</f>
        <v>7</v>
      </c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</row>
    <row r="21" ht="18.75" customHeight="1">
      <c r="A21" s="103"/>
      <c r="B21" s="159" t="str">
        <f>EST!B14</f>
        <v>Aumentar: Receitas</v>
      </c>
      <c r="C21" s="139"/>
      <c r="D21" s="160">
        <f>IF(ISERROR(IF(DA!$J$13="1 ano",EST!P14,IF(DA!$J$13="3 anos",SUM(EST!P14,EST!AF14,EST!AV14),SUM(EST!P14,EST!AF14,EST!AV14,EST!BL14,EST!CB14)))),"",IF(DA!$J$13="1 ano",EST!P14,IF(DA!$J$13="3 anos",SUM(EST!P14,EST!AF14,EST!AV14),SUM(EST!P14,EST!AF14,EST!AV14,EST!BL14,EST!CB14))))</f>
        <v>12050</v>
      </c>
      <c r="E21" s="160">
        <f>IF(ISERROR(IF(DA!$J$13="1 ano",EST!P15,IF(DA!$J$13="3 anos",SUM(EST!P15,EST!AF15,EST!AV15),SUM(EST!P15,EST!AF15,EST!AV15,EST!BL15,EST!CB15)))),"",IF(DA!$J$13="1 ano",EST!P15,IF(DA!$J$13="3 anos",SUM(EST!P15,EST!AF15,EST!AV15),SUM(EST!P15,EST!AF15,EST!AV15,EST!BL15,EST!CB15))))</f>
        <v>11900</v>
      </c>
      <c r="F21" s="161">
        <f>IF(ISERROR(E21/D21),"",E21/D21)</f>
        <v>0.9875518672</v>
      </c>
      <c r="G21" s="90">
        <f>IF(DA!$J$13="1 ANO",LARGE(EST!D56:O56,1),IF(DA!$J$13="3 ANOS",LARGE(EST!D56:AU56,1),LARGE(EST!D56:CA56,1)))</f>
        <v>7</v>
      </c>
      <c r="H21" s="90" t="s">
        <v>172</v>
      </c>
      <c r="I21" s="90" t="s">
        <v>129</v>
      </c>
      <c r="J21" s="90"/>
      <c r="K21" s="90"/>
      <c r="L21" s="90"/>
      <c r="M21" s="90"/>
      <c r="N21" s="90">
        <f>IF(ISERROR(G21),0,G21)</f>
        <v>7</v>
      </c>
      <c r="O21" s="90"/>
      <c r="P21" s="90"/>
      <c r="Q21" s="90" t="s">
        <v>75</v>
      </c>
      <c r="R21" s="90" t="s">
        <v>173</v>
      </c>
      <c r="S21" s="90"/>
      <c r="T21" s="90"/>
      <c r="U21" s="90"/>
      <c r="V21" s="90"/>
      <c r="W21" s="90"/>
      <c r="X21" s="90"/>
      <c r="Y21" s="90"/>
      <c r="Z21" s="90"/>
      <c r="AA21" s="159" t="str">
        <f>'EST 2'!B14</f>
        <v>Aumentar: Quantidade de vendas</v>
      </c>
      <c r="AB21" s="139"/>
      <c r="AC21" s="160">
        <f>IF(ISERROR(IF(DA!$J$13="1 ano",'EST 2'!P14,IF(DA!$J$13="3 anos",SUM('EST 2'!P14,'EST 2'!AF14,'EST 2'!AV14),SUM('EST 2'!P14,'EST 2'!AF14,'EST 2'!AV14,'EST 2'!BL14,'EST 2'!CB14)))),"",IF(DA!$J$13="1 ano",'EST 2'!P14,IF(DA!$J$13="3 anos",SUM('EST 2'!P14,'EST 2'!AF14,'EST 2'!AV14),SUM('EST 2'!P14,'EST 2'!AF14,'EST 2'!AV14,'EST 2'!BL14,'EST 2'!CB14))))</f>
        <v>639.7</v>
      </c>
      <c r="AD21" s="160">
        <f>IF(ISERROR(IF(DA!$J$13="1 ano",'EST 2'!P15,IF(DA!$J$13="3 anos",SUM('EST 2'!P15,'EST 2'!AF15,'EST 2'!AV15),SUM('EST 2'!P15,'EST 2'!AF15,'EST 2'!AV15,'EST 2'!BL15,'EST 2'!CB15)))),"",IF(DA!$J$13="1 ano",'EST 2'!P15,IF(DA!$J$13="3 anos",SUM('EST 2'!P15,'EST 2'!AF15,'EST 2'!AV15),SUM('EST 2'!P15,'EST 2'!AF15,'EST 2'!AV15,'EST 2'!BL15,'EST 2'!CB15))))</f>
        <v>640.35</v>
      </c>
      <c r="AE21" s="161">
        <f>IF(ISERROR(AD21/AC21),"",AD21/AC21)</f>
        <v>1.001016101</v>
      </c>
      <c r="AF21" s="90">
        <f>IF(DA!$J$13="1 ANO",LARGE('EST 2'!D56:O56,1),IF(DA!$J$13="3 ANOS",LARGE('EST 2'!D56:AU56,1),LARGE('EST 2'!D56:CA56,1)))</f>
        <v>7</v>
      </c>
      <c r="AG21" s="41"/>
      <c r="AH21" s="41"/>
      <c r="AI21" s="41"/>
      <c r="AJ21" s="41"/>
      <c r="AK21" s="41"/>
      <c r="AL21" s="41"/>
      <c r="AM21" s="90">
        <f>IF(ISERROR(AF21),0,AF21)</f>
        <v>7</v>
      </c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</row>
    <row r="22" ht="18.75" customHeight="1">
      <c r="A22" s="103"/>
      <c r="B22" s="162"/>
      <c r="C22" s="163"/>
      <c r="D22" s="45"/>
      <c r="E22" s="45"/>
      <c r="F22" s="45"/>
      <c r="G22" s="90"/>
      <c r="H22" s="90" t="s">
        <v>174</v>
      </c>
      <c r="I22" s="90" t="s">
        <v>134</v>
      </c>
      <c r="J22" s="90"/>
      <c r="K22" s="90" t="str">
        <f>B22</f>
        <v/>
      </c>
      <c r="L22" s="164">
        <f>F21</f>
        <v>0.9875518672</v>
      </c>
      <c r="M22" s="90"/>
      <c r="N22" s="90">
        <f>IF(ISERROR(G23),0,G23)</f>
        <v>4</v>
      </c>
      <c r="O22" s="90"/>
      <c r="P22" s="90"/>
      <c r="Q22" s="90" t="s">
        <v>76</v>
      </c>
      <c r="R22" s="90" t="s">
        <v>175</v>
      </c>
      <c r="S22" s="90"/>
      <c r="T22" s="90"/>
      <c r="U22" s="90"/>
      <c r="V22" s="90"/>
      <c r="W22" s="90"/>
      <c r="X22" s="90"/>
      <c r="Y22" s="90"/>
      <c r="Z22" s="90"/>
      <c r="AA22" s="162"/>
      <c r="AB22" s="163"/>
      <c r="AC22" s="45"/>
      <c r="AD22" s="45"/>
      <c r="AE22" s="45"/>
      <c r="AF22" s="90"/>
      <c r="AG22" s="41"/>
      <c r="AH22" s="41"/>
      <c r="AI22" s="41"/>
      <c r="AJ22" s="41"/>
      <c r="AK22" s="41"/>
      <c r="AL22" s="41"/>
      <c r="AM22" s="90">
        <f>IF(ISERROR(AF23),0,AF23)</f>
        <v>4</v>
      </c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</row>
    <row r="23" ht="18.75" customHeight="1">
      <c r="A23" s="103"/>
      <c r="B23" s="159" t="str">
        <f>EST!B19</f>
        <v>Aumentar: Lucratividade</v>
      </c>
      <c r="C23" s="139"/>
      <c r="D23" s="160">
        <f>IF(ISERROR(IF(DA!$J$13="1 ano",EST!P19,IF(DA!$J$13="3 anos",SUM(EST!P19,EST!AF19,EST!AV19),SUM(EST!P19,EST!AF19,EST!AV19,EST!BL19,EST!CB19)))),"",IF(DA!$J$13="1 ano",EST!P19,IF(DA!$J$13="3 anos",SUM(EST!P19,EST!AF19,EST!AV19),SUM(EST!P19,EST!AF19,EST!AV19,EST!BL19,EST!CB19))))</f>
        <v>57</v>
      </c>
      <c r="E23" s="160">
        <f>IF(ISERROR(IF(DA!$J$13="1 ano",EST!P20,IF(DA!$J$13="3 anos",SUM(EST!P20,EST!AF20,EST!AV20),SUM(EST!P20,EST!AF20,EST!AV20,EST!BL20,EST!CB20)))),"",IF(DA!$J$13="1 ano",EST!P20,IF(DA!$J$13="3 anos",SUM(EST!P20,EST!AF20,EST!AV20),SUM(EST!P20,EST!AF20,EST!AV20,EST!BL20,EST!CB20))))</f>
        <v>59</v>
      </c>
      <c r="F23" s="161">
        <f>IF(ISERROR(E23/D23),"",E23/D23)</f>
        <v>1.035087719</v>
      </c>
      <c r="G23" s="90">
        <f>IF(DA!$J$13="1 ANO",LARGE(EST!D58:O58,1),IF(DA!$J$13="3 ANOS",LARGE(EST!D58:AU58,1),LARGE(EST!D58:CA58,1)))</f>
        <v>4</v>
      </c>
      <c r="H23" s="90" t="s">
        <v>176</v>
      </c>
      <c r="I23" s="90" t="s">
        <v>139</v>
      </c>
      <c r="J23" s="90"/>
      <c r="K23" s="90" t="str">
        <f>B24</f>
        <v/>
      </c>
      <c r="L23" s="164">
        <f>F23</f>
        <v>1.035087719</v>
      </c>
      <c r="M23" s="90"/>
      <c r="N23" s="90">
        <f>IF(ISERROR(G25),0,G25)</f>
        <v>4</v>
      </c>
      <c r="O23" s="90"/>
      <c r="P23" s="90"/>
      <c r="Q23" s="90" t="s">
        <v>77</v>
      </c>
      <c r="R23" s="90" t="s">
        <v>177</v>
      </c>
      <c r="S23" s="90"/>
      <c r="T23" s="90"/>
      <c r="U23" s="90"/>
      <c r="V23" s="90"/>
      <c r="W23" s="90"/>
      <c r="X23" s="90"/>
      <c r="Y23" s="90"/>
      <c r="Z23" s="90"/>
      <c r="AA23" s="159" t="str">
        <f>'EST 2'!B19</f>
        <v>Aumentar: Número de clientes</v>
      </c>
      <c r="AB23" s="139"/>
      <c r="AC23" s="160">
        <f>IF(ISERROR(IF(DA!$J$13="1 ano",'EST 2'!P19,IF(DA!$J$13="3 anos",SUM('EST 2'!P19,'EST 2'!AF19,'EST 2'!AV19),SUM('EST 2'!P19,'EST 2'!AF19,'EST 2'!AV19,'EST 2'!BL19,'EST 2'!CB19)))),"",IF(DA!$J$13="1 ano",'EST 2'!P19,IF(DA!$J$13="3 anos",SUM('EST 2'!P19,'EST 2'!AF19,'EST 2'!AV19),SUM('EST 2'!P19,'EST 2'!AF19,'EST 2'!AV19,'EST 2'!BL19,'EST 2'!CB19))))</f>
        <v>579</v>
      </c>
      <c r="AD23" s="160">
        <f>IF(ISERROR(IF(DA!$J$13="1 ano",'EST 2'!P20,IF(DA!$J$13="3 anos",SUM('EST 2'!P20,'EST 2'!AF20,'EST 2'!AV20),SUM('EST 2'!P20,'EST 2'!AF20,'EST 2'!AV20,'EST 2'!BL20,'EST 2'!CB20)))),"",IF(DA!$J$13="1 ano",'EST 2'!P20,IF(DA!$J$13="3 anos",SUM('EST 2'!P20,'EST 2'!AF20,'EST 2'!AV20),SUM('EST 2'!P20,'EST 2'!AF20,'EST 2'!AV20,'EST 2'!BL20,'EST 2'!CB20))))</f>
        <v>661</v>
      </c>
      <c r="AE23" s="161">
        <f>IF(ISERROR(AD23/AC23),"",AD23/AC23)</f>
        <v>1.141623489</v>
      </c>
      <c r="AF23" s="90">
        <f>IF(DA!$J$13="1 ANO",LARGE('EST 2'!D58:O260,1),IF(DA!$J$13="3 ANOS",LARGE('EST 2'!D58:AU58,1),LARGE('EST 2'!D58:CA58,1)))</f>
        <v>4</v>
      </c>
      <c r="AG23" s="41"/>
      <c r="AH23" s="41"/>
      <c r="AI23" s="41"/>
      <c r="AJ23" s="41"/>
      <c r="AK23" s="41"/>
      <c r="AL23" s="41"/>
      <c r="AM23" s="90">
        <f>IF(ISERROR(AF25),0,AF25)</f>
        <v>4</v>
      </c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</row>
    <row r="24" ht="18.75" customHeight="1">
      <c r="A24" s="103"/>
      <c r="B24" s="141"/>
      <c r="C24" s="143"/>
      <c r="D24" s="45"/>
      <c r="E24" s="45"/>
      <c r="F24" s="45"/>
      <c r="G24" s="90"/>
      <c r="H24" s="90" t="s">
        <v>178</v>
      </c>
      <c r="I24" s="90" t="s">
        <v>140</v>
      </c>
      <c r="J24" s="90"/>
      <c r="K24" s="90" t="str">
        <f>B26</f>
        <v/>
      </c>
      <c r="L24" s="164">
        <f>F25</f>
        <v>0.9</v>
      </c>
      <c r="M24" s="90"/>
      <c r="N24" s="90"/>
      <c r="O24" s="90"/>
      <c r="P24" s="90"/>
      <c r="Q24" s="90" t="s">
        <v>78</v>
      </c>
      <c r="R24" s="90" t="s">
        <v>179</v>
      </c>
      <c r="S24" s="90"/>
      <c r="T24" s="90"/>
      <c r="U24" s="90"/>
      <c r="V24" s="90"/>
      <c r="W24" s="90"/>
      <c r="X24" s="90"/>
      <c r="Y24" s="90"/>
      <c r="Z24" s="90"/>
      <c r="AA24" s="141"/>
      <c r="AB24" s="143"/>
      <c r="AC24" s="45"/>
      <c r="AD24" s="45"/>
      <c r="AE24" s="45"/>
      <c r="AF24" s="90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ht="18.75" customHeight="1">
      <c r="A25" s="103"/>
      <c r="B25" s="165" t="str">
        <f>EST!B24</f>
        <v>Diminuir: Despesas</v>
      </c>
      <c r="C25" s="166"/>
      <c r="D25" s="160">
        <f>IF(ISERROR(IF(DA!$J$13="1 ano",EST!P24,IF(DA!$J$13="3 anos",SUM(EST!P24,EST!AF24,EST!AV24),SUM(EST!P24,EST!AF24,EST!AV24,EST!BL24,EST!CB24)))),"",IF(DA!$J$13="1 ano",EST!P24,IF(DA!$J$13="3 anos",SUM(EST!P24,EST!AF24,EST!AV24),SUM(EST!P24,EST!AF24,EST!AV24,EST!BL24,EST!CB24))))</f>
        <v>30</v>
      </c>
      <c r="E25" s="160">
        <f>IF(ISERROR(IF(DA!$J$13="1 ano",EST!P25,IF(DA!$J$13="3 anos",SUM(EST!P25,EST!AF25,EST!AV25),SUM(EST!P25,EST!AF25,EST!AV25,EST!BL25,EST!CB25)))),"",IF(DA!$J$13="1 ano",EST!P25,IF(DA!$J$13="3 anos",SUM(EST!P25,EST!AF25,EST!AV25),SUM(EST!P25,EST!AF25,EST!AV25,EST!BL25,EST!CB25))))</f>
        <v>27</v>
      </c>
      <c r="F25" s="161">
        <f>IF(ISERROR(E25/D25),"",E25/D25)</f>
        <v>0.9</v>
      </c>
      <c r="G25" s="90">
        <f>IF(DA!$J$13="1 ANO",LARGE(EST!D62:O62,1),IF(DA!$J$13="3 ANOS",LARGE(EST!D62:AU62,1),LARGE(EST!D62:CA62,1)))</f>
        <v>4</v>
      </c>
      <c r="H25" s="90" t="s">
        <v>180</v>
      </c>
      <c r="I25" s="90" t="s">
        <v>138</v>
      </c>
      <c r="J25" s="90"/>
      <c r="K25" s="90" t="str">
        <f>AA22</f>
        <v/>
      </c>
      <c r="L25" s="164">
        <f>AE21</f>
        <v>1.001016101</v>
      </c>
      <c r="M25" s="90"/>
      <c r="N25" s="90"/>
      <c r="O25" s="90"/>
      <c r="P25" s="90"/>
      <c r="Q25" s="90" t="s">
        <v>79</v>
      </c>
      <c r="R25" s="90" t="s">
        <v>181</v>
      </c>
      <c r="S25" s="90"/>
      <c r="T25" s="90"/>
      <c r="U25" s="90"/>
      <c r="V25" s="90"/>
      <c r="W25" s="90"/>
      <c r="X25" s="90"/>
      <c r="Y25" s="90"/>
      <c r="Z25" s="90"/>
      <c r="AA25" s="165" t="str">
        <f>'EST 2'!B24</f>
        <v/>
      </c>
      <c r="AB25" s="166"/>
      <c r="AC25" s="160">
        <f>IF(ISERROR(IF(DA!$J$13="1 ano",'EST 2'!P24,IF(DA!$J$13="3 anos",SUM('EST 2'!P24,'EST 2'!AF24,'EST 2'!AV24),SUM('EST 2'!P24,'EST 2'!AF24,'EST 2'!AV24,'EST 2'!BL24,'EST 2'!CB24)))),"",IF(DA!$J$13="1 ano",'EST 2'!P24,IF(DA!$J$13="3 anos",SUM('EST 2'!P24,'EST 2'!AF24,'EST 2'!AV24),SUM('EST 2'!P24,'EST 2'!AF24,'EST 2'!AV24,'EST 2'!BL24,'EST 2'!CB24))))</f>
        <v>131</v>
      </c>
      <c r="AD25" s="160">
        <f>IF(ISERROR(IF(DA!$J$13="1 ano",'EST 2'!P25,IF(DA!$J$13="3 anos",SUM('EST 2'!P25,'EST 2'!AF25,'EST 2'!AV25),SUM('EST 2'!P25,'EST 2'!AF25,'EST 2'!AV25,'EST 2'!BL25,'EST 2'!CB25)))),"",IF(DA!$J$13="1 ano",'EST 2'!P25,IF(DA!$J$13="3 anos",SUM('EST 2'!P25,'EST 2'!AF25,'EST 2'!AV25),SUM('EST 2'!P25,'EST 2'!AF25,'EST 2'!AV25,'EST 2'!BL25,'EST 2'!CB25))))</f>
        <v>140</v>
      </c>
      <c r="AE25" s="161">
        <f>IF(ISERROR(AD25/AC25),"",AD25/AC25)</f>
        <v>1.06870229</v>
      </c>
      <c r="AF25" s="90">
        <f>IF(DA!$J$13="1 ANO",LARGE('EST 2'!D62:O62,1),IF(DA!$J$13="3 ANOS",LARGE('EST 2'!D62:AU62,1),LARGE('EST 2'!D62:CA62,1)))</f>
        <v>4</v>
      </c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ht="18.75" customHeight="1">
      <c r="A26" s="103"/>
      <c r="B26" s="141"/>
      <c r="C26" s="143"/>
      <c r="D26" s="45"/>
      <c r="E26" s="45"/>
      <c r="F26" s="45"/>
      <c r="G26" s="90"/>
      <c r="H26" s="90" t="s">
        <v>182</v>
      </c>
      <c r="I26" s="90" t="s">
        <v>141</v>
      </c>
      <c r="J26" s="90"/>
      <c r="K26" s="90" t="str">
        <f>AA24</f>
        <v/>
      </c>
      <c r="L26" s="164">
        <f>AE23</f>
        <v>1.141623489</v>
      </c>
      <c r="M26" s="90"/>
      <c r="N26" s="90"/>
      <c r="O26" s="90"/>
      <c r="P26" s="90"/>
      <c r="Q26" s="90" t="s">
        <v>80</v>
      </c>
      <c r="R26" s="90" t="s">
        <v>183</v>
      </c>
      <c r="S26" s="90"/>
      <c r="T26" s="90"/>
      <c r="U26" s="90"/>
      <c r="V26" s="90"/>
      <c r="W26" s="90"/>
      <c r="X26" s="90"/>
      <c r="Y26" s="90"/>
      <c r="Z26" s="90"/>
      <c r="AA26" s="141"/>
      <c r="AB26" s="143"/>
      <c r="AC26" s="45"/>
      <c r="AD26" s="45"/>
      <c r="AE26" s="45"/>
      <c r="AF26" s="90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</row>
    <row r="27" ht="18.75" customHeight="1">
      <c r="A27" s="103"/>
      <c r="B27" s="165" t="str">
        <f>EST!B29</f>
        <v/>
      </c>
      <c r="C27" s="166"/>
      <c r="D27" s="160">
        <f>IF(ISERROR(IF(DA!$J$13="1 ano",EST!P29,IF(DA!$J$13="3 anos",SUM(EST!P29,EST!AF29,EST!AV29),SUM(EST!P29,EST!AF29,EST!AV29,EST!BL29,EST!CB29)))),"",IF(DA!$J$13="1 ano",EST!P29,IF(DA!$J$13="3 anos",SUM(EST!P29,EST!AF29,EST!AV29),SUM(EST!P29,EST!AF29,EST!AV29,EST!BL29,EST!CB29))))</f>
        <v>0</v>
      </c>
      <c r="E27" s="160">
        <f>IF(ISERROR(IF(DA!$J$13="1 ano",EST!P30,IF(DA!$J$13="3 anos",SUM(EST!P30,EST!AF30,EST!AV30),SUM(EST!P30,EST!AF30,EST!AV30,EST!BL30,EST!CB30)))),"",IF(DA!$J$13="1 ano",EST!P30,IF(DA!$J$13="3 anos",SUM(EST!P30,EST!AF30,EST!AV30),SUM(EST!P30,EST!AF30,EST!AV30,EST!BL30,EST!CB30))))</f>
        <v>0</v>
      </c>
      <c r="F27" s="161" t="str">
        <f>IF(ISERROR(E27/D27),"",E27/D27)</f>
        <v/>
      </c>
      <c r="G27" s="90" t="str">
        <f>IF(DA!$J$13="1 ANO",LARGE(EST!D64:O64,1),IF(DA!$J$13="3 ANOS",LARGE(EST!D64:AU64,1),LARGE(EST!D64:CA64,1)))</f>
        <v>#NUM!</v>
      </c>
      <c r="H27" s="90" t="s">
        <v>180</v>
      </c>
      <c r="I27" s="90" t="s">
        <v>138</v>
      </c>
      <c r="J27" s="90"/>
      <c r="K27" s="90" t="str">
        <f>AA24</f>
        <v/>
      </c>
      <c r="L27" s="164">
        <f>AE23</f>
        <v>1.141623489</v>
      </c>
      <c r="M27" s="90"/>
      <c r="N27" s="90"/>
      <c r="O27" s="90"/>
      <c r="P27" s="90"/>
      <c r="Q27" s="90" t="s">
        <v>79</v>
      </c>
      <c r="R27" s="90" t="s">
        <v>181</v>
      </c>
      <c r="S27" s="90"/>
      <c r="T27" s="90"/>
      <c r="U27" s="90"/>
      <c r="V27" s="90"/>
      <c r="W27" s="90"/>
      <c r="X27" s="90"/>
      <c r="Y27" s="90"/>
      <c r="Z27" s="90"/>
      <c r="AA27" s="165" t="str">
        <f>'EST 2'!B29</f>
        <v/>
      </c>
      <c r="AB27" s="166"/>
      <c r="AC27" s="160">
        <f>IF(ISERROR(IF(DA!$J$13="1 ano",'EST 2'!P29,IF(DA!$J$13="3 anos",SUM('EST 2'!P29,'EST 2'!AF26,'EST 2'!AV29),SUM('EST 2'!P29,'EST 2'!AF29,'EST 2'!AV29,'EST 2'!BL29,'EST 2'!CB29)))),"",IF(DA!$J$13="1 ano",'EST 2'!P29,IF(DA!$J$13="3 anos",SUM('EST 2'!P29,'EST 2'!AF29,'EST 2'!AV29),SUM('EST 2'!P29,'EST 2'!AF29,'EST 2'!AV29,'EST 2'!BL29,'EST 2'!CB29))))</f>
        <v>131</v>
      </c>
      <c r="AD27" s="160">
        <f>IF(ISERROR(IF(DA!$J$13="1 ano",'EST 2'!P30,IF(DA!$J$13="3 anos",SUM('EST 2'!P30,'EST 2'!AF30,'EST 2'!AV30),SUM('EST 2'!P30,'EST 2'!AF30,'EST 2'!AV30,'EST 2'!BL30,'EST 2'!CB30)))),"",IF(DA!$J$13="1 ano",'EST 2'!P30,IF(DA!$J$13="3 anos",SUM('EST 2'!P30,'EST 2'!AF30,'EST 2'!AV30),SUM('EST 2'!P30,'EST 2'!AF30,'EST 2'!AV30,'EST 2'!BL30,'EST 2'!CB30))))</f>
        <v>140</v>
      </c>
      <c r="AE27" s="161">
        <f>IF(ISERROR(AD27/AC27),"",AD27/AC27)</f>
        <v>1.06870229</v>
      </c>
      <c r="AF27" s="90" t="str">
        <f>IF(DA!$J$13="1 ANO",LARGE('EST 2'!D64:O64,1),IF(DA!$J$13="3 ANOS",LARGE('EST 2'!D64:AU64,1),LARGE('EST 2'!D64:CA64,1)))</f>
        <v>#NUM!</v>
      </c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</row>
    <row r="28" ht="18.75" customHeight="1">
      <c r="A28" s="103"/>
      <c r="B28" s="141"/>
      <c r="C28" s="143"/>
      <c r="D28" s="45"/>
      <c r="E28" s="45"/>
      <c r="F28" s="45"/>
      <c r="G28" s="90"/>
      <c r="H28" s="90" t="s">
        <v>182</v>
      </c>
      <c r="I28" s="90" t="s">
        <v>141</v>
      </c>
      <c r="J28" s="90"/>
      <c r="K28" s="90" t="str">
        <f>AA26</f>
        <v/>
      </c>
      <c r="L28" s="164">
        <f>AE25</f>
        <v>1.06870229</v>
      </c>
      <c r="M28" s="90"/>
      <c r="N28" s="90"/>
      <c r="O28" s="90"/>
      <c r="P28" s="90"/>
      <c r="Q28" s="90" t="s">
        <v>80</v>
      </c>
      <c r="R28" s="90" t="s">
        <v>183</v>
      </c>
      <c r="S28" s="90"/>
      <c r="T28" s="90"/>
      <c r="U28" s="90"/>
      <c r="V28" s="90"/>
      <c r="W28" s="90"/>
      <c r="X28" s="90"/>
      <c r="Y28" s="90"/>
      <c r="Z28" s="90"/>
      <c r="AA28" s="141"/>
      <c r="AB28" s="143"/>
      <c r="AC28" s="45"/>
      <c r="AD28" s="45"/>
      <c r="AE28" s="45"/>
      <c r="AF28" s="90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</row>
    <row r="29" ht="18.75" customHeight="1">
      <c r="A29" s="103"/>
      <c r="B29" s="165" t="str">
        <f>EST!B34</f>
        <v/>
      </c>
      <c r="C29" s="166"/>
      <c r="D29" s="160">
        <f>IF(ISERROR(IF(DA!$J$13="1 ano",EST!P34,IF(DA!$J$13="3 anos",SUM(EST!P34,EST!AF34,EST!AV34),SUM(EST!P34,EST!AF34,EST!AV34,EST!BL34,EST!CB34)))),"",IF(DA!$J$13="1 ano",EST!P34,IF(DA!$J$13="3 anos",SUM(EST!P34,EST!AF34,EST!AV34),SUM(EST!P34,EST!AF34,EST!AV34,EST!BL34,EST!CB34))))</f>
        <v>0</v>
      </c>
      <c r="E29" s="160">
        <f>IF(ISERROR(IF(DA!$J$13="1 ano",EST!P35,IF(DA!$J$13="3 anos",SUM(EST!P35,EST!AF35,EST!AV35),SUM(EST!P35,EST!AF35,EST!AV35,EST!BL35,EST!CB35)))),"",IF(DA!$J$13="1 ano",EST!P35,IF(DA!$J$13="3 anos",SUM(EST!P35,EST!AF35,EST!AV35),SUM(EST!P35,EST!AF35,EST!AV35,EST!BL35,EST!CB35))))</f>
        <v>0</v>
      </c>
      <c r="F29" s="161" t="str">
        <f>IF(ISERROR(E29/D29),"",E29/D29)</f>
        <v/>
      </c>
      <c r="G29" s="90" t="str">
        <f>IF(DA!$J$13="1 ANO",LARGE(EST!D66:O66,1),IF(DA!$J$13="3 ANOS",LARGE(EST!D66:AU66,1),LARGE(EST!D66:CA66,1)))</f>
        <v>#NUM!</v>
      </c>
      <c r="H29" s="90" t="s">
        <v>180</v>
      </c>
      <c r="I29" s="90" t="s">
        <v>138</v>
      </c>
      <c r="J29" s="90"/>
      <c r="K29" s="90" t="str">
        <f>AA26</f>
        <v/>
      </c>
      <c r="L29" s="164">
        <f>AE25</f>
        <v>1.06870229</v>
      </c>
      <c r="M29" s="90"/>
      <c r="N29" s="90"/>
      <c r="O29" s="90"/>
      <c r="P29" s="90"/>
      <c r="Q29" s="90" t="s">
        <v>79</v>
      </c>
      <c r="R29" s="90" t="s">
        <v>181</v>
      </c>
      <c r="S29" s="90"/>
      <c r="T29" s="90"/>
      <c r="U29" s="90"/>
      <c r="V29" s="90"/>
      <c r="W29" s="90"/>
      <c r="X29" s="90"/>
      <c r="Y29" s="90"/>
      <c r="Z29" s="90"/>
      <c r="AA29" s="165" t="str">
        <f>'EST 2'!B34</f>
        <v/>
      </c>
      <c r="AB29" s="166"/>
      <c r="AC29" s="160">
        <f>IF(ISERROR(IF(DA!$J$13="1 ano",'EST 2'!P34,IF(DA!$J$13="3 anos",SUM('EST 2'!P34,'EST 2'!AF34,'EST 2'!AV34),SUM('EST 2'!P34,'EST 2'!AF34,'EST 2'!AV34,'EST 2'!BL34,'EST 2'!CB34)))),"",IF(DA!$J$13="1 ano",'EST 2'!P34,IF(DA!$J$13="3 anos",SUM('EST 2'!P34,'EST 2'!AF34,'EST 2'!AV34),SUM('EST 2'!P34,'EST 2'!AF34,'EST 2'!AV34,'EST 2'!BL34,'EST 2'!CB34))))</f>
        <v>131</v>
      </c>
      <c r="AD29" s="160">
        <f>IF(ISERROR(IF(DA!$J$13="1 ano",'EST 2'!P35,IF(DA!$J$13="3 anos",SUM('EST 2'!P35,'EST 2'!AF35,'EST 2'!AV35),SUM('EST 2'!P35,'EST 2'!AF35,'EST 2'!AV35,'EST 2'!BL35,'EST 2'!CB35)))),"",IF(DA!$J$13="1 ano",'EST 2'!P35,IF(DA!$J$13="3 anos",SUM('EST 2'!P35,'EST 2'!AF35,'EST 2'!AV35),SUM('EST 2'!P35,'EST 2'!AF35,'EST 2'!AV35,'EST 2'!BL35,'EST 2'!CB35))))</f>
        <v>140</v>
      </c>
      <c r="AE29" s="161">
        <f>IF(ISERROR(AD29/AC29),"",AD29/AC29)</f>
        <v>1.06870229</v>
      </c>
      <c r="AF29" s="90" t="str">
        <f>IF(DA!$J$13="1 ANO",LARGE('EST 2'!D66:O66,1),IF(DA!$J$13="3 ANOS",LARGE('EST 2'!D66:AU66,1),LARGE('EST 2'!D66:CA66,1)))</f>
        <v>#NUM!</v>
      </c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</row>
    <row r="30" ht="18.75" customHeight="1">
      <c r="A30" s="103"/>
      <c r="B30" s="141"/>
      <c r="C30" s="143"/>
      <c r="D30" s="45"/>
      <c r="E30" s="45"/>
      <c r="F30" s="45"/>
      <c r="G30" s="90"/>
      <c r="H30" s="90" t="s">
        <v>182</v>
      </c>
      <c r="I30" s="90" t="s">
        <v>141</v>
      </c>
      <c r="J30" s="90"/>
      <c r="K30" s="90" t="str">
        <f>B47</f>
        <v>Perspectiva de Processos Internos</v>
      </c>
      <c r="L30" s="90" t="str">
        <f>F46</f>
        <v/>
      </c>
      <c r="M30" s="90"/>
      <c r="N30" s="90"/>
      <c r="O30" s="90"/>
      <c r="P30" s="90"/>
      <c r="Q30" s="90" t="s">
        <v>80</v>
      </c>
      <c r="R30" s="90" t="s">
        <v>183</v>
      </c>
      <c r="S30" s="90"/>
      <c r="T30" s="90"/>
      <c r="U30" s="90"/>
      <c r="V30" s="90"/>
      <c r="W30" s="90"/>
      <c r="X30" s="90"/>
      <c r="Y30" s="90"/>
      <c r="Z30" s="90"/>
      <c r="AA30" s="141"/>
      <c r="AB30" s="143"/>
      <c r="AC30" s="45"/>
      <c r="AD30" s="45"/>
      <c r="AE30" s="45"/>
      <c r="AF30" s="90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</row>
    <row r="31" ht="22.5" customHeight="1">
      <c r="B31" s="167"/>
      <c r="C31" s="168"/>
      <c r="D31" s="169"/>
      <c r="E31" s="167"/>
      <c r="F31" s="39"/>
      <c r="G31" s="90"/>
      <c r="H31" s="90" t="s">
        <v>184</v>
      </c>
      <c r="I31" s="90" t="s">
        <v>142</v>
      </c>
      <c r="J31" s="90"/>
      <c r="K31" s="90" t="str">
        <f>AA51</f>
        <v>Aumentar: Know How da equipe</v>
      </c>
      <c r="L31" s="164">
        <f>AE51</f>
        <v>1.041762276</v>
      </c>
      <c r="M31" s="90"/>
      <c r="N31" s="90"/>
      <c r="O31" s="90"/>
      <c r="P31" s="90"/>
      <c r="Q31" s="90" t="s">
        <v>85</v>
      </c>
      <c r="R31" s="90" t="s">
        <v>185</v>
      </c>
      <c r="S31" s="90"/>
      <c r="T31" s="90"/>
      <c r="U31" s="90"/>
      <c r="V31" s="90"/>
      <c r="W31" s="90"/>
      <c r="X31" s="90"/>
      <c r="Y31" s="90"/>
      <c r="Z31" s="90"/>
      <c r="AA31" s="9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</row>
    <row r="32" ht="30.0" hidden="1" customHeight="1">
      <c r="G32" s="90"/>
      <c r="H32" s="90" t="s">
        <v>186</v>
      </c>
      <c r="I32" s="90" t="s">
        <v>143</v>
      </c>
      <c r="J32" s="90"/>
      <c r="K32" s="90" t="str">
        <f>AA53</f>
        <v>Aumentar: Satisfação interna</v>
      </c>
      <c r="L32" s="164">
        <f>AE53</f>
        <v>3.610507246</v>
      </c>
      <c r="M32" s="90"/>
      <c r="N32" s="90"/>
      <c r="O32" s="90"/>
      <c r="P32" s="90"/>
      <c r="Q32" s="90" t="s">
        <v>86</v>
      </c>
      <c r="R32" s="90" t="s">
        <v>185</v>
      </c>
      <c r="S32" s="90"/>
      <c r="T32" s="90"/>
      <c r="U32" s="90"/>
      <c r="V32" s="90"/>
      <c r="W32" s="90"/>
      <c r="X32" s="90"/>
      <c r="Y32" s="90"/>
      <c r="Z32" s="90"/>
      <c r="AA32" s="90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</row>
    <row r="33" ht="45.0" hidden="1" customHeight="1">
      <c r="G33" s="90"/>
      <c r="H33" s="90" t="s">
        <v>187</v>
      </c>
      <c r="I33" s="90" t="s">
        <v>144</v>
      </c>
      <c r="J33" s="90"/>
      <c r="K33" s="90" t="str">
        <f>AA55</f>
        <v/>
      </c>
      <c r="L33" s="164">
        <f>AE55</f>
        <v>0.448</v>
      </c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</row>
    <row r="34" ht="45.0" hidden="1" customHeight="1">
      <c r="G34" s="90"/>
      <c r="H34" s="90" t="s">
        <v>188</v>
      </c>
      <c r="I34" s="90" t="s">
        <v>145</v>
      </c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</row>
    <row r="35" ht="45.0" hidden="1" customHeight="1">
      <c r="G35" s="90"/>
      <c r="H35" s="90" t="s">
        <v>189</v>
      </c>
      <c r="I35" s="90" t="s">
        <v>146</v>
      </c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</row>
    <row r="36" ht="18.75" hidden="1" customHeight="1">
      <c r="G36" s="90"/>
      <c r="H36" s="90" t="s">
        <v>190</v>
      </c>
      <c r="I36" s="90" t="s">
        <v>147</v>
      </c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</row>
    <row r="37" ht="18.75" hidden="1" customHeight="1"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</row>
    <row r="38" ht="18.75" hidden="1" customHeight="1"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</row>
    <row r="39" ht="18.75" hidden="1" customHeight="1"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</row>
    <row r="40" ht="18.75" hidden="1" customHeight="1"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</row>
    <row r="41" ht="18.75" hidden="1" customHeight="1"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</row>
    <row r="42" ht="18.75" hidden="1" customHeight="1"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</row>
    <row r="43" ht="18.75" hidden="1" customHeight="1"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</row>
    <row r="44" ht="18.75" hidden="1" customHeight="1"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</row>
    <row r="45" ht="18.75" hidden="1" customHeight="1"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</row>
    <row r="46" ht="22.5" hidden="1" customHeight="1">
      <c r="C46" s="167"/>
      <c r="D46" s="167"/>
      <c r="E46" s="167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</row>
    <row r="47" ht="30.0" customHeight="1">
      <c r="B47" s="135" t="str">
        <f>DA!H24</f>
        <v>Perspectiva de Processos Internos</v>
      </c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135" t="str">
        <f>DA!K24</f>
        <v>Perspectiva de Aprendizagem</v>
      </c>
      <c r="AB47" s="41"/>
      <c r="AC47" s="41"/>
      <c r="AD47" s="41"/>
      <c r="AE47" s="41"/>
      <c r="AF47" s="90"/>
      <c r="AG47" s="90"/>
      <c r="AH47" s="90"/>
      <c r="AI47" s="90"/>
      <c r="AJ47" s="90"/>
      <c r="AK47" s="90"/>
      <c r="AL47" s="90"/>
      <c r="AM47" s="90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</row>
    <row r="48" ht="45.0" customHeight="1">
      <c r="B48" s="150" t="s">
        <v>168</v>
      </c>
      <c r="C48" s="151"/>
      <c r="D48" s="151"/>
      <c r="E48" s="105"/>
      <c r="F48" s="152">
        <f>IF(ISERROR(AVERAGE(F51:F60)),"",AVERAGE(F51:F60))</f>
        <v>1.036372031</v>
      </c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150" t="s">
        <v>168</v>
      </c>
      <c r="AB48" s="151"/>
      <c r="AC48" s="151"/>
      <c r="AD48" s="105"/>
      <c r="AE48" s="152">
        <f>IF(ISERROR(AVERAGE(AE51:AE60)),"",AVERAGE(AE51:AE60))</f>
        <v>1.316438991</v>
      </c>
      <c r="AF48" s="90"/>
      <c r="AG48" s="90"/>
      <c r="AH48" s="90"/>
      <c r="AI48" s="90"/>
      <c r="AJ48" s="90"/>
      <c r="AK48" s="90"/>
      <c r="AL48" s="90"/>
      <c r="AM48" s="90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</row>
    <row r="49" ht="45.0" customHeight="1">
      <c r="B49" s="150" t="s">
        <v>169</v>
      </c>
      <c r="C49" s="151"/>
      <c r="D49" s="151"/>
      <c r="E49" s="105"/>
      <c r="F49" s="155">
        <f>IF(ISERROR(AVERAGE('PA 3'!L13:L30)),"",AVERAGE('PA 3'!L13:L30))</f>
        <v>1</v>
      </c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150" t="s">
        <v>169</v>
      </c>
      <c r="AB49" s="151"/>
      <c r="AC49" s="151"/>
      <c r="AD49" s="105"/>
      <c r="AE49" s="155">
        <f>IF(ISERROR(AVERAGE('PA 4'!L13:L30)),"",AVERAGE('PA 4'!L13:L30))</f>
        <v>0.98</v>
      </c>
      <c r="AF49" s="90"/>
      <c r="AG49" s="90"/>
      <c r="AH49" s="90"/>
      <c r="AI49" s="90"/>
      <c r="AJ49" s="90"/>
      <c r="AK49" s="90"/>
      <c r="AL49" s="90"/>
      <c r="AM49" s="9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</row>
    <row r="50" ht="45.0" customHeight="1">
      <c r="B50" s="156" t="s">
        <v>170</v>
      </c>
      <c r="C50" s="61"/>
      <c r="D50" s="157" t="s">
        <v>90</v>
      </c>
      <c r="E50" s="157" t="s">
        <v>91</v>
      </c>
      <c r="F50" s="158" t="s">
        <v>171</v>
      </c>
      <c r="G50" s="90">
        <f>IF(LARGE(N51:N53,1)&gt;12,LARGE(N51:N53,1)+1,LARGE(N51:N53,1))</f>
        <v>4</v>
      </c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156" t="s">
        <v>170</v>
      </c>
      <c r="AB50" s="61"/>
      <c r="AC50" s="157" t="s">
        <v>90</v>
      </c>
      <c r="AD50" s="157" t="s">
        <v>91</v>
      </c>
      <c r="AE50" s="158" t="s">
        <v>171</v>
      </c>
      <c r="AF50" s="90">
        <f>IF(LARGE(AM51:AM53,1)&gt;12,LARGE(AM51:AM53,1)+1,LARGE(AM51:AM53,1))</f>
        <v>7</v>
      </c>
      <c r="AG50" s="90"/>
      <c r="AH50" s="90"/>
      <c r="AI50" s="90"/>
      <c r="AJ50" s="90"/>
      <c r="AK50" s="90"/>
      <c r="AL50" s="90"/>
      <c r="AM50" s="90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</row>
    <row r="51" ht="18.75" customHeight="1">
      <c r="B51" s="159" t="str">
        <f>'EST 3'!B14</f>
        <v>Aumentar: Tempo médio de atualização dos relatórios</v>
      </c>
      <c r="C51" s="139"/>
      <c r="D51" s="160">
        <f>IF(ISERROR(IF(DA!$J$13="1 ano",'EST 3'!P14,IF(DA!$J$13="3 anos",SUM('EST 3'!P14,'EST 3'!AF14,'EST 3'!AV14),SUM('EST 3'!P14,'EST 3'!AF14,'EST 3'!AV14,'EST 3'!BL14,'EST 3'!CB14)))),"",IF(DA!$J$13="1 ano",'EST 3'!P14,IF(DA!$J$13="3 anos",SUM('EST 3'!P14,'EST 3'!AF14,'EST 3'!AV14),SUM('EST 3'!P14,'EST 3'!AF14,'EST 3'!AV14,'EST 3'!BL14,'EST 3'!CB14))))</f>
        <v>1638.9</v>
      </c>
      <c r="E51" s="160">
        <f>IF(ISERROR(IF(DA!$J$13="1 ano",'EST 3'!P15,IF(DA!$J$13="3 anos",SUM('EST 3'!P15,'EST 3'!AF15,'EST 3'!AV15),SUM('EST 3'!P15,'EST 3'!AF15,'EST 3'!AV15,'EST 3'!BL15,'EST 3'!CB15)))),"",IF(DA!$J$13="1 ano",'EST 3'!P15,IF(DA!$J$13="3 anos",SUM('EST 3'!P15,'EST 3'!AF15,'EST 3'!AV15),SUM('EST 3'!P15,'EST 3'!AF15,'EST 3'!AV15,'EST 3'!BL15,'EST 3'!CB15))))</f>
        <v>1649</v>
      </c>
      <c r="F51" s="161">
        <f>IF(ISERROR(E51/D51),"",E51/D51)</f>
        <v>1.00616267</v>
      </c>
      <c r="G51" s="90" t="str">
        <f>IF(DA!$J$13="1 ANO",LARGE('EST 3'!D56:O56,1),IF(DA!$J$13="3 ANOS",LARGE('EST 3'!D56:AU56,1),LARGE('EST 3'!D56:CA56,1)))</f>
        <v>#REF!</v>
      </c>
      <c r="H51" s="90"/>
      <c r="I51" s="90"/>
      <c r="J51" s="90"/>
      <c r="K51" s="90"/>
      <c r="L51" s="90"/>
      <c r="M51" s="90"/>
      <c r="N51" s="90">
        <f>IF(ISERROR(G51),0,G51)</f>
        <v>0</v>
      </c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159" t="str">
        <f>'EST 4'!B14</f>
        <v>Aumentar: Know How da equipe</v>
      </c>
      <c r="AB51" s="139"/>
      <c r="AC51" s="160">
        <f>IF(ISERROR(IF(DA!$J$13="1 ano",'EST 4'!P14,IF(DA!$J$13="3 anos",SUM('EST 4'!P14,'EST 4'!AF14,'EST 4'!AV14),SUM('EST 4'!P14,'EST 4'!AF14,'EST 4'!AV14,'EST 4'!BL14,'EST 4'!CB14)))),"",IF(DA!$J$13="1 ano",'EST 4'!P14,IF(DA!$J$13="3 anos",SUM('EST 4'!P14,'EST 4'!AF14,'EST 4'!AV14),SUM('EST 4'!P14,'EST 4'!AF14,'EST 4'!AV14,'EST 4'!BL14,'EST 4'!CB14))))</f>
        <v>217.9</v>
      </c>
      <c r="AD51" s="160">
        <f>IF(ISERROR(IF(DA!$J$13="1 ano",'EST 4'!P15,IF(DA!$J$13="3 anos",SUM('EST 4'!P15,'EST 4'!AF15,'EST 4'!AV15),SUM('EST 4'!P15,'EST 4'!AF15,'EST 4'!AV15,'EST 4'!BL15,'EST 4'!CB15)))),"",IF(DA!$J$13="1 ano",'EST 4'!P15,IF(DA!$J$13="3 anos",SUM('EST 4'!P15,'EST 4'!AF15,'EST 4'!AV15),SUM('EST 4'!P15,'EST 4'!AF15,'EST 4'!AV15,'EST 4'!BL15,'EST 4'!CB15))))</f>
        <v>227</v>
      </c>
      <c r="AE51" s="161">
        <f>IF(ISERROR(AD51/AC51),"",AD51/AC51)</f>
        <v>1.041762276</v>
      </c>
      <c r="AF51" s="90">
        <f>IF(DA!$J$13="1 ANO",LARGE('EST 4'!D56:O56,1),IF(DA!$J$13="2 ANOS",LARGE('EST 4'!D56:AU56,1),LARGE('EST 4'!D56:CA56,1)))</f>
        <v>7</v>
      </c>
      <c r="AG51" s="90"/>
      <c r="AH51" s="90"/>
      <c r="AI51" s="90"/>
      <c r="AJ51" s="90"/>
      <c r="AK51" s="90"/>
      <c r="AL51" s="90"/>
      <c r="AM51" s="90">
        <f>IF(ISERROR(AF51),0,AF51)</f>
        <v>7</v>
      </c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</row>
    <row r="52" ht="18.75" customHeight="1">
      <c r="B52" s="162"/>
      <c r="C52" s="163"/>
      <c r="D52" s="45"/>
      <c r="E52" s="45"/>
      <c r="F52" s="45"/>
      <c r="G52" s="90"/>
      <c r="H52" s="90"/>
      <c r="I52" s="90"/>
      <c r="J52" s="90"/>
      <c r="K52" s="90"/>
      <c r="L52" s="90"/>
      <c r="M52" s="90"/>
      <c r="N52" s="90">
        <f>IF(ISERROR(G53),0,G53)</f>
        <v>4</v>
      </c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162"/>
      <c r="AB52" s="163"/>
      <c r="AC52" s="45"/>
      <c r="AD52" s="45"/>
      <c r="AE52" s="45"/>
      <c r="AF52" s="90"/>
      <c r="AG52" s="90"/>
      <c r="AH52" s="90"/>
      <c r="AI52" s="90"/>
      <c r="AJ52" s="90"/>
      <c r="AK52" s="90"/>
      <c r="AL52" s="90"/>
      <c r="AM52" s="90">
        <f>IF(ISERROR(AF53),0,AF53)</f>
        <v>4</v>
      </c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</row>
    <row r="53" ht="18.75" customHeight="1">
      <c r="B53" s="159" t="str">
        <f>'EST 3'!B19</f>
        <v>Aumentar: Integração com marketplaces (Amazon, Mercado Livre, Shopee etc.)</v>
      </c>
      <c r="C53" s="139"/>
      <c r="D53" s="160">
        <f>IF(ISERROR(IF(DA!$J$13="1 ano",'EST 3'!P19,IF(DA!$J$13="3 anos",SUM('EST 3'!P19,'EST 3'!AF19,'EST 3'!AV19),SUM('EST 3'!P19,'EST 3'!AF19,'EST 3'!AV19,'EST 3'!BL19,'EST 3'!CB19)))),"",IF(DA!$J$13="1 ano",'EST 3'!P19,IF(DA!$J$13="3 anos",SUM('EST 3'!P19,'EST 3'!AF19,'EST 3'!AV19),SUM('EST 3'!P19,'EST 3'!AF19,'EST 3'!AV19,'EST 3'!BL19,'EST 3'!CB19))))</f>
        <v>7079</v>
      </c>
      <c r="E53" s="160">
        <f>IF(ISERROR(IF(DA!$J$13="1 ano",'EST 3'!P20,IF(DA!$J$13="3 anos",SUM('EST 3'!P20,'EST 3'!AF20,'EST 3'!AV20),SUM('EST 3'!P20,'EST 3'!AF20,'EST 3'!AV20,'EST 3'!BL20,'EST 3'!CB20)))),"",IF(DA!$J$13="1 ano",'EST 3'!P20,IF(DA!$J$13="3 anos",SUM('EST 3'!P20,'EST 3'!AF20,'EST 3'!AV20),SUM('EST 3'!P20,'EST 3'!AF20,'EST 3'!AV20,'EST 3'!BL20,'EST 3'!CB20))))</f>
        <v>7291</v>
      </c>
      <c r="F53" s="161">
        <f>IF(ISERROR(E53/D53),"",E53/D53)</f>
        <v>1.029947733</v>
      </c>
      <c r="G53" s="90">
        <f>IF(DA!$J$13="1 ANO",LARGE('EST 3'!D58:O260,1),IF(DA!$J$13="3 ANOS",LARGE('EST 3'!D58:AU58,1),LARGE('EST 3'!D58:CA58,1)))</f>
        <v>4</v>
      </c>
      <c r="H53" s="90"/>
      <c r="I53" s="90"/>
      <c r="J53" s="90"/>
      <c r="K53" s="90"/>
      <c r="L53" s="90"/>
      <c r="M53" s="90"/>
      <c r="N53" s="90">
        <f>IF(ISERROR(G55),0,G55)</f>
        <v>4</v>
      </c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159" t="str">
        <f>'EST 4'!B19</f>
        <v>Aumentar: Satisfação interna</v>
      </c>
      <c r="AB53" s="139"/>
      <c r="AC53" s="160">
        <f>IF(ISERROR(IF(DA!$J$13="1 ano",'EST 4'!P19,IF(DA!$J$13="3 anos",SUM('EST 4'!P19,'EST 4'!AF19,'EST 4'!AV19),SUM('EST 4'!P19,'EST 4'!AF19,'EST 4'!AV19,'EST 4'!BL19,'EST 4'!CB19)))),"",IF(DA!$J$13="1 ano",'EST 4'!P19,IF(DA!$J$13="3 anos",SUM('EST 4'!P19,'EST 4'!AF19,'EST 4'!AV19),SUM('EST 4'!P19,'EST 4'!AF19,'EST 4'!AV19,'EST 4'!BL19,'EST 4'!CB19))))</f>
        <v>27.6</v>
      </c>
      <c r="AD53" s="160">
        <f>IF(ISERROR(IF(DA!$J$13="1 ano",'EST 4'!P20,IF(DA!$J$13="3 anos",SUM('EST 4'!P20,'EST 4'!AF20,'EST 4'!AV20),SUM('EST 4'!P20,'EST 4'!AF20,'EST 4'!AV20,'EST 4'!BL20,'EST 4'!CB20)))),"",IF(DA!$J$13="1 ano",'EST 4'!P20,IF(DA!$J$13="3 anos",SUM('EST 4'!P20,'EST 4'!AF20,'EST 4'!AV20),SUM('EST 4'!P20,'EST 4'!AF20,'EST 4'!AV20,'EST 4'!BL20,'EST 4'!CB20))))</f>
        <v>99.65</v>
      </c>
      <c r="AE53" s="161">
        <f>IF(ISERROR(AD53/AC53),"",AD53/AC53)</f>
        <v>3.610507246</v>
      </c>
      <c r="AF53" s="90">
        <f>IF(DA!$J$13="1 ANO",LARGE('EST 4'!D58:O260,1),IF(DA!$J$13="2 ANOS",LARGE('EST 4'!D58:AU58,1),LARGE('EST 4'!D58:CA58,1)))</f>
        <v>4</v>
      </c>
      <c r="AG53" s="90"/>
      <c r="AH53" s="90"/>
      <c r="AI53" s="90"/>
      <c r="AJ53" s="90"/>
      <c r="AK53" s="90"/>
      <c r="AL53" s="90"/>
      <c r="AM53" s="90">
        <f>IF(ISERROR(AF55),0,AF55)</f>
        <v>4</v>
      </c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</row>
    <row r="54" ht="18.75" customHeight="1">
      <c r="B54" s="141"/>
      <c r="C54" s="143"/>
      <c r="D54" s="45"/>
      <c r="E54" s="45"/>
      <c r="F54" s="45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141"/>
      <c r="AB54" s="143"/>
      <c r="AC54" s="45"/>
      <c r="AD54" s="45"/>
      <c r="AE54" s="45"/>
      <c r="AF54" s="90"/>
      <c r="AG54" s="90"/>
      <c r="AH54" s="90"/>
      <c r="AI54" s="90"/>
      <c r="AJ54" s="90"/>
      <c r="AK54" s="90"/>
      <c r="AL54" s="90"/>
      <c r="AM54" s="90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</row>
    <row r="55" ht="18.75" customHeight="1">
      <c r="B55" s="165" t="str">
        <f>'EST 3'!B24</f>
        <v>Diminuir: Tempo de resposta do suporte</v>
      </c>
      <c r="C55" s="166"/>
      <c r="D55" s="160">
        <f>IF(ISERROR(IF(DA!$J$13="1 ano",'EST 3'!P24,IF(DA!$J$13="3 anos",SUM('EST 3'!P24,'EST 3'!AF24,'EST 3'!AV24),SUM('EST 3'!P24,'EST 3'!AF24,'EST 3'!AV24,'EST 3'!BL24,'EST 3'!CB24)))),"",IF(DA!$J$13="1 ano",'EST 3'!P24,IF(DA!$J$13="3 anos",SUM('EST 3'!P24,'EST 3'!AF24,'EST 3'!AV24),SUM('EST 3'!P24,'EST 3'!AF24,'EST 3'!AV24,'EST 3'!BL24,'EST 3'!CB24))))</f>
        <v>491</v>
      </c>
      <c r="E55" s="160">
        <f>IF(ISERROR(IF(DA!$J$13="1 ano",'EST 3'!P25,IF(DA!$J$13="3 anos",SUM('EST 3'!P25,'EST 3'!AF25,'EST 3'!AV25),SUM('EST 3'!P25,'EST 3'!AF25,'EST 3'!AV25,'EST 3'!BL25,'EST 3'!CB25)))),"",IF(DA!$J$13="1 ano",'EST 3'!P25,IF(DA!$J$13="3 anos",SUM('EST 3'!P25,'EST 3'!AF25,'EST 3'!AV25),SUM('EST 3'!P25,'EST 3'!AF25,'EST 3'!AV25,'EST 3'!BL25,'EST 3'!CB25))))</f>
        <v>508</v>
      </c>
      <c r="F55" s="161">
        <f>IF(ISERROR(E55/D55),"",E55/D55)</f>
        <v>1.034623218</v>
      </c>
      <c r="G55" s="90">
        <f>IF(DA!$J$13="1 ANO",LARGE('EST 3'!D62:O62,1),IF(DA!$J$13="3 ANOS",LARGE('EST 3'!D62:AU62,1),LARGE('EST 3'!D62:CA62,1)))</f>
        <v>4</v>
      </c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165" t="str">
        <f>'EST 4'!B24</f>
        <v/>
      </c>
      <c r="AB55" s="166"/>
      <c r="AC55" s="160">
        <f>IF(ISERROR(IF(DA!$J$13="1 ano",'EST 4'!P24,IF(DA!$J$13="3 anos",SUM('EST 4'!P24,'EST 4'!AF24,'EST 4'!AV24),SUM('EST 4'!P24,'EST 4'!AF24,'EST 4'!AV24,'EST 4'!BL24,'EST 4'!CB24)))),"",IF(DA!$J$13="1 ano",'EST 4'!P24,IF(DA!$J$13="3 anos",SUM('EST 4'!P24,'EST 4'!AF24,'EST 4'!AV24),SUM('EST 4'!P24,'EST 4'!AF24,'EST 4'!AV24,'EST 4'!BL24,'EST 4'!CB24))))</f>
        <v>125</v>
      </c>
      <c r="AD55" s="160">
        <f>IF(ISERROR(IF(DA!$J$13="1 ano",'EST 4'!P25,IF(DA!$J$13="3 anos",SUM('EST 4'!P25,'EST 4'!AF25,'EST 4'!AV25),SUM('EST 4'!P25,'EST 4'!AF25,'EST 4'!AV25,'EST 4'!BL25,'EST 4'!CB25)))),"",IF(DA!$J$13="1 ano",'EST 4'!P25,IF(DA!$J$13="3 anos",SUM('EST 4'!P25,'EST 4'!AF25,'EST 4'!AV25),SUM('EST 4'!P25,'EST 4'!AF25,'EST 4'!AV25,'EST 4'!BL25,'EST 4'!CB25))))</f>
        <v>56</v>
      </c>
      <c r="AE55" s="161">
        <f>IF(ISERROR(AD55/AC55),"",AD55/AC55)</f>
        <v>0.448</v>
      </c>
      <c r="AF55" s="90">
        <f>IF(DA!$J$13="1 ANO",LARGE('EST 4'!D62:O62,1),IF(DA!$J$13="2 ANOS",LARGE('EST 4'!D62:AU62,1),LARGE('EST 4'!D62:CA62,1)))</f>
        <v>4</v>
      </c>
      <c r="AG55" s="90"/>
      <c r="AH55" s="90"/>
      <c r="AI55" s="90"/>
      <c r="AJ55" s="90"/>
      <c r="AK55" s="90"/>
      <c r="AL55" s="90"/>
      <c r="AM55" s="90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</row>
    <row r="56" ht="18.75" customHeight="1">
      <c r="B56" s="141"/>
      <c r="C56" s="143"/>
      <c r="D56" s="45"/>
      <c r="E56" s="45"/>
      <c r="F56" s="45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162"/>
      <c r="AB56" s="163"/>
      <c r="AC56" s="45"/>
      <c r="AD56" s="45"/>
      <c r="AE56" s="45"/>
      <c r="AF56" s="90"/>
      <c r="AG56" s="90"/>
      <c r="AH56" s="90"/>
      <c r="AI56" s="90"/>
      <c r="AJ56" s="90"/>
      <c r="AK56" s="90"/>
      <c r="AL56" s="90"/>
      <c r="AM56" s="90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</row>
    <row r="57" ht="18.75" customHeight="1">
      <c r="B57" s="165" t="str">
        <f>'EST 3'!B29</f>
        <v>Aumentar: Gasto para produção</v>
      </c>
      <c r="C57" s="166"/>
      <c r="D57" s="160">
        <f>IF(ISERROR(IF(DA!$J$13="1 ano",'EST 3'!P29,IF(DA!$J$13="3 anos",SUM('EST 3'!P29,'EST 3'!AF29,'EST 3'!AV29),SUM('EST 3'!P29,'EST 3'!AF29,'EST 3'!AV29,'EST 3'!BL29,'EST 3'!CB29)))),"",IF(DA!$J$13="1 ano",'EST 3'!P29,IF(DA!$J$13="3 anos",SUM('EST 3'!P29,'EST 3'!AF29,'EST 3'!AV29),SUM('EST 3'!P29,'EST 3'!AF29,'EST 3'!AV29,'EST 3'!BL29,'EST 3'!CB29))))</f>
        <v>165</v>
      </c>
      <c r="E57" s="160">
        <f>IF(ISERROR(IF(DA!$J$13="1 ano",'EST 3'!P30,IF(DA!$J$13="3 anos",SUM('EST 3'!P30,'EST 3'!AF30,'EST 3'!AV30),SUM('EST 3'!P30,'EST 3'!AF30,'EST 3'!AV30,'EST 3'!BL30,'EST 3'!CB30)))),"",IF(DA!$J$13="1 ano",'EST 3'!P30,IF(DA!$J$13="3 anos",SUM('EST 3'!P30,'EST 3'!AF30,'EST 3'!AV30),SUM('EST 3'!P30,'EST 3'!AF30,'EST 3'!AV30,'EST 3'!BL30,'EST 3'!CB30))))</f>
        <v>172</v>
      </c>
      <c r="F57" s="161">
        <f>IF(ISERROR(E57/D57),"",E57/D57)</f>
        <v>1.042424242</v>
      </c>
      <c r="G57" s="90" t="str">
        <f>IF(DA!$J$13="1 ANO",LARGE('EST 3'!D64:O64,1),IF(DA!$J$13="3 ANOS",LARGE('EST 3'!D64:AU64,1),LARGE('EST 3'!D64:CA64,1)))</f>
        <v>#NUM!</v>
      </c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165" t="str">
        <f>'EST 4'!B29</f>
        <v/>
      </c>
      <c r="AB57" s="166"/>
      <c r="AC57" s="160">
        <f>IF(ISERROR(IF(DA!$J$13="1 ano",'EST 4'!P29,IF(DA!$J$13="3 anos",SUM('EST 4'!P29,'EST 4'!AF29,'EST 4'!AV29),SUM('EST 4'!P29,'EST 4'!AF29,'EST 4'!AV29,'EST 4'!BL29,'EST 4'!CB29)))),"",IF(DA!$J$13="1 ano",'EST 4'!P29,IF(DA!$J$13="3 anos",SUM('EST 4'!P29,'EST 4'!AF29,'EST 4'!AV29),SUM('EST 4'!P29,'EST 4'!AF29,'EST 4'!AV29,'EST 4'!BL29,'EST 4'!CB29))))</f>
        <v>121</v>
      </c>
      <c r="AD57" s="160">
        <f>IF(ISERROR(IF(DA!$J$13="1 ano",'EST 4'!P30,IF(DA!$J$13="3 anos",SUM('EST 4'!P30,'EST 4'!AF30,'EST 4'!AV30),SUM('EST 4'!P30,'EST 4'!AF30,'EST 4'!AV30,'EST 4'!BL30,'EST 4'!CB30)))),"",IF(DA!$J$13="1 ano",'EST 4'!P30,IF(DA!$J$13="3 anos",SUM('EST 4'!P30,'EST 4'!AF30,'EST 4'!AV30),SUM('EST 4'!P30,'EST 4'!AF30,'EST 4'!AV30,'EST 4'!BL30,'EST 4'!CB30))))</f>
        <v>50</v>
      </c>
      <c r="AE57" s="161">
        <f>IF(ISERROR(AD57/AC57),"",AD57/AC57)</f>
        <v>0.4132231405</v>
      </c>
      <c r="AF57" s="90" t="str">
        <f>IF(DA!$J$13="1 ANO",LARGE('EST 4'!D64:O64,1),IF(DA!$J$13="2 ANOS",LARGE('EST 4'!D64:AU64,1),LARGE('EST 4'!D64:CA64,1)))</f>
        <v>#NUM!</v>
      </c>
      <c r="AG57" s="90"/>
      <c r="AH57" s="90"/>
      <c r="AI57" s="90"/>
      <c r="AJ57" s="90"/>
      <c r="AK57" s="90"/>
      <c r="AL57" s="90"/>
      <c r="AM57" s="90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</row>
    <row r="58" ht="18.75" customHeight="1">
      <c r="B58" s="141"/>
      <c r="C58" s="143"/>
      <c r="D58" s="45"/>
      <c r="E58" s="45"/>
      <c r="F58" s="45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162"/>
      <c r="AB58" s="163"/>
      <c r="AC58" s="45"/>
      <c r="AD58" s="45"/>
      <c r="AE58" s="45"/>
      <c r="AF58" s="90"/>
      <c r="AG58" s="90"/>
      <c r="AH58" s="90"/>
      <c r="AI58" s="90"/>
      <c r="AJ58" s="90"/>
      <c r="AK58" s="90"/>
      <c r="AL58" s="90"/>
      <c r="AM58" s="9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</row>
    <row r="59" ht="18.75" customHeight="1">
      <c r="B59" s="165" t="str">
        <f>'EST 3'!B34</f>
        <v>Aumentar: Gasto para produção</v>
      </c>
      <c r="C59" s="166"/>
      <c r="D59" s="160">
        <f>IF(ISERROR(IF(DA!$J$13="1 ano",'EST 3'!P34,IF(DA!$J$13="3 anos",SUM('EST 3'!P34,'EST 3'!AF34,'EST 3'!AV34),SUM('EST 3'!P34,'EST 3'!AF34,'EST 3'!AV34,'EST 3'!BL34,'EST 3'!CB34)))),"",IF(DA!$J$13="1 ano",'EST 3'!P34,IF(DA!$J$13="3 anos",SUM('EST 3'!P34,'EST 3'!AF34,'EST 3'!AV34),SUM('EST 3'!P34,'EST 3'!AF34,'EST 3'!AV34,'EST 3'!BL34,'EST 3'!CB34))))</f>
        <v>131</v>
      </c>
      <c r="E59" s="160">
        <f>IF(ISERROR(IF(DA!$J$13="1 ano",'EST 3'!P35,IF(DA!$J$13="3 anos",SUM('EST 3'!P35,'EST 3'!AF35,'EST 3'!AV35),SUM('EST 3'!P35,'EST 3'!AF35,'EST 3'!AV35,'EST 3'!BL35,'EST 3'!CB35)))),"",IF(DA!$J$13="1 ano",'EST 3'!P35,IF(DA!$J$13="3 anos",SUM('EST 3'!P35,'EST 3'!AF35,'EST 3'!AV35),SUM('EST 3'!P35,'EST 3'!AF35,'EST 3'!AV35,'EST 3'!BL35,'EST 3'!CB35))))</f>
        <v>140</v>
      </c>
      <c r="F59" s="161">
        <f>IF(ISERROR(E59/D59),"",E59/D59)</f>
        <v>1.06870229</v>
      </c>
      <c r="G59" s="90" t="str">
        <f>IF(DA!$J$13="1 ANO",LARGE('EST 3'!D66:O66,1),IF(DA!$J$13="3 ANOS",LARGE('EST 3'!D66:AU66,1),LARGE('EST 3'!D66:CA66,1)))</f>
        <v>#NUM!</v>
      </c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165" t="str">
        <f>'EST 4'!B34</f>
        <v/>
      </c>
      <c r="AB59" s="166"/>
      <c r="AC59" s="160">
        <f>IF(ISERROR(IF(DA!$J$13="1 ano",'EST 4'!P34,IF(DA!$J$13="3 anos",SUM('EST 4'!P34,'EST 4'!AF34,'EST 4'!AV34),SUM('EST 4'!P34,'EST 4'!AF34,'EST 4'!AV34,'EST 4'!BL34,'EST 4'!CB34)))),"",IF(DA!$J$13="1 ano",'EST 4'!P34,IF(DA!$J$13="3 anos",SUM('EST 4'!P34,'EST 4'!AF34,'EST 4'!AV34),SUM('EST 4'!P34,'EST 4'!AF34,'EST 4'!AV34,'EST 4'!BL34,'EST 4'!CB34))))</f>
        <v>131</v>
      </c>
      <c r="AD59" s="160">
        <f>IF(ISERROR(IF(DA!$J$13="1 ano",'EST 4'!P35,IF(DA!$J$13="3 anos",SUM('EST 4'!P35,'EST 4'!AF35,'EST 4'!AV35),SUM('EST 4'!P35,'EST 4'!AF35,'EST 4'!AV35,'EST 4'!BL35,'EST 4'!CB35)))),"",IF(DA!$J$13="1 ano",'EST 4'!P35,IF(DA!$J$13="3 anos",SUM('EST 4'!P35,'EST 4'!AF35,'EST 4'!AV35),SUM('EST 4'!P35,'EST 4'!AF35,'EST 4'!AV35,'EST 4'!BL35,'EST 4'!CB35))))</f>
        <v>140</v>
      </c>
      <c r="AE59" s="161">
        <f>IF(ISERROR(AD59/AC59),"",AD59/AC59)</f>
        <v>1.06870229</v>
      </c>
      <c r="AF59" s="90" t="str">
        <f>IF(DA!$J$13="1 ANO",LARGE('EST 4'!D66:O66,1),IF(DA!$J$13="2 ANOS",LARGE('EST 4'!D66:AU66,1),LARGE('EST 4'!D66:CA66,1)))</f>
        <v>#NUM!</v>
      </c>
      <c r="AG59" s="90"/>
      <c r="AH59" s="90"/>
      <c r="AI59" s="90"/>
      <c r="AJ59" s="90"/>
      <c r="AK59" s="90"/>
      <c r="AL59" s="90"/>
      <c r="AM59" s="90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</row>
    <row r="60" ht="18.75" customHeight="1">
      <c r="B60" s="141"/>
      <c r="C60" s="143"/>
      <c r="D60" s="45"/>
      <c r="E60" s="45"/>
      <c r="F60" s="45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162"/>
      <c r="AB60" s="163"/>
      <c r="AC60" s="45"/>
      <c r="AD60" s="45"/>
      <c r="AE60" s="45"/>
      <c r="AF60" s="90"/>
      <c r="AG60" s="90"/>
      <c r="AH60" s="90"/>
      <c r="AI60" s="90"/>
      <c r="AJ60" s="90"/>
      <c r="AK60" s="90"/>
      <c r="AL60" s="90"/>
      <c r="AM60" s="90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</row>
    <row r="61" ht="22.5" customHeight="1">
      <c r="C61" s="167"/>
      <c r="D61" s="167"/>
      <c r="E61" s="167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</row>
    <row r="62" ht="30.0" customHeight="1"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</row>
    <row r="63" ht="45.0" customHeight="1"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</row>
    <row r="64" ht="45.0" customHeight="1"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</row>
    <row r="65" ht="45.0" customHeight="1"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</row>
    <row r="66" ht="18.75" customHeight="1"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</row>
    <row r="67" ht="18.75" customHeight="1"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</row>
    <row r="68" ht="18.75" customHeight="1"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</row>
    <row r="69" ht="18.75" customHeight="1"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</row>
    <row r="70" ht="18.75" customHeight="1"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</row>
    <row r="71" ht="18.75" customHeight="1"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</row>
    <row r="72" ht="18.75" customHeight="1"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</row>
    <row r="73" ht="18.75" customHeight="1"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</row>
    <row r="74" ht="18.75" customHeight="1"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</row>
    <row r="75" ht="18.75" customHeight="1"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</row>
    <row r="76" ht="30.0" customHeight="1"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</row>
    <row r="77" ht="30.0" customHeight="1"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</row>
    <row r="78" ht="30.0" customHeight="1"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</row>
    <row r="79" ht="30.0" hidden="1" customHeight="1"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</row>
    <row r="80" ht="30.0" hidden="1" customHeight="1"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</row>
    <row r="81" ht="30.0" hidden="1" customHeight="1"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</row>
    <row r="82" ht="30.0" hidden="1" customHeight="1"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</row>
    <row r="83" ht="30.0" hidden="1" customHeight="1"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</row>
    <row r="84" ht="30.0" hidden="1" customHeight="1"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</row>
    <row r="85" ht="30.0" hidden="1" customHeight="1"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</row>
    <row r="86" ht="30.0" hidden="1" customHeight="1"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</row>
    <row r="87" ht="30.0" hidden="1" customHeight="1"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</row>
    <row r="88" ht="30.0" hidden="1" customHeight="1"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</row>
    <row r="89" ht="30.0" hidden="1" customHeight="1"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</row>
    <row r="90" ht="30.0" hidden="1" customHeight="1"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</row>
    <row r="91" ht="30.0" hidden="1" customHeight="1"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</row>
    <row r="92" ht="30.0" hidden="1" customHeight="1"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</row>
    <row r="93" ht="30.0" hidden="1" customHeight="1"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</row>
    <row r="94" ht="30.0" hidden="1" customHeight="1"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</row>
    <row r="95" ht="30.0" hidden="1" customHeight="1"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</row>
    <row r="96" ht="30.0" hidden="1" customHeight="1"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</row>
    <row r="97" ht="30.0" hidden="1" customHeight="1"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</row>
    <row r="98" ht="30.0" hidden="1" customHeight="1"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</row>
    <row r="99" ht="30.0" hidden="1" customHeight="1"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</row>
    <row r="100" ht="30.0" hidden="1" customHeight="1"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</row>
    <row r="101" ht="30.0" hidden="1" customHeight="1"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</row>
    <row r="102" ht="30.0" hidden="1" customHeight="1"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</row>
    <row r="103" ht="30.0" hidden="1" customHeight="1"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</row>
    <row r="104" ht="30.0" hidden="1" customHeight="1"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</row>
    <row r="105" ht="30.0" hidden="1" customHeight="1"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</row>
    <row r="106" ht="30.0" hidden="1" customHeight="1"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</row>
    <row r="107" ht="30.0" hidden="1" customHeight="1"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</row>
    <row r="108" ht="30.0" hidden="1" customHeight="1"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</row>
    <row r="109" ht="30.0" hidden="1" customHeight="1"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</row>
    <row r="110" ht="30.0" hidden="1" customHeight="1"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</row>
    <row r="111" ht="30.0" hidden="1" customHeight="1"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</row>
    <row r="112" ht="30.0" hidden="1" customHeight="1"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</row>
    <row r="113" ht="30.0" hidden="1" customHeight="1"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</row>
    <row r="114" ht="30.0" hidden="1" customHeight="1"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</row>
    <row r="115" ht="30.0" hidden="1" customHeight="1"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</row>
    <row r="116" ht="30.0" hidden="1" customHeight="1"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</row>
    <row r="117" ht="30.0" hidden="1" customHeight="1"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</row>
    <row r="118" ht="30.0" hidden="1" customHeight="1"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</row>
    <row r="119" ht="30.0" hidden="1" customHeight="1"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</row>
    <row r="120" ht="30.0" hidden="1" customHeight="1"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</row>
    <row r="121" ht="30.0" hidden="1" customHeight="1"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</row>
    <row r="122" ht="30.0" hidden="1" customHeight="1"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</row>
    <row r="123" ht="30.0" hidden="1" customHeight="1"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</row>
    <row r="124" ht="30.0" hidden="1" customHeight="1"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</row>
    <row r="125" ht="30.0" hidden="1" customHeight="1"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</row>
    <row r="126" ht="30.0" hidden="1" customHeight="1"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</row>
    <row r="127" ht="30.0" hidden="1" customHeight="1"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</row>
    <row r="128" ht="14.25" customHeight="1"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</row>
    <row r="129" ht="14.25" customHeight="1"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</row>
    <row r="130" ht="14.25" customHeight="1"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</row>
    <row r="131" ht="14.25" customHeight="1"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</row>
    <row r="132" ht="14.25" customHeight="1"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</row>
    <row r="133" ht="14.25" customHeight="1"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</row>
    <row r="134" ht="14.25" customHeight="1"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</row>
    <row r="135" ht="14.25" customHeight="1"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</row>
    <row r="136" ht="14.25" customHeight="1"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</row>
    <row r="137" ht="14.25" customHeight="1"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</row>
    <row r="138" ht="14.25" customHeight="1"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</row>
    <row r="139" ht="14.25" customHeight="1"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</row>
    <row r="140" ht="14.25" customHeight="1"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</row>
    <row r="141" ht="14.25" customHeight="1"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</row>
    <row r="142" ht="14.25" customHeight="1"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</row>
    <row r="143" ht="14.25" customHeight="1"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</row>
    <row r="144" ht="14.25" customHeight="1"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</row>
    <row r="145" ht="14.25" customHeight="1"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</row>
    <row r="146" ht="14.25" customHeight="1"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</row>
    <row r="147" ht="14.25" customHeight="1"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</row>
    <row r="148" ht="14.25" customHeight="1"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</row>
    <row r="149" ht="14.25" customHeight="1"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</row>
    <row r="150" ht="14.25" customHeight="1"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</row>
    <row r="151" ht="14.25" customHeight="1"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</row>
    <row r="152" ht="14.25" customHeight="1"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</row>
    <row r="153" ht="14.25" customHeight="1"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</row>
    <row r="154" ht="14.25" customHeight="1"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</row>
    <row r="155" ht="14.25" customHeight="1"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</row>
    <row r="156" ht="14.25" customHeight="1"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</row>
    <row r="157" ht="14.25" customHeight="1"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</row>
    <row r="158" ht="14.25" customHeight="1"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</row>
    <row r="159" ht="14.25" customHeight="1"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</row>
    <row r="160" ht="14.25" customHeight="1"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</row>
    <row r="161" ht="14.25" customHeight="1"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</row>
    <row r="162" ht="14.25" customHeight="1"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</row>
    <row r="163" ht="14.25" customHeight="1"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</row>
    <row r="164" ht="14.25" customHeight="1"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</row>
    <row r="165" ht="14.25" customHeight="1"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</row>
    <row r="166" ht="14.25" customHeight="1"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</row>
    <row r="167" ht="14.25" customHeight="1"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</row>
    <row r="168" ht="14.25" customHeight="1"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</row>
    <row r="169" ht="14.25" customHeight="1"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</row>
    <row r="170" ht="14.25" customHeight="1"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</row>
    <row r="171" ht="14.25" customHeight="1"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</row>
    <row r="172" ht="14.25" customHeight="1"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</row>
    <row r="173" ht="14.25" customHeight="1"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</row>
    <row r="174" ht="14.25" customHeight="1"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</row>
    <row r="175" ht="14.25" customHeight="1"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</row>
    <row r="176" ht="14.25" customHeight="1"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</row>
    <row r="177" ht="14.25" customHeight="1"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</row>
    <row r="178" ht="14.25" customHeight="1"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</row>
    <row r="179" ht="14.25" customHeight="1"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</row>
    <row r="180" ht="14.25" customHeight="1"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</row>
    <row r="181" ht="14.25" customHeight="1"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</row>
    <row r="182" ht="14.25" customHeight="1"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</row>
    <row r="183" ht="14.25" customHeight="1"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</row>
    <row r="184" ht="14.25" customHeight="1"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</row>
    <row r="185" ht="14.25" customHeight="1"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</row>
    <row r="186" ht="14.25" customHeight="1"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</row>
    <row r="187" ht="14.25" customHeight="1"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</row>
    <row r="188" ht="14.25" customHeight="1"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</row>
    <row r="189" ht="14.25" customHeight="1"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</row>
    <row r="190" ht="14.25" customHeight="1"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</row>
    <row r="191" ht="14.25" customHeight="1"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</row>
    <row r="192" ht="14.25" customHeight="1"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</row>
    <row r="193" ht="14.25" customHeight="1"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</row>
    <row r="194" ht="14.25" customHeight="1"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</row>
    <row r="195" ht="14.25" customHeight="1"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</row>
    <row r="196" ht="14.25" customHeight="1"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</row>
    <row r="197" ht="14.25" customHeight="1"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</row>
    <row r="198" ht="14.25" customHeight="1"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</row>
    <row r="199" ht="14.25" customHeight="1"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</row>
    <row r="200" ht="14.25" customHeight="1"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</row>
    <row r="201" ht="14.25" customHeight="1"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</row>
    <row r="202" ht="14.25" customHeight="1"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</row>
    <row r="203" ht="14.25" customHeight="1"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</row>
    <row r="204" ht="14.25" customHeight="1"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</row>
    <row r="205" ht="14.25" customHeight="1"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</row>
    <row r="206" ht="14.25" customHeight="1"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</row>
    <row r="207" ht="14.25" customHeight="1"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</row>
    <row r="208" ht="14.25" customHeight="1"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</row>
    <row r="209" ht="14.25" customHeight="1"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</row>
    <row r="210" ht="14.25" customHeight="1"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</row>
    <row r="211" ht="14.25" customHeight="1"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</row>
    <row r="212" ht="14.25" customHeight="1"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</row>
    <row r="213" ht="14.25" customHeight="1"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</row>
    <row r="214" ht="14.25" customHeight="1"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</row>
    <row r="215" ht="14.25" customHeight="1"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</row>
    <row r="216" ht="14.25" customHeight="1"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</row>
    <row r="217" ht="14.25" customHeight="1"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</row>
    <row r="218" ht="14.25" customHeight="1"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</row>
    <row r="219" ht="14.25" customHeight="1"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</row>
    <row r="220" ht="14.25" customHeight="1"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</row>
    <row r="221" ht="14.25" customHeight="1"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</row>
    <row r="222" ht="14.25" customHeight="1"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</row>
    <row r="223" ht="14.25" customHeight="1"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</row>
    <row r="224" ht="14.25" customHeight="1"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</row>
    <row r="225" ht="14.25" customHeight="1"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</row>
    <row r="226" ht="14.25" customHeight="1"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</row>
    <row r="227" ht="14.25" customHeight="1"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</row>
    <row r="228" ht="14.25" customHeight="1"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</row>
    <row r="229" ht="14.25" customHeight="1"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</row>
    <row r="230" ht="14.25" customHeight="1"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</row>
    <row r="231" ht="14.25" customHeight="1"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</row>
    <row r="232" ht="14.25" customHeight="1"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</row>
    <row r="233" ht="14.25" customHeight="1"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</row>
    <row r="234" ht="14.25" customHeight="1"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</row>
    <row r="235" ht="14.25" customHeight="1"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</row>
    <row r="236" ht="14.25" customHeight="1"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</row>
    <row r="237" ht="14.25" customHeight="1"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</row>
    <row r="238" ht="14.25" customHeight="1"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</row>
    <row r="239" ht="14.25" customHeight="1"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</row>
    <row r="240" ht="14.25" customHeight="1"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</row>
    <row r="241" ht="14.25" customHeight="1"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</row>
    <row r="242" ht="14.25" customHeight="1"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</row>
    <row r="243" ht="14.25" customHeight="1"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</row>
    <row r="244" ht="14.25" customHeight="1"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</row>
    <row r="245" ht="14.25" customHeight="1"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</row>
    <row r="246" ht="14.25" customHeight="1"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</row>
    <row r="247" ht="14.25" customHeight="1"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</row>
    <row r="248" ht="14.25" customHeight="1"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</row>
    <row r="249" ht="14.25" customHeight="1"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</row>
    <row r="250" ht="14.25" customHeight="1"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</row>
    <row r="251" ht="14.25" customHeight="1"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</row>
    <row r="252" ht="14.25" customHeight="1"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</row>
    <row r="253" ht="14.25" customHeight="1"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</row>
    <row r="254" ht="14.25" customHeight="1"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</row>
    <row r="255" ht="14.25" customHeight="1"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</row>
    <row r="256" ht="14.25" customHeight="1"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</row>
    <row r="257" ht="14.25" customHeight="1"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</row>
    <row r="258" ht="14.25" customHeight="1"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</row>
    <row r="259" ht="14.25" customHeight="1"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</row>
    <row r="260" ht="14.25" customHeight="1"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</row>
    <row r="261" ht="14.25" customHeight="1"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</row>
    <row r="262" ht="14.25" customHeight="1"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</row>
    <row r="263" ht="14.25" customHeight="1"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</row>
    <row r="264" ht="14.25" customHeight="1"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</row>
    <row r="265" ht="14.25" customHeight="1"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</row>
    <row r="266" ht="14.25" customHeight="1"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</row>
    <row r="267" ht="14.25" customHeight="1"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</row>
    <row r="268" ht="14.25" customHeight="1"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</row>
    <row r="269" ht="14.25" customHeight="1"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</row>
    <row r="270" ht="14.25" customHeight="1"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</row>
    <row r="271" ht="14.25" customHeight="1"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</row>
    <row r="272" ht="14.25" customHeight="1"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</row>
    <row r="273" ht="14.25" customHeight="1"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</row>
    <row r="274" ht="14.25" customHeight="1"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</row>
    <row r="275" ht="14.25" customHeight="1"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</row>
    <row r="276" ht="14.25" customHeight="1"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</row>
    <row r="277" ht="14.25" customHeight="1"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</row>
    <row r="278" ht="14.25" customHeight="1"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</row>
    <row r="279" ht="14.25" customHeight="1"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</row>
    <row r="280" ht="14.25" customHeight="1"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</row>
    <row r="281" ht="14.25" customHeight="1"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</row>
    <row r="282" ht="14.25" customHeight="1"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</row>
    <row r="283" ht="14.25" customHeight="1"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</row>
    <row r="284" ht="14.25" customHeight="1"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</row>
    <row r="285" ht="14.25" customHeight="1"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</row>
    <row r="286" ht="14.25" customHeight="1"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</row>
    <row r="287" ht="14.25" customHeight="1"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</row>
    <row r="288" ht="14.25" customHeight="1"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</row>
    <row r="289" ht="14.25" customHeight="1"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</row>
    <row r="290" ht="14.25" customHeight="1"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</row>
    <row r="291" ht="14.25" customHeight="1"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</row>
    <row r="292" ht="14.25" customHeight="1"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</row>
    <row r="293" ht="14.25" customHeight="1"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</row>
    <row r="294" ht="14.25" customHeight="1"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</row>
    <row r="295" ht="14.25" customHeight="1"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</row>
    <row r="296" ht="14.25" customHeight="1"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</row>
    <row r="297" ht="14.25" customHeight="1"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</row>
    <row r="298" ht="14.25" customHeight="1"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</row>
    <row r="299" ht="14.25" customHeight="1"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</row>
    <row r="300" ht="14.25" customHeight="1"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</row>
    <row r="301" ht="14.25" customHeight="1"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</row>
    <row r="302" ht="14.25" customHeight="1"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</row>
    <row r="303" ht="14.25" customHeight="1"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</row>
    <row r="304" ht="14.25" customHeight="1"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</row>
    <row r="305" ht="14.25" customHeight="1"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</row>
    <row r="306" ht="14.25" customHeight="1"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</row>
    <row r="307" ht="14.25" customHeight="1"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</row>
    <row r="308" ht="14.25" customHeight="1"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</row>
    <row r="309" ht="14.25" customHeight="1"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</row>
    <row r="310" ht="14.25" customHeight="1"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</row>
    <row r="311" ht="14.25" customHeight="1"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</row>
    <row r="312" ht="14.25" customHeight="1"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</row>
    <row r="313" ht="14.25" customHeight="1"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</row>
    <row r="314" ht="14.25" customHeight="1"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</row>
    <row r="315" ht="14.25" customHeight="1"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</row>
    <row r="316" ht="14.25" customHeight="1"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</row>
    <row r="317" ht="14.25" customHeight="1"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</row>
    <row r="318" ht="14.25" customHeight="1"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</row>
    <row r="319" ht="14.25" customHeight="1"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</row>
    <row r="320" ht="14.25" customHeight="1"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</row>
    <row r="321" ht="14.25" customHeight="1"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</row>
    <row r="322" ht="14.25" customHeight="1"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</row>
    <row r="323" ht="14.25" customHeight="1"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</row>
    <row r="324" ht="14.25" customHeight="1"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</row>
    <row r="325" ht="14.25" customHeight="1"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</row>
    <row r="326" ht="14.25" customHeight="1"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</row>
    <row r="327" ht="14.25" customHeight="1"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</row>
    <row r="328" ht="14.25" customHeight="1"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</row>
    <row r="329" ht="14.25" customHeight="1"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</row>
    <row r="330" ht="14.25" customHeight="1"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</row>
    <row r="331" ht="14.25" customHeight="1"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</row>
    <row r="332" ht="14.25" customHeight="1"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</row>
    <row r="333" ht="14.25" customHeight="1"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</row>
    <row r="334" ht="14.25" customHeight="1"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</row>
    <row r="335" ht="14.25" customHeight="1"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</row>
    <row r="336" ht="14.25" customHeight="1"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</row>
    <row r="337" ht="14.25" customHeight="1"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</row>
    <row r="338" ht="14.25" customHeight="1"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</row>
    <row r="339" ht="14.25" customHeight="1"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</row>
    <row r="340" ht="14.25" customHeight="1"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</row>
    <row r="341" ht="14.25" customHeight="1"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</row>
    <row r="342" ht="14.25" customHeight="1"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</row>
    <row r="343" ht="14.25" customHeight="1"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</row>
    <row r="344" ht="14.25" customHeight="1"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</row>
    <row r="345" ht="14.25" customHeight="1"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</row>
    <row r="346" ht="14.25" customHeight="1"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</row>
    <row r="347" ht="14.25" customHeight="1"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</row>
    <row r="348" ht="14.25" customHeight="1"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</row>
    <row r="349" ht="14.25" customHeight="1"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</row>
    <row r="350" ht="14.25" customHeight="1"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</row>
    <row r="351" ht="14.25" customHeight="1"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</row>
    <row r="352" ht="14.25" customHeight="1"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</row>
    <row r="353" ht="14.25" customHeight="1"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</row>
    <row r="354" ht="14.25" customHeight="1"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</row>
    <row r="355" ht="14.25" customHeight="1"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</row>
    <row r="356" ht="14.25" customHeight="1"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</row>
    <row r="357" ht="14.25" customHeight="1"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</row>
    <row r="358" ht="14.25" customHeight="1"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</row>
    <row r="359" ht="14.25" customHeight="1"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</row>
    <row r="360" ht="14.25" customHeight="1"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</row>
    <row r="361" ht="14.25" customHeight="1"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</row>
    <row r="362" ht="14.25" customHeight="1"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</row>
    <row r="363" ht="14.25" customHeight="1"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</row>
    <row r="364" ht="14.25" customHeight="1"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</row>
    <row r="365" ht="14.25" customHeight="1"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</row>
    <row r="366" ht="14.25" customHeight="1"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</row>
    <row r="367" ht="14.25" customHeight="1"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</row>
    <row r="368" ht="14.25" customHeight="1"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</row>
    <row r="369" ht="14.25" customHeight="1"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</row>
    <row r="370" ht="14.25" customHeight="1"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</row>
    <row r="371" ht="14.25" customHeight="1"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</row>
    <row r="372" ht="14.25" customHeight="1"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</row>
    <row r="373" ht="14.25" customHeight="1"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</row>
    <row r="374" ht="14.25" customHeight="1"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</row>
    <row r="375" ht="14.25" customHeight="1"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</row>
    <row r="376" ht="14.25" customHeight="1"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</row>
    <row r="377" ht="14.25" customHeight="1"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</row>
    <row r="378" ht="14.25" customHeight="1"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</row>
    <row r="379" ht="14.25" customHeight="1"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</row>
    <row r="380" ht="14.25" customHeight="1"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</row>
    <row r="381" ht="14.25" customHeight="1"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</row>
    <row r="382" ht="14.25" customHeight="1"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</row>
    <row r="383" ht="14.25" customHeight="1"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</row>
    <row r="384" ht="14.25" customHeight="1"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</row>
    <row r="385" ht="14.25" customHeight="1"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</row>
    <row r="386" ht="14.25" customHeight="1"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</row>
    <row r="387" ht="14.25" customHeight="1"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</row>
    <row r="388" ht="14.25" customHeight="1"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</row>
    <row r="389" ht="14.25" customHeight="1"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</row>
    <row r="390" ht="14.25" customHeight="1"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</row>
    <row r="391" ht="14.25" customHeight="1"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</row>
    <row r="392" ht="14.25" customHeight="1"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</row>
    <row r="393" ht="14.25" customHeight="1"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</row>
    <row r="394" ht="14.25" customHeight="1"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</row>
    <row r="395" ht="14.25" customHeight="1"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</row>
    <row r="396" ht="14.25" customHeight="1"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</row>
    <row r="397" ht="14.25" customHeight="1"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</row>
    <row r="398" ht="14.25" customHeight="1"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</row>
    <row r="399" ht="14.25" customHeight="1"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</row>
    <row r="400" ht="14.25" customHeight="1"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</row>
    <row r="401" ht="14.25" customHeight="1"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</row>
    <row r="402" ht="14.25" customHeight="1"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</row>
    <row r="403" ht="14.25" customHeight="1"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</row>
    <row r="404" ht="14.25" customHeight="1"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</row>
    <row r="405" ht="14.25" customHeight="1"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</row>
    <row r="406" ht="14.25" customHeight="1"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</row>
    <row r="407" ht="14.25" customHeight="1"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</row>
    <row r="408" ht="14.25" customHeight="1"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</row>
    <row r="409" ht="14.25" customHeight="1"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</row>
    <row r="410" ht="14.25" customHeight="1"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</row>
    <row r="411" ht="14.25" customHeight="1"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</row>
    <row r="412" ht="14.25" customHeight="1"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</row>
    <row r="413" ht="14.25" customHeight="1"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</row>
    <row r="414" ht="14.25" customHeight="1"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</row>
    <row r="415" ht="14.25" customHeight="1"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</row>
    <row r="416" ht="14.25" customHeight="1"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</row>
    <row r="417" ht="14.25" customHeight="1"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</row>
    <row r="418" ht="14.25" customHeight="1"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</row>
    <row r="419" ht="14.25" customHeight="1"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</row>
    <row r="420" ht="14.25" customHeight="1"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</row>
    <row r="421" ht="14.25" customHeight="1"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</row>
    <row r="422" ht="14.25" customHeight="1"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</row>
    <row r="423" ht="14.25" customHeight="1"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</row>
    <row r="424" ht="14.25" customHeight="1"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</row>
    <row r="425" ht="14.25" customHeight="1"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</row>
    <row r="426" ht="14.25" customHeight="1"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</row>
    <row r="427" ht="14.25" customHeight="1"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</row>
    <row r="428" ht="14.25" customHeight="1"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</row>
    <row r="429" ht="14.25" customHeight="1"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</row>
    <row r="430" ht="14.25" customHeight="1"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</row>
    <row r="431" ht="14.25" customHeight="1"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</row>
    <row r="432" ht="14.25" customHeight="1"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</row>
    <row r="433" ht="14.25" customHeight="1"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</row>
    <row r="434" ht="14.25" customHeight="1"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</row>
    <row r="435" ht="14.25" customHeight="1"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</row>
    <row r="436" ht="14.25" customHeight="1"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</row>
    <row r="437" ht="14.25" customHeight="1"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</row>
    <row r="438" ht="14.25" customHeight="1"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</row>
    <row r="439" ht="14.25" customHeight="1"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</row>
    <row r="440" ht="14.25" customHeight="1"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</row>
    <row r="441" ht="14.25" customHeight="1"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</row>
    <row r="442" ht="14.25" customHeight="1"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</row>
    <row r="443" ht="14.25" customHeight="1"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</row>
    <row r="444" ht="14.25" customHeight="1"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</row>
    <row r="445" ht="14.25" customHeight="1"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</row>
    <row r="446" ht="14.25" customHeight="1"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</row>
    <row r="447" ht="14.25" customHeight="1"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</row>
    <row r="448" ht="14.25" customHeight="1"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</row>
    <row r="449" ht="14.25" customHeight="1"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</row>
    <row r="450" ht="14.25" customHeight="1"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</row>
    <row r="451" ht="14.25" customHeight="1"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</row>
    <row r="452" ht="14.25" customHeight="1"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</row>
    <row r="453" ht="14.25" customHeight="1"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</row>
    <row r="454" ht="14.25" customHeight="1"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</row>
    <row r="455" ht="14.25" customHeight="1"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</row>
    <row r="456" ht="14.25" customHeight="1"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</row>
    <row r="457" ht="14.25" customHeight="1"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</row>
    <row r="458" ht="14.25" customHeight="1"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</row>
    <row r="459" ht="14.25" customHeight="1"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</row>
    <row r="460" ht="14.25" customHeight="1"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</row>
    <row r="461" ht="14.25" customHeight="1"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</row>
    <row r="462" ht="14.25" customHeight="1"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</row>
    <row r="463" ht="14.25" customHeight="1"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</row>
    <row r="464" ht="14.25" customHeight="1"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</row>
    <row r="465" ht="14.25" customHeight="1"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</row>
    <row r="466" ht="14.25" customHeight="1"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</row>
    <row r="467" ht="14.25" customHeight="1"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</row>
    <row r="468" ht="14.25" customHeight="1"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</row>
    <row r="469" ht="14.25" customHeight="1"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</row>
    <row r="470" ht="14.25" customHeight="1"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</row>
    <row r="471" ht="14.25" customHeight="1"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</row>
    <row r="472" ht="14.25" customHeight="1"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</row>
    <row r="473" ht="14.25" customHeight="1"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</row>
    <row r="474" ht="14.25" customHeight="1"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</row>
    <row r="475" ht="14.25" customHeight="1"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</row>
    <row r="476" ht="14.25" customHeight="1"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</row>
    <row r="477" ht="14.25" customHeight="1"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</row>
    <row r="478" ht="14.25" customHeight="1"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</row>
    <row r="479" ht="14.25" customHeight="1"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</row>
    <row r="480" ht="14.25" customHeight="1"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</row>
    <row r="481" ht="14.25" customHeight="1"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</row>
    <row r="482" ht="14.25" customHeight="1"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</row>
    <row r="483" ht="14.25" customHeight="1"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</row>
    <row r="484" ht="14.25" customHeight="1"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</row>
    <row r="485" ht="14.25" customHeight="1"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</row>
    <row r="486" ht="14.25" customHeight="1"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</row>
    <row r="487" ht="14.25" customHeight="1"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</row>
    <row r="488" ht="14.25" customHeight="1"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</row>
    <row r="489" ht="14.25" customHeight="1"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</row>
    <row r="490" ht="14.25" customHeight="1"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</row>
    <row r="491" ht="14.25" customHeight="1"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</row>
    <row r="492" ht="14.25" customHeight="1"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</row>
    <row r="493" ht="14.25" customHeight="1"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</row>
    <row r="494" ht="14.25" customHeight="1"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</row>
    <row r="495" ht="14.25" customHeight="1"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</row>
    <row r="496" ht="14.25" customHeight="1"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</row>
    <row r="497" ht="14.25" customHeight="1"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</row>
    <row r="498" ht="14.25" customHeight="1"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</row>
    <row r="499" ht="14.25" customHeight="1"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</row>
    <row r="500" ht="14.25" customHeight="1"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</row>
    <row r="501" ht="14.25" customHeight="1"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</row>
    <row r="502" ht="14.25" customHeight="1"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</row>
    <row r="503" ht="14.25" customHeight="1"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</row>
    <row r="504" ht="14.25" customHeight="1"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</row>
    <row r="505" ht="14.25" customHeight="1"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</row>
    <row r="506" ht="14.25" customHeight="1"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</row>
    <row r="507" ht="14.25" customHeight="1"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</row>
    <row r="508" ht="14.25" customHeight="1"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</row>
    <row r="509" ht="14.25" customHeight="1"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</row>
    <row r="510" ht="14.25" customHeight="1"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</row>
    <row r="511" ht="14.25" customHeight="1"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</row>
    <row r="512" ht="14.25" customHeight="1"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</row>
    <row r="513" ht="14.25" customHeight="1"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</row>
    <row r="514" ht="14.25" customHeight="1"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</row>
    <row r="515" ht="14.25" customHeight="1"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</row>
    <row r="516" ht="14.25" customHeight="1"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</row>
    <row r="517" ht="14.25" customHeight="1"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</row>
    <row r="518" ht="14.25" customHeight="1"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</row>
    <row r="519" ht="14.25" customHeight="1"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</row>
    <row r="520" ht="14.25" customHeight="1"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</row>
    <row r="521" ht="14.25" customHeight="1"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</row>
    <row r="522" ht="14.25" customHeight="1"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</row>
    <row r="523" ht="14.25" customHeight="1"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</row>
    <row r="524" ht="14.25" customHeight="1"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</row>
    <row r="525" ht="14.25" customHeight="1"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</row>
    <row r="526" ht="14.25" customHeight="1"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</row>
    <row r="527" ht="14.25" customHeight="1"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</row>
    <row r="528" ht="14.25" customHeight="1"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</row>
    <row r="529" ht="14.25" customHeight="1"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</row>
    <row r="530" ht="14.25" customHeight="1"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</row>
    <row r="531" ht="14.25" customHeight="1"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</row>
    <row r="532" ht="14.25" customHeight="1"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</row>
    <row r="533" ht="14.25" customHeight="1"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</row>
    <row r="534" ht="14.25" customHeight="1"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</row>
    <row r="535" ht="14.25" customHeight="1"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</row>
    <row r="536" ht="14.25" customHeight="1"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</row>
    <row r="537" ht="14.25" customHeight="1"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</row>
    <row r="538" ht="14.25" customHeight="1"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</row>
    <row r="539" ht="14.25" customHeight="1"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</row>
    <row r="540" ht="14.25" customHeight="1"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</row>
    <row r="541" ht="14.25" customHeight="1"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</row>
    <row r="542" ht="14.25" customHeight="1"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</row>
    <row r="543" ht="14.25" customHeight="1"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</row>
    <row r="544" ht="14.25" customHeight="1"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</row>
    <row r="545" ht="14.25" customHeight="1"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</row>
    <row r="546" ht="14.25" customHeight="1"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</row>
    <row r="547" ht="14.25" customHeight="1"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</row>
    <row r="548" ht="14.25" customHeight="1"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</row>
    <row r="549" ht="14.25" customHeight="1"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</row>
    <row r="550" ht="14.25" customHeight="1"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</row>
    <row r="551" ht="14.25" customHeight="1"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</row>
    <row r="552" ht="14.25" customHeight="1"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</row>
    <row r="553" ht="14.25" customHeight="1"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</row>
    <row r="554" ht="14.25" customHeight="1"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</row>
    <row r="555" ht="14.25" customHeight="1"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</row>
    <row r="556" ht="14.25" customHeight="1"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</row>
    <row r="557" ht="14.25" customHeight="1"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</row>
    <row r="558" ht="14.25" customHeight="1"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</row>
    <row r="559" ht="14.25" customHeight="1"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</row>
    <row r="560" ht="14.25" customHeight="1"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</row>
    <row r="561" ht="14.25" customHeight="1"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</row>
    <row r="562" ht="14.25" customHeight="1"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</row>
    <row r="563" ht="14.25" customHeight="1"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</row>
    <row r="564" ht="14.25" customHeight="1"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</row>
    <row r="565" ht="14.25" customHeight="1"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</row>
    <row r="566" ht="14.25" customHeight="1"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</row>
    <row r="567" ht="14.25" customHeight="1"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</row>
    <row r="568" ht="14.25" customHeight="1"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</row>
    <row r="569" ht="14.25" customHeight="1"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</row>
    <row r="570" ht="14.25" customHeight="1"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</row>
    <row r="571" ht="14.25" customHeight="1"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</row>
    <row r="572" ht="14.25" customHeight="1"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</row>
    <row r="573" ht="14.25" customHeight="1"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</row>
    <row r="574" ht="14.25" customHeight="1"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</row>
    <row r="575" ht="14.25" customHeight="1"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</row>
    <row r="576" ht="14.25" customHeight="1"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</row>
    <row r="577" ht="14.25" customHeight="1"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</row>
    <row r="578" ht="14.25" customHeight="1"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</row>
    <row r="579" ht="14.25" customHeight="1"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</row>
    <row r="580" ht="14.25" customHeight="1"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</row>
    <row r="581" ht="14.25" customHeight="1"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</row>
    <row r="582" ht="14.25" customHeight="1"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</row>
    <row r="583" ht="14.25" customHeight="1"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</row>
    <row r="584" ht="14.25" customHeight="1"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</row>
    <row r="585" ht="14.25" customHeight="1"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</row>
    <row r="586" ht="14.25" customHeight="1"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</row>
    <row r="587" ht="14.25" customHeight="1"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</row>
    <row r="588" ht="14.25" customHeight="1"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</row>
    <row r="589" ht="14.25" customHeight="1"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</row>
    <row r="590" ht="14.25" customHeight="1"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</row>
    <row r="591" ht="14.25" customHeight="1"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</row>
    <row r="592" ht="14.25" customHeight="1"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</row>
    <row r="593" ht="14.25" customHeight="1"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</row>
    <row r="594" ht="14.25" customHeight="1"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</row>
    <row r="595" ht="14.25" customHeight="1"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</row>
    <row r="596" ht="14.25" customHeight="1"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</row>
    <row r="597" ht="14.25" customHeight="1"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</row>
    <row r="598" ht="14.25" customHeight="1"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</row>
    <row r="599" ht="14.25" customHeight="1"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</row>
    <row r="600" ht="14.25" customHeight="1"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</row>
    <row r="601" ht="14.25" customHeight="1"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</row>
    <row r="602" ht="14.25" customHeight="1"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</row>
    <row r="603" ht="14.25" customHeight="1"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</row>
    <row r="604" ht="14.25" customHeight="1"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</row>
    <row r="605" ht="14.25" customHeight="1"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</row>
    <row r="606" ht="14.25" customHeight="1"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</row>
    <row r="607" ht="14.25" customHeight="1"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</row>
    <row r="608" ht="14.25" customHeight="1"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</row>
    <row r="609" ht="14.25" customHeight="1"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</row>
    <row r="610" ht="14.25" customHeight="1"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</row>
    <row r="611" ht="14.25" customHeight="1"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</row>
    <row r="612" ht="14.25" customHeight="1"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</row>
    <row r="613" ht="14.25" customHeight="1"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</row>
    <row r="614" ht="14.25" customHeight="1"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</row>
    <row r="615" ht="14.25" customHeight="1"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</row>
    <row r="616" ht="14.25" customHeight="1"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</row>
    <row r="617" ht="14.25" customHeight="1"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</row>
    <row r="618" ht="14.25" customHeight="1"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</row>
    <row r="619" ht="14.25" customHeight="1"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</row>
    <row r="620" ht="14.25" customHeight="1"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</row>
    <row r="621" ht="14.25" customHeight="1"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</row>
    <row r="622" ht="14.25" customHeight="1"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</row>
    <row r="623" ht="14.25" customHeight="1"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</row>
    <row r="624" ht="14.25" customHeight="1"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</row>
    <row r="625" ht="14.25" customHeight="1"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</row>
    <row r="626" ht="14.25" customHeight="1"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</row>
    <row r="627" ht="14.25" customHeight="1"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</row>
    <row r="628" ht="14.25" customHeight="1"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</row>
    <row r="629" ht="14.25" customHeight="1"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</row>
    <row r="630" ht="14.25" customHeight="1"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</row>
    <row r="631" ht="14.25" customHeight="1"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</row>
    <row r="632" ht="14.25" customHeight="1"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</row>
    <row r="633" ht="14.25" customHeight="1"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</row>
    <row r="634" ht="14.25" customHeight="1"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</row>
    <row r="635" ht="14.25" customHeight="1"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</row>
    <row r="636" ht="14.25" customHeight="1"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</row>
    <row r="637" ht="14.25" customHeight="1"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</row>
    <row r="638" ht="14.25" customHeight="1"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</row>
    <row r="639" ht="14.25" customHeight="1"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</row>
    <row r="640" ht="14.25" customHeight="1"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</row>
    <row r="641" ht="14.25" customHeight="1"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</row>
    <row r="642" ht="14.25" customHeight="1"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</row>
    <row r="643" ht="14.25" customHeight="1"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</row>
    <row r="644" ht="14.25" customHeight="1"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</row>
    <row r="645" ht="14.25" customHeight="1"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</row>
    <row r="646" ht="14.25" customHeight="1"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</row>
    <row r="647" ht="14.25" customHeight="1"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</row>
    <row r="648" ht="14.25" customHeight="1"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</row>
    <row r="649" ht="14.25" customHeight="1"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</row>
    <row r="650" ht="14.25" customHeight="1"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</row>
    <row r="651" ht="14.25" customHeight="1"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</row>
    <row r="652" ht="14.25" customHeight="1"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</row>
    <row r="653" ht="14.25" customHeight="1"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</row>
    <row r="654" ht="14.25" customHeight="1"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</row>
    <row r="655" ht="14.25" customHeight="1"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</row>
    <row r="656" ht="14.25" customHeight="1"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</row>
    <row r="657" ht="14.25" customHeight="1"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</row>
    <row r="658" ht="14.25" customHeight="1"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</row>
    <row r="659" ht="14.25" customHeight="1"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</row>
    <row r="660" ht="14.25" customHeight="1"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</row>
    <row r="661" ht="14.25" customHeight="1"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</row>
    <row r="662" ht="14.25" customHeight="1"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</row>
    <row r="663" ht="14.25" customHeight="1"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</row>
    <row r="664" ht="14.25" customHeight="1"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</row>
    <row r="665" ht="14.25" customHeight="1"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</row>
    <row r="666" ht="14.25" customHeight="1"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</row>
    <row r="667" ht="14.25" customHeight="1"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</row>
    <row r="668" ht="14.25" customHeight="1"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</row>
    <row r="669" ht="14.25" customHeight="1"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</row>
    <row r="670" ht="14.25" customHeight="1"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</row>
    <row r="671" ht="14.25" customHeight="1"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</row>
    <row r="672" ht="14.25" customHeight="1"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</row>
    <row r="673" ht="14.25" customHeight="1"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</row>
    <row r="674" ht="14.25" customHeight="1"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</row>
    <row r="675" ht="14.25" customHeight="1"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</row>
    <row r="676" ht="14.25" customHeight="1"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</row>
    <row r="677" ht="14.25" customHeight="1"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</row>
    <row r="678" ht="14.25" customHeight="1"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</row>
    <row r="679" ht="14.25" customHeight="1"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</row>
    <row r="680" ht="14.25" customHeight="1"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</row>
    <row r="681" ht="14.25" customHeight="1"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</row>
    <row r="682" ht="14.25" customHeight="1"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</row>
    <row r="683" ht="14.25" customHeight="1"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</row>
    <row r="684" ht="14.25" customHeight="1"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</row>
    <row r="685" ht="14.25" customHeight="1"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</row>
    <row r="686" ht="14.25" customHeight="1"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</row>
    <row r="687" ht="14.25" customHeight="1"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</row>
    <row r="688" ht="14.25" customHeight="1"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</row>
    <row r="689" ht="14.25" customHeight="1"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</row>
    <row r="690" ht="14.25" customHeight="1"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</row>
    <row r="691" ht="14.25" customHeight="1"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</row>
    <row r="692" ht="14.25" customHeight="1"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</row>
    <row r="693" ht="14.25" customHeight="1"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</row>
    <row r="694" ht="14.25" customHeight="1"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</row>
    <row r="695" ht="14.25" customHeight="1"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</row>
    <row r="696" ht="14.25" customHeight="1"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</row>
    <row r="697" ht="14.25" customHeight="1"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</row>
    <row r="698" ht="14.25" customHeight="1"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</row>
    <row r="699" ht="14.25" customHeight="1"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</row>
    <row r="700" ht="14.25" customHeight="1"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</row>
    <row r="701" ht="14.25" customHeight="1"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</row>
    <row r="702" ht="14.25" customHeight="1"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</row>
    <row r="703" ht="14.25" customHeight="1"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</row>
    <row r="704" ht="14.25" customHeight="1"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</row>
    <row r="705" ht="14.25" customHeight="1"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</row>
    <row r="706" ht="14.25" customHeight="1"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</row>
    <row r="707" ht="14.25" customHeight="1"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</row>
    <row r="708" ht="14.25" customHeight="1"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</row>
    <row r="709" ht="14.25" customHeight="1"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</row>
    <row r="710" ht="14.25" customHeight="1"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</row>
    <row r="711" ht="14.25" customHeight="1"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</row>
    <row r="712" ht="14.25" customHeight="1"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</row>
    <row r="713" ht="14.25" customHeight="1"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</row>
    <row r="714" ht="14.25" customHeight="1"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</row>
    <row r="715" ht="14.25" customHeight="1"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</row>
    <row r="716" ht="14.25" customHeight="1"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</row>
    <row r="717" ht="14.25" customHeight="1"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</row>
    <row r="718" ht="14.25" customHeight="1"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</row>
    <row r="719" ht="14.25" customHeight="1"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</row>
    <row r="720" ht="14.25" customHeight="1"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</row>
    <row r="721" ht="14.25" customHeight="1"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</row>
    <row r="722" ht="14.25" customHeight="1"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</row>
    <row r="723" ht="14.25" customHeight="1"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</row>
    <row r="724" ht="14.25" customHeight="1"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</row>
    <row r="725" ht="14.25" customHeight="1"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</row>
    <row r="726" ht="14.25" customHeight="1"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</row>
    <row r="727" ht="14.25" customHeight="1"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</row>
    <row r="728" ht="14.25" customHeight="1"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</row>
    <row r="729" ht="14.25" customHeight="1"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</row>
    <row r="730" ht="14.25" customHeight="1"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</row>
    <row r="731" ht="14.25" customHeight="1"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</row>
    <row r="732" ht="14.25" customHeight="1"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</row>
    <row r="733" ht="14.25" customHeight="1"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</row>
    <row r="734" ht="14.25" customHeight="1"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</row>
    <row r="735" ht="14.25" customHeight="1"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</row>
    <row r="736" ht="14.25" customHeight="1"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</row>
    <row r="737" ht="14.25" customHeight="1"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</row>
    <row r="738" ht="14.25" customHeight="1"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</row>
    <row r="739" ht="14.25" customHeight="1"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</row>
    <row r="740" ht="14.25" customHeight="1"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</row>
    <row r="741" ht="14.25" customHeight="1"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</row>
    <row r="742" ht="14.25" customHeight="1"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</row>
    <row r="743" ht="14.25" customHeight="1"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</row>
    <row r="744" ht="14.25" customHeight="1"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</row>
    <row r="745" ht="14.25" customHeight="1"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</row>
    <row r="746" ht="14.25" customHeight="1"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</row>
    <row r="747" ht="14.25" customHeight="1"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</row>
    <row r="748" ht="14.25" customHeight="1"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</row>
    <row r="749" ht="14.25" customHeight="1"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</row>
    <row r="750" ht="14.25" customHeight="1"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</row>
    <row r="751" ht="14.25" customHeight="1"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</row>
    <row r="752" ht="14.25" customHeight="1"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</row>
    <row r="753" ht="14.25" customHeight="1"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</row>
    <row r="754" ht="14.25" customHeight="1"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</row>
    <row r="755" ht="14.25" customHeight="1"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</row>
    <row r="756" ht="14.25" customHeight="1"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</row>
    <row r="757" ht="14.25" customHeight="1"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</row>
    <row r="758" ht="14.25" customHeight="1"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</row>
    <row r="759" ht="14.25" customHeight="1"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</row>
    <row r="760" ht="14.25" customHeight="1"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</row>
    <row r="761" ht="14.25" customHeight="1"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</row>
    <row r="762" ht="14.25" customHeight="1"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</row>
    <row r="763" ht="14.25" customHeight="1"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</row>
    <row r="764" ht="14.25" customHeight="1"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</row>
    <row r="765" ht="14.25" customHeight="1"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</row>
    <row r="766" ht="14.25" customHeight="1"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</row>
    <row r="767" ht="14.25" customHeight="1"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</row>
    <row r="768" ht="14.25" customHeight="1"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</row>
    <row r="769" ht="14.25" customHeight="1"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</row>
    <row r="770" ht="14.25" customHeight="1"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</row>
    <row r="771" ht="14.25" customHeight="1"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</row>
    <row r="772" ht="14.25" customHeight="1"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</row>
    <row r="773" ht="14.25" customHeight="1"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</row>
    <row r="774" ht="14.25" customHeight="1"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</row>
    <row r="775" ht="14.25" customHeight="1"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</row>
    <row r="776" ht="14.25" customHeight="1"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</row>
    <row r="777" ht="14.25" customHeight="1"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</row>
    <row r="778" ht="14.25" customHeight="1"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</row>
    <row r="779" ht="14.25" customHeight="1"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</row>
    <row r="780" ht="14.25" customHeight="1"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</row>
    <row r="781" ht="14.25" customHeight="1"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</row>
    <row r="782" ht="14.25" customHeight="1"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</row>
    <row r="783" ht="14.25" customHeight="1"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</row>
    <row r="784" ht="14.25" customHeight="1"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</row>
    <row r="785" ht="14.25" customHeight="1"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</row>
    <row r="786" ht="14.25" customHeight="1"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</row>
    <row r="787" ht="14.25" customHeight="1"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</row>
    <row r="788" ht="14.25" customHeight="1"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</row>
    <row r="789" ht="14.25" customHeight="1"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</row>
    <row r="790" ht="14.25" customHeight="1"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</row>
    <row r="791" ht="14.25" customHeight="1"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</row>
    <row r="792" ht="14.25" customHeight="1"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</row>
    <row r="793" ht="14.25" customHeight="1"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</row>
    <row r="794" ht="14.25" customHeight="1"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</row>
    <row r="795" ht="14.25" customHeight="1"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</row>
    <row r="796" ht="14.25" customHeight="1"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</row>
    <row r="797" ht="14.25" customHeight="1"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</row>
    <row r="798" ht="14.25" customHeight="1"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</row>
    <row r="799" ht="14.25" customHeight="1"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</row>
    <row r="800" ht="14.25" customHeight="1"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</row>
    <row r="801" ht="14.25" customHeight="1"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</row>
    <row r="802" ht="14.25" customHeight="1"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</row>
    <row r="803" ht="14.25" customHeight="1"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</row>
    <row r="804" ht="14.25" customHeight="1"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</row>
    <row r="805" ht="14.25" customHeight="1"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</row>
    <row r="806" ht="14.25" customHeight="1"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</row>
    <row r="807" ht="14.25" customHeight="1"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</row>
    <row r="808" ht="14.25" customHeight="1"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</row>
    <row r="809" ht="14.25" customHeight="1"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</row>
    <row r="810" ht="14.25" customHeight="1"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</row>
    <row r="811" ht="14.25" customHeight="1"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</row>
    <row r="812" ht="14.25" customHeight="1"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</row>
    <row r="813" ht="14.25" customHeight="1"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</row>
    <row r="814" ht="14.25" customHeight="1"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</row>
    <row r="815" ht="14.25" customHeight="1"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</row>
    <row r="816" ht="14.25" customHeight="1"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</row>
    <row r="817" ht="14.25" customHeight="1"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</row>
    <row r="818" ht="14.25" customHeight="1"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</row>
    <row r="819" ht="14.25" customHeight="1"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</row>
    <row r="820" ht="14.25" customHeight="1"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</row>
    <row r="821" ht="14.25" customHeight="1"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</row>
    <row r="822" ht="14.25" customHeight="1"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</row>
    <row r="823" ht="14.25" customHeight="1"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</row>
    <row r="824" ht="14.25" customHeight="1"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</row>
    <row r="825" ht="14.25" customHeight="1"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</row>
    <row r="826" ht="14.25" customHeight="1"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</row>
    <row r="827" ht="14.25" customHeight="1"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</row>
    <row r="828" ht="14.25" customHeight="1"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</row>
    <row r="829" ht="14.25" customHeight="1"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</row>
    <row r="830" ht="14.25" customHeight="1"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</row>
    <row r="831" ht="14.25" customHeight="1"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</row>
    <row r="832" ht="14.25" customHeight="1"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</row>
    <row r="833" ht="14.25" customHeight="1"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</row>
    <row r="834" ht="14.25" customHeight="1"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</row>
    <row r="835" ht="14.25" customHeight="1"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</row>
    <row r="836" ht="14.25" customHeight="1"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</row>
    <row r="837" ht="14.25" customHeight="1"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</row>
    <row r="838" ht="14.25" customHeight="1"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</row>
    <row r="839" ht="14.25" customHeight="1"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</row>
    <row r="840" ht="14.25" customHeight="1"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</row>
    <row r="841" ht="14.25" customHeight="1"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</row>
    <row r="842" ht="14.25" customHeight="1"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</row>
    <row r="843" ht="14.25" customHeight="1"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</row>
    <row r="844" ht="14.25" customHeight="1"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</row>
    <row r="845" ht="14.25" customHeight="1"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</row>
    <row r="846" ht="14.25" customHeight="1"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</row>
    <row r="847" ht="14.25" customHeight="1"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</row>
    <row r="848" ht="14.25" customHeight="1"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</row>
    <row r="849" ht="14.25" customHeight="1"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</row>
    <row r="850" ht="14.25" customHeight="1"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</row>
    <row r="851" ht="14.25" customHeight="1"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</row>
    <row r="852" ht="14.25" customHeight="1"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</row>
    <row r="853" ht="14.25" customHeight="1"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  <c r="AA853" s="90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</row>
    <row r="854" ht="14.25" customHeight="1"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</row>
    <row r="855" ht="14.25" customHeight="1"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</row>
    <row r="856" ht="14.25" customHeight="1"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</row>
    <row r="857" ht="14.25" customHeight="1"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</row>
    <row r="858" ht="14.25" customHeight="1"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</row>
    <row r="859" ht="14.25" customHeight="1"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</row>
    <row r="860" ht="14.25" customHeight="1"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</row>
    <row r="861" ht="14.25" customHeight="1"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</row>
    <row r="862" ht="14.25" customHeight="1"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</row>
    <row r="863" ht="14.25" customHeight="1"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</row>
    <row r="864" ht="14.25" customHeight="1"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</row>
    <row r="865" ht="14.25" customHeight="1"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</row>
    <row r="866" ht="14.25" customHeight="1"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</row>
    <row r="867" ht="14.25" customHeight="1"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</row>
    <row r="868" ht="14.25" customHeight="1"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</row>
    <row r="869" ht="14.25" customHeight="1"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</row>
    <row r="870" ht="14.25" customHeight="1"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</row>
    <row r="871" ht="14.25" customHeight="1"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</row>
    <row r="872" ht="14.25" customHeight="1"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</row>
    <row r="873" ht="14.25" customHeight="1"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</row>
    <row r="874" ht="14.25" customHeight="1"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</row>
    <row r="875" ht="14.25" customHeight="1"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</row>
    <row r="876" ht="14.25" customHeight="1"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</row>
    <row r="877" ht="14.25" customHeight="1"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</row>
    <row r="878" ht="14.25" customHeight="1"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</row>
    <row r="879" ht="14.25" customHeight="1"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</row>
    <row r="880" ht="14.25" customHeight="1"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</row>
    <row r="881" ht="14.25" customHeight="1"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</row>
    <row r="882" ht="14.25" customHeight="1"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</row>
    <row r="883" ht="14.25" customHeight="1"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</row>
    <row r="884" ht="14.25" customHeight="1"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</row>
    <row r="885" ht="14.25" customHeight="1"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</row>
    <row r="886" ht="14.25" customHeight="1"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</row>
    <row r="887" ht="14.25" customHeight="1"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</row>
    <row r="888" ht="14.25" customHeight="1"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</row>
    <row r="889" ht="14.25" customHeight="1"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</row>
    <row r="890" ht="14.25" customHeight="1"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</row>
    <row r="891" ht="14.25" customHeight="1"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</row>
    <row r="892" ht="14.25" customHeight="1"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</row>
    <row r="893" ht="14.25" customHeight="1"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</row>
    <row r="894" ht="14.25" customHeight="1"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</row>
    <row r="895" ht="14.25" customHeight="1"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</row>
    <row r="896" ht="14.25" customHeight="1"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</row>
    <row r="897" ht="14.25" customHeight="1"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</row>
    <row r="898" ht="14.25" customHeight="1"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</row>
    <row r="899" ht="14.25" customHeight="1"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</row>
    <row r="900" ht="14.25" customHeight="1"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</row>
    <row r="901" ht="14.25" customHeight="1"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</row>
    <row r="902" ht="14.25" customHeight="1"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</row>
    <row r="903" ht="14.25" customHeight="1"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</row>
    <row r="904" ht="14.25" customHeight="1"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</row>
    <row r="905" ht="14.25" customHeight="1"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</row>
    <row r="906" ht="14.25" customHeight="1"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</row>
    <row r="907" ht="14.25" customHeight="1"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</row>
    <row r="908" ht="14.25" customHeight="1"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</row>
    <row r="909" ht="14.25" customHeight="1"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</row>
    <row r="910" ht="14.25" customHeight="1"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</row>
    <row r="911" ht="14.25" customHeight="1"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</row>
    <row r="912" ht="14.25" customHeight="1"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</row>
    <row r="913" ht="14.25" customHeight="1"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</row>
    <row r="914" ht="14.25" customHeight="1"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</row>
    <row r="915" ht="14.25" customHeight="1"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</row>
    <row r="916" ht="14.25" customHeight="1"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</row>
    <row r="917" ht="14.25" customHeight="1"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</row>
    <row r="918" ht="14.25" customHeight="1"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</row>
    <row r="919" ht="14.25" customHeight="1"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</row>
    <row r="920" ht="14.25" customHeight="1"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</row>
    <row r="921" ht="14.25" customHeight="1"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</row>
    <row r="922" ht="14.25" customHeight="1"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</row>
    <row r="923" ht="14.25" customHeight="1"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</row>
    <row r="924" ht="14.25" customHeight="1"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</row>
    <row r="925" ht="14.25" customHeight="1"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</row>
    <row r="926" ht="14.25" customHeight="1"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</row>
    <row r="927" ht="14.25" customHeight="1"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</row>
    <row r="928" ht="14.25" customHeight="1"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</row>
    <row r="929" ht="14.25" customHeight="1"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</row>
    <row r="930" ht="14.25" customHeight="1"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</row>
    <row r="931" ht="14.25" customHeight="1"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</row>
    <row r="932" ht="14.25" customHeight="1"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</row>
    <row r="933" ht="14.25" customHeight="1"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</row>
    <row r="934" ht="14.25" customHeight="1"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</row>
    <row r="935" ht="14.25" customHeight="1"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</row>
    <row r="936" ht="14.25" customHeight="1"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</row>
    <row r="937" ht="14.25" customHeight="1"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</row>
    <row r="938" ht="14.25" customHeight="1"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</row>
    <row r="939" ht="14.25" customHeight="1"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</row>
    <row r="940" ht="14.25" customHeight="1"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</row>
    <row r="941" ht="14.25" customHeight="1"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</row>
    <row r="942" ht="14.25" customHeight="1"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</row>
    <row r="943" ht="14.25" customHeight="1"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</row>
    <row r="944" ht="14.25" customHeight="1"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</row>
    <row r="945" ht="14.25" customHeight="1"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</row>
    <row r="946" ht="14.25" customHeight="1"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</row>
    <row r="947" ht="14.25" customHeight="1"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</row>
    <row r="948" ht="14.25" customHeight="1"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</row>
    <row r="949" ht="14.25" customHeight="1"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</row>
    <row r="950" ht="14.25" customHeight="1"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</row>
    <row r="951" ht="14.25" customHeight="1"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</row>
    <row r="952" ht="14.25" customHeight="1"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</row>
    <row r="953" ht="14.25" customHeight="1"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</row>
    <row r="954" ht="14.25" customHeight="1"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</row>
    <row r="955" ht="14.25" customHeight="1"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</row>
    <row r="956" ht="14.25" customHeight="1"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</row>
    <row r="957" ht="14.25" customHeight="1"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</row>
    <row r="958" ht="14.25" customHeight="1"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</row>
    <row r="959" ht="14.25" customHeight="1"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</row>
    <row r="960" ht="14.25" customHeight="1"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</row>
    <row r="961" ht="14.25" customHeight="1"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</row>
    <row r="962" ht="14.25" customHeight="1"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</row>
    <row r="963" ht="14.25" customHeight="1"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</row>
    <row r="964" ht="14.25" customHeight="1"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</row>
    <row r="965" ht="14.25" customHeight="1"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</row>
    <row r="966" ht="14.25" customHeight="1"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</row>
    <row r="967" ht="14.25" customHeight="1"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</row>
    <row r="968" ht="14.25" customHeight="1"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</row>
    <row r="969" ht="14.25" customHeight="1"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</row>
    <row r="970" ht="14.25" customHeight="1"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</row>
    <row r="971" ht="14.25" customHeight="1"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</row>
    <row r="972" ht="14.25" customHeight="1"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</row>
    <row r="973" ht="14.25" customHeight="1"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</row>
    <row r="974" ht="14.25" customHeight="1"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</row>
    <row r="975" ht="14.25" customHeight="1"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</row>
    <row r="976" ht="14.25" customHeight="1"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</row>
    <row r="977" ht="14.25" customHeight="1"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</row>
    <row r="978" ht="14.25" customHeight="1"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</row>
    <row r="979" ht="14.25" customHeight="1"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</row>
    <row r="980" ht="14.25" customHeight="1"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</row>
    <row r="981" ht="14.25" customHeight="1"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</row>
    <row r="982" ht="14.25" customHeight="1"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</row>
    <row r="983" ht="14.25" customHeight="1"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</row>
    <row r="984" ht="14.25" customHeight="1"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</row>
    <row r="985" ht="14.25" customHeight="1"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</row>
    <row r="986" ht="14.25" customHeight="1"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</row>
    <row r="987" ht="14.25" customHeight="1"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</row>
    <row r="988" ht="14.25" customHeight="1"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</row>
    <row r="989" ht="14.25" customHeight="1"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</row>
    <row r="990" ht="14.25" customHeight="1"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</row>
    <row r="991" ht="14.25" customHeight="1"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</row>
    <row r="992" ht="14.25" customHeight="1"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</row>
    <row r="993" ht="14.25" customHeight="1"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</row>
    <row r="994" ht="14.25" customHeight="1"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</row>
    <row r="995" ht="14.25" customHeight="1"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</row>
    <row r="996" ht="14.25" customHeight="1"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</row>
    <row r="997" ht="14.25" customHeight="1"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</row>
    <row r="998" ht="14.25" customHeight="1"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</row>
    <row r="999" ht="14.25" customHeight="1"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</row>
    <row r="1000" ht="14.25" customHeight="1"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</row>
  </sheetData>
  <mergeCells count="93">
    <mergeCell ref="B21:C22"/>
    <mergeCell ref="B23:C24"/>
    <mergeCell ref="D23:D24"/>
    <mergeCell ref="E23:E24"/>
    <mergeCell ref="F23:F24"/>
    <mergeCell ref="B25:C26"/>
    <mergeCell ref="D25:D26"/>
    <mergeCell ref="B27:C28"/>
    <mergeCell ref="D27:D28"/>
    <mergeCell ref="E27:E28"/>
    <mergeCell ref="F27:F28"/>
    <mergeCell ref="D29:D30"/>
    <mergeCell ref="E29:E30"/>
    <mergeCell ref="F29:F30"/>
    <mergeCell ref="B29:C30"/>
    <mergeCell ref="B48:E48"/>
    <mergeCell ref="B49:E49"/>
    <mergeCell ref="B50:C50"/>
    <mergeCell ref="D51:D52"/>
    <mergeCell ref="E51:E52"/>
    <mergeCell ref="F51:F52"/>
    <mergeCell ref="E55:E56"/>
    <mergeCell ref="F55:F56"/>
    <mergeCell ref="B57:C58"/>
    <mergeCell ref="D57:D58"/>
    <mergeCell ref="E57:E58"/>
    <mergeCell ref="F57:F58"/>
    <mergeCell ref="B59:C60"/>
    <mergeCell ref="D59:D60"/>
    <mergeCell ref="E59:E60"/>
    <mergeCell ref="F59:F60"/>
    <mergeCell ref="B51:C52"/>
    <mergeCell ref="B53:C54"/>
    <mergeCell ref="D53:D54"/>
    <mergeCell ref="E53:E54"/>
    <mergeCell ref="F53:F54"/>
    <mergeCell ref="B55:C56"/>
    <mergeCell ref="D55:D56"/>
    <mergeCell ref="AA48:AD48"/>
    <mergeCell ref="AA49:AD49"/>
    <mergeCell ref="AA50:AB50"/>
    <mergeCell ref="AA51:AB52"/>
    <mergeCell ref="AC51:AC52"/>
    <mergeCell ref="AD51:AD52"/>
    <mergeCell ref="AE51:AE52"/>
    <mergeCell ref="AA59:AB60"/>
    <mergeCell ref="AC59:AC60"/>
    <mergeCell ref="AD59:AD60"/>
    <mergeCell ref="AE59:AE60"/>
    <mergeCell ref="AA53:AB54"/>
    <mergeCell ref="AC53:AC54"/>
    <mergeCell ref="AD53:AD54"/>
    <mergeCell ref="AE53:AE54"/>
    <mergeCell ref="AC55:AC56"/>
    <mergeCell ref="AD55:AD56"/>
    <mergeCell ref="AE55:AE56"/>
    <mergeCell ref="C13:F14"/>
    <mergeCell ref="B18:E18"/>
    <mergeCell ref="AA18:AD18"/>
    <mergeCell ref="B19:E19"/>
    <mergeCell ref="AA19:AD19"/>
    <mergeCell ref="B20:C20"/>
    <mergeCell ref="AA20:AB20"/>
    <mergeCell ref="D21:D22"/>
    <mergeCell ref="E21:E22"/>
    <mergeCell ref="F21:F22"/>
    <mergeCell ref="AA21:AB22"/>
    <mergeCell ref="AC21:AC22"/>
    <mergeCell ref="AD21:AD22"/>
    <mergeCell ref="AE21:AE22"/>
    <mergeCell ref="E25:E26"/>
    <mergeCell ref="F25:F26"/>
    <mergeCell ref="AA23:AB24"/>
    <mergeCell ref="AC23:AC24"/>
    <mergeCell ref="AD23:AD24"/>
    <mergeCell ref="AE23:AE24"/>
    <mergeCell ref="AC25:AC26"/>
    <mergeCell ref="AD25:AD26"/>
    <mergeCell ref="AE25:AE26"/>
    <mergeCell ref="AD29:AD30"/>
    <mergeCell ref="AE29:AE30"/>
    <mergeCell ref="AA25:AB26"/>
    <mergeCell ref="AA27:AB28"/>
    <mergeCell ref="AC27:AC28"/>
    <mergeCell ref="AD27:AD28"/>
    <mergeCell ref="AE27:AE28"/>
    <mergeCell ref="AA29:AB30"/>
    <mergeCell ref="AC29:AC30"/>
    <mergeCell ref="AA55:AB56"/>
    <mergeCell ref="AA57:AB58"/>
    <mergeCell ref="AC57:AC58"/>
    <mergeCell ref="AD57:AD58"/>
    <mergeCell ref="AE57:AE58"/>
  </mergeCells>
  <conditionalFormatting sqref="AE48">
    <cfRule type="expression" dxfId="12" priority="1">
      <formula>$F$18=""</formula>
    </cfRule>
  </conditionalFormatting>
  <conditionalFormatting sqref="AE48">
    <cfRule type="expression" dxfId="1" priority="2">
      <formula>OR(AE48=1,AE48&gt;1)</formula>
    </cfRule>
  </conditionalFormatting>
  <conditionalFormatting sqref="AE48">
    <cfRule type="expression" dxfId="11" priority="3">
      <formula>AE48&gt;=0.7</formula>
    </cfRule>
  </conditionalFormatting>
  <conditionalFormatting sqref="AE48">
    <cfRule type="expression" dxfId="0" priority="4">
      <formula>AE48&lt;0.7</formula>
    </cfRule>
  </conditionalFormatting>
  <conditionalFormatting sqref="F48">
    <cfRule type="expression" dxfId="12" priority="5">
      <formula>$F$18=""</formula>
    </cfRule>
  </conditionalFormatting>
  <conditionalFormatting sqref="F48">
    <cfRule type="expression" dxfId="1" priority="6">
      <formula>OR(F48=1,F48&gt;1)</formula>
    </cfRule>
  </conditionalFormatting>
  <conditionalFormatting sqref="F48">
    <cfRule type="expression" dxfId="11" priority="7">
      <formula>F48&gt;=0.7</formula>
    </cfRule>
  </conditionalFormatting>
  <conditionalFormatting sqref="F48">
    <cfRule type="expression" dxfId="0" priority="8">
      <formula>F48&lt;0.7</formula>
    </cfRule>
  </conditionalFormatting>
  <conditionalFormatting sqref="AE18">
    <cfRule type="expression" dxfId="12" priority="9">
      <formula>$F$18=""</formula>
    </cfRule>
  </conditionalFormatting>
  <conditionalFormatting sqref="AE18">
    <cfRule type="expression" dxfId="1" priority="10">
      <formula>OR(AE18=1,AE18&gt;1)</formula>
    </cfRule>
  </conditionalFormatting>
  <conditionalFormatting sqref="AE18">
    <cfRule type="expression" dxfId="11" priority="11">
      <formula>AE18&gt;=0.7</formula>
    </cfRule>
  </conditionalFormatting>
  <conditionalFormatting sqref="AE18">
    <cfRule type="expression" dxfId="0" priority="12">
      <formula>AE18&lt;0.7</formula>
    </cfRule>
  </conditionalFormatting>
  <conditionalFormatting sqref="B13:B14">
    <cfRule type="expression" dxfId="13" priority="13">
      <formula>$B$14&gt;=1</formula>
    </cfRule>
  </conditionalFormatting>
  <conditionalFormatting sqref="B13:B14">
    <cfRule type="expression" dxfId="14" priority="14">
      <formula>$B$14&lt;0.7</formula>
    </cfRule>
  </conditionalFormatting>
  <conditionalFormatting sqref="B13:B14">
    <cfRule type="expression" dxfId="15" priority="15">
      <formula>$B$14&lt;1</formula>
    </cfRule>
  </conditionalFormatting>
  <conditionalFormatting sqref="F18">
    <cfRule type="expression" dxfId="12" priority="16">
      <formula>$F$18=""</formula>
    </cfRule>
  </conditionalFormatting>
  <conditionalFormatting sqref="F18">
    <cfRule type="expression" dxfId="1" priority="17">
      <formula>OR(F18=1,F18&gt;1)</formula>
    </cfRule>
  </conditionalFormatting>
  <conditionalFormatting sqref="F18">
    <cfRule type="expression" dxfId="11" priority="18">
      <formula>F18&gt;=0.7</formula>
    </cfRule>
  </conditionalFormatting>
  <conditionalFormatting sqref="F18">
    <cfRule type="expression" dxfId="0" priority="19">
      <formula>F18&lt;0.7</formula>
    </cfRule>
  </conditionalFormatting>
  <printOptions/>
  <pageMargins bottom="0.7875" footer="0.0" header="0.0" left="0.511805555555556" right="0.511805555555556" top="0.78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ySplit="11.0" topLeftCell="A12" activePane="bottomLeft" state="frozen"/>
      <selection activeCell="B13" sqref="B13" pane="bottomLeft"/>
    </sheetView>
  </sheetViews>
  <sheetFormatPr customHeight="1" defaultColWidth="14.43" defaultRowHeight="15.0"/>
  <cols>
    <col customWidth="1" min="1" max="1" width="2.57"/>
    <col customWidth="1" min="2" max="26" width="8.86"/>
  </cols>
  <sheetData>
    <row r="1" ht="14.25" customHeight="1"/>
    <row r="2" ht="14.25" customHeight="1"/>
    <row r="3" ht="14.2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.5" customHeight="1"/>
    <row r="9" ht="30.0" customHeight="1"/>
    <row r="10" ht="34.5" customHeight="1"/>
    <row r="11" ht="4.5" customHeight="1"/>
    <row r="12" ht="30.0" customHeight="1">
      <c r="B12" s="170"/>
    </row>
    <row r="13" ht="4.5" customHeight="1">
      <c r="B13" s="170"/>
    </row>
    <row r="14" ht="30.0" customHeight="1">
      <c r="B14" s="171">
        <f>Parametros!L3</f>
        <v>28</v>
      </c>
      <c r="C14" s="172"/>
      <c r="D14" s="173" t="s">
        <v>191</v>
      </c>
      <c r="E14" s="174"/>
      <c r="F14" s="172"/>
    </row>
    <row r="15" ht="30.0" customHeight="1">
      <c r="B15" s="175"/>
      <c r="C15" s="176"/>
      <c r="D15" s="175"/>
      <c r="E15" s="177"/>
      <c r="F15" s="176"/>
    </row>
    <row r="16" ht="30.0" customHeight="1">
      <c r="B16" s="171">
        <f>Parametros!L5</f>
        <v>18</v>
      </c>
      <c r="C16" s="172"/>
      <c r="D16" s="173" t="s">
        <v>192</v>
      </c>
      <c r="E16" s="174"/>
      <c r="F16" s="172"/>
    </row>
    <row r="17" ht="30.0" customHeight="1">
      <c r="B17" s="175"/>
      <c r="C17" s="176"/>
      <c r="D17" s="175"/>
      <c r="E17" s="177"/>
      <c r="F17" s="176"/>
    </row>
    <row r="18" ht="30.0" customHeight="1">
      <c r="B18" s="171">
        <f>Parametros!L4</f>
        <v>28</v>
      </c>
      <c r="C18" s="172"/>
      <c r="D18" s="173" t="s">
        <v>193</v>
      </c>
      <c r="E18" s="174"/>
      <c r="F18" s="172"/>
    </row>
    <row r="19" ht="30.0" customHeight="1">
      <c r="B19" s="175"/>
      <c r="C19" s="176"/>
      <c r="D19" s="175"/>
      <c r="E19" s="177"/>
      <c r="F19" s="176"/>
    </row>
    <row r="20" ht="30.0" customHeight="1">
      <c r="B20" s="171">
        <f>Parametros!L6</f>
        <v>20</v>
      </c>
      <c r="C20" s="172"/>
      <c r="D20" s="173" t="s">
        <v>194</v>
      </c>
      <c r="E20" s="174"/>
      <c r="F20" s="172"/>
    </row>
    <row r="21" ht="30.0" customHeight="1">
      <c r="B21" s="175"/>
      <c r="C21" s="176"/>
      <c r="D21" s="175"/>
      <c r="E21" s="177"/>
      <c r="F21" s="176"/>
    </row>
    <row r="22" ht="15.0" customHeight="1"/>
    <row r="23" ht="15.0" customHeight="1"/>
    <row r="24" ht="30.0" customHeight="1">
      <c r="B24" s="170"/>
    </row>
    <row r="25" ht="30.0" customHeight="1"/>
    <row r="26" ht="30.0" customHeight="1"/>
    <row r="27" ht="30.0" customHeight="1"/>
    <row r="28" ht="30.0" customHeight="1"/>
    <row r="29" ht="30.0" customHeight="1"/>
    <row r="30" ht="30.0" customHeight="1"/>
    <row r="31" ht="30.0" customHeight="1"/>
    <row r="32" ht="30.0" customHeight="1"/>
    <row r="33" ht="30.0" customHeight="1"/>
    <row r="34" ht="30.0" customHeight="1"/>
    <row r="35" ht="30.0" customHeight="1"/>
    <row r="36" ht="30.0" hidden="1" customHeight="1"/>
    <row r="37" ht="30.0" hidden="1" customHeight="1"/>
    <row r="38" ht="30.0" hidden="1" customHeight="1"/>
    <row r="39" ht="30.0" hidden="1" customHeight="1"/>
    <row r="40" ht="30.0" hidden="1" customHeight="1"/>
    <row r="41" ht="30.0" hidden="1" customHeight="1"/>
    <row r="42" ht="30.0" hidden="1" customHeight="1"/>
    <row r="43" ht="30.0" hidden="1" customHeight="1"/>
    <row r="44" ht="30.0" hidden="1" customHeight="1"/>
    <row r="45" ht="30.0" hidden="1" customHeight="1"/>
    <row r="46" ht="30.0" hidden="1" customHeight="1"/>
    <row r="47" ht="30.0" hidden="1" customHeight="1"/>
    <row r="48" ht="30.0" hidden="1" customHeight="1"/>
    <row r="49" ht="30.0" hidden="1" customHeight="1"/>
    <row r="50" ht="30.0" hidden="1" customHeight="1"/>
    <row r="51" ht="30.0" hidden="1" customHeight="1"/>
    <row r="52" ht="30.0" hidden="1" customHeight="1"/>
    <row r="53" ht="30.0" hidden="1" customHeight="1"/>
    <row r="54" ht="30.0" hidden="1" customHeight="1"/>
    <row r="55" ht="30.0" hidden="1" customHeight="1"/>
    <row r="56" ht="30.0" hidden="1" customHeight="1"/>
    <row r="57" ht="30.0" hidden="1" customHeight="1"/>
    <row r="58" ht="30.0" hidden="1" customHeight="1"/>
    <row r="59" ht="30.0" hidden="1" customHeight="1"/>
    <row r="60" ht="30.0" hidden="1" customHeight="1"/>
    <row r="61" ht="30.0" hidden="1" customHeight="1"/>
    <row r="62" ht="30.0" hidden="1" customHeight="1"/>
    <row r="63" ht="30.0" hidden="1" customHeight="1"/>
    <row r="64" ht="30.0" hidden="1" customHeight="1"/>
    <row r="65" ht="30.0" hidden="1" customHeight="1"/>
    <row r="66" ht="30.0" hidden="1" customHeight="1"/>
    <row r="67" ht="30.0" hidden="1" customHeight="1"/>
    <row r="68" ht="30.0" hidden="1" customHeight="1"/>
    <row r="69" ht="30.0" hidden="1" customHeight="1"/>
    <row r="70" ht="30.0" hidden="1" customHeight="1"/>
    <row r="71" ht="30.0" hidden="1" customHeight="1"/>
    <row r="72" ht="30.0" hidden="1" customHeight="1"/>
    <row r="73" ht="30.0" hidden="1" customHeight="1"/>
    <row r="74" ht="30.0" hidden="1" customHeight="1"/>
    <row r="75" ht="30.0" hidden="1" customHeight="1"/>
    <row r="76" ht="30.0" hidden="1" customHeight="1"/>
    <row r="77" ht="30.0" hidden="1" customHeight="1"/>
    <row r="78" ht="30.0" hidden="1" customHeight="1"/>
    <row r="79" ht="30.0" hidden="1" customHeight="1"/>
    <row r="80" ht="30.0" hidden="1" customHeight="1"/>
    <row r="81" ht="30.0" hidden="1" customHeight="1"/>
    <row r="82" ht="30.0" hidden="1" customHeight="1"/>
    <row r="83" ht="30.0" hidden="1" customHeight="1"/>
    <row r="84" ht="30.0" hidden="1" customHeight="1"/>
    <row r="85" ht="30.0" hidden="1" customHeight="1"/>
    <row r="86" ht="30.0" hidden="1" customHeight="1"/>
    <row r="87" ht="30.0" hidden="1" customHeight="1"/>
    <row r="88" ht="30.0" hidden="1" customHeight="1"/>
    <row r="89" ht="30.0" hidden="1" customHeight="1"/>
    <row r="90" ht="30.0" hidden="1" customHeight="1"/>
    <row r="91" ht="30.0" hidden="1" customHeight="1"/>
    <row r="92" ht="30.0" hidden="1" customHeight="1"/>
    <row r="93" ht="30.0" hidden="1" customHeight="1"/>
    <row r="94" ht="30.0" hidden="1" customHeight="1"/>
    <row r="95" ht="30.0" hidden="1" customHeight="1"/>
    <row r="96" ht="30.0" hidden="1" customHeight="1"/>
    <row r="97" ht="30.0" hidden="1" customHeight="1"/>
    <row r="98" ht="30.0" hidden="1" customHeight="1"/>
    <row r="99" ht="30.0" hidden="1" customHeight="1"/>
    <row r="100" ht="30.0" hidden="1" customHeight="1"/>
    <row r="101" ht="30.0" hidden="1" customHeight="1"/>
    <row r="102" ht="30.0" hidden="1" customHeight="1"/>
    <row r="103" ht="30.0" hidden="1" customHeight="1"/>
    <row r="104" ht="30.0" hidden="1" customHeight="1"/>
    <row r="105" ht="30.0" hidden="1" customHeight="1"/>
    <row r="106" ht="30.0" hidden="1" customHeight="1"/>
    <row r="107" ht="30.0" hidden="1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8">
    <mergeCell ref="B14:C15"/>
    <mergeCell ref="D14:F15"/>
    <mergeCell ref="B16:C17"/>
    <mergeCell ref="D16:F17"/>
    <mergeCell ref="B18:C19"/>
    <mergeCell ref="D18:F19"/>
    <mergeCell ref="B20:C21"/>
    <mergeCell ref="D20:F21"/>
  </mergeCells>
  <printOptions horizontalCentered="1"/>
  <pageMargins bottom="1.0" footer="0.0" header="0.0" left="0.5" right="0.5" top="1.0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47" width="9.14"/>
  </cols>
  <sheetData>
    <row r="1" ht="14.25" customHeight="1">
      <c r="X1" s="41"/>
      <c r="Y1" s="41"/>
      <c r="Z1" s="41"/>
      <c r="AA1" s="41"/>
      <c r="AB1" s="41"/>
    </row>
    <row r="2" ht="14.25" customHeight="1">
      <c r="X2" s="41"/>
      <c r="Y2" s="41"/>
      <c r="Z2" s="41"/>
      <c r="AA2" s="41"/>
      <c r="AB2" s="41"/>
    </row>
    <row r="3" ht="14.25" customHeight="1">
      <c r="X3" s="41"/>
      <c r="Y3" s="41"/>
      <c r="Z3" s="41"/>
      <c r="AA3" s="41"/>
      <c r="AB3" s="41"/>
    </row>
    <row r="4" ht="1.5" customHeight="1">
      <c r="X4" s="41"/>
      <c r="Y4" s="41"/>
      <c r="Z4" s="41"/>
      <c r="AA4" s="41"/>
      <c r="AB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78"/>
      <c r="Y5" s="178"/>
      <c r="Z5" s="178"/>
      <c r="AA5" s="178"/>
      <c r="AB5" s="178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ht="3.0" customHeight="1">
      <c r="X6" s="41"/>
      <c r="Y6" s="41"/>
      <c r="Z6" s="41"/>
      <c r="AA6" s="41"/>
      <c r="AB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78"/>
      <c r="Y7" s="178"/>
      <c r="Z7" s="178"/>
      <c r="AA7" s="178"/>
      <c r="AB7" s="178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ht="1.5" customHeight="1">
      <c r="X8" s="41"/>
      <c r="Y8" s="41"/>
      <c r="Z8" s="41"/>
      <c r="AA8" s="41"/>
      <c r="AB8" s="41"/>
    </row>
    <row r="9" ht="24.75" customHeight="1">
      <c r="X9" s="41"/>
      <c r="Y9" s="41"/>
      <c r="Z9" s="41"/>
      <c r="AA9" s="41"/>
      <c r="AB9" s="41"/>
    </row>
    <row r="10" ht="21.0" customHeight="1">
      <c r="X10" s="41"/>
      <c r="Y10" s="41"/>
      <c r="Z10" s="41"/>
      <c r="AA10" s="41"/>
      <c r="AB10" s="41"/>
    </row>
    <row r="11" ht="9.7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179"/>
      <c r="Y11" s="179"/>
      <c r="Z11" s="179"/>
      <c r="AA11" s="179"/>
      <c r="AB11" s="179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</row>
    <row r="12" ht="45.0" customHeight="1">
      <c r="B12" s="135" t="s">
        <v>195</v>
      </c>
      <c r="M12" s="135" t="s">
        <v>196</v>
      </c>
      <c r="X12" s="41"/>
      <c r="Y12" s="41" t="str">
        <f>PA!B13</f>
        <v>Aumentar: Receitas</v>
      </c>
      <c r="Z12" s="180">
        <f>IF(ISERROR(PA!U13),"",PA!U13)</f>
        <v>69</v>
      </c>
      <c r="AA12" s="180" t="str">
        <f>IF(ISERROR(PA!V13),"",PA!V13)</f>
        <v/>
      </c>
      <c r="AB12" s="41"/>
    </row>
    <row r="13" ht="30.0" customHeight="1">
      <c r="A13" s="41"/>
      <c r="B13" s="41"/>
      <c r="C13" s="41" t="s">
        <v>90</v>
      </c>
      <c r="D13" s="41" t="s">
        <v>91</v>
      </c>
      <c r="E13" s="57"/>
      <c r="F13" s="41"/>
      <c r="G13" s="41"/>
      <c r="H13" s="41"/>
      <c r="I13" s="41"/>
      <c r="J13" s="41"/>
      <c r="K13" s="41"/>
      <c r="L13" s="41"/>
      <c r="M13" s="41" t="s">
        <v>197</v>
      </c>
      <c r="N13" s="41" t="s">
        <v>198</v>
      </c>
      <c r="O13" s="41" t="s">
        <v>199</v>
      </c>
      <c r="P13" s="41" t="s">
        <v>200</v>
      </c>
      <c r="Q13" s="41" t="s">
        <v>201</v>
      </c>
      <c r="R13" s="41"/>
      <c r="S13" s="41"/>
      <c r="T13" s="41"/>
      <c r="U13" s="41"/>
      <c r="V13" s="41"/>
      <c r="W13" s="41"/>
      <c r="X13" s="41"/>
      <c r="Y13" s="41" t="str">
        <f>PA!B14</f>
        <v>Aumentar: Lucratividade</v>
      </c>
      <c r="Z13" s="180">
        <f>IF(ISERROR(PA!U14),"",PA!U14)</f>
        <v>68</v>
      </c>
      <c r="AA13" s="180" t="str">
        <f>IF(ISERROR(PA!V14),"",PA!V14)</f>
        <v/>
      </c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</row>
    <row r="14" ht="30.0" customHeight="1">
      <c r="A14" s="41"/>
      <c r="B14" s="41" t="str">
        <f>EST!B14</f>
        <v>Aumentar: Receitas</v>
      </c>
      <c r="C14" s="41">
        <f>SUM(EST!CB14,EST!BL14,EST!AV14,EST!AF14,EST!P14)</f>
        <v>12050</v>
      </c>
      <c r="D14" s="41">
        <f>SUM(EST!P15,EST!AF15,EST!AV15,EST!BL15,EST!CB15)</f>
        <v>11900</v>
      </c>
      <c r="E14" s="57"/>
      <c r="F14" s="41"/>
      <c r="G14" s="41"/>
      <c r="H14" s="41"/>
      <c r="I14" s="41"/>
      <c r="J14" s="41"/>
      <c r="K14" s="41"/>
      <c r="L14" s="41" t="str">
        <f t="shared" ref="L14:L18" si="1">B14</f>
        <v>Aumentar: Receitas</v>
      </c>
      <c r="M14" s="41">
        <f t="array" ref="M14">SUM(IF($Y$12:$Y$29=$L14,IF($Z$12:$Z$29=0,1,0),0))</f>
        <v>0</v>
      </c>
      <c r="N14" s="41">
        <f t="array" ref="N14">SUM(IF($Y$12:$Y$29=$L14,IF($Z$12:$Z$29=-1,1,0),0))</f>
        <v>0</v>
      </c>
      <c r="O14" s="41">
        <f t="shared" ref="O14:O18" si="2">COUNTIFS($Y$12:$Y$29,$L14,$AA$12:$AA$29,"=2")</f>
        <v>0</v>
      </c>
      <c r="P14" s="41">
        <f t="shared" ref="P14:P18" si="3">COUNTIFS($Y$12:$Y$29,$L14,$AA$12:$AA$29,"&gt;2")</f>
        <v>0</v>
      </c>
      <c r="Q14" s="41">
        <f t="shared" ref="Q14:Q18" si="4">COUNTIFS($Y$12:$Y$29,$L14,$Z$12:$Z$29,"&gt;0")</f>
        <v>1</v>
      </c>
      <c r="R14" s="41"/>
      <c r="S14" s="41"/>
      <c r="T14" s="41"/>
      <c r="U14" s="41"/>
      <c r="V14" s="41"/>
      <c r="W14" s="41"/>
      <c r="X14" s="41"/>
      <c r="Y14" s="41" t="str">
        <f>PA!B15</f>
        <v>Diminuir: Despesas</v>
      </c>
      <c r="Z14" s="180">
        <f>IF(ISERROR(PA!U15),"",PA!U15)</f>
        <v>65</v>
      </c>
      <c r="AA14" s="180" t="str">
        <f>IF(ISERROR(PA!V15),"",PA!V15)</f>
        <v/>
      </c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</row>
    <row r="15" ht="30.0" customHeight="1">
      <c r="A15" s="41"/>
      <c r="B15" s="41" t="str">
        <f>EST!B19</f>
        <v>Aumentar: Lucratividade</v>
      </c>
      <c r="C15" s="41">
        <f>SUM(EST!P19,EST!AF19,EST!AV19,EST!BL19,EST!CB19)</f>
        <v>57</v>
      </c>
      <c r="D15" s="41">
        <f>SUM(EST!CB20,EST!BL20,EST!AV20,EST!AF20,EST!P20)</f>
        <v>59</v>
      </c>
      <c r="E15" s="57"/>
      <c r="F15" s="41"/>
      <c r="G15" s="41"/>
      <c r="H15" s="41"/>
      <c r="I15" s="41"/>
      <c r="J15" s="41"/>
      <c r="K15" s="41"/>
      <c r="L15" s="41" t="str">
        <f t="shared" si="1"/>
        <v>Aumentar: Lucratividade</v>
      </c>
      <c r="M15" s="41">
        <f t="array" ref="M15">SUM(IF($Y$12:$Y$29=$L15,IF($Z$12:$Z$29=0,1,0),0))</f>
        <v>0</v>
      </c>
      <c r="N15" s="41">
        <f t="array" ref="N15">SUM(IF($Y$12:$Y$29=$L15,IF($Z$12:$Z$29=-1,1,0),0))</f>
        <v>0</v>
      </c>
      <c r="O15" s="41">
        <f t="shared" si="2"/>
        <v>0</v>
      </c>
      <c r="P15" s="41">
        <f t="shared" si="3"/>
        <v>0</v>
      </c>
      <c r="Q15" s="41">
        <f t="shared" si="4"/>
        <v>1</v>
      </c>
      <c r="R15" s="41"/>
      <c r="S15" s="41"/>
      <c r="T15" s="41"/>
      <c r="U15" s="41"/>
      <c r="V15" s="41"/>
      <c r="W15" s="41"/>
      <c r="X15" s="41"/>
      <c r="Y15" s="41" t="str">
        <f>PA!B16</f>
        <v/>
      </c>
      <c r="Z15" s="180">
        <f>IF(ISERROR(PA!U16),"",PA!U16)</f>
        <v>1510</v>
      </c>
      <c r="AA15" s="180" t="str">
        <f>IF(ISERROR(PA!V16),"",PA!V16)</f>
        <v/>
      </c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</row>
    <row r="16" ht="30.0" customHeight="1">
      <c r="A16" s="41"/>
      <c r="B16" s="41" t="str">
        <f>EST!B24</f>
        <v>Diminuir: Despesas</v>
      </c>
      <c r="C16" s="41">
        <f>SUM(EST!P24,EST!AF24,EST!AV24,EST!BL24,EST!CB24)</f>
        <v>30</v>
      </c>
      <c r="D16" s="41">
        <f>SUM(EST!CB25,EST!BL25,EST!AV25,EST!AF25,EST!P25)</f>
        <v>27</v>
      </c>
      <c r="E16" s="57"/>
      <c r="F16" s="41"/>
      <c r="G16" s="41"/>
      <c r="H16" s="41"/>
      <c r="I16" s="41"/>
      <c r="J16" s="41"/>
      <c r="K16" s="41"/>
      <c r="L16" s="41" t="str">
        <f t="shared" si="1"/>
        <v>Diminuir: Despesas</v>
      </c>
      <c r="M16" s="41">
        <f t="shared" ref="M16:M18" si="5">SUM(IF($Y$12:$Y$29=$L16,IF($Z$12:$Z$29=0,1,0),0))</f>
        <v>0</v>
      </c>
      <c r="N16" s="41">
        <f t="array" ref="N16">SUM(IF($Y$12:$Y$29=$L16,IF($Z$12:$Z$29=-1,1,0),0))</f>
        <v>0</v>
      </c>
      <c r="O16" s="41">
        <f t="shared" si="2"/>
        <v>0</v>
      </c>
      <c r="P16" s="41">
        <f t="shared" si="3"/>
        <v>0</v>
      </c>
      <c r="Q16" s="41">
        <f t="shared" si="4"/>
        <v>1</v>
      </c>
      <c r="R16" s="41"/>
      <c r="S16" s="41"/>
      <c r="T16" s="41"/>
      <c r="U16" s="41"/>
      <c r="V16" s="41"/>
      <c r="W16" s="41"/>
      <c r="X16" s="41"/>
      <c r="Y16" s="41" t="str">
        <f>PA!B17</f>
        <v/>
      </c>
      <c r="Z16" s="180">
        <f>IF(ISERROR(PA!U17),"",PA!U17)</f>
        <v>1510</v>
      </c>
      <c r="AA16" s="180" t="str">
        <f>IF(ISERROR(PA!V17),"",PA!V17)</f>
        <v/>
      </c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</row>
    <row r="17" ht="30.0" customHeight="1">
      <c r="A17" s="41"/>
      <c r="B17" s="41" t="str">
        <f>EST!B29</f>
        <v/>
      </c>
      <c r="C17" s="41">
        <f>SUM(EST!P29,EST!AF29,EST!AV29,EST!BL29,EST!CB29)</f>
        <v>0</v>
      </c>
      <c r="D17" s="41">
        <f>SUM(EST!CB30,EST!BL30,EST!AV30,EST!AF30,EST!P30)</f>
        <v>0</v>
      </c>
      <c r="E17" s="57"/>
      <c r="F17" s="41"/>
      <c r="G17" s="41"/>
      <c r="H17" s="41"/>
      <c r="I17" s="41"/>
      <c r="J17" s="41"/>
      <c r="K17" s="41"/>
      <c r="L17" s="41" t="str">
        <f t="shared" si="1"/>
        <v/>
      </c>
      <c r="M17" s="41">
        <f t="shared" si="5"/>
        <v>0</v>
      </c>
      <c r="N17" s="41">
        <f t="array" ref="N17">SUM(IF($Y$12:$Y$29=$L17,IF($Z$12:$Z$29=-1,1,0),0))</f>
        <v>0</v>
      </c>
      <c r="O17" s="41">
        <f t="shared" si="2"/>
        <v>0</v>
      </c>
      <c r="P17" s="41">
        <f t="shared" si="3"/>
        <v>0</v>
      </c>
      <c r="Q17" s="41">
        <f t="shared" si="4"/>
        <v>0</v>
      </c>
      <c r="R17" s="41"/>
      <c r="S17" s="41"/>
      <c r="T17" s="41"/>
      <c r="U17" s="41"/>
      <c r="V17" s="41"/>
      <c r="W17" s="41"/>
      <c r="X17" s="41"/>
      <c r="Y17" s="41" t="str">
        <f>PA!B18</f>
        <v/>
      </c>
      <c r="Z17" s="180">
        <f>IF(ISERROR(PA!U18),"",PA!U18)</f>
        <v>1510</v>
      </c>
      <c r="AA17" s="180" t="str">
        <f>IF(ISERROR(PA!V18),"",PA!V18)</f>
        <v/>
      </c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</row>
    <row r="18" ht="30.0" customHeight="1">
      <c r="A18" s="41"/>
      <c r="B18" s="41" t="str">
        <f>EST!B34</f>
        <v/>
      </c>
      <c r="C18" s="41">
        <f>SUM(EST!P34,EST!AF34,EST!AV34,EST!BL34,EST!CB250)</f>
        <v>0</v>
      </c>
      <c r="D18" s="41">
        <f>SUM(EST!CB35,EST!BL35,EST!AV35,EST!AF35,EST!P35)</f>
        <v>0</v>
      </c>
      <c r="E18" s="41"/>
      <c r="F18" s="41"/>
      <c r="G18" s="41"/>
      <c r="H18" s="41"/>
      <c r="I18" s="41"/>
      <c r="J18" s="41"/>
      <c r="K18" s="41"/>
      <c r="L18" s="41" t="str">
        <f t="shared" si="1"/>
        <v/>
      </c>
      <c r="M18" s="41">
        <f t="shared" si="5"/>
        <v>0</v>
      </c>
      <c r="N18" s="41">
        <f t="array" ref="N18">SUM(IF($Y$12:$Y$29=$L18,IF($Z$12:$Z$29=-1,1,0),0))</f>
        <v>0</v>
      </c>
      <c r="O18" s="41">
        <f t="shared" si="2"/>
        <v>0</v>
      </c>
      <c r="P18" s="41">
        <f t="shared" si="3"/>
        <v>0</v>
      </c>
      <c r="Q18" s="41">
        <f t="shared" si="4"/>
        <v>0</v>
      </c>
      <c r="R18" s="41"/>
      <c r="S18" s="41"/>
      <c r="T18" s="41"/>
      <c r="U18" s="41"/>
      <c r="V18" s="41"/>
      <c r="W18" s="41"/>
      <c r="X18" s="41"/>
      <c r="Y18" s="41" t="str">
        <f>PA!B19</f>
        <v/>
      </c>
      <c r="Z18" s="180">
        <f>IF(ISERROR(PA!U19),"",PA!U19)</f>
        <v>1510</v>
      </c>
      <c r="AA18" s="180" t="str">
        <f>IF(ISERROR(PA!V19),"",PA!V19)</f>
        <v/>
      </c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</row>
    <row r="19" ht="30.0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 t="str">
        <f>PA!B20</f>
        <v/>
      </c>
      <c r="Z19" s="180">
        <f>IF(ISERROR(PA!U20),"",PA!U20)</f>
        <v>1510</v>
      </c>
      <c r="AA19" s="180" t="str">
        <f>IF(ISERROR(PA!V20),"",PA!V20)</f>
        <v/>
      </c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</row>
    <row r="20" ht="45.0" customHeight="1">
      <c r="A20" s="181"/>
      <c r="B20" s="182" t="str">
        <f>"Ano 1 - "&amp;B14</f>
        <v>Ano 1 - Aumentar: Receitas</v>
      </c>
      <c r="H20" s="183"/>
      <c r="I20" s="182" t="str">
        <f>"Ano 1 - "&amp;B15</f>
        <v>Ano 1 - Aumentar: Lucratividade</v>
      </c>
      <c r="O20" s="184"/>
      <c r="P20" s="182" t="str">
        <f>"Ano 1 - "&amp;B16</f>
        <v>Ano 1 - Diminuir: Despesas</v>
      </c>
      <c r="V20" s="184"/>
      <c r="W20" s="181"/>
      <c r="X20" s="185"/>
      <c r="Y20" s="185" t="str">
        <f>PA!B21</f>
        <v/>
      </c>
      <c r="Z20" s="186">
        <f>IF(ISERROR(PA!U21),"",PA!U21)</f>
        <v>1510</v>
      </c>
      <c r="AA20" s="186" t="str">
        <f>IF(ISERROR(PA!V21),"",PA!V21)</f>
        <v/>
      </c>
      <c r="AB20" s="185"/>
      <c r="AC20" s="181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  <c r="AP20" s="181"/>
      <c r="AQ20" s="181"/>
      <c r="AR20" s="181"/>
      <c r="AS20" s="181"/>
      <c r="AT20" s="181"/>
      <c r="AU20" s="181"/>
    </row>
    <row r="21" ht="30.0" customHeight="1">
      <c r="X21" s="41"/>
      <c r="Y21" s="41" t="str">
        <f>PA!B22</f>
        <v/>
      </c>
      <c r="Z21" s="180">
        <f>IF(ISERROR(PA!U22),"",PA!U22)</f>
        <v>1510</v>
      </c>
      <c r="AA21" s="180" t="str">
        <f>IF(ISERROR(PA!V22),"",PA!V22)</f>
        <v/>
      </c>
      <c r="AB21" s="41"/>
    </row>
    <row r="22" ht="30.0" customHeight="1">
      <c r="X22" s="41"/>
      <c r="Y22" s="41" t="str">
        <f>PA!B23</f>
        <v/>
      </c>
      <c r="Z22" s="180">
        <f>IF(ISERROR(PA!U23),"",PA!U23)</f>
        <v>1510</v>
      </c>
      <c r="AA22" s="180" t="str">
        <f>IF(ISERROR(PA!V23),"",PA!V23)</f>
        <v/>
      </c>
      <c r="AB22" s="41"/>
    </row>
    <row r="23" ht="30.0" customHeight="1">
      <c r="X23" s="41"/>
      <c r="Y23" s="41" t="str">
        <f>PA!B24</f>
        <v/>
      </c>
      <c r="Z23" s="180">
        <f>IF(ISERROR(PA!U24),"",PA!U24)</f>
        <v>1510</v>
      </c>
      <c r="AA23" s="180" t="str">
        <f>IF(ISERROR(PA!V24),"",PA!V24)</f>
        <v/>
      </c>
      <c r="AB23" s="41"/>
    </row>
    <row r="24" ht="30.0" customHeight="1">
      <c r="X24" s="41"/>
      <c r="Y24" s="41" t="str">
        <f>PA!B25</f>
        <v/>
      </c>
      <c r="Z24" s="180">
        <f>IF(ISERROR(PA!U25),"",PA!U25)</f>
        <v>1510</v>
      </c>
      <c r="AA24" s="180" t="str">
        <f>IF(ISERROR(PA!V25),"",PA!V25)</f>
        <v/>
      </c>
      <c r="AB24" s="41"/>
    </row>
    <row r="25" ht="30.0" customHeight="1">
      <c r="X25" s="41"/>
      <c r="Y25" s="41" t="str">
        <f>PA!B26</f>
        <v/>
      </c>
      <c r="Z25" s="180">
        <f>IF(ISERROR(PA!U26),"",PA!U26)</f>
        <v>1510</v>
      </c>
      <c r="AA25" s="180" t="str">
        <f>IF(ISERROR(PA!V26),"",PA!V26)</f>
        <v/>
      </c>
      <c r="AB25" s="41"/>
    </row>
    <row r="26" ht="30.0" customHeight="1">
      <c r="X26" s="41"/>
      <c r="Y26" s="41" t="str">
        <f>PA!B27</f>
        <v/>
      </c>
      <c r="Z26" s="180">
        <f>IF(ISERROR(PA!U27),"",PA!U27)</f>
        <v>1510</v>
      </c>
      <c r="AA26" s="180" t="str">
        <f>IF(ISERROR(PA!V27),"",PA!V27)</f>
        <v/>
      </c>
      <c r="AB26" s="41"/>
    </row>
    <row r="27" ht="30.0" customHeight="1">
      <c r="X27" s="41"/>
      <c r="Y27" s="41" t="str">
        <f>PA!B28</f>
        <v/>
      </c>
      <c r="Z27" s="180">
        <f>IF(ISERROR(PA!U28),"",PA!U28)</f>
        <v>1510</v>
      </c>
      <c r="AA27" s="180" t="str">
        <f>IF(ISERROR(PA!V28),"",PA!V28)</f>
        <v/>
      </c>
      <c r="AB27" s="41"/>
    </row>
    <row r="28" ht="45.0" customHeight="1">
      <c r="A28" s="181"/>
      <c r="B28" s="182" t="str">
        <f>"Ano 2 - "&amp;$B$14</f>
        <v>Ano 2 - Aumentar: Receitas</v>
      </c>
      <c r="H28" s="184"/>
      <c r="I28" s="182" t="str">
        <f>"Ano 2 - "&amp;$B$15</f>
        <v>Ano 2 - Aumentar: Lucratividade</v>
      </c>
      <c r="O28" s="184"/>
      <c r="P28" s="182" t="str">
        <f>"Ano 2 - "&amp;$B$16</f>
        <v>Ano 2 - Diminuir: Despesas</v>
      </c>
      <c r="V28" s="184"/>
      <c r="W28" s="181"/>
      <c r="X28" s="185"/>
      <c r="Y28" s="185" t="str">
        <f>PA!B29</f>
        <v/>
      </c>
      <c r="Z28" s="186">
        <f>IF(ISERROR(PA!U29),"",PA!U29)</f>
        <v>1510</v>
      </c>
      <c r="AA28" s="186" t="str">
        <f>IF(ISERROR(PA!V29),"",PA!V29)</f>
        <v/>
      </c>
      <c r="AB28" s="185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1"/>
    </row>
    <row r="29" ht="30.0" customHeight="1">
      <c r="X29" s="41"/>
      <c r="Y29" s="41" t="str">
        <f>PA!B30</f>
        <v/>
      </c>
      <c r="Z29" s="180">
        <f>IF(ISERROR(PA!U30),"",PA!U30)</f>
        <v>1510</v>
      </c>
      <c r="AA29" s="180" t="str">
        <f>IF(ISERROR(PA!V30),"",PA!V30)</f>
        <v/>
      </c>
      <c r="AB29" s="41"/>
    </row>
    <row r="30" ht="30.0" customHeight="1">
      <c r="X30" s="41"/>
      <c r="Y30" s="179"/>
      <c r="Z30" s="179"/>
      <c r="AA30" s="179"/>
      <c r="AB30" s="41"/>
    </row>
    <row r="31" ht="30.0" customHeight="1">
      <c r="X31" s="41"/>
      <c r="Y31" s="41"/>
      <c r="Z31" s="41"/>
      <c r="AA31" s="41"/>
      <c r="AB31" s="41"/>
    </row>
    <row r="32" ht="30.0" customHeight="1">
      <c r="X32" s="41"/>
      <c r="Y32" s="41"/>
      <c r="Z32" s="41"/>
      <c r="AA32" s="41"/>
      <c r="AB32" s="41"/>
    </row>
    <row r="33" ht="30.0" customHeight="1">
      <c r="X33" s="41"/>
      <c r="Y33" s="41"/>
      <c r="Z33" s="41"/>
      <c r="AA33" s="41"/>
      <c r="AB33" s="41"/>
    </row>
    <row r="34" ht="30.0" customHeight="1">
      <c r="X34" s="41"/>
      <c r="Y34" s="41"/>
      <c r="Z34" s="41"/>
      <c r="AA34" s="41"/>
      <c r="AB34" s="41"/>
    </row>
    <row r="35" ht="30.0" customHeight="1">
      <c r="X35" s="41"/>
      <c r="Y35" s="41"/>
      <c r="Z35" s="41"/>
      <c r="AA35" s="41"/>
      <c r="AB35" s="41"/>
    </row>
    <row r="36" ht="45.0" customHeight="1">
      <c r="A36" s="181"/>
      <c r="B36" s="182" t="str">
        <f>"Ano 3 - "&amp;$B$14</f>
        <v>Ano 3 - Aumentar: Receitas</v>
      </c>
      <c r="H36" s="184"/>
      <c r="I36" s="182" t="str">
        <f>"Ano 3 - "&amp;$B$15</f>
        <v>Ano 3 - Aumentar: Lucratividade</v>
      </c>
      <c r="O36" s="184"/>
      <c r="P36" s="182" t="str">
        <f>"Ano 3 - "&amp;$B$16</f>
        <v>Ano 3 - Diminuir: Despesas</v>
      </c>
      <c r="V36" s="184"/>
      <c r="W36" s="181"/>
      <c r="X36" s="185"/>
      <c r="Y36" s="185"/>
      <c r="Z36" s="185"/>
      <c r="AA36" s="185"/>
      <c r="AB36" s="185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1"/>
    </row>
    <row r="37" ht="30.0" customHeight="1">
      <c r="X37" s="41"/>
      <c r="Y37" s="41"/>
      <c r="Z37" s="41"/>
      <c r="AA37" s="41"/>
      <c r="AB37" s="41"/>
    </row>
    <row r="38" ht="30.0" customHeight="1">
      <c r="X38" s="41"/>
      <c r="Y38" s="41"/>
      <c r="Z38" s="41"/>
      <c r="AA38" s="41"/>
      <c r="AB38" s="41"/>
    </row>
    <row r="39" ht="30.0" customHeight="1">
      <c r="X39" s="41"/>
      <c r="Y39" s="41"/>
      <c r="Z39" s="41"/>
      <c r="AA39" s="41"/>
      <c r="AB39" s="41"/>
    </row>
    <row r="40" ht="30.0" customHeight="1">
      <c r="X40" s="41"/>
      <c r="Y40" s="41"/>
      <c r="Z40" s="41"/>
      <c r="AA40" s="41"/>
      <c r="AB40" s="41"/>
    </row>
    <row r="41" ht="30.0" customHeight="1">
      <c r="X41" s="41"/>
      <c r="Y41" s="41"/>
      <c r="Z41" s="41"/>
      <c r="AA41" s="41"/>
      <c r="AB41" s="41"/>
    </row>
    <row r="42" ht="30.0" customHeight="1">
      <c r="X42" s="41"/>
      <c r="Y42" s="41"/>
      <c r="Z42" s="41"/>
      <c r="AA42" s="41"/>
      <c r="AB42" s="41"/>
    </row>
    <row r="43" ht="30.0" customHeight="1">
      <c r="X43" s="41"/>
      <c r="Y43" s="41"/>
      <c r="Z43" s="41"/>
      <c r="AA43" s="41"/>
      <c r="AB43" s="41"/>
    </row>
    <row r="44" ht="45.0" customHeight="1">
      <c r="A44" s="181"/>
      <c r="B44" s="182" t="str">
        <f>"Ano 4 - "&amp;$B$14</f>
        <v>Ano 4 - Aumentar: Receitas</v>
      </c>
      <c r="H44" s="181"/>
      <c r="I44" s="182" t="str">
        <f>"Ano 4 - "&amp;$B$15</f>
        <v>Ano 4 - Aumentar: Lucratividade</v>
      </c>
      <c r="O44" s="181"/>
      <c r="P44" s="182" t="str">
        <f>"Ano 4 - "&amp;$B$16</f>
        <v>Ano 4 - Diminuir: Despesas</v>
      </c>
      <c r="V44" s="181"/>
      <c r="W44" s="181"/>
      <c r="X44" s="185"/>
      <c r="Y44" s="185"/>
      <c r="Z44" s="185"/>
      <c r="AA44" s="185"/>
      <c r="AB44" s="185"/>
      <c r="AC44" s="181"/>
      <c r="AD44" s="181"/>
      <c r="AE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</row>
    <row r="45" ht="30.0" customHeight="1">
      <c r="X45" s="41"/>
      <c r="Y45" s="41"/>
      <c r="Z45" s="41"/>
      <c r="AA45" s="41"/>
      <c r="AB45" s="41"/>
    </row>
    <row r="46" ht="30.0" customHeight="1">
      <c r="X46" s="41"/>
      <c r="Y46" s="41"/>
      <c r="Z46" s="41"/>
      <c r="AA46" s="41"/>
      <c r="AB46" s="41"/>
    </row>
    <row r="47" ht="30.0" customHeight="1">
      <c r="X47" s="41"/>
      <c r="Y47" s="41"/>
      <c r="Z47" s="41"/>
      <c r="AA47" s="41"/>
      <c r="AB47" s="41"/>
    </row>
    <row r="48" ht="30.0" customHeight="1">
      <c r="X48" s="41"/>
      <c r="Y48" s="41"/>
      <c r="Z48" s="41"/>
      <c r="AA48" s="41"/>
      <c r="AB48" s="41"/>
    </row>
    <row r="49" ht="30.0" customHeight="1">
      <c r="X49" s="41"/>
      <c r="Y49" s="41"/>
      <c r="Z49" s="41"/>
      <c r="AA49" s="41"/>
      <c r="AB49" s="41"/>
    </row>
    <row r="50" ht="30.0" customHeight="1">
      <c r="X50" s="41"/>
      <c r="Y50" s="41"/>
      <c r="Z50" s="41"/>
      <c r="AA50" s="41"/>
      <c r="AB50" s="41"/>
    </row>
    <row r="51" ht="30.0" customHeight="1">
      <c r="X51" s="41"/>
      <c r="Y51" s="41"/>
      <c r="Z51" s="41"/>
      <c r="AA51" s="41"/>
      <c r="AB51" s="41"/>
    </row>
    <row r="52" ht="45.0" customHeight="1">
      <c r="A52" s="181"/>
      <c r="B52" s="182" t="str">
        <f>"Ano 5 - "&amp;$B$14</f>
        <v>Ano 5 - Aumentar: Receitas</v>
      </c>
      <c r="H52" s="181"/>
      <c r="I52" s="182" t="str">
        <f>"Ano 5 - "&amp;$B$15</f>
        <v>Ano 5 - Aumentar: Lucratividade</v>
      </c>
      <c r="O52" s="181"/>
      <c r="P52" s="182" t="str">
        <f>"Ano 5 - "&amp;$B$16</f>
        <v>Ano 5 - Diminuir: Despesas</v>
      </c>
      <c r="V52" s="181"/>
      <c r="W52" s="181"/>
      <c r="X52" s="185"/>
      <c r="Y52" s="185"/>
      <c r="Z52" s="185"/>
      <c r="AA52" s="185"/>
      <c r="AB52" s="185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</row>
    <row r="53" ht="30.0" customHeight="1">
      <c r="X53" s="41"/>
      <c r="Y53" s="41"/>
      <c r="Z53" s="41"/>
      <c r="AA53" s="41"/>
      <c r="AB53" s="41"/>
    </row>
    <row r="54" ht="30.0" customHeight="1">
      <c r="X54" s="41"/>
      <c r="Y54" s="41"/>
      <c r="Z54" s="41"/>
      <c r="AA54" s="41"/>
      <c r="AB54" s="41"/>
    </row>
    <row r="55" ht="30.0" customHeight="1">
      <c r="X55" s="41"/>
      <c r="Y55" s="41"/>
      <c r="Z55" s="41"/>
      <c r="AA55" s="41"/>
      <c r="AB55" s="41"/>
    </row>
    <row r="56" ht="30.0" customHeight="1">
      <c r="X56" s="41"/>
      <c r="Y56" s="41"/>
      <c r="Z56" s="41"/>
      <c r="AA56" s="41"/>
      <c r="AB56" s="41"/>
    </row>
    <row r="57" ht="30.0" customHeight="1">
      <c r="X57" s="41"/>
      <c r="Y57" s="41"/>
      <c r="Z57" s="41"/>
      <c r="AA57" s="41"/>
      <c r="AB57" s="41"/>
    </row>
    <row r="58" ht="30.0" customHeight="1">
      <c r="X58" s="41"/>
      <c r="Y58" s="41"/>
      <c r="Z58" s="41"/>
      <c r="AA58" s="41"/>
      <c r="AB58" s="41"/>
    </row>
    <row r="59" ht="30.0" customHeight="1">
      <c r="X59" s="41"/>
      <c r="Y59" s="41"/>
      <c r="Z59" s="41"/>
      <c r="AA59" s="41"/>
      <c r="AB59" s="41"/>
    </row>
    <row r="60" ht="30.0" customHeight="1">
      <c r="X60" s="41"/>
      <c r="Y60" s="41"/>
      <c r="Z60" s="41"/>
      <c r="AA60" s="41"/>
      <c r="AB60" s="41"/>
    </row>
    <row r="61" ht="30.0" customHeight="1">
      <c r="A61" s="41"/>
      <c r="B61" s="187" t="str">
        <f>"Ano 1 - "&amp;$B$17</f>
        <v>Ano 1 - </v>
      </c>
      <c r="H61" s="188"/>
      <c r="I61" s="187" t="str">
        <f>"Ano 1 - "&amp;$B$18</f>
        <v>Ano 1 - 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ht="30.0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ht="30.0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</row>
    <row r="64" ht="30.0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</row>
    <row r="65" ht="30.0" customHeight="1">
      <c r="X65" s="41"/>
      <c r="Y65" s="41"/>
      <c r="Z65" s="41"/>
      <c r="AA65" s="41"/>
      <c r="AB65" s="41"/>
    </row>
    <row r="66" ht="30.0" customHeight="1">
      <c r="X66" s="41"/>
      <c r="Y66" s="41"/>
      <c r="Z66" s="41"/>
      <c r="AA66" s="41"/>
      <c r="AB66" s="41"/>
    </row>
    <row r="67" ht="30.0" customHeight="1">
      <c r="X67" s="41"/>
      <c r="Y67" s="41"/>
      <c r="Z67" s="41"/>
      <c r="AA67" s="41"/>
      <c r="AB67" s="41"/>
    </row>
    <row r="68" ht="30.0" customHeight="1">
      <c r="X68" s="41"/>
      <c r="Y68" s="41"/>
      <c r="Z68" s="41"/>
      <c r="AA68" s="41"/>
      <c r="AB68" s="41"/>
    </row>
    <row r="69" ht="30.0" customHeight="1">
      <c r="B69" s="187" t="str">
        <f>"Ano 2 - "&amp;$B$17</f>
        <v>Ano 2 - </v>
      </c>
      <c r="H69" s="188"/>
      <c r="I69" s="187" t="str">
        <f>"Ano 2 - "&amp;$B$18</f>
        <v>Ano 2 - </v>
      </c>
      <c r="X69" s="41"/>
      <c r="Y69" s="41"/>
      <c r="Z69" s="41"/>
      <c r="AA69" s="41"/>
      <c r="AB69" s="41"/>
    </row>
    <row r="70" ht="30.0" customHeight="1">
      <c r="X70" s="41"/>
      <c r="Y70" s="41"/>
      <c r="Z70" s="41"/>
      <c r="AA70" s="41"/>
      <c r="AB70" s="41"/>
    </row>
    <row r="71" ht="30.0" customHeight="1">
      <c r="X71" s="41"/>
      <c r="Y71" s="41"/>
      <c r="Z71" s="41"/>
      <c r="AA71" s="41"/>
      <c r="AB71" s="41"/>
    </row>
    <row r="72" ht="30.0" customHeight="1">
      <c r="X72" s="41"/>
      <c r="Y72" s="41"/>
      <c r="Z72" s="41"/>
      <c r="AA72" s="41"/>
      <c r="AB72" s="41"/>
    </row>
    <row r="73" ht="30.0" customHeight="1">
      <c r="X73" s="41"/>
      <c r="Y73" s="41"/>
      <c r="Z73" s="41"/>
      <c r="AA73" s="41"/>
      <c r="AB73" s="41"/>
    </row>
    <row r="74" ht="30.0" customHeight="1">
      <c r="X74" s="41"/>
      <c r="Y74" s="41"/>
      <c r="Z74" s="41"/>
      <c r="AA74" s="41"/>
      <c r="AB74" s="41"/>
    </row>
    <row r="75" ht="30.0" customHeight="1">
      <c r="X75" s="41"/>
      <c r="Y75" s="41"/>
      <c r="Z75" s="41"/>
      <c r="AA75" s="41"/>
      <c r="AB75" s="41"/>
    </row>
    <row r="76" ht="30.0" customHeight="1">
      <c r="X76" s="41"/>
      <c r="Y76" s="41"/>
      <c r="Z76" s="41"/>
      <c r="AA76" s="41"/>
      <c r="AB76" s="41"/>
    </row>
    <row r="77" ht="30.0" customHeight="1">
      <c r="B77" s="187" t="str">
        <f>"Ano 3 - "&amp;$B$17</f>
        <v>Ano 3 - </v>
      </c>
      <c r="H77" s="188"/>
      <c r="I77" s="187" t="str">
        <f>"Ano 3 - "&amp;$B$18</f>
        <v>Ano 3 - </v>
      </c>
      <c r="X77" s="41"/>
      <c r="Y77" s="41"/>
      <c r="Z77" s="41"/>
      <c r="AA77" s="41"/>
      <c r="AB77" s="41"/>
    </row>
    <row r="78" ht="30.0" customHeight="1">
      <c r="X78" s="41"/>
      <c r="Y78" s="41"/>
      <c r="Z78" s="41"/>
      <c r="AA78" s="41"/>
      <c r="AB78" s="41"/>
    </row>
    <row r="79" ht="30.0" customHeight="1">
      <c r="X79" s="41"/>
      <c r="Y79" s="41"/>
      <c r="Z79" s="41"/>
      <c r="AA79" s="41"/>
      <c r="AB79" s="41"/>
    </row>
    <row r="80" ht="30.0" customHeight="1">
      <c r="X80" s="41"/>
      <c r="Y80" s="41"/>
      <c r="Z80" s="41"/>
      <c r="AA80" s="41"/>
      <c r="AB80" s="41"/>
    </row>
    <row r="81" ht="30.0" customHeight="1">
      <c r="X81" s="41"/>
      <c r="Y81" s="41"/>
      <c r="Z81" s="41"/>
      <c r="AA81" s="41"/>
      <c r="AB81" s="41"/>
    </row>
    <row r="82" ht="30.0" customHeight="1">
      <c r="X82" s="41"/>
      <c r="Y82" s="41"/>
      <c r="Z82" s="41"/>
      <c r="AA82" s="41"/>
      <c r="AB82" s="41"/>
    </row>
    <row r="83" ht="30.0" customHeight="1">
      <c r="X83" s="41"/>
      <c r="Y83" s="41"/>
      <c r="Z83" s="41"/>
      <c r="AA83" s="41"/>
      <c r="AB83" s="41"/>
    </row>
    <row r="84" ht="30.0" customHeight="1">
      <c r="X84" s="41"/>
      <c r="Y84" s="41"/>
      <c r="Z84" s="41"/>
      <c r="AA84" s="41"/>
      <c r="AB84" s="41"/>
    </row>
    <row r="85" ht="30.0" customHeight="1">
      <c r="B85" s="187" t="str">
        <f>"Ano 4 - "&amp;$B$17</f>
        <v>Ano 4 - </v>
      </c>
      <c r="H85" s="189"/>
      <c r="I85" s="187" t="str">
        <f>"Ano 4 - "&amp;$B$18</f>
        <v>Ano 4 - </v>
      </c>
      <c r="X85" s="41"/>
      <c r="Y85" s="41"/>
      <c r="Z85" s="41"/>
      <c r="AA85" s="41"/>
      <c r="AB85" s="41"/>
    </row>
    <row r="86" ht="30.0" customHeight="1">
      <c r="X86" s="41"/>
      <c r="Y86" s="41"/>
      <c r="Z86" s="41"/>
      <c r="AA86" s="41"/>
      <c r="AB86" s="41"/>
    </row>
    <row r="87" ht="30.0" customHeight="1">
      <c r="X87" s="41"/>
      <c r="Y87" s="41"/>
      <c r="Z87" s="41"/>
      <c r="AA87" s="41"/>
      <c r="AB87" s="41"/>
    </row>
    <row r="88" ht="30.0" customHeight="1">
      <c r="X88" s="41"/>
      <c r="Y88" s="41"/>
      <c r="Z88" s="41"/>
      <c r="AA88" s="41"/>
      <c r="AB88" s="41"/>
    </row>
    <row r="89" ht="30.0" customHeight="1">
      <c r="X89" s="41"/>
      <c r="Y89" s="41"/>
      <c r="Z89" s="41"/>
      <c r="AA89" s="41"/>
      <c r="AB89" s="41"/>
    </row>
    <row r="90" ht="30.0" customHeight="1">
      <c r="X90" s="41"/>
      <c r="Y90" s="41"/>
      <c r="Z90" s="41"/>
      <c r="AA90" s="41"/>
      <c r="AB90" s="41"/>
    </row>
    <row r="91" ht="30.0" customHeight="1">
      <c r="X91" s="41"/>
      <c r="Y91" s="41"/>
      <c r="Z91" s="41"/>
      <c r="AA91" s="41"/>
      <c r="AB91" s="41"/>
    </row>
    <row r="92" ht="30.0" customHeight="1">
      <c r="X92" s="41"/>
      <c r="Y92" s="41"/>
      <c r="Z92" s="41"/>
      <c r="AA92" s="41"/>
      <c r="AB92" s="41"/>
    </row>
    <row r="93" ht="30.0" customHeight="1">
      <c r="B93" s="187" t="str">
        <f>"Ano 5 - "&amp;$B$17</f>
        <v>Ano 5 - </v>
      </c>
      <c r="H93" s="189"/>
      <c r="I93" s="187" t="str">
        <f>"Ano 5 - "&amp;$B$18</f>
        <v>Ano 5 - </v>
      </c>
      <c r="X93" s="41"/>
      <c r="Y93" s="41"/>
      <c r="Z93" s="41"/>
      <c r="AA93" s="41"/>
      <c r="AB93" s="41"/>
    </row>
    <row r="94" ht="30.0" customHeight="1">
      <c r="X94" s="41"/>
      <c r="Y94" s="41"/>
      <c r="Z94" s="41"/>
      <c r="AA94" s="41"/>
      <c r="AB94" s="41"/>
    </row>
    <row r="95" ht="30.0" customHeight="1">
      <c r="X95" s="41"/>
      <c r="Y95" s="41"/>
      <c r="Z95" s="41"/>
      <c r="AA95" s="41"/>
      <c r="AB95" s="41"/>
    </row>
    <row r="96" ht="30.0" customHeight="1">
      <c r="X96" s="41"/>
      <c r="Y96" s="41"/>
      <c r="Z96" s="41"/>
      <c r="AA96" s="41"/>
      <c r="AB96" s="41"/>
    </row>
    <row r="97" ht="30.0" customHeight="1">
      <c r="X97" s="41"/>
      <c r="Y97" s="41"/>
      <c r="Z97" s="41"/>
      <c r="AA97" s="41"/>
      <c r="AB97" s="41"/>
    </row>
    <row r="98" ht="30.0" customHeight="1">
      <c r="X98" s="41"/>
      <c r="Y98" s="41"/>
      <c r="Z98" s="41"/>
      <c r="AA98" s="41"/>
      <c r="AB98" s="41"/>
    </row>
    <row r="99" ht="30.0" customHeight="1">
      <c r="X99" s="41"/>
      <c r="Y99" s="41"/>
      <c r="Z99" s="41"/>
      <c r="AA99" s="41"/>
      <c r="AB99" s="41"/>
    </row>
    <row r="100" ht="30.0" customHeight="1">
      <c r="X100" s="41"/>
      <c r="Y100" s="41"/>
      <c r="Z100" s="41"/>
      <c r="AA100" s="41"/>
      <c r="AB100" s="41"/>
    </row>
    <row r="101" ht="30.0" customHeight="1">
      <c r="B101" s="41" t="str">
        <f>PA!C32</f>
        <v>Perspectiva Financeira</v>
      </c>
      <c r="X101" s="41"/>
      <c r="Y101" s="41"/>
      <c r="Z101" s="41"/>
      <c r="AA101" s="41"/>
      <c r="AB101" s="41"/>
    </row>
    <row r="102" ht="30.0" customHeight="1">
      <c r="B102" s="41" t="str">
        <f>PA!C33</f>
        <v>Perspectiva de Clientes</v>
      </c>
      <c r="X102" s="41"/>
      <c r="Y102" s="41"/>
      <c r="Z102" s="41"/>
      <c r="AA102" s="41"/>
      <c r="AB102" s="41"/>
    </row>
    <row r="103" ht="30.0" customHeight="1">
      <c r="B103" s="41" t="str">
        <f>PA!C34</f>
        <v>Perspectiva de Processos Internos</v>
      </c>
      <c r="X103" s="41"/>
      <c r="Y103" s="41"/>
      <c r="Z103" s="41"/>
      <c r="AA103" s="41"/>
      <c r="AB103" s="41"/>
    </row>
    <row r="104" ht="30.0" customHeight="1">
      <c r="B104" s="41" t="str">
        <f>PA!C35</f>
        <v>Perspectiva de Aprendizagem</v>
      </c>
      <c r="X104" s="41"/>
      <c r="Y104" s="41"/>
      <c r="Z104" s="41"/>
      <c r="AA104" s="41"/>
      <c r="AB104" s="41"/>
    </row>
    <row r="105" ht="30.0" customHeight="1">
      <c r="X105" s="41"/>
      <c r="Y105" s="41"/>
      <c r="Z105" s="41"/>
      <c r="AA105" s="41"/>
      <c r="AB105" s="41"/>
    </row>
    <row r="106" ht="30.0" customHeight="1">
      <c r="X106" s="41"/>
      <c r="Y106" s="41"/>
      <c r="Z106" s="41"/>
      <c r="AA106" s="41"/>
      <c r="AB106" s="41"/>
    </row>
    <row r="107" ht="30.0" customHeight="1">
      <c r="X107" s="41"/>
      <c r="Y107" s="41"/>
      <c r="Z107" s="41"/>
      <c r="AA107" s="41"/>
      <c r="AB107" s="41"/>
    </row>
    <row r="108" ht="14.25" customHeight="1">
      <c r="X108" s="41"/>
      <c r="Y108" s="41"/>
      <c r="Z108" s="41"/>
      <c r="AA108" s="41"/>
      <c r="AB108" s="41"/>
    </row>
    <row r="109" ht="14.25" customHeight="1">
      <c r="X109" s="41"/>
      <c r="Y109" s="41"/>
      <c r="Z109" s="41"/>
      <c r="AA109" s="41"/>
      <c r="AB109" s="41"/>
    </row>
    <row r="110" ht="14.25" customHeight="1">
      <c r="X110" s="41"/>
      <c r="Y110" s="41"/>
      <c r="Z110" s="41"/>
      <c r="AA110" s="41"/>
      <c r="AB110" s="41"/>
    </row>
    <row r="111" ht="14.25" customHeight="1">
      <c r="X111" s="41"/>
      <c r="Y111" s="41"/>
      <c r="Z111" s="41"/>
      <c r="AA111" s="41"/>
      <c r="AB111" s="41"/>
    </row>
    <row r="112" ht="14.25" customHeight="1">
      <c r="X112" s="41"/>
      <c r="Y112" s="41"/>
      <c r="Z112" s="41"/>
      <c r="AA112" s="41"/>
      <c r="AB112" s="41"/>
    </row>
    <row r="113" ht="14.25" customHeight="1">
      <c r="X113" s="41"/>
      <c r="Y113" s="41"/>
      <c r="Z113" s="41"/>
      <c r="AA113" s="41"/>
      <c r="AB113" s="41"/>
    </row>
    <row r="114" ht="14.25" customHeight="1">
      <c r="X114" s="41"/>
      <c r="Y114" s="41"/>
      <c r="Z114" s="41"/>
      <c r="AA114" s="41"/>
      <c r="AB114" s="41"/>
    </row>
    <row r="115" ht="14.25" customHeight="1">
      <c r="X115" s="41"/>
      <c r="Y115" s="41"/>
      <c r="Z115" s="41"/>
      <c r="AA115" s="41"/>
      <c r="AB115" s="41"/>
    </row>
    <row r="116" ht="14.25" customHeight="1">
      <c r="X116" s="41"/>
      <c r="Y116" s="41"/>
      <c r="Z116" s="41"/>
      <c r="AA116" s="41"/>
      <c r="AB116" s="41"/>
    </row>
    <row r="117" ht="14.25" customHeight="1">
      <c r="X117" s="41"/>
      <c r="Y117" s="41"/>
      <c r="Z117" s="41"/>
      <c r="AA117" s="41"/>
      <c r="AB117" s="41"/>
    </row>
    <row r="118" ht="14.25" customHeight="1">
      <c r="X118" s="41"/>
      <c r="Y118" s="41"/>
      <c r="Z118" s="41"/>
      <c r="AA118" s="41"/>
      <c r="AB118" s="41"/>
    </row>
    <row r="119" ht="14.25" customHeight="1">
      <c r="X119" s="41"/>
      <c r="Y119" s="41"/>
      <c r="Z119" s="41"/>
      <c r="AA119" s="41"/>
      <c r="AB119" s="41"/>
    </row>
    <row r="120" ht="14.25" customHeight="1">
      <c r="X120" s="41"/>
      <c r="Y120" s="41"/>
      <c r="Z120" s="41"/>
      <c r="AA120" s="41"/>
      <c r="AB120" s="41"/>
    </row>
    <row r="121" ht="14.25" customHeight="1">
      <c r="X121" s="41"/>
      <c r="Y121" s="41"/>
      <c r="Z121" s="41"/>
      <c r="AA121" s="41"/>
      <c r="AB121" s="41"/>
    </row>
    <row r="122" ht="14.25" customHeight="1">
      <c r="X122" s="41"/>
      <c r="Y122" s="41"/>
      <c r="Z122" s="41"/>
      <c r="AA122" s="41"/>
      <c r="AB122" s="41"/>
    </row>
    <row r="123" ht="14.25" customHeight="1">
      <c r="X123" s="41"/>
      <c r="Y123" s="41"/>
      <c r="Z123" s="41"/>
      <c r="AA123" s="41"/>
      <c r="AB123" s="41"/>
    </row>
    <row r="124" ht="14.25" customHeight="1">
      <c r="X124" s="41"/>
      <c r="Y124" s="41"/>
      <c r="Z124" s="41"/>
      <c r="AA124" s="41"/>
      <c r="AB124" s="41"/>
    </row>
    <row r="125" ht="14.25" customHeight="1">
      <c r="X125" s="41"/>
      <c r="Y125" s="41"/>
      <c r="Z125" s="41"/>
      <c r="AA125" s="41"/>
      <c r="AB125" s="41"/>
    </row>
    <row r="126" ht="14.25" customHeight="1">
      <c r="X126" s="41"/>
      <c r="Y126" s="41"/>
      <c r="Z126" s="41"/>
      <c r="AA126" s="41"/>
      <c r="AB126" s="41"/>
    </row>
    <row r="127" ht="14.25" customHeight="1">
      <c r="X127" s="41"/>
      <c r="Y127" s="41"/>
      <c r="Z127" s="41"/>
      <c r="AA127" s="41"/>
      <c r="AB127" s="41"/>
    </row>
    <row r="128" ht="14.25" customHeight="1">
      <c r="X128" s="41"/>
      <c r="Y128" s="41"/>
      <c r="Z128" s="41"/>
      <c r="AA128" s="41"/>
      <c r="AB128" s="41"/>
    </row>
    <row r="129" ht="14.25" customHeight="1">
      <c r="X129" s="41"/>
      <c r="Y129" s="41"/>
      <c r="Z129" s="41"/>
      <c r="AA129" s="41"/>
      <c r="AB129" s="41"/>
    </row>
    <row r="130" ht="14.25" customHeight="1">
      <c r="X130" s="41"/>
      <c r="Y130" s="41"/>
      <c r="Z130" s="41"/>
      <c r="AA130" s="41"/>
      <c r="AB130" s="41"/>
    </row>
    <row r="131" ht="14.25" customHeight="1">
      <c r="X131" s="41"/>
      <c r="Y131" s="41"/>
      <c r="Z131" s="41"/>
      <c r="AA131" s="41"/>
      <c r="AB131" s="41"/>
    </row>
    <row r="132" ht="14.25" customHeight="1">
      <c r="X132" s="41"/>
      <c r="Y132" s="41"/>
      <c r="Z132" s="41"/>
      <c r="AA132" s="41"/>
      <c r="AB132" s="41"/>
    </row>
    <row r="133" ht="14.25" customHeight="1">
      <c r="X133" s="41"/>
      <c r="Y133" s="41"/>
      <c r="Z133" s="41"/>
      <c r="AA133" s="41"/>
      <c r="AB133" s="41"/>
    </row>
    <row r="134" ht="14.25" customHeight="1">
      <c r="X134" s="41"/>
      <c r="Y134" s="41"/>
      <c r="Z134" s="41"/>
      <c r="AA134" s="41"/>
      <c r="AB134" s="41"/>
    </row>
    <row r="135" ht="14.25" customHeight="1">
      <c r="X135" s="41"/>
      <c r="Y135" s="41"/>
      <c r="Z135" s="41"/>
      <c r="AA135" s="41"/>
      <c r="AB135" s="41"/>
    </row>
    <row r="136" ht="14.25" customHeight="1">
      <c r="X136" s="41"/>
      <c r="Y136" s="41"/>
      <c r="Z136" s="41"/>
      <c r="AA136" s="41"/>
      <c r="AB136" s="41"/>
    </row>
    <row r="137" ht="14.25" customHeight="1">
      <c r="X137" s="41"/>
      <c r="Y137" s="41"/>
      <c r="Z137" s="41"/>
      <c r="AA137" s="41"/>
      <c r="AB137" s="41"/>
    </row>
    <row r="138" ht="14.25" customHeight="1">
      <c r="X138" s="41"/>
      <c r="Y138" s="41"/>
      <c r="Z138" s="41"/>
      <c r="AA138" s="41"/>
      <c r="AB138" s="41"/>
    </row>
    <row r="139" ht="14.25" customHeight="1">
      <c r="X139" s="41"/>
      <c r="Y139" s="41"/>
      <c r="Z139" s="41"/>
      <c r="AA139" s="41"/>
      <c r="AB139" s="41"/>
    </row>
    <row r="140" ht="14.25" customHeight="1">
      <c r="X140" s="41"/>
      <c r="Y140" s="41"/>
      <c r="Z140" s="41"/>
      <c r="AA140" s="41"/>
      <c r="AB140" s="41"/>
    </row>
    <row r="141" ht="14.25" customHeight="1">
      <c r="X141" s="41"/>
      <c r="Y141" s="41"/>
      <c r="Z141" s="41"/>
      <c r="AA141" s="41"/>
      <c r="AB141" s="41"/>
    </row>
    <row r="142" ht="14.25" customHeight="1">
      <c r="X142" s="41"/>
      <c r="Y142" s="41"/>
      <c r="Z142" s="41"/>
      <c r="AA142" s="41"/>
      <c r="AB142" s="41"/>
    </row>
    <row r="143" ht="14.25" customHeight="1">
      <c r="X143" s="41"/>
      <c r="Y143" s="41"/>
      <c r="Z143" s="41"/>
      <c r="AA143" s="41"/>
      <c r="AB143" s="41"/>
    </row>
    <row r="144" ht="14.25" customHeight="1">
      <c r="X144" s="41"/>
      <c r="Y144" s="41"/>
      <c r="Z144" s="41"/>
      <c r="AA144" s="41"/>
      <c r="AB144" s="41"/>
    </row>
    <row r="145" ht="14.25" customHeight="1">
      <c r="X145" s="41"/>
      <c r="Y145" s="41"/>
      <c r="Z145" s="41"/>
      <c r="AA145" s="41"/>
      <c r="AB145" s="41"/>
    </row>
    <row r="146" ht="14.25" customHeight="1">
      <c r="X146" s="41"/>
      <c r="Y146" s="41"/>
      <c r="Z146" s="41"/>
      <c r="AA146" s="41"/>
      <c r="AB146" s="41"/>
    </row>
    <row r="147" ht="14.25" customHeight="1">
      <c r="X147" s="41"/>
      <c r="Y147" s="41"/>
      <c r="Z147" s="41"/>
      <c r="AA147" s="41"/>
      <c r="AB147" s="41"/>
    </row>
    <row r="148" ht="14.25" customHeight="1">
      <c r="X148" s="41"/>
      <c r="Y148" s="41"/>
      <c r="Z148" s="41"/>
      <c r="AA148" s="41"/>
      <c r="AB148" s="41"/>
    </row>
    <row r="149" ht="14.25" customHeight="1">
      <c r="X149" s="41"/>
      <c r="Y149" s="41"/>
      <c r="Z149" s="41"/>
      <c r="AA149" s="41"/>
      <c r="AB149" s="41"/>
    </row>
    <row r="150" ht="14.25" customHeight="1">
      <c r="X150" s="41"/>
      <c r="Y150" s="41"/>
      <c r="Z150" s="41"/>
      <c r="AA150" s="41"/>
      <c r="AB150" s="41"/>
    </row>
    <row r="151" ht="14.25" customHeight="1">
      <c r="X151" s="41"/>
      <c r="Y151" s="41"/>
      <c r="Z151" s="41"/>
      <c r="AA151" s="41"/>
      <c r="AB151" s="41"/>
    </row>
    <row r="152" ht="14.25" customHeight="1">
      <c r="X152" s="41"/>
      <c r="Y152" s="41"/>
      <c r="Z152" s="41"/>
      <c r="AA152" s="41"/>
      <c r="AB152" s="41"/>
    </row>
    <row r="153" ht="14.25" customHeight="1">
      <c r="X153" s="41"/>
      <c r="Y153" s="41"/>
      <c r="Z153" s="41"/>
      <c r="AA153" s="41"/>
      <c r="AB153" s="41"/>
    </row>
    <row r="154" ht="14.25" customHeight="1">
      <c r="X154" s="41"/>
      <c r="Y154" s="41"/>
      <c r="Z154" s="41"/>
      <c r="AA154" s="41"/>
      <c r="AB154" s="41"/>
    </row>
    <row r="155" ht="14.25" customHeight="1">
      <c r="X155" s="41"/>
      <c r="Y155" s="41"/>
      <c r="Z155" s="41"/>
      <c r="AA155" s="41"/>
      <c r="AB155" s="41"/>
    </row>
    <row r="156" ht="14.25" customHeight="1">
      <c r="X156" s="41"/>
      <c r="Y156" s="41"/>
      <c r="Z156" s="41"/>
      <c r="AA156" s="41"/>
      <c r="AB156" s="41"/>
    </row>
    <row r="157" ht="14.25" customHeight="1">
      <c r="X157" s="41"/>
      <c r="Y157" s="41"/>
      <c r="Z157" s="41"/>
      <c r="AA157" s="41"/>
      <c r="AB157" s="41"/>
    </row>
    <row r="158" ht="14.25" customHeight="1">
      <c r="X158" s="41"/>
      <c r="Y158" s="41"/>
      <c r="Z158" s="41"/>
      <c r="AA158" s="41"/>
      <c r="AB158" s="41"/>
    </row>
    <row r="159" ht="14.25" customHeight="1">
      <c r="X159" s="41"/>
      <c r="Y159" s="41"/>
      <c r="Z159" s="41"/>
      <c r="AA159" s="41"/>
      <c r="AB159" s="41"/>
    </row>
    <row r="160" ht="14.25" customHeight="1">
      <c r="X160" s="41"/>
      <c r="Y160" s="41"/>
      <c r="Z160" s="41"/>
      <c r="AA160" s="41"/>
      <c r="AB160" s="41"/>
    </row>
    <row r="161" ht="14.25" customHeight="1">
      <c r="X161" s="41"/>
      <c r="Y161" s="41"/>
      <c r="Z161" s="41"/>
      <c r="AA161" s="41"/>
      <c r="AB161" s="41"/>
    </row>
    <row r="162" ht="14.25" customHeight="1">
      <c r="X162" s="41"/>
      <c r="Y162" s="41"/>
      <c r="Z162" s="41"/>
      <c r="AA162" s="41"/>
      <c r="AB162" s="41"/>
    </row>
    <row r="163" ht="14.25" customHeight="1">
      <c r="X163" s="41"/>
      <c r="Y163" s="41"/>
      <c r="Z163" s="41"/>
      <c r="AA163" s="41"/>
      <c r="AB163" s="41"/>
    </row>
    <row r="164" ht="14.25" customHeight="1">
      <c r="X164" s="41"/>
      <c r="Y164" s="41"/>
      <c r="Z164" s="41"/>
      <c r="AA164" s="41"/>
      <c r="AB164" s="41"/>
    </row>
    <row r="165" ht="14.25" customHeight="1">
      <c r="X165" s="41"/>
      <c r="Y165" s="41"/>
      <c r="Z165" s="41"/>
      <c r="AA165" s="41"/>
      <c r="AB165" s="41"/>
    </row>
    <row r="166" ht="14.25" customHeight="1">
      <c r="X166" s="41"/>
      <c r="Y166" s="41"/>
      <c r="Z166" s="41"/>
      <c r="AA166" s="41"/>
      <c r="AB166" s="41"/>
    </row>
    <row r="167" ht="14.25" customHeight="1">
      <c r="X167" s="41"/>
      <c r="Y167" s="41"/>
      <c r="Z167" s="41"/>
      <c r="AA167" s="41"/>
      <c r="AB167" s="41"/>
    </row>
    <row r="168" ht="14.25" customHeight="1">
      <c r="X168" s="41"/>
      <c r="Y168" s="41"/>
      <c r="Z168" s="41"/>
      <c r="AA168" s="41"/>
      <c r="AB168" s="41"/>
    </row>
    <row r="169" ht="14.25" customHeight="1">
      <c r="X169" s="41"/>
      <c r="Y169" s="41"/>
      <c r="Z169" s="41"/>
      <c r="AA169" s="41"/>
      <c r="AB169" s="41"/>
    </row>
    <row r="170" ht="14.25" customHeight="1">
      <c r="X170" s="41"/>
      <c r="Y170" s="41"/>
      <c r="Z170" s="41"/>
      <c r="AA170" s="41"/>
      <c r="AB170" s="41"/>
    </row>
    <row r="171" ht="14.25" customHeight="1">
      <c r="X171" s="41"/>
      <c r="Y171" s="41"/>
      <c r="Z171" s="41"/>
      <c r="AA171" s="41"/>
      <c r="AB171" s="41"/>
    </row>
    <row r="172" ht="14.25" customHeight="1">
      <c r="X172" s="41"/>
      <c r="Y172" s="41"/>
      <c r="Z172" s="41"/>
      <c r="AA172" s="41"/>
      <c r="AB172" s="41"/>
    </row>
    <row r="173" ht="14.25" customHeight="1">
      <c r="X173" s="41"/>
      <c r="Y173" s="41"/>
      <c r="Z173" s="41"/>
      <c r="AA173" s="41"/>
      <c r="AB173" s="41"/>
    </row>
    <row r="174" ht="14.25" customHeight="1">
      <c r="X174" s="41"/>
      <c r="Y174" s="41"/>
      <c r="Z174" s="41"/>
      <c r="AA174" s="41"/>
      <c r="AB174" s="41"/>
    </row>
    <row r="175" ht="14.25" customHeight="1">
      <c r="X175" s="41"/>
      <c r="Y175" s="41"/>
      <c r="Z175" s="41"/>
      <c r="AA175" s="41"/>
      <c r="AB175" s="41"/>
    </row>
    <row r="176" ht="14.25" customHeight="1">
      <c r="X176" s="41"/>
      <c r="Y176" s="41"/>
      <c r="Z176" s="41"/>
      <c r="AA176" s="41"/>
      <c r="AB176" s="41"/>
    </row>
    <row r="177" ht="14.25" customHeight="1">
      <c r="X177" s="41"/>
      <c r="Y177" s="41"/>
      <c r="Z177" s="41"/>
      <c r="AA177" s="41"/>
      <c r="AB177" s="41"/>
    </row>
    <row r="178" ht="14.25" customHeight="1">
      <c r="X178" s="41"/>
      <c r="Y178" s="41"/>
      <c r="Z178" s="41"/>
      <c r="AA178" s="41"/>
      <c r="AB178" s="41"/>
    </row>
    <row r="179" ht="14.25" customHeight="1">
      <c r="X179" s="41"/>
      <c r="Y179" s="41"/>
      <c r="Z179" s="41"/>
      <c r="AA179" s="41"/>
      <c r="AB179" s="41"/>
    </row>
    <row r="180" ht="14.25" customHeight="1">
      <c r="X180" s="41"/>
      <c r="Y180" s="41"/>
      <c r="Z180" s="41"/>
      <c r="AA180" s="41"/>
      <c r="AB180" s="41"/>
    </row>
    <row r="181" ht="14.25" customHeight="1">
      <c r="X181" s="41"/>
      <c r="Y181" s="41"/>
      <c r="Z181" s="41"/>
      <c r="AA181" s="41"/>
      <c r="AB181" s="41"/>
    </row>
    <row r="182" ht="14.25" customHeight="1">
      <c r="X182" s="41"/>
      <c r="Y182" s="41"/>
      <c r="Z182" s="41"/>
      <c r="AA182" s="41"/>
      <c r="AB182" s="41"/>
    </row>
    <row r="183" ht="14.25" customHeight="1">
      <c r="X183" s="41"/>
      <c r="Y183" s="41"/>
      <c r="Z183" s="41"/>
      <c r="AA183" s="41"/>
      <c r="AB183" s="41"/>
    </row>
    <row r="184" ht="14.25" customHeight="1">
      <c r="X184" s="41"/>
      <c r="Y184" s="41"/>
      <c r="Z184" s="41"/>
      <c r="AA184" s="41"/>
      <c r="AB184" s="41"/>
    </row>
    <row r="185" ht="14.25" customHeight="1">
      <c r="X185" s="41"/>
      <c r="Y185" s="41"/>
      <c r="Z185" s="41"/>
      <c r="AA185" s="41"/>
      <c r="AB185" s="41"/>
    </row>
    <row r="186" ht="14.25" customHeight="1">
      <c r="X186" s="41"/>
      <c r="Y186" s="41"/>
      <c r="Z186" s="41"/>
      <c r="AA186" s="41"/>
      <c r="AB186" s="41"/>
    </row>
    <row r="187" ht="14.25" customHeight="1">
      <c r="X187" s="41"/>
      <c r="Y187" s="41"/>
      <c r="Z187" s="41"/>
      <c r="AA187" s="41"/>
      <c r="AB187" s="41"/>
    </row>
    <row r="188" ht="14.25" customHeight="1">
      <c r="X188" s="41"/>
      <c r="Y188" s="41"/>
      <c r="Z188" s="41"/>
      <c r="AA188" s="41"/>
      <c r="AB188" s="41"/>
    </row>
    <row r="189" ht="14.25" customHeight="1">
      <c r="X189" s="41"/>
      <c r="Y189" s="41"/>
      <c r="Z189" s="41"/>
      <c r="AA189" s="41"/>
      <c r="AB189" s="41"/>
    </row>
    <row r="190" ht="14.25" customHeight="1">
      <c r="X190" s="41"/>
      <c r="Y190" s="41"/>
      <c r="Z190" s="41"/>
      <c r="AA190" s="41"/>
      <c r="AB190" s="41"/>
    </row>
    <row r="191" ht="14.25" customHeight="1">
      <c r="X191" s="41"/>
      <c r="Y191" s="41"/>
      <c r="Z191" s="41"/>
      <c r="AA191" s="41"/>
      <c r="AB191" s="41"/>
    </row>
    <row r="192" ht="14.25" customHeight="1">
      <c r="X192" s="41"/>
      <c r="Y192" s="41"/>
      <c r="Z192" s="41"/>
      <c r="AA192" s="41"/>
      <c r="AB192" s="41"/>
    </row>
    <row r="193" ht="14.25" customHeight="1">
      <c r="X193" s="41"/>
      <c r="Y193" s="41"/>
      <c r="Z193" s="41"/>
      <c r="AA193" s="41"/>
      <c r="AB193" s="41"/>
    </row>
    <row r="194" ht="14.25" customHeight="1">
      <c r="X194" s="41"/>
      <c r="Y194" s="41"/>
      <c r="Z194" s="41"/>
      <c r="AA194" s="41"/>
      <c r="AB194" s="41"/>
    </row>
    <row r="195" ht="14.25" customHeight="1">
      <c r="X195" s="41"/>
      <c r="Y195" s="41"/>
      <c r="Z195" s="41"/>
      <c r="AA195" s="41"/>
      <c r="AB195" s="41"/>
    </row>
    <row r="196" ht="14.25" customHeight="1">
      <c r="X196" s="41"/>
      <c r="Y196" s="41"/>
      <c r="Z196" s="41"/>
      <c r="AA196" s="41"/>
      <c r="AB196" s="41"/>
    </row>
    <row r="197" ht="14.25" customHeight="1">
      <c r="X197" s="41"/>
      <c r="Y197" s="41"/>
      <c r="Z197" s="41"/>
      <c r="AA197" s="41"/>
      <c r="AB197" s="41"/>
    </row>
    <row r="198" ht="14.25" customHeight="1">
      <c r="X198" s="41"/>
      <c r="Y198" s="41"/>
      <c r="Z198" s="41"/>
      <c r="AA198" s="41"/>
      <c r="AB198" s="41"/>
    </row>
    <row r="199" ht="14.25" customHeight="1">
      <c r="X199" s="41"/>
      <c r="Y199" s="41"/>
      <c r="Z199" s="41"/>
      <c r="AA199" s="41"/>
      <c r="AB199" s="41"/>
    </row>
    <row r="200" ht="14.25" customHeight="1">
      <c r="X200" s="41"/>
      <c r="Y200" s="41"/>
      <c r="Z200" s="41"/>
      <c r="AA200" s="41"/>
      <c r="AB200" s="41"/>
    </row>
    <row r="201" ht="14.25" customHeight="1">
      <c r="X201" s="41"/>
      <c r="Y201" s="41"/>
      <c r="Z201" s="41"/>
      <c r="AA201" s="41"/>
      <c r="AB201" s="41"/>
    </row>
    <row r="202" ht="14.25" customHeight="1">
      <c r="X202" s="41"/>
      <c r="Y202" s="41"/>
      <c r="Z202" s="41"/>
      <c r="AA202" s="41"/>
      <c r="AB202" s="41"/>
    </row>
    <row r="203" ht="14.25" customHeight="1">
      <c r="X203" s="41"/>
      <c r="Y203" s="41"/>
      <c r="Z203" s="41"/>
      <c r="AA203" s="41"/>
      <c r="AB203" s="41"/>
    </row>
    <row r="204" ht="14.25" customHeight="1">
      <c r="X204" s="41"/>
      <c r="Y204" s="41"/>
      <c r="Z204" s="41"/>
      <c r="AA204" s="41"/>
      <c r="AB204" s="41"/>
    </row>
    <row r="205" ht="14.25" customHeight="1">
      <c r="X205" s="41"/>
      <c r="Y205" s="41"/>
      <c r="Z205" s="41"/>
      <c r="AA205" s="41"/>
      <c r="AB205" s="41"/>
    </row>
    <row r="206" ht="14.25" customHeight="1">
      <c r="X206" s="41"/>
      <c r="Y206" s="41"/>
      <c r="Z206" s="41"/>
      <c r="AA206" s="41"/>
      <c r="AB206" s="41"/>
    </row>
    <row r="207" ht="14.25" customHeight="1">
      <c r="X207" s="41"/>
      <c r="Y207" s="41"/>
      <c r="Z207" s="41"/>
      <c r="AA207" s="41"/>
      <c r="AB207" s="41"/>
    </row>
    <row r="208" ht="14.25" customHeight="1">
      <c r="X208" s="41"/>
      <c r="Y208" s="41"/>
      <c r="Z208" s="41"/>
      <c r="AA208" s="41"/>
      <c r="AB208" s="41"/>
    </row>
    <row r="209" ht="14.25" customHeight="1">
      <c r="X209" s="41"/>
      <c r="Y209" s="41"/>
      <c r="Z209" s="41"/>
      <c r="AA209" s="41"/>
      <c r="AB209" s="41"/>
    </row>
    <row r="210" ht="14.25" customHeight="1">
      <c r="X210" s="41"/>
      <c r="Y210" s="41"/>
      <c r="Z210" s="41"/>
      <c r="AA210" s="41"/>
      <c r="AB210" s="41"/>
    </row>
    <row r="211" ht="14.25" customHeight="1">
      <c r="X211" s="41"/>
      <c r="Y211" s="41"/>
      <c r="Z211" s="41"/>
      <c r="AA211" s="41"/>
      <c r="AB211" s="41"/>
    </row>
    <row r="212" ht="14.25" customHeight="1">
      <c r="X212" s="41"/>
      <c r="Y212" s="41"/>
      <c r="Z212" s="41"/>
      <c r="AA212" s="41"/>
      <c r="AB212" s="41"/>
    </row>
    <row r="213" ht="14.25" customHeight="1">
      <c r="X213" s="41"/>
      <c r="Y213" s="41"/>
      <c r="Z213" s="41"/>
      <c r="AA213" s="41"/>
      <c r="AB213" s="41"/>
    </row>
    <row r="214" ht="14.25" customHeight="1">
      <c r="X214" s="41"/>
      <c r="Y214" s="41"/>
      <c r="Z214" s="41"/>
      <c r="AA214" s="41"/>
      <c r="AB214" s="41"/>
    </row>
    <row r="215" ht="14.25" customHeight="1">
      <c r="X215" s="41"/>
      <c r="Y215" s="41"/>
      <c r="Z215" s="41"/>
      <c r="AA215" s="41"/>
      <c r="AB215" s="41"/>
    </row>
    <row r="216" ht="14.25" customHeight="1">
      <c r="X216" s="41"/>
      <c r="Y216" s="41"/>
      <c r="Z216" s="41"/>
      <c r="AA216" s="41"/>
      <c r="AB216" s="41"/>
    </row>
    <row r="217" ht="14.25" customHeight="1">
      <c r="X217" s="41"/>
      <c r="Y217" s="41"/>
      <c r="Z217" s="41"/>
      <c r="AA217" s="41"/>
      <c r="AB217" s="41"/>
    </row>
    <row r="218" ht="14.25" customHeight="1">
      <c r="X218" s="41"/>
      <c r="Y218" s="41"/>
      <c r="Z218" s="41"/>
      <c r="AA218" s="41"/>
      <c r="AB218" s="41"/>
    </row>
    <row r="219" ht="14.25" customHeight="1">
      <c r="X219" s="41"/>
      <c r="Y219" s="41"/>
      <c r="Z219" s="41"/>
      <c r="AA219" s="41"/>
      <c r="AB219" s="41"/>
    </row>
    <row r="220" ht="14.25" customHeight="1">
      <c r="X220" s="41"/>
      <c r="Y220" s="41"/>
      <c r="Z220" s="41"/>
      <c r="AA220" s="41"/>
      <c r="AB220" s="41"/>
    </row>
    <row r="221" ht="14.25" customHeight="1">
      <c r="X221" s="41"/>
      <c r="Y221" s="41"/>
      <c r="Z221" s="41"/>
      <c r="AA221" s="41"/>
      <c r="AB221" s="41"/>
    </row>
    <row r="222" ht="14.25" customHeight="1">
      <c r="X222" s="41"/>
      <c r="Y222" s="41"/>
      <c r="Z222" s="41"/>
      <c r="AA222" s="41"/>
      <c r="AB222" s="41"/>
    </row>
    <row r="223" ht="14.25" customHeight="1">
      <c r="X223" s="41"/>
      <c r="Y223" s="41"/>
      <c r="Z223" s="41"/>
      <c r="AA223" s="41"/>
      <c r="AB223" s="41"/>
    </row>
    <row r="224" ht="14.25" customHeight="1">
      <c r="X224" s="41"/>
      <c r="Y224" s="41"/>
      <c r="Z224" s="41"/>
      <c r="AA224" s="41"/>
      <c r="AB224" s="41"/>
    </row>
    <row r="225" ht="14.25" customHeight="1">
      <c r="X225" s="41"/>
      <c r="Y225" s="41"/>
      <c r="Z225" s="41"/>
      <c r="AA225" s="41"/>
      <c r="AB225" s="41"/>
    </row>
    <row r="226" ht="14.25" customHeight="1">
      <c r="X226" s="41"/>
      <c r="Y226" s="41"/>
      <c r="Z226" s="41"/>
      <c r="AA226" s="41"/>
      <c r="AB226" s="41"/>
    </row>
    <row r="227" ht="14.25" customHeight="1">
      <c r="X227" s="41"/>
      <c r="Y227" s="41"/>
      <c r="Z227" s="41"/>
      <c r="AA227" s="41"/>
      <c r="AB227" s="41"/>
    </row>
    <row r="228" ht="14.25" customHeight="1">
      <c r="X228" s="41"/>
      <c r="Y228" s="41"/>
      <c r="Z228" s="41"/>
      <c r="AA228" s="41"/>
      <c r="AB228" s="41"/>
    </row>
    <row r="229" ht="14.25" customHeight="1">
      <c r="X229" s="41"/>
      <c r="Y229" s="41"/>
      <c r="Z229" s="41"/>
      <c r="AA229" s="41"/>
      <c r="AB229" s="41"/>
    </row>
    <row r="230" ht="14.25" customHeight="1">
      <c r="X230" s="41"/>
      <c r="Y230" s="41"/>
      <c r="Z230" s="41"/>
      <c r="AA230" s="41"/>
      <c r="AB230" s="41"/>
    </row>
    <row r="231" ht="14.25" customHeight="1">
      <c r="X231" s="41"/>
      <c r="Y231" s="41"/>
      <c r="Z231" s="41"/>
      <c r="AA231" s="41"/>
      <c r="AB231" s="41"/>
    </row>
    <row r="232" ht="14.25" customHeight="1">
      <c r="X232" s="41"/>
      <c r="Y232" s="41"/>
      <c r="Z232" s="41"/>
      <c r="AA232" s="41"/>
      <c r="AB232" s="41"/>
    </row>
    <row r="233" ht="14.25" customHeight="1">
      <c r="X233" s="41"/>
      <c r="Y233" s="41"/>
      <c r="Z233" s="41"/>
      <c r="AA233" s="41"/>
      <c r="AB233" s="41"/>
    </row>
    <row r="234" ht="14.25" customHeight="1">
      <c r="X234" s="41"/>
      <c r="Y234" s="41"/>
      <c r="Z234" s="41"/>
      <c r="AA234" s="41"/>
      <c r="AB234" s="41"/>
    </row>
    <row r="235" ht="14.25" customHeight="1">
      <c r="X235" s="41"/>
      <c r="Y235" s="41"/>
      <c r="Z235" s="41"/>
      <c r="AA235" s="41"/>
      <c r="AB235" s="41"/>
    </row>
    <row r="236" ht="14.25" customHeight="1">
      <c r="X236" s="41"/>
      <c r="Y236" s="41"/>
      <c r="Z236" s="41"/>
      <c r="AA236" s="41"/>
      <c r="AB236" s="41"/>
    </row>
    <row r="237" ht="14.25" customHeight="1">
      <c r="X237" s="41"/>
      <c r="Y237" s="41"/>
      <c r="Z237" s="41"/>
      <c r="AA237" s="41"/>
      <c r="AB237" s="41"/>
    </row>
    <row r="238" ht="14.25" customHeight="1">
      <c r="X238" s="41"/>
      <c r="Y238" s="41"/>
      <c r="Z238" s="41"/>
      <c r="AA238" s="41"/>
      <c r="AB238" s="41"/>
    </row>
    <row r="239" ht="14.25" customHeight="1">
      <c r="X239" s="41"/>
      <c r="Y239" s="41"/>
      <c r="Z239" s="41"/>
      <c r="AA239" s="41"/>
      <c r="AB239" s="41"/>
    </row>
    <row r="240" ht="14.25" customHeight="1">
      <c r="X240" s="41"/>
      <c r="Y240" s="41"/>
      <c r="Z240" s="41"/>
      <c r="AA240" s="41"/>
      <c r="AB240" s="41"/>
    </row>
    <row r="241" ht="14.25" customHeight="1">
      <c r="X241" s="41"/>
      <c r="Y241" s="41"/>
      <c r="Z241" s="41"/>
      <c r="AA241" s="41"/>
      <c r="AB241" s="41"/>
    </row>
    <row r="242" ht="14.25" customHeight="1">
      <c r="X242" s="41"/>
      <c r="Y242" s="41"/>
      <c r="Z242" s="41"/>
      <c r="AA242" s="41"/>
      <c r="AB242" s="41"/>
    </row>
    <row r="243" ht="14.25" customHeight="1">
      <c r="X243" s="41"/>
      <c r="Y243" s="41"/>
      <c r="Z243" s="41"/>
      <c r="AA243" s="41"/>
      <c r="AB243" s="41"/>
    </row>
    <row r="244" ht="14.25" customHeight="1">
      <c r="X244" s="41"/>
      <c r="Y244" s="41"/>
      <c r="Z244" s="41"/>
      <c r="AA244" s="41"/>
      <c r="AB244" s="41"/>
    </row>
    <row r="245" ht="14.25" customHeight="1">
      <c r="X245" s="41"/>
      <c r="Y245" s="41"/>
      <c r="Z245" s="41"/>
      <c r="AA245" s="41"/>
      <c r="AB245" s="41"/>
    </row>
    <row r="246" ht="14.25" customHeight="1">
      <c r="X246" s="41"/>
      <c r="Y246" s="41"/>
      <c r="Z246" s="41"/>
      <c r="AA246" s="41"/>
      <c r="AB246" s="41"/>
    </row>
    <row r="247" ht="14.25" customHeight="1">
      <c r="X247" s="41"/>
      <c r="Y247" s="41"/>
      <c r="Z247" s="41"/>
      <c r="AA247" s="41"/>
      <c r="AB247" s="41"/>
    </row>
    <row r="248" ht="14.25" customHeight="1">
      <c r="X248" s="41"/>
      <c r="Y248" s="41"/>
      <c r="Z248" s="41"/>
      <c r="AA248" s="41"/>
      <c r="AB248" s="41"/>
    </row>
    <row r="249" ht="14.25" customHeight="1">
      <c r="X249" s="41"/>
      <c r="Y249" s="41"/>
      <c r="Z249" s="41"/>
      <c r="AA249" s="41"/>
      <c r="AB249" s="41"/>
    </row>
    <row r="250" ht="14.25" customHeight="1">
      <c r="X250" s="41"/>
      <c r="Y250" s="41"/>
      <c r="Z250" s="41"/>
      <c r="AA250" s="41"/>
      <c r="AB250" s="41"/>
    </row>
    <row r="251" ht="14.25" customHeight="1">
      <c r="X251" s="41"/>
      <c r="Y251" s="41"/>
      <c r="Z251" s="41"/>
      <c r="AA251" s="41"/>
      <c r="AB251" s="41"/>
    </row>
    <row r="252" ht="14.25" customHeight="1">
      <c r="X252" s="41"/>
      <c r="Y252" s="41"/>
      <c r="Z252" s="41"/>
      <c r="AA252" s="41"/>
      <c r="AB252" s="41"/>
    </row>
    <row r="253" ht="14.25" customHeight="1">
      <c r="X253" s="41"/>
      <c r="Y253" s="41"/>
      <c r="Z253" s="41"/>
      <c r="AA253" s="41"/>
      <c r="AB253" s="41"/>
    </row>
    <row r="254" ht="14.25" customHeight="1">
      <c r="X254" s="41"/>
      <c r="Y254" s="41"/>
      <c r="Z254" s="41"/>
      <c r="AA254" s="41"/>
      <c r="AB254" s="41"/>
    </row>
    <row r="255" ht="14.25" customHeight="1">
      <c r="X255" s="41"/>
      <c r="Y255" s="41"/>
      <c r="Z255" s="41"/>
      <c r="AA255" s="41"/>
      <c r="AB255" s="41"/>
    </row>
    <row r="256" ht="14.25" customHeight="1">
      <c r="X256" s="41"/>
      <c r="Y256" s="41"/>
      <c r="Z256" s="41"/>
      <c r="AA256" s="41"/>
      <c r="AB256" s="41"/>
    </row>
    <row r="257" ht="14.25" customHeight="1">
      <c r="X257" s="41"/>
      <c r="Y257" s="41"/>
      <c r="Z257" s="41"/>
      <c r="AA257" s="41"/>
      <c r="AB257" s="41"/>
    </row>
    <row r="258" ht="14.25" customHeight="1">
      <c r="X258" s="41"/>
      <c r="Y258" s="41"/>
      <c r="Z258" s="41"/>
      <c r="AA258" s="41"/>
      <c r="AB258" s="41"/>
    </row>
    <row r="259" ht="14.25" customHeight="1">
      <c r="X259" s="41"/>
      <c r="Y259" s="41"/>
      <c r="Z259" s="41"/>
      <c r="AA259" s="41"/>
      <c r="AB259" s="41"/>
    </row>
    <row r="260" ht="14.25" customHeight="1">
      <c r="X260" s="41"/>
      <c r="Y260" s="41"/>
      <c r="Z260" s="41"/>
      <c r="AA260" s="41"/>
      <c r="AB260" s="41"/>
    </row>
    <row r="261" ht="14.25" customHeight="1">
      <c r="X261" s="41"/>
      <c r="Y261" s="41"/>
      <c r="Z261" s="41"/>
      <c r="AA261" s="41"/>
      <c r="AB261" s="41"/>
    </row>
    <row r="262" ht="14.25" customHeight="1">
      <c r="X262" s="41"/>
      <c r="Y262" s="41"/>
      <c r="Z262" s="41"/>
      <c r="AA262" s="41"/>
      <c r="AB262" s="41"/>
    </row>
    <row r="263" ht="14.25" customHeight="1">
      <c r="X263" s="41"/>
      <c r="Y263" s="41"/>
      <c r="Z263" s="41"/>
      <c r="AA263" s="41"/>
      <c r="AB263" s="41"/>
    </row>
    <row r="264" ht="14.25" customHeight="1">
      <c r="X264" s="41"/>
      <c r="Y264" s="41"/>
      <c r="Z264" s="41"/>
      <c r="AA264" s="41"/>
      <c r="AB264" s="41"/>
    </row>
    <row r="265" ht="14.25" customHeight="1">
      <c r="X265" s="41"/>
      <c r="Y265" s="41"/>
      <c r="Z265" s="41"/>
      <c r="AA265" s="41"/>
      <c r="AB265" s="41"/>
    </row>
    <row r="266" ht="14.25" customHeight="1">
      <c r="X266" s="41"/>
      <c r="Y266" s="41"/>
      <c r="Z266" s="41"/>
      <c r="AA266" s="41"/>
      <c r="AB266" s="41"/>
    </row>
    <row r="267" ht="14.25" customHeight="1">
      <c r="X267" s="41"/>
      <c r="Y267" s="41"/>
      <c r="Z267" s="41"/>
      <c r="AA267" s="41"/>
      <c r="AB267" s="41"/>
    </row>
    <row r="268" ht="14.25" customHeight="1">
      <c r="X268" s="41"/>
      <c r="Y268" s="41"/>
      <c r="Z268" s="41"/>
      <c r="AA268" s="41"/>
      <c r="AB268" s="41"/>
    </row>
    <row r="269" ht="14.25" customHeight="1">
      <c r="X269" s="41"/>
      <c r="Y269" s="41"/>
      <c r="Z269" s="41"/>
      <c r="AA269" s="41"/>
      <c r="AB269" s="41"/>
    </row>
    <row r="270" ht="14.25" customHeight="1">
      <c r="X270" s="41"/>
      <c r="Y270" s="41"/>
      <c r="Z270" s="41"/>
      <c r="AA270" s="41"/>
      <c r="AB270" s="41"/>
    </row>
    <row r="271" ht="14.25" customHeight="1">
      <c r="X271" s="41"/>
      <c r="Y271" s="41"/>
      <c r="Z271" s="41"/>
      <c r="AA271" s="41"/>
      <c r="AB271" s="41"/>
    </row>
    <row r="272" ht="14.25" customHeight="1">
      <c r="X272" s="41"/>
      <c r="Y272" s="41"/>
      <c r="Z272" s="41"/>
      <c r="AA272" s="41"/>
      <c r="AB272" s="41"/>
    </row>
    <row r="273" ht="14.25" customHeight="1">
      <c r="X273" s="41"/>
      <c r="Y273" s="41"/>
      <c r="Z273" s="41"/>
      <c r="AA273" s="41"/>
      <c r="AB273" s="41"/>
    </row>
    <row r="274" ht="14.25" customHeight="1">
      <c r="X274" s="41"/>
      <c r="Y274" s="41"/>
      <c r="Z274" s="41"/>
      <c r="AA274" s="41"/>
      <c r="AB274" s="41"/>
    </row>
    <row r="275" ht="14.25" customHeight="1">
      <c r="X275" s="41"/>
      <c r="Y275" s="41"/>
      <c r="Z275" s="41"/>
      <c r="AA275" s="41"/>
      <c r="AB275" s="41"/>
    </row>
    <row r="276" ht="14.25" customHeight="1">
      <c r="X276" s="41"/>
      <c r="Y276" s="41"/>
      <c r="Z276" s="41"/>
      <c r="AA276" s="41"/>
      <c r="AB276" s="41"/>
    </row>
    <row r="277" ht="14.25" customHeight="1">
      <c r="X277" s="41"/>
      <c r="Y277" s="41"/>
      <c r="Z277" s="41"/>
      <c r="AA277" s="41"/>
      <c r="AB277" s="41"/>
    </row>
    <row r="278" ht="14.25" customHeight="1">
      <c r="X278" s="41"/>
      <c r="Y278" s="41"/>
      <c r="Z278" s="41"/>
      <c r="AA278" s="41"/>
      <c r="AB278" s="41"/>
    </row>
    <row r="279" ht="14.25" customHeight="1">
      <c r="X279" s="41"/>
      <c r="Y279" s="41"/>
      <c r="Z279" s="41"/>
      <c r="AA279" s="41"/>
      <c r="AB279" s="41"/>
    </row>
    <row r="280" ht="14.25" customHeight="1">
      <c r="X280" s="41"/>
      <c r="Y280" s="41"/>
      <c r="Z280" s="41"/>
      <c r="AA280" s="41"/>
      <c r="AB280" s="41"/>
    </row>
    <row r="281" ht="14.25" customHeight="1">
      <c r="X281" s="41"/>
      <c r="Y281" s="41"/>
      <c r="Z281" s="41"/>
      <c r="AA281" s="41"/>
      <c r="AB281" s="41"/>
    </row>
    <row r="282" ht="14.25" customHeight="1">
      <c r="X282" s="41"/>
      <c r="Y282" s="41"/>
      <c r="Z282" s="41"/>
      <c r="AA282" s="41"/>
      <c r="AB282" s="41"/>
    </row>
    <row r="283" ht="14.25" customHeight="1">
      <c r="X283" s="41"/>
      <c r="Y283" s="41"/>
      <c r="Z283" s="41"/>
      <c r="AA283" s="41"/>
      <c r="AB283" s="41"/>
    </row>
    <row r="284" ht="14.25" customHeight="1">
      <c r="X284" s="41"/>
      <c r="Y284" s="41"/>
      <c r="Z284" s="41"/>
      <c r="AA284" s="41"/>
      <c r="AB284" s="41"/>
    </row>
    <row r="285" ht="14.25" customHeight="1">
      <c r="X285" s="41"/>
      <c r="Y285" s="41"/>
      <c r="Z285" s="41"/>
      <c r="AA285" s="41"/>
      <c r="AB285" s="41"/>
    </row>
    <row r="286" ht="14.25" customHeight="1">
      <c r="X286" s="41"/>
      <c r="Y286" s="41"/>
      <c r="Z286" s="41"/>
      <c r="AA286" s="41"/>
      <c r="AB286" s="41"/>
    </row>
    <row r="287" ht="14.25" customHeight="1">
      <c r="X287" s="41"/>
      <c r="Y287" s="41"/>
      <c r="Z287" s="41"/>
      <c r="AA287" s="41"/>
      <c r="AB287" s="41"/>
    </row>
    <row r="288" ht="14.25" customHeight="1">
      <c r="X288" s="41"/>
      <c r="Y288" s="41"/>
      <c r="Z288" s="41"/>
      <c r="AA288" s="41"/>
      <c r="AB288" s="41"/>
    </row>
    <row r="289" ht="14.25" customHeight="1">
      <c r="X289" s="41"/>
      <c r="Y289" s="41"/>
      <c r="Z289" s="41"/>
      <c r="AA289" s="41"/>
      <c r="AB289" s="41"/>
    </row>
    <row r="290" ht="14.25" customHeight="1">
      <c r="X290" s="41"/>
      <c r="Y290" s="41"/>
      <c r="Z290" s="41"/>
      <c r="AA290" s="41"/>
      <c r="AB290" s="41"/>
    </row>
    <row r="291" ht="14.25" customHeight="1">
      <c r="X291" s="41"/>
      <c r="Y291" s="41"/>
      <c r="Z291" s="41"/>
      <c r="AA291" s="41"/>
      <c r="AB291" s="41"/>
    </row>
    <row r="292" ht="14.25" customHeight="1">
      <c r="X292" s="41"/>
      <c r="Y292" s="41"/>
      <c r="Z292" s="41"/>
      <c r="AA292" s="41"/>
      <c r="AB292" s="41"/>
    </row>
    <row r="293" ht="14.25" customHeight="1">
      <c r="X293" s="41"/>
      <c r="Y293" s="41"/>
      <c r="Z293" s="41"/>
      <c r="AA293" s="41"/>
      <c r="AB293" s="41"/>
    </row>
    <row r="294" ht="14.25" customHeight="1">
      <c r="X294" s="41"/>
      <c r="Y294" s="41"/>
      <c r="Z294" s="41"/>
      <c r="AA294" s="41"/>
      <c r="AB294" s="41"/>
    </row>
    <row r="295" ht="14.25" customHeight="1">
      <c r="X295" s="41"/>
      <c r="Y295" s="41"/>
      <c r="Z295" s="41"/>
      <c r="AA295" s="41"/>
      <c r="AB295" s="41"/>
    </row>
    <row r="296" ht="14.25" customHeight="1">
      <c r="X296" s="41"/>
      <c r="Y296" s="41"/>
      <c r="Z296" s="41"/>
      <c r="AA296" s="41"/>
      <c r="AB296" s="41"/>
    </row>
    <row r="297" ht="14.25" customHeight="1">
      <c r="X297" s="41"/>
      <c r="Y297" s="41"/>
      <c r="Z297" s="41"/>
      <c r="AA297" s="41"/>
      <c r="AB297" s="41"/>
    </row>
    <row r="298" ht="14.25" customHeight="1">
      <c r="X298" s="41"/>
      <c r="Y298" s="41"/>
      <c r="Z298" s="41"/>
      <c r="AA298" s="41"/>
      <c r="AB298" s="41"/>
    </row>
    <row r="299" ht="14.25" customHeight="1">
      <c r="X299" s="41"/>
      <c r="Y299" s="41"/>
      <c r="Z299" s="41"/>
      <c r="AA299" s="41"/>
      <c r="AB299" s="41"/>
    </row>
    <row r="300" ht="14.25" customHeight="1">
      <c r="X300" s="41"/>
      <c r="Y300" s="41"/>
      <c r="Z300" s="41"/>
      <c r="AA300" s="41"/>
      <c r="AB300" s="41"/>
    </row>
    <row r="301" ht="14.25" customHeight="1">
      <c r="X301" s="41"/>
      <c r="Y301" s="41"/>
      <c r="Z301" s="41"/>
      <c r="AA301" s="41"/>
      <c r="AB301" s="41"/>
    </row>
    <row r="302" ht="14.25" customHeight="1">
      <c r="X302" s="41"/>
      <c r="Y302" s="41"/>
      <c r="Z302" s="41"/>
      <c r="AA302" s="41"/>
      <c r="AB302" s="41"/>
    </row>
    <row r="303" ht="14.25" customHeight="1">
      <c r="X303" s="41"/>
      <c r="Y303" s="41"/>
      <c r="Z303" s="41"/>
      <c r="AA303" s="41"/>
      <c r="AB303" s="41"/>
    </row>
    <row r="304" ht="14.25" customHeight="1">
      <c r="X304" s="41"/>
      <c r="Y304" s="41"/>
      <c r="Z304" s="41"/>
      <c r="AA304" s="41"/>
      <c r="AB304" s="41"/>
    </row>
    <row r="305" ht="14.25" customHeight="1">
      <c r="X305" s="41"/>
      <c r="Y305" s="41"/>
      <c r="Z305" s="41"/>
      <c r="AA305" s="41"/>
      <c r="AB305" s="41"/>
    </row>
    <row r="306" ht="14.25" customHeight="1">
      <c r="X306" s="41"/>
      <c r="Y306" s="41"/>
      <c r="Z306" s="41"/>
      <c r="AA306" s="41"/>
      <c r="AB306" s="41"/>
    </row>
    <row r="307" ht="14.25" customHeight="1">
      <c r="X307" s="41"/>
      <c r="Y307" s="41"/>
      <c r="Z307" s="41"/>
      <c r="AA307" s="41"/>
      <c r="AB307" s="41"/>
    </row>
    <row r="308" ht="14.25" customHeight="1">
      <c r="X308" s="41"/>
      <c r="Y308" s="41"/>
      <c r="Z308" s="41"/>
      <c r="AA308" s="41"/>
      <c r="AB308" s="41"/>
    </row>
    <row r="309" ht="14.25" customHeight="1">
      <c r="X309" s="41"/>
      <c r="Y309" s="41"/>
      <c r="Z309" s="41"/>
      <c r="AA309" s="41"/>
      <c r="AB309" s="41"/>
    </row>
    <row r="310" ht="14.25" customHeight="1">
      <c r="X310" s="41"/>
      <c r="Y310" s="41"/>
      <c r="Z310" s="41"/>
      <c r="AA310" s="41"/>
      <c r="AB310" s="41"/>
    </row>
    <row r="311" ht="14.25" customHeight="1">
      <c r="X311" s="41"/>
      <c r="Y311" s="41"/>
      <c r="Z311" s="41"/>
      <c r="AA311" s="41"/>
      <c r="AB311" s="41"/>
    </row>
    <row r="312" ht="14.25" customHeight="1">
      <c r="X312" s="41"/>
      <c r="Y312" s="41"/>
      <c r="Z312" s="41"/>
      <c r="AA312" s="41"/>
      <c r="AB312" s="41"/>
    </row>
    <row r="313" ht="14.25" customHeight="1">
      <c r="X313" s="41"/>
      <c r="Y313" s="41"/>
      <c r="Z313" s="41"/>
      <c r="AA313" s="41"/>
      <c r="AB313" s="41"/>
    </row>
    <row r="314" ht="14.25" customHeight="1">
      <c r="X314" s="41"/>
      <c r="Y314" s="41"/>
      <c r="Z314" s="41"/>
      <c r="AA314" s="41"/>
      <c r="AB314" s="41"/>
    </row>
    <row r="315" ht="14.25" customHeight="1">
      <c r="X315" s="41"/>
      <c r="Y315" s="41"/>
      <c r="Z315" s="41"/>
      <c r="AA315" s="41"/>
      <c r="AB315" s="41"/>
    </row>
    <row r="316" ht="14.25" customHeight="1">
      <c r="X316" s="41"/>
      <c r="Y316" s="41"/>
      <c r="Z316" s="41"/>
      <c r="AA316" s="41"/>
      <c r="AB316" s="41"/>
    </row>
    <row r="317" ht="14.25" customHeight="1">
      <c r="X317" s="41"/>
      <c r="Y317" s="41"/>
      <c r="Z317" s="41"/>
      <c r="AA317" s="41"/>
      <c r="AB317" s="41"/>
    </row>
    <row r="318" ht="14.25" customHeight="1">
      <c r="X318" s="41"/>
      <c r="Y318" s="41"/>
      <c r="Z318" s="41"/>
      <c r="AA318" s="41"/>
      <c r="AB318" s="41"/>
    </row>
    <row r="319" ht="14.25" customHeight="1">
      <c r="X319" s="41"/>
      <c r="Y319" s="41"/>
      <c r="Z319" s="41"/>
      <c r="AA319" s="41"/>
      <c r="AB319" s="41"/>
    </row>
    <row r="320" ht="14.25" customHeight="1">
      <c r="X320" s="41"/>
      <c r="Y320" s="41"/>
      <c r="Z320" s="41"/>
      <c r="AA320" s="41"/>
      <c r="AB320" s="41"/>
    </row>
    <row r="321" ht="14.25" customHeight="1">
      <c r="X321" s="41"/>
      <c r="Y321" s="41"/>
      <c r="Z321" s="41"/>
      <c r="AA321" s="41"/>
      <c r="AB321" s="41"/>
    </row>
    <row r="322" ht="14.25" customHeight="1">
      <c r="X322" s="41"/>
      <c r="Y322" s="41"/>
      <c r="Z322" s="41"/>
      <c r="AA322" s="41"/>
      <c r="AB322" s="41"/>
    </row>
    <row r="323" ht="14.25" customHeight="1">
      <c r="X323" s="41"/>
      <c r="Y323" s="41"/>
      <c r="Z323" s="41"/>
      <c r="AA323" s="41"/>
      <c r="AB323" s="41"/>
    </row>
    <row r="324" ht="14.25" customHeight="1">
      <c r="X324" s="41"/>
      <c r="Y324" s="41"/>
      <c r="Z324" s="41"/>
      <c r="AA324" s="41"/>
      <c r="AB324" s="41"/>
    </row>
    <row r="325" ht="14.25" customHeight="1">
      <c r="X325" s="41"/>
      <c r="Y325" s="41"/>
      <c r="Z325" s="41"/>
      <c r="AA325" s="41"/>
      <c r="AB325" s="41"/>
    </row>
    <row r="326" ht="14.25" customHeight="1">
      <c r="X326" s="41"/>
      <c r="Y326" s="41"/>
      <c r="Z326" s="41"/>
      <c r="AA326" s="41"/>
      <c r="AB326" s="41"/>
    </row>
    <row r="327" ht="14.25" customHeight="1">
      <c r="X327" s="41"/>
      <c r="Y327" s="41"/>
      <c r="Z327" s="41"/>
      <c r="AA327" s="41"/>
      <c r="AB327" s="41"/>
    </row>
    <row r="328" ht="14.25" customHeight="1">
      <c r="X328" s="41"/>
      <c r="Y328" s="41"/>
      <c r="Z328" s="41"/>
      <c r="AA328" s="41"/>
      <c r="AB328" s="41"/>
    </row>
    <row r="329" ht="14.25" customHeight="1">
      <c r="X329" s="41"/>
      <c r="Y329" s="41"/>
      <c r="Z329" s="41"/>
      <c r="AA329" s="41"/>
      <c r="AB329" s="41"/>
    </row>
    <row r="330" ht="14.25" customHeight="1">
      <c r="X330" s="41"/>
      <c r="Y330" s="41"/>
      <c r="Z330" s="41"/>
      <c r="AA330" s="41"/>
      <c r="AB330" s="41"/>
    </row>
    <row r="331" ht="14.25" customHeight="1">
      <c r="X331" s="41"/>
      <c r="Y331" s="41"/>
      <c r="Z331" s="41"/>
      <c r="AA331" s="41"/>
      <c r="AB331" s="41"/>
    </row>
    <row r="332" ht="14.25" customHeight="1">
      <c r="X332" s="41"/>
      <c r="Y332" s="41"/>
      <c r="Z332" s="41"/>
      <c r="AA332" s="41"/>
      <c r="AB332" s="41"/>
    </row>
    <row r="333" ht="14.25" customHeight="1">
      <c r="X333" s="41"/>
      <c r="Y333" s="41"/>
      <c r="Z333" s="41"/>
      <c r="AA333" s="41"/>
      <c r="AB333" s="41"/>
    </row>
    <row r="334" ht="14.25" customHeight="1">
      <c r="X334" s="41"/>
      <c r="Y334" s="41"/>
      <c r="Z334" s="41"/>
      <c r="AA334" s="41"/>
      <c r="AB334" s="41"/>
    </row>
    <row r="335" ht="14.25" customHeight="1">
      <c r="X335" s="41"/>
      <c r="Y335" s="41"/>
      <c r="Z335" s="41"/>
      <c r="AA335" s="41"/>
      <c r="AB335" s="41"/>
    </row>
    <row r="336" ht="14.25" customHeight="1">
      <c r="X336" s="41"/>
      <c r="Y336" s="41"/>
      <c r="Z336" s="41"/>
      <c r="AA336" s="41"/>
      <c r="AB336" s="41"/>
    </row>
    <row r="337" ht="14.25" customHeight="1">
      <c r="X337" s="41"/>
      <c r="Y337" s="41"/>
      <c r="Z337" s="41"/>
      <c r="AA337" s="41"/>
      <c r="AB337" s="41"/>
    </row>
    <row r="338" ht="14.25" customHeight="1">
      <c r="X338" s="41"/>
      <c r="Y338" s="41"/>
      <c r="Z338" s="41"/>
      <c r="AA338" s="41"/>
      <c r="AB338" s="41"/>
    </row>
    <row r="339" ht="14.25" customHeight="1">
      <c r="X339" s="41"/>
      <c r="Y339" s="41"/>
      <c r="Z339" s="41"/>
      <c r="AA339" s="41"/>
      <c r="AB339" s="41"/>
    </row>
    <row r="340" ht="14.25" customHeight="1">
      <c r="X340" s="41"/>
      <c r="Y340" s="41"/>
      <c r="Z340" s="41"/>
      <c r="AA340" s="41"/>
      <c r="AB340" s="41"/>
    </row>
    <row r="341" ht="14.25" customHeight="1">
      <c r="X341" s="41"/>
      <c r="Y341" s="41"/>
      <c r="Z341" s="41"/>
      <c r="AA341" s="41"/>
      <c r="AB341" s="41"/>
    </row>
    <row r="342" ht="14.25" customHeight="1">
      <c r="X342" s="41"/>
      <c r="Y342" s="41"/>
      <c r="Z342" s="41"/>
      <c r="AA342" s="41"/>
      <c r="AB342" s="41"/>
    </row>
    <row r="343" ht="14.25" customHeight="1">
      <c r="X343" s="41"/>
      <c r="Y343" s="41"/>
      <c r="Z343" s="41"/>
      <c r="AA343" s="41"/>
      <c r="AB343" s="41"/>
    </row>
    <row r="344" ht="14.25" customHeight="1">
      <c r="X344" s="41"/>
      <c r="Y344" s="41"/>
      <c r="Z344" s="41"/>
      <c r="AA344" s="41"/>
      <c r="AB344" s="41"/>
    </row>
    <row r="345" ht="14.25" customHeight="1">
      <c r="X345" s="41"/>
      <c r="Y345" s="41"/>
      <c r="Z345" s="41"/>
      <c r="AA345" s="41"/>
      <c r="AB345" s="41"/>
    </row>
    <row r="346" ht="14.25" customHeight="1">
      <c r="X346" s="41"/>
      <c r="Y346" s="41"/>
      <c r="Z346" s="41"/>
      <c r="AA346" s="41"/>
      <c r="AB346" s="41"/>
    </row>
    <row r="347" ht="14.25" customHeight="1">
      <c r="X347" s="41"/>
      <c r="Y347" s="41"/>
      <c r="Z347" s="41"/>
      <c r="AA347" s="41"/>
      <c r="AB347" s="41"/>
    </row>
    <row r="348" ht="14.25" customHeight="1">
      <c r="X348" s="41"/>
      <c r="Y348" s="41"/>
      <c r="Z348" s="41"/>
      <c r="AA348" s="41"/>
      <c r="AB348" s="41"/>
    </row>
    <row r="349" ht="14.25" customHeight="1">
      <c r="X349" s="41"/>
      <c r="Y349" s="41"/>
      <c r="Z349" s="41"/>
      <c r="AA349" s="41"/>
      <c r="AB349" s="41"/>
    </row>
    <row r="350" ht="14.25" customHeight="1">
      <c r="X350" s="41"/>
      <c r="Y350" s="41"/>
      <c r="Z350" s="41"/>
      <c r="AA350" s="41"/>
      <c r="AB350" s="41"/>
    </row>
    <row r="351" ht="14.25" customHeight="1">
      <c r="X351" s="41"/>
      <c r="Y351" s="41"/>
      <c r="Z351" s="41"/>
      <c r="AA351" s="41"/>
      <c r="AB351" s="41"/>
    </row>
    <row r="352" ht="14.25" customHeight="1">
      <c r="X352" s="41"/>
      <c r="Y352" s="41"/>
      <c r="Z352" s="41"/>
      <c r="AA352" s="41"/>
      <c r="AB352" s="41"/>
    </row>
    <row r="353" ht="14.25" customHeight="1">
      <c r="X353" s="41"/>
      <c r="Y353" s="41"/>
      <c r="Z353" s="41"/>
      <c r="AA353" s="41"/>
      <c r="AB353" s="41"/>
    </row>
    <row r="354" ht="14.25" customHeight="1">
      <c r="X354" s="41"/>
      <c r="Y354" s="41"/>
      <c r="Z354" s="41"/>
      <c r="AA354" s="41"/>
      <c r="AB354" s="41"/>
    </row>
    <row r="355" ht="14.25" customHeight="1">
      <c r="X355" s="41"/>
      <c r="Y355" s="41"/>
      <c r="Z355" s="41"/>
      <c r="AA355" s="41"/>
      <c r="AB355" s="41"/>
    </row>
    <row r="356" ht="14.25" customHeight="1">
      <c r="X356" s="41"/>
      <c r="Y356" s="41"/>
      <c r="Z356" s="41"/>
      <c r="AA356" s="41"/>
      <c r="AB356" s="41"/>
    </row>
    <row r="357" ht="14.25" customHeight="1">
      <c r="X357" s="41"/>
      <c r="Y357" s="41"/>
      <c r="Z357" s="41"/>
      <c r="AA357" s="41"/>
      <c r="AB357" s="41"/>
    </row>
    <row r="358" ht="14.25" customHeight="1">
      <c r="X358" s="41"/>
      <c r="Y358" s="41"/>
      <c r="Z358" s="41"/>
      <c r="AA358" s="41"/>
      <c r="AB358" s="41"/>
    </row>
    <row r="359" ht="14.25" customHeight="1">
      <c r="X359" s="41"/>
      <c r="Y359" s="41"/>
      <c r="Z359" s="41"/>
      <c r="AA359" s="41"/>
      <c r="AB359" s="41"/>
    </row>
    <row r="360" ht="14.25" customHeight="1">
      <c r="X360" s="41"/>
      <c r="Y360" s="41"/>
      <c r="Z360" s="41"/>
      <c r="AA360" s="41"/>
      <c r="AB360" s="41"/>
    </row>
    <row r="361" ht="14.25" customHeight="1">
      <c r="X361" s="41"/>
      <c r="Y361" s="41"/>
      <c r="Z361" s="41"/>
      <c r="AA361" s="41"/>
      <c r="AB361" s="41"/>
    </row>
    <row r="362" ht="14.25" customHeight="1">
      <c r="X362" s="41"/>
      <c r="Y362" s="41"/>
      <c r="Z362" s="41"/>
      <c r="AA362" s="41"/>
      <c r="AB362" s="41"/>
    </row>
    <row r="363" ht="14.25" customHeight="1">
      <c r="X363" s="41"/>
      <c r="Y363" s="41"/>
      <c r="Z363" s="41"/>
      <c r="AA363" s="41"/>
      <c r="AB363" s="41"/>
    </row>
    <row r="364" ht="14.25" customHeight="1">
      <c r="X364" s="41"/>
      <c r="Y364" s="41"/>
      <c r="Z364" s="41"/>
      <c r="AA364" s="41"/>
      <c r="AB364" s="41"/>
    </row>
    <row r="365" ht="14.25" customHeight="1">
      <c r="X365" s="41"/>
      <c r="Y365" s="41"/>
      <c r="Z365" s="41"/>
      <c r="AA365" s="41"/>
      <c r="AB365" s="41"/>
    </row>
    <row r="366" ht="14.25" customHeight="1">
      <c r="X366" s="41"/>
      <c r="Y366" s="41"/>
      <c r="Z366" s="41"/>
      <c r="AA366" s="41"/>
      <c r="AB366" s="41"/>
    </row>
    <row r="367" ht="14.25" customHeight="1">
      <c r="X367" s="41"/>
      <c r="Y367" s="41"/>
      <c r="Z367" s="41"/>
      <c r="AA367" s="41"/>
      <c r="AB367" s="41"/>
    </row>
    <row r="368" ht="14.25" customHeight="1">
      <c r="X368" s="41"/>
      <c r="Y368" s="41"/>
      <c r="Z368" s="41"/>
      <c r="AA368" s="41"/>
      <c r="AB368" s="41"/>
    </row>
    <row r="369" ht="14.25" customHeight="1">
      <c r="X369" s="41"/>
      <c r="Y369" s="41"/>
      <c r="Z369" s="41"/>
      <c r="AA369" s="41"/>
      <c r="AB369" s="41"/>
    </row>
    <row r="370" ht="14.25" customHeight="1">
      <c r="X370" s="41"/>
      <c r="Y370" s="41"/>
      <c r="Z370" s="41"/>
      <c r="AA370" s="41"/>
      <c r="AB370" s="41"/>
    </row>
    <row r="371" ht="14.25" customHeight="1">
      <c r="X371" s="41"/>
      <c r="Y371" s="41"/>
      <c r="Z371" s="41"/>
      <c r="AA371" s="41"/>
      <c r="AB371" s="41"/>
    </row>
    <row r="372" ht="14.25" customHeight="1">
      <c r="X372" s="41"/>
      <c r="Y372" s="41"/>
      <c r="Z372" s="41"/>
      <c r="AA372" s="41"/>
      <c r="AB372" s="41"/>
    </row>
    <row r="373" ht="14.25" customHeight="1">
      <c r="X373" s="41"/>
      <c r="Y373" s="41"/>
      <c r="Z373" s="41"/>
      <c r="AA373" s="41"/>
      <c r="AB373" s="41"/>
    </row>
    <row r="374" ht="14.25" customHeight="1">
      <c r="X374" s="41"/>
      <c r="Y374" s="41"/>
      <c r="Z374" s="41"/>
      <c r="AA374" s="41"/>
      <c r="AB374" s="41"/>
    </row>
    <row r="375" ht="14.25" customHeight="1">
      <c r="X375" s="41"/>
      <c r="Y375" s="41"/>
      <c r="Z375" s="41"/>
      <c r="AA375" s="41"/>
      <c r="AB375" s="41"/>
    </row>
    <row r="376" ht="14.25" customHeight="1">
      <c r="X376" s="41"/>
      <c r="Y376" s="41"/>
      <c r="Z376" s="41"/>
      <c r="AA376" s="41"/>
      <c r="AB376" s="41"/>
    </row>
    <row r="377" ht="14.25" customHeight="1">
      <c r="X377" s="41"/>
      <c r="Y377" s="41"/>
      <c r="Z377" s="41"/>
      <c r="AA377" s="41"/>
      <c r="AB377" s="41"/>
    </row>
    <row r="378" ht="14.25" customHeight="1">
      <c r="X378" s="41"/>
      <c r="Y378" s="41"/>
      <c r="Z378" s="41"/>
      <c r="AA378" s="41"/>
      <c r="AB378" s="41"/>
    </row>
    <row r="379" ht="14.25" customHeight="1">
      <c r="X379" s="41"/>
      <c r="Y379" s="41"/>
      <c r="Z379" s="41"/>
      <c r="AA379" s="41"/>
      <c r="AB379" s="41"/>
    </row>
    <row r="380" ht="14.25" customHeight="1">
      <c r="X380" s="41"/>
      <c r="Y380" s="41"/>
      <c r="Z380" s="41"/>
      <c r="AA380" s="41"/>
      <c r="AB380" s="41"/>
    </row>
    <row r="381" ht="14.25" customHeight="1">
      <c r="X381" s="41"/>
      <c r="Y381" s="41"/>
      <c r="Z381" s="41"/>
      <c r="AA381" s="41"/>
      <c r="AB381" s="41"/>
    </row>
    <row r="382" ht="14.25" customHeight="1">
      <c r="X382" s="41"/>
      <c r="Y382" s="41"/>
      <c r="Z382" s="41"/>
      <c r="AA382" s="41"/>
      <c r="AB382" s="41"/>
    </row>
    <row r="383" ht="14.25" customHeight="1">
      <c r="X383" s="41"/>
      <c r="Y383" s="41"/>
      <c r="Z383" s="41"/>
      <c r="AA383" s="41"/>
      <c r="AB383" s="41"/>
    </row>
    <row r="384" ht="14.25" customHeight="1">
      <c r="X384" s="41"/>
      <c r="Y384" s="41"/>
      <c r="Z384" s="41"/>
      <c r="AA384" s="41"/>
      <c r="AB384" s="41"/>
    </row>
    <row r="385" ht="14.25" customHeight="1">
      <c r="X385" s="41"/>
      <c r="Y385" s="41"/>
      <c r="Z385" s="41"/>
      <c r="AA385" s="41"/>
      <c r="AB385" s="41"/>
    </row>
    <row r="386" ht="14.25" customHeight="1">
      <c r="X386" s="41"/>
      <c r="Y386" s="41"/>
      <c r="Z386" s="41"/>
      <c r="AA386" s="41"/>
      <c r="AB386" s="41"/>
    </row>
    <row r="387" ht="14.25" customHeight="1">
      <c r="X387" s="41"/>
      <c r="Y387" s="41"/>
      <c r="Z387" s="41"/>
      <c r="AA387" s="41"/>
      <c r="AB387" s="41"/>
    </row>
    <row r="388" ht="14.25" customHeight="1">
      <c r="X388" s="41"/>
      <c r="Y388" s="41"/>
      <c r="Z388" s="41"/>
      <c r="AA388" s="41"/>
      <c r="AB388" s="41"/>
    </row>
    <row r="389" ht="14.25" customHeight="1">
      <c r="X389" s="41"/>
      <c r="Y389" s="41"/>
      <c r="Z389" s="41"/>
      <c r="AA389" s="41"/>
      <c r="AB389" s="41"/>
    </row>
    <row r="390" ht="14.25" customHeight="1">
      <c r="X390" s="41"/>
      <c r="Y390" s="41"/>
      <c r="Z390" s="41"/>
      <c r="AA390" s="41"/>
      <c r="AB390" s="41"/>
    </row>
    <row r="391" ht="14.25" customHeight="1">
      <c r="X391" s="41"/>
      <c r="Y391" s="41"/>
      <c r="Z391" s="41"/>
      <c r="AA391" s="41"/>
      <c r="AB391" s="41"/>
    </row>
    <row r="392" ht="14.25" customHeight="1">
      <c r="X392" s="41"/>
      <c r="Y392" s="41"/>
      <c r="Z392" s="41"/>
      <c r="AA392" s="41"/>
      <c r="AB392" s="41"/>
    </row>
    <row r="393" ht="14.25" customHeight="1">
      <c r="X393" s="41"/>
      <c r="Y393" s="41"/>
      <c r="Z393" s="41"/>
      <c r="AA393" s="41"/>
      <c r="AB393" s="41"/>
    </row>
    <row r="394" ht="14.25" customHeight="1">
      <c r="X394" s="41"/>
      <c r="Y394" s="41"/>
      <c r="Z394" s="41"/>
      <c r="AA394" s="41"/>
      <c r="AB394" s="41"/>
    </row>
    <row r="395" ht="14.25" customHeight="1">
      <c r="X395" s="41"/>
      <c r="Y395" s="41"/>
      <c r="Z395" s="41"/>
      <c r="AA395" s="41"/>
      <c r="AB395" s="41"/>
    </row>
    <row r="396" ht="14.25" customHeight="1">
      <c r="X396" s="41"/>
      <c r="Y396" s="41"/>
      <c r="Z396" s="41"/>
      <c r="AA396" s="41"/>
      <c r="AB396" s="41"/>
    </row>
    <row r="397" ht="14.25" customHeight="1">
      <c r="X397" s="41"/>
      <c r="Y397" s="41"/>
      <c r="Z397" s="41"/>
      <c r="AA397" s="41"/>
      <c r="AB397" s="41"/>
    </row>
    <row r="398" ht="14.25" customHeight="1">
      <c r="X398" s="41"/>
      <c r="Y398" s="41"/>
      <c r="Z398" s="41"/>
      <c r="AA398" s="41"/>
      <c r="AB398" s="41"/>
    </row>
    <row r="399" ht="14.25" customHeight="1">
      <c r="X399" s="41"/>
      <c r="Y399" s="41"/>
      <c r="Z399" s="41"/>
      <c r="AA399" s="41"/>
      <c r="AB399" s="41"/>
    </row>
    <row r="400" ht="14.25" customHeight="1">
      <c r="X400" s="41"/>
      <c r="Y400" s="41"/>
      <c r="Z400" s="41"/>
      <c r="AA400" s="41"/>
      <c r="AB400" s="41"/>
    </row>
    <row r="401" ht="14.25" customHeight="1">
      <c r="X401" s="41"/>
      <c r="Y401" s="41"/>
      <c r="Z401" s="41"/>
      <c r="AA401" s="41"/>
      <c r="AB401" s="41"/>
    </row>
    <row r="402" ht="14.25" customHeight="1">
      <c r="X402" s="41"/>
      <c r="Y402" s="41"/>
      <c r="Z402" s="41"/>
      <c r="AA402" s="41"/>
      <c r="AB402" s="41"/>
    </row>
    <row r="403" ht="14.25" customHeight="1">
      <c r="X403" s="41"/>
      <c r="Y403" s="41"/>
      <c r="Z403" s="41"/>
      <c r="AA403" s="41"/>
      <c r="AB403" s="41"/>
    </row>
    <row r="404" ht="14.25" customHeight="1">
      <c r="X404" s="41"/>
      <c r="Y404" s="41"/>
      <c r="Z404" s="41"/>
      <c r="AA404" s="41"/>
      <c r="AB404" s="41"/>
    </row>
    <row r="405" ht="14.25" customHeight="1">
      <c r="X405" s="41"/>
      <c r="Y405" s="41"/>
      <c r="Z405" s="41"/>
      <c r="AA405" s="41"/>
      <c r="AB405" s="41"/>
    </row>
    <row r="406" ht="14.25" customHeight="1">
      <c r="X406" s="41"/>
      <c r="Y406" s="41"/>
      <c r="Z406" s="41"/>
      <c r="AA406" s="41"/>
      <c r="AB406" s="41"/>
    </row>
    <row r="407" ht="14.25" customHeight="1">
      <c r="X407" s="41"/>
      <c r="Y407" s="41"/>
      <c r="Z407" s="41"/>
      <c r="AA407" s="41"/>
      <c r="AB407" s="41"/>
    </row>
    <row r="408" ht="14.25" customHeight="1">
      <c r="X408" s="41"/>
      <c r="Y408" s="41"/>
      <c r="Z408" s="41"/>
      <c r="AA408" s="41"/>
      <c r="AB408" s="41"/>
    </row>
    <row r="409" ht="14.25" customHeight="1">
      <c r="X409" s="41"/>
      <c r="Y409" s="41"/>
      <c r="Z409" s="41"/>
      <c r="AA409" s="41"/>
      <c r="AB409" s="41"/>
    </row>
    <row r="410" ht="14.25" customHeight="1">
      <c r="X410" s="41"/>
      <c r="Y410" s="41"/>
      <c r="Z410" s="41"/>
      <c r="AA410" s="41"/>
      <c r="AB410" s="41"/>
    </row>
    <row r="411" ht="14.25" customHeight="1">
      <c r="X411" s="41"/>
      <c r="Y411" s="41"/>
      <c r="Z411" s="41"/>
      <c r="AA411" s="41"/>
      <c r="AB411" s="41"/>
    </row>
    <row r="412" ht="14.25" customHeight="1">
      <c r="X412" s="41"/>
      <c r="Y412" s="41"/>
      <c r="Z412" s="41"/>
      <c r="AA412" s="41"/>
      <c r="AB412" s="41"/>
    </row>
    <row r="413" ht="14.25" customHeight="1">
      <c r="X413" s="41"/>
      <c r="Y413" s="41"/>
      <c r="Z413" s="41"/>
      <c r="AA413" s="41"/>
      <c r="AB413" s="41"/>
    </row>
    <row r="414" ht="14.25" customHeight="1">
      <c r="X414" s="41"/>
      <c r="Y414" s="41"/>
      <c r="Z414" s="41"/>
      <c r="AA414" s="41"/>
      <c r="AB414" s="41"/>
    </row>
    <row r="415" ht="14.25" customHeight="1">
      <c r="X415" s="41"/>
      <c r="Y415" s="41"/>
      <c r="Z415" s="41"/>
      <c r="AA415" s="41"/>
      <c r="AB415" s="41"/>
    </row>
    <row r="416" ht="14.25" customHeight="1">
      <c r="X416" s="41"/>
      <c r="Y416" s="41"/>
      <c r="Z416" s="41"/>
      <c r="AA416" s="41"/>
      <c r="AB416" s="41"/>
    </row>
    <row r="417" ht="14.25" customHeight="1">
      <c r="X417" s="41"/>
      <c r="Y417" s="41"/>
      <c r="Z417" s="41"/>
      <c r="AA417" s="41"/>
      <c r="AB417" s="41"/>
    </row>
    <row r="418" ht="14.25" customHeight="1">
      <c r="X418" s="41"/>
      <c r="Y418" s="41"/>
      <c r="Z418" s="41"/>
      <c r="AA418" s="41"/>
      <c r="AB418" s="41"/>
    </row>
    <row r="419" ht="14.25" customHeight="1">
      <c r="X419" s="41"/>
      <c r="Y419" s="41"/>
      <c r="Z419" s="41"/>
      <c r="AA419" s="41"/>
      <c r="AB419" s="41"/>
    </row>
    <row r="420" ht="14.25" customHeight="1">
      <c r="X420" s="41"/>
      <c r="Y420" s="41"/>
      <c r="Z420" s="41"/>
      <c r="AA420" s="41"/>
      <c r="AB420" s="41"/>
    </row>
    <row r="421" ht="14.25" customHeight="1">
      <c r="X421" s="41"/>
      <c r="Y421" s="41"/>
      <c r="Z421" s="41"/>
      <c r="AA421" s="41"/>
      <c r="AB421" s="41"/>
    </row>
    <row r="422" ht="14.25" customHeight="1">
      <c r="X422" s="41"/>
      <c r="Y422" s="41"/>
      <c r="Z422" s="41"/>
      <c r="AA422" s="41"/>
      <c r="AB422" s="41"/>
    </row>
    <row r="423" ht="14.25" customHeight="1">
      <c r="X423" s="41"/>
      <c r="Y423" s="41"/>
      <c r="Z423" s="41"/>
      <c r="AA423" s="41"/>
      <c r="AB423" s="41"/>
    </row>
    <row r="424" ht="14.25" customHeight="1">
      <c r="X424" s="41"/>
      <c r="Y424" s="41"/>
      <c r="Z424" s="41"/>
      <c r="AA424" s="41"/>
      <c r="AB424" s="41"/>
    </row>
    <row r="425" ht="14.25" customHeight="1">
      <c r="X425" s="41"/>
      <c r="Y425" s="41"/>
      <c r="Z425" s="41"/>
      <c r="AA425" s="41"/>
      <c r="AB425" s="41"/>
    </row>
    <row r="426" ht="14.25" customHeight="1">
      <c r="X426" s="41"/>
      <c r="Y426" s="41"/>
      <c r="Z426" s="41"/>
      <c r="AA426" s="41"/>
      <c r="AB426" s="41"/>
    </row>
    <row r="427" ht="14.25" customHeight="1">
      <c r="X427" s="41"/>
      <c r="Y427" s="41"/>
      <c r="Z427" s="41"/>
      <c r="AA427" s="41"/>
      <c r="AB427" s="41"/>
    </row>
    <row r="428" ht="14.25" customHeight="1">
      <c r="X428" s="41"/>
      <c r="Y428" s="41"/>
      <c r="Z428" s="41"/>
      <c r="AA428" s="41"/>
      <c r="AB428" s="41"/>
    </row>
    <row r="429" ht="14.25" customHeight="1">
      <c r="X429" s="41"/>
      <c r="Y429" s="41"/>
      <c r="Z429" s="41"/>
      <c r="AA429" s="41"/>
      <c r="AB429" s="41"/>
    </row>
    <row r="430" ht="14.25" customHeight="1">
      <c r="X430" s="41"/>
      <c r="Y430" s="41"/>
      <c r="Z430" s="41"/>
      <c r="AA430" s="41"/>
      <c r="AB430" s="41"/>
    </row>
    <row r="431" ht="14.25" customHeight="1">
      <c r="X431" s="41"/>
      <c r="Y431" s="41"/>
      <c r="Z431" s="41"/>
      <c r="AA431" s="41"/>
      <c r="AB431" s="41"/>
    </row>
    <row r="432" ht="14.25" customHeight="1">
      <c r="X432" s="41"/>
      <c r="Y432" s="41"/>
      <c r="Z432" s="41"/>
      <c r="AA432" s="41"/>
      <c r="AB432" s="41"/>
    </row>
    <row r="433" ht="14.25" customHeight="1">
      <c r="X433" s="41"/>
      <c r="Y433" s="41"/>
      <c r="Z433" s="41"/>
      <c r="AA433" s="41"/>
      <c r="AB433" s="41"/>
    </row>
    <row r="434" ht="14.25" customHeight="1">
      <c r="X434" s="41"/>
      <c r="Y434" s="41"/>
      <c r="Z434" s="41"/>
      <c r="AA434" s="41"/>
      <c r="AB434" s="41"/>
    </row>
    <row r="435" ht="14.25" customHeight="1">
      <c r="X435" s="41"/>
      <c r="Y435" s="41"/>
      <c r="Z435" s="41"/>
      <c r="AA435" s="41"/>
      <c r="AB435" s="41"/>
    </row>
    <row r="436" ht="14.25" customHeight="1">
      <c r="X436" s="41"/>
      <c r="Y436" s="41"/>
      <c r="Z436" s="41"/>
      <c r="AA436" s="41"/>
      <c r="AB436" s="41"/>
    </row>
    <row r="437" ht="14.25" customHeight="1">
      <c r="X437" s="41"/>
      <c r="Y437" s="41"/>
      <c r="Z437" s="41"/>
      <c r="AA437" s="41"/>
      <c r="AB437" s="41"/>
    </row>
    <row r="438" ht="14.25" customHeight="1">
      <c r="X438" s="41"/>
      <c r="Y438" s="41"/>
      <c r="Z438" s="41"/>
      <c r="AA438" s="41"/>
      <c r="AB438" s="41"/>
    </row>
    <row r="439" ht="14.25" customHeight="1">
      <c r="X439" s="41"/>
      <c r="Y439" s="41"/>
      <c r="Z439" s="41"/>
      <c r="AA439" s="41"/>
      <c r="AB439" s="41"/>
    </row>
    <row r="440" ht="14.25" customHeight="1">
      <c r="X440" s="41"/>
      <c r="Y440" s="41"/>
      <c r="Z440" s="41"/>
      <c r="AA440" s="41"/>
      <c r="AB440" s="41"/>
    </row>
    <row r="441" ht="14.25" customHeight="1">
      <c r="X441" s="41"/>
      <c r="Y441" s="41"/>
      <c r="Z441" s="41"/>
      <c r="AA441" s="41"/>
      <c r="AB441" s="41"/>
    </row>
    <row r="442" ht="14.25" customHeight="1">
      <c r="X442" s="41"/>
      <c r="Y442" s="41"/>
      <c r="Z442" s="41"/>
      <c r="AA442" s="41"/>
      <c r="AB442" s="41"/>
    </row>
    <row r="443" ht="14.25" customHeight="1">
      <c r="X443" s="41"/>
      <c r="Y443" s="41"/>
      <c r="Z443" s="41"/>
      <c r="AA443" s="41"/>
      <c r="AB443" s="41"/>
    </row>
    <row r="444" ht="14.25" customHeight="1">
      <c r="X444" s="41"/>
      <c r="Y444" s="41"/>
      <c r="Z444" s="41"/>
      <c r="AA444" s="41"/>
      <c r="AB444" s="41"/>
    </row>
    <row r="445" ht="14.25" customHeight="1">
      <c r="X445" s="41"/>
      <c r="Y445" s="41"/>
      <c r="Z445" s="41"/>
      <c r="AA445" s="41"/>
      <c r="AB445" s="41"/>
    </row>
    <row r="446" ht="14.25" customHeight="1">
      <c r="X446" s="41"/>
      <c r="Y446" s="41"/>
      <c r="Z446" s="41"/>
      <c r="AA446" s="41"/>
      <c r="AB446" s="41"/>
    </row>
    <row r="447" ht="14.25" customHeight="1">
      <c r="X447" s="41"/>
      <c r="Y447" s="41"/>
      <c r="Z447" s="41"/>
      <c r="AA447" s="41"/>
      <c r="AB447" s="41"/>
    </row>
    <row r="448" ht="14.25" customHeight="1">
      <c r="X448" s="41"/>
      <c r="Y448" s="41"/>
      <c r="Z448" s="41"/>
      <c r="AA448" s="41"/>
      <c r="AB448" s="41"/>
    </row>
    <row r="449" ht="14.25" customHeight="1">
      <c r="X449" s="41"/>
      <c r="Y449" s="41"/>
      <c r="Z449" s="41"/>
      <c r="AA449" s="41"/>
      <c r="AB449" s="41"/>
    </row>
    <row r="450" ht="14.25" customHeight="1">
      <c r="X450" s="41"/>
      <c r="Y450" s="41"/>
      <c r="Z450" s="41"/>
      <c r="AA450" s="41"/>
      <c r="AB450" s="41"/>
    </row>
    <row r="451" ht="14.25" customHeight="1">
      <c r="X451" s="41"/>
      <c r="Y451" s="41"/>
      <c r="Z451" s="41"/>
      <c r="AA451" s="41"/>
      <c r="AB451" s="41"/>
    </row>
    <row r="452" ht="14.25" customHeight="1">
      <c r="X452" s="41"/>
      <c r="Y452" s="41"/>
      <c r="Z452" s="41"/>
      <c r="AA452" s="41"/>
      <c r="AB452" s="41"/>
    </row>
    <row r="453" ht="14.25" customHeight="1">
      <c r="X453" s="41"/>
      <c r="Y453" s="41"/>
      <c r="Z453" s="41"/>
      <c r="AA453" s="41"/>
      <c r="AB453" s="41"/>
    </row>
    <row r="454" ht="14.25" customHeight="1">
      <c r="X454" s="41"/>
      <c r="Y454" s="41"/>
      <c r="Z454" s="41"/>
      <c r="AA454" s="41"/>
      <c r="AB454" s="41"/>
    </row>
    <row r="455" ht="14.25" customHeight="1">
      <c r="X455" s="41"/>
      <c r="Y455" s="41"/>
      <c r="Z455" s="41"/>
      <c r="AA455" s="41"/>
      <c r="AB455" s="41"/>
    </row>
    <row r="456" ht="14.25" customHeight="1">
      <c r="X456" s="41"/>
      <c r="Y456" s="41"/>
      <c r="Z456" s="41"/>
      <c r="AA456" s="41"/>
      <c r="AB456" s="41"/>
    </row>
    <row r="457" ht="14.25" customHeight="1">
      <c r="X457" s="41"/>
      <c r="Y457" s="41"/>
      <c r="Z457" s="41"/>
      <c r="AA457" s="41"/>
      <c r="AB457" s="41"/>
    </row>
    <row r="458" ht="14.25" customHeight="1">
      <c r="X458" s="41"/>
      <c r="Y458" s="41"/>
      <c r="Z458" s="41"/>
      <c r="AA458" s="41"/>
      <c r="AB458" s="41"/>
    </row>
    <row r="459" ht="14.25" customHeight="1">
      <c r="X459" s="41"/>
      <c r="Y459" s="41"/>
      <c r="Z459" s="41"/>
      <c r="AA459" s="41"/>
      <c r="AB459" s="41"/>
    </row>
    <row r="460" ht="14.25" customHeight="1">
      <c r="X460" s="41"/>
      <c r="Y460" s="41"/>
      <c r="Z460" s="41"/>
      <c r="AA460" s="41"/>
      <c r="AB460" s="41"/>
    </row>
    <row r="461" ht="14.25" customHeight="1">
      <c r="X461" s="41"/>
      <c r="Y461" s="41"/>
      <c r="Z461" s="41"/>
      <c r="AA461" s="41"/>
      <c r="AB461" s="41"/>
    </row>
    <row r="462" ht="14.25" customHeight="1">
      <c r="X462" s="41"/>
      <c r="Y462" s="41"/>
      <c r="Z462" s="41"/>
      <c r="AA462" s="41"/>
      <c r="AB462" s="41"/>
    </row>
    <row r="463" ht="14.25" customHeight="1">
      <c r="X463" s="41"/>
      <c r="Y463" s="41"/>
      <c r="Z463" s="41"/>
      <c r="AA463" s="41"/>
      <c r="AB463" s="41"/>
    </row>
    <row r="464" ht="14.25" customHeight="1">
      <c r="X464" s="41"/>
      <c r="Y464" s="41"/>
      <c r="Z464" s="41"/>
      <c r="AA464" s="41"/>
      <c r="AB464" s="41"/>
    </row>
    <row r="465" ht="14.25" customHeight="1">
      <c r="X465" s="41"/>
      <c r="Y465" s="41"/>
      <c r="Z465" s="41"/>
      <c r="AA465" s="41"/>
      <c r="AB465" s="41"/>
    </row>
    <row r="466" ht="14.25" customHeight="1">
      <c r="X466" s="41"/>
      <c r="Y466" s="41"/>
      <c r="Z466" s="41"/>
      <c r="AA466" s="41"/>
      <c r="AB466" s="41"/>
    </row>
    <row r="467" ht="14.25" customHeight="1">
      <c r="X467" s="41"/>
      <c r="Y467" s="41"/>
      <c r="Z467" s="41"/>
      <c r="AA467" s="41"/>
      <c r="AB467" s="41"/>
    </row>
    <row r="468" ht="14.25" customHeight="1">
      <c r="X468" s="41"/>
      <c r="Y468" s="41"/>
      <c r="Z468" s="41"/>
      <c r="AA468" s="41"/>
      <c r="AB468" s="41"/>
    </row>
    <row r="469" ht="14.25" customHeight="1">
      <c r="X469" s="41"/>
      <c r="Y469" s="41"/>
      <c r="Z469" s="41"/>
      <c r="AA469" s="41"/>
      <c r="AB469" s="41"/>
    </row>
    <row r="470" ht="14.25" customHeight="1">
      <c r="X470" s="41"/>
      <c r="Y470" s="41"/>
      <c r="Z470" s="41"/>
      <c r="AA470" s="41"/>
      <c r="AB470" s="41"/>
    </row>
    <row r="471" ht="14.25" customHeight="1">
      <c r="X471" s="41"/>
      <c r="Y471" s="41"/>
      <c r="Z471" s="41"/>
      <c r="AA471" s="41"/>
      <c r="AB471" s="41"/>
    </row>
    <row r="472" ht="14.25" customHeight="1">
      <c r="X472" s="41"/>
      <c r="Y472" s="41"/>
      <c r="Z472" s="41"/>
      <c r="AA472" s="41"/>
      <c r="AB472" s="41"/>
    </row>
    <row r="473" ht="14.25" customHeight="1">
      <c r="X473" s="41"/>
      <c r="Y473" s="41"/>
      <c r="Z473" s="41"/>
      <c r="AA473" s="41"/>
      <c r="AB473" s="41"/>
    </row>
    <row r="474" ht="14.25" customHeight="1">
      <c r="X474" s="41"/>
      <c r="Y474" s="41"/>
      <c r="Z474" s="41"/>
      <c r="AA474" s="41"/>
      <c r="AB474" s="41"/>
    </row>
    <row r="475" ht="14.25" customHeight="1">
      <c r="X475" s="41"/>
      <c r="Y475" s="41"/>
      <c r="Z475" s="41"/>
      <c r="AA475" s="41"/>
      <c r="AB475" s="41"/>
    </row>
    <row r="476" ht="14.25" customHeight="1">
      <c r="X476" s="41"/>
      <c r="Y476" s="41"/>
      <c r="Z476" s="41"/>
      <c r="AA476" s="41"/>
      <c r="AB476" s="41"/>
    </row>
    <row r="477" ht="14.25" customHeight="1">
      <c r="X477" s="41"/>
      <c r="Y477" s="41"/>
      <c r="Z477" s="41"/>
      <c r="AA477" s="41"/>
      <c r="AB477" s="41"/>
    </row>
    <row r="478" ht="14.25" customHeight="1">
      <c r="X478" s="41"/>
      <c r="Y478" s="41"/>
      <c r="Z478" s="41"/>
      <c r="AA478" s="41"/>
      <c r="AB478" s="41"/>
    </row>
    <row r="479" ht="14.25" customHeight="1">
      <c r="X479" s="41"/>
      <c r="Y479" s="41"/>
      <c r="Z479" s="41"/>
      <c r="AA479" s="41"/>
      <c r="AB479" s="41"/>
    </row>
    <row r="480" ht="14.25" customHeight="1">
      <c r="X480" s="41"/>
      <c r="Y480" s="41"/>
      <c r="Z480" s="41"/>
      <c r="AA480" s="41"/>
      <c r="AB480" s="41"/>
    </row>
    <row r="481" ht="14.25" customHeight="1">
      <c r="X481" s="41"/>
      <c r="Y481" s="41"/>
      <c r="Z481" s="41"/>
      <c r="AA481" s="41"/>
      <c r="AB481" s="41"/>
    </row>
    <row r="482" ht="14.25" customHeight="1">
      <c r="X482" s="41"/>
      <c r="Y482" s="41"/>
      <c r="Z482" s="41"/>
      <c r="AA482" s="41"/>
      <c r="AB482" s="41"/>
    </row>
    <row r="483" ht="14.25" customHeight="1">
      <c r="X483" s="41"/>
      <c r="Y483" s="41"/>
      <c r="Z483" s="41"/>
      <c r="AA483" s="41"/>
      <c r="AB483" s="41"/>
    </row>
    <row r="484" ht="14.25" customHeight="1">
      <c r="X484" s="41"/>
      <c r="Y484" s="41"/>
      <c r="Z484" s="41"/>
      <c r="AA484" s="41"/>
      <c r="AB484" s="41"/>
    </row>
    <row r="485" ht="14.25" customHeight="1">
      <c r="X485" s="41"/>
      <c r="Y485" s="41"/>
      <c r="Z485" s="41"/>
      <c r="AA485" s="41"/>
      <c r="AB485" s="41"/>
    </row>
    <row r="486" ht="14.25" customHeight="1">
      <c r="X486" s="41"/>
      <c r="Y486" s="41"/>
      <c r="Z486" s="41"/>
      <c r="AA486" s="41"/>
      <c r="AB486" s="41"/>
    </row>
    <row r="487" ht="14.25" customHeight="1">
      <c r="X487" s="41"/>
      <c r="Y487" s="41"/>
      <c r="Z487" s="41"/>
      <c r="AA487" s="41"/>
      <c r="AB487" s="41"/>
    </row>
    <row r="488" ht="14.25" customHeight="1">
      <c r="X488" s="41"/>
      <c r="Y488" s="41"/>
      <c r="Z488" s="41"/>
      <c r="AA488" s="41"/>
      <c r="AB488" s="41"/>
    </row>
    <row r="489" ht="14.25" customHeight="1">
      <c r="X489" s="41"/>
      <c r="Y489" s="41"/>
      <c r="Z489" s="41"/>
      <c r="AA489" s="41"/>
      <c r="AB489" s="41"/>
    </row>
    <row r="490" ht="14.25" customHeight="1">
      <c r="X490" s="41"/>
      <c r="Y490" s="41"/>
      <c r="Z490" s="41"/>
      <c r="AA490" s="41"/>
      <c r="AB490" s="41"/>
    </row>
    <row r="491" ht="14.25" customHeight="1">
      <c r="X491" s="41"/>
      <c r="Y491" s="41"/>
      <c r="Z491" s="41"/>
      <c r="AA491" s="41"/>
      <c r="AB491" s="41"/>
    </row>
    <row r="492" ht="14.25" customHeight="1">
      <c r="X492" s="41"/>
      <c r="Y492" s="41"/>
      <c r="Z492" s="41"/>
      <c r="AA492" s="41"/>
      <c r="AB492" s="41"/>
    </row>
    <row r="493" ht="14.25" customHeight="1">
      <c r="X493" s="41"/>
      <c r="Y493" s="41"/>
      <c r="Z493" s="41"/>
      <c r="AA493" s="41"/>
      <c r="AB493" s="41"/>
    </row>
    <row r="494" ht="14.25" customHeight="1">
      <c r="X494" s="41"/>
      <c r="Y494" s="41"/>
      <c r="Z494" s="41"/>
      <c r="AA494" s="41"/>
      <c r="AB494" s="41"/>
    </row>
    <row r="495" ht="14.25" customHeight="1">
      <c r="X495" s="41"/>
      <c r="Y495" s="41"/>
      <c r="Z495" s="41"/>
      <c r="AA495" s="41"/>
      <c r="AB495" s="41"/>
    </row>
    <row r="496" ht="14.25" customHeight="1">
      <c r="X496" s="41"/>
      <c r="Y496" s="41"/>
      <c r="Z496" s="41"/>
      <c r="AA496" s="41"/>
      <c r="AB496" s="41"/>
    </row>
    <row r="497" ht="14.25" customHeight="1">
      <c r="X497" s="41"/>
      <c r="Y497" s="41"/>
      <c r="Z497" s="41"/>
      <c r="AA497" s="41"/>
      <c r="AB497" s="41"/>
    </row>
    <row r="498" ht="14.25" customHeight="1">
      <c r="X498" s="41"/>
      <c r="Y498" s="41"/>
      <c r="Z498" s="41"/>
      <c r="AA498" s="41"/>
      <c r="AB498" s="41"/>
    </row>
    <row r="499" ht="14.25" customHeight="1">
      <c r="X499" s="41"/>
      <c r="Y499" s="41"/>
      <c r="Z499" s="41"/>
      <c r="AA499" s="41"/>
      <c r="AB499" s="41"/>
    </row>
    <row r="500" ht="14.25" customHeight="1">
      <c r="X500" s="41"/>
      <c r="Y500" s="41"/>
      <c r="Z500" s="41"/>
      <c r="AA500" s="41"/>
      <c r="AB500" s="41"/>
    </row>
    <row r="501" ht="14.25" customHeight="1">
      <c r="X501" s="41"/>
      <c r="Y501" s="41"/>
      <c r="Z501" s="41"/>
      <c r="AA501" s="41"/>
      <c r="AB501" s="41"/>
    </row>
    <row r="502" ht="14.25" customHeight="1">
      <c r="X502" s="41"/>
      <c r="Y502" s="41"/>
      <c r="Z502" s="41"/>
      <c r="AA502" s="41"/>
      <c r="AB502" s="41"/>
    </row>
    <row r="503" ht="14.25" customHeight="1">
      <c r="X503" s="41"/>
      <c r="Y503" s="41"/>
      <c r="Z503" s="41"/>
      <c r="AA503" s="41"/>
      <c r="AB503" s="41"/>
    </row>
    <row r="504" ht="14.25" customHeight="1">
      <c r="X504" s="41"/>
      <c r="Y504" s="41"/>
      <c r="Z504" s="41"/>
      <c r="AA504" s="41"/>
      <c r="AB504" s="41"/>
    </row>
    <row r="505" ht="14.25" customHeight="1">
      <c r="X505" s="41"/>
      <c r="Y505" s="41"/>
      <c r="Z505" s="41"/>
      <c r="AA505" s="41"/>
      <c r="AB505" s="41"/>
    </row>
    <row r="506" ht="14.25" customHeight="1">
      <c r="X506" s="41"/>
      <c r="Y506" s="41"/>
      <c r="Z506" s="41"/>
      <c r="AA506" s="41"/>
      <c r="AB506" s="41"/>
    </row>
    <row r="507" ht="14.25" customHeight="1">
      <c r="X507" s="41"/>
      <c r="Y507" s="41"/>
      <c r="Z507" s="41"/>
      <c r="AA507" s="41"/>
      <c r="AB507" s="41"/>
    </row>
    <row r="508" ht="14.25" customHeight="1">
      <c r="X508" s="41"/>
      <c r="Y508" s="41"/>
      <c r="Z508" s="41"/>
      <c r="AA508" s="41"/>
      <c r="AB508" s="41"/>
    </row>
    <row r="509" ht="14.25" customHeight="1">
      <c r="X509" s="41"/>
      <c r="Y509" s="41"/>
      <c r="Z509" s="41"/>
      <c r="AA509" s="41"/>
      <c r="AB509" s="41"/>
    </row>
    <row r="510" ht="14.25" customHeight="1">
      <c r="X510" s="41"/>
      <c r="Y510" s="41"/>
      <c r="Z510" s="41"/>
      <c r="AA510" s="41"/>
      <c r="AB510" s="41"/>
    </row>
    <row r="511" ht="14.25" customHeight="1">
      <c r="X511" s="41"/>
      <c r="Y511" s="41"/>
      <c r="Z511" s="41"/>
      <c r="AA511" s="41"/>
      <c r="AB511" s="41"/>
    </row>
    <row r="512" ht="14.25" customHeight="1">
      <c r="X512" s="41"/>
      <c r="Y512" s="41"/>
      <c r="Z512" s="41"/>
      <c r="AA512" s="41"/>
      <c r="AB512" s="41"/>
    </row>
    <row r="513" ht="14.25" customHeight="1">
      <c r="X513" s="41"/>
      <c r="Y513" s="41"/>
      <c r="Z513" s="41"/>
      <c r="AA513" s="41"/>
      <c r="AB513" s="41"/>
    </row>
    <row r="514" ht="14.25" customHeight="1">
      <c r="X514" s="41"/>
      <c r="Y514" s="41"/>
      <c r="Z514" s="41"/>
      <c r="AA514" s="41"/>
      <c r="AB514" s="41"/>
    </row>
    <row r="515" ht="14.25" customHeight="1">
      <c r="X515" s="41"/>
      <c r="Y515" s="41"/>
      <c r="Z515" s="41"/>
      <c r="AA515" s="41"/>
      <c r="AB515" s="41"/>
    </row>
    <row r="516" ht="14.25" customHeight="1">
      <c r="X516" s="41"/>
      <c r="Y516" s="41"/>
      <c r="Z516" s="41"/>
      <c r="AA516" s="41"/>
      <c r="AB516" s="41"/>
    </row>
    <row r="517" ht="14.25" customHeight="1">
      <c r="X517" s="41"/>
      <c r="Y517" s="41"/>
      <c r="Z517" s="41"/>
      <c r="AA517" s="41"/>
      <c r="AB517" s="41"/>
    </row>
    <row r="518" ht="14.25" customHeight="1">
      <c r="X518" s="41"/>
      <c r="Y518" s="41"/>
      <c r="Z518" s="41"/>
      <c r="AA518" s="41"/>
      <c r="AB518" s="41"/>
    </row>
    <row r="519" ht="14.25" customHeight="1">
      <c r="X519" s="41"/>
      <c r="Y519" s="41"/>
      <c r="Z519" s="41"/>
      <c r="AA519" s="41"/>
      <c r="AB519" s="41"/>
    </row>
    <row r="520" ht="14.25" customHeight="1">
      <c r="X520" s="41"/>
      <c r="Y520" s="41"/>
      <c r="Z520" s="41"/>
      <c r="AA520" s="41"/>
      <c r="AB520" s="41"/>
    </row>
    <row r="521" ht="14.25" customHeight="1">
      <c r="X521" s="41"/>
      <c r="Y521" s="41"/>
      <c r="Z521" s="41"/>
      <c r="AA521" s="41"/>
      <c r="AB521" s="41"/>
    </row>
    <row r="522" ht="14.25" customHeight="1">
      <c r="X522" s="41"/>
      <c r="Y522" s="41"/>
      <c r="Z522" s="41"/>
      <c r="AA522" s="41"/>
      <c r="AB522" s="41"/>
    </row>
    <row r="523" ht="14.25" customHeight="1">
      <c r="X523" s="41"/>
      <c r="Y523" s="41"/>
      <c r="Z523" s="41"/>
      <c r="AA523" s="41"/>
      <c r="AB523" s="41"/>
    </row>
    <row r="524" ht="14.25" customHeight="1">
      <c r="X524" s="41"/>
      <c r="Y524" s="41"/>
      <c r="Z524" s="41"/>
      <c r="AA524" s="41"/>
      <c r="AB524" s="41"/>
    </row>
    <row r="525" ht="14.25" customHeight="1">
      <c r="X525" s="41"/>
      <c r="Y525" s="41"/>
      <c r="Z525" s="41"/>
      <c r="AA525" s="41"/>
      <c r="AB525" s="41"/>
    </row>
    <row r="526" ht="14.25" customHeight="1">
      <c r="X526" s="41"/>
      <c r="Y526" s="41"/>
      <c r="Z526" s="41"/>
      <c r="AA526" s="41"/>
      <c r="AB526" s="41"/>
    </row>
    <row r="527" ht="14.25" customHeight="1">
      <c r="X527" s="41"/>
      <c r="Y527" s="41"/>
      <c r="Z527" s="41"/>
      <c r="AA527" s="41"/>
      <c r="AB527" s="41"/>
    </row>
    <row r="528" ht="14.25" customHeight="1">
      <c r="X528" s="41"/>
      <c r="Y528" s="41"/>
      <c r="Z528" s="41"/>
      <c r="AA528" s="41"/>
      <c r="AB528" s="41"/>
    </row>
    <row r="529" ht="14.25" customHeight="1">
      <c r="X529" s="41"/>
      <c r="Y529" s="41"/>
      <c r="Z529" s="41"/>
      <c r="AA529" s="41"/>
      <c r="AB529" s="41"/>
    </row>
    <row r="530" ht="14.25" customHeight="1">
      <c r="X530" s="41"/>
      <c r="Y530" s="41"/>
      <c r="Z530" s="41"/>
      <c r="AA530" s="41"/>
      <c r="AB530" s="41"/>
    </row>
    <row r="531" ht="14.25" customHeight="1">
      <c r="X531" s="41"/>
      <c r="Y531" s="41"/>
      <c r="Z531" s="41"/>
      <c r="AA531" s="41"/>
      <c r="AB531" s="41"/>
    </row>
    <row r="532" ht="14.25" customHeight="1">
      <c r="X532" s="41"/>
      <c r="Y532" s="41"/>
      <c r="Z532" s="41"/>
      <c r="AA532" s="41"/>
      <c r="AB532" s="41"/>
    </row>
    <row r="533" ht="14.25" customHeight="1">
      <c r="X533" s="41"/>
      <c r="Y533" s="41"/>
      <c r="Z533" s="41"/>
      <c r="AA533" s="41"/>
      <c r="AB533" s="41"/>
    </row>
    <row r="534" ht="14.25" customHeight="1">
      <c r="X534" s="41"/>
      <c r="Y534" s="41"/>
      <c r="Z534" s="41"/>
      <c r="AA534" s="41"/>
      <c r="AB534" s="41"/>
    </row>
    <row r="535" ht="14.25" customHeight="1">
      <c r="X535" s="41"/>
      <c r="Y535" s="41"/>
      <c r="Z535" s="41"/>
      <c r="AA535" s="41"/>
      <c r="AB535" s="41"/>
    </row>
    <row r="536" ht="14.25" customHeight="1">
      <c r="X536" s="41"/>
      <c r="Y536" s="41"/>
      <c r="Z536" s="41"/>
      <c r="AA536" s="41"/>
      <c r="AB536" s="41"/>
    </row>
    <row r="537" ht="14.25" customHeight="1">
      <c r="X537" s="41"/>
      <c r="Y537" s="41"/>
      <c r="Z537" s="41"/>
      <c r="AA537" s="41"/>
      <c r="AB537" s="41"/>
    </row>
    <row r="538" ht="14.25" customHeight="1">
      <c r="X538" s="41"/>
      <c r="Y538" s="41"/>
      <c r="Z538" s="41"/>
      <c r="AA538" s="41"/>
      <c r="AB538" s="41"/>
    </row>
    <row r="539" ht="14.25" customHeight="1">
      <c r="X539" s="41"/>
      <c r="Y539" s="41"/>
      <c r="Z539" s="41"/>
      <c r="AA539" s="41"/>
      <c r="AB539" s="41"/>
    </row>
    <row r="540" ht="14.25" customHeight="1">
      <c r="X540" s="41"/>
      <c r="Y540" s="41"/>
      <c r="Z540" s="41"/>
      <c r="AA540" s="41"/>
      <c r="AB540" s="41"/>
    </row>
    <row r="541" ht="14.25" customHeight="1">
      <c r="X541" s="41"/>
      <c r="Y541" s="41"/>
      <c r="Z541" s="41"/>
      <c r="AA541" s="41"/>
      <c r="AB541" s="41"/>
    </row>
    <row r="542" ht="14.25" customHeight="1">
      <c r="X542" s="41"/>
      <c r="Y542" s="41"/>
      <c r="Z542" s="41"/>
      <c r="AA542" s="41"/>
      <c r="AB542" s="41"/>
    </row>
    <row r="543" ht="14.25" customHeight="1">
      <c r="X543" s="41"/>
      <c r="Y543" s="41"/>
      <c r="Z543" s="41"/>
      <c r="AA543" s="41"/>
      <c r="AB543" s="41"/>
    </row>
    <row r="544" ht="14.25" customHeight="1">
      <c r="X544" s="41"/>
      <c r="Y544" s="41"/>
      <c r="Z544" s="41"/>
      <c r="AA544" s="41"/>
      <c r="AB544" s="41"/>
    </row>
    <row r="545" ht="14.25" customHeight="1">
      <c r="X545" s="41"/>
      <c r="Y545" s="41"/>
      <c r="Z545" s="41"/>
      <c r="AA545" s="41"/>
      <c r="AB545" s="41"/>
    </row>
    <row r="546" ht="14.25" customHeight="1">
      <c r="X546" s="41"/>
      <c r="Y546" s="41"/>
      <c r="Z546" s="41"/>
      <c r="AA546" s="41"/>
      <c r="AB546" s="41"/>
    </row>
    <row r="547" ht="14.25" customHeight="1">
      <c r="X547" s="41"/>
      <c r="Y547" s="41"/>
      <c r="Z547" s="41"/>
      <c r="AA547" s="41"/>
      <c r="AB547" s="41"/>
    </row>
    <row r="548" ht="14.25" customHeight="1">
      <c r="X548" s="41"/>
      <c r="Y548" s="41"/>
      <c r="Z548" s="41"/>
      <c r="AA548" s="41"/>
      <c r="AB548" s="41"/>
    </row>
    <row r="549" ht="14.25" customHeight="1">
      <c r="X549" s="41"/>
      <c r="Y549" s="41"/>
      <c r="Z549" s="41"/>
      <c r="AA549" s="41"/>
      <c r="AB549" s="41"/>
    </row>
    <row r="550" ht="14.25" customHeight="1">
      <c r="X550" s="41"/>
      <c r="Y550" s="41"/>
      <c r="Z550" s="41"/>
      <c r="AA550" s="41"/>
      <c r="AB550" s="41"/>
    </row>
    <row r="551" ht="14.25" customHeight="1">
      <c r="X551" s="41"/>
      <c r="Y551" s="41"/>
      <c r="Z551" s="41"/>
      <c r="AA551" s="41"/>
      <c r="AB551" s="41"/>
    </row>
    <row r="552" ht="14.25" customHeight="1">
      <c r="X552" s="41"/>
      <c r="Y552" s="41"/>
      <c r="Z552" s="41"/>
      <c r="AA552" s="41"/>
      <c r="AB552" s="41"/>
    </row>
    <row r="553" ht="14.25" customHeight="1">
      <c r="X553" s="41"/>
      <c r="Y553" s="41"/>
      <c r="Z553" s="41"/>
      <c r="AA553" s="41"/>
      <c r="AB553" s="41"/>
    </row>
    <row r="554" ht="14.25" customHeight="1">
      <c r="X554" s="41"/>
      <c r="Y554" s="41"/>
      <c r="Z554" s="41"/>
      <c r="AA554" s="41"/>
      <c r="AB554" s="41"/>
    </row>
    <row r="555" ht="14.25" customHeight="1">
      <c r="X555" s="41"/>
      <c r="Y555" s="41"/>
      <c r="Z555" s="41"/>
      <c r="AA555" s="41"/>
      <c r="AB555" s="41"/>
    </row>
    <row r="556" ht="14.25" customHeight="1">
      <c r="X556" s="41"/>
      <c r="Y556" s="41"/>
      <c r="Z556" s="41"/>
      <c r="AA556" s="41"/>
      <c r="AB556" s="41"/>
    </row>
    <row r="557" ht="14.25" customHeight="1">
      <c r="X557" s="41"/>
      <c r="Y557" s="41"/>
      <c r="Z557" s="41"/>
      <c r="AA557" s="41"/>
      <c r="AB557" s="41"/>
    </row>
    <row r="558" ht="14.25" customHeight="1">
      <c r="X558" s="41"/>
      <c r="Y558" s="41"/>
      <c r="Z558" s="41"/>
      <c r="AA558" s="41"/>
      <c r="AB558" s="41"/>
    </row>
    <row r="559" ht="14.25" customHeight="1">
      <c r="X559" s="41"/>
      <c r="Y559" s="41"/>
      <c r="Z559" s="41"/>
      <c r="AA559" s="41"/>
      <c r="AB559" s="41"/>
    </row>
    <row r="560" ht="14.25" customHeight="1">
      <c r="X560" s="41"/>
      <c r="Y560" s="41"/>
      <c r="Z560" s="41"/>
      <c r="AA560" s="41"/>
      <c r="AB560" s="41"/>
    </row>
    <row r="561" ht="14.25" customHeight="1">
      <c r="X561" s="41"/>
      <c r="Y561" s="41"/>
      <c r="Z561" s="41"/>
      <c r="AA561" s="41"/>
      <c r="AB561" s="41"/>
    </row>
    <row r="562" ht="14.25" customHeight="1">
      <c r="X562" s="41"/>
      <c r="Y562" s="41"/>
      <c r="Z562" s="41"/>
      <c r="AA562" s="41"/>
      <c r="AB562" s="41"/>
    </row>
    <row r="563" ht="14.25" customHeight="1">
      <c r="X563" s="41"/>
      <c r="Y563" s="41"/>
      <c r="Z563" s="41"/>
      <c r="AA563" s="41"/>
      <c r="AB563" s="41"/>
    </row>
    <row r="564" ht="14.25" customHeight="1">
      <c r="X564" s="41"/>
      <c r="Y564" s="41"/>
      <c r="Z564" s="41"/>
      <c r="AA564" s="41"/>
      <c r="AB564" s="41"/>
    </row>
    <row r="565" ht="14.25" customHeight="1">
      <c r="X565" s="41"/>
      <c r="Y565" s="41"/>
      <c r="Z565" s="41"/>
      <c r="AA565" s="41"/>
      <c r="AB565" s="41"/>
    </row>
    <row r="566" ht="14.25" customHeight="1">
      <c r="X566" s="41"/>
      <c r="Y566" s="41"/>
      <c r="Z566" s="41"/>
      <c r="AA566" s="41"/>
      <c r="AB566" s="41"/>
    </row>
    <row r="567" ht="14.25" customHeight="1">
      <c r="X567" s="41"/>
      <c r="Y567" s="41"/>
      <c r="Z567" s="41"/>
      <c r="AA567" s="41"/>
      <c r="AB567" s="41"/>
    </row>
    <row r="568" ht="14.25" customHeight="1">
      <c r="X568" s="41"/>
      <c r="Y568" s="41"/>
      <c r="Z568" s="41"/>
      <c r="AA568" s="41"/>
      <c r="AB568" s="41"/>
    </row>
    <row r="569" ht="14.25" customHeight="1">
      <c r="X569" s="41"/>
      <c r="Y569" s="41"/>
      <c r="Z569" s="41"/>
      <c r="AA569" s="41"/>
      <c r="AB569" s="41"/>
    </row>
    <row r="570" ht="14.25" customHeight="1">
      <c r="X570" s="41"/>
      <c r="Y570" s="41"/>
      <c r="Z570" s="41"/>
      <c r="AA570" s="41"/>
      <c r="AB570" s="41"/>
    </row>
    <row r="571" ht="14.25" customHeight="1">
      <c r="X571" s="41"/>
      <c r="Y571" s="41"/>
      <c r="Z571" s="41"/>
      <c r="AA571" s="41"/>
      <c r="AB571" s="41"/>
    </row>
    <row r="572" ht="14.25" customHeight="1">
      <c r="X572" s="41"/>
      <c r="Y572" s="41"/>
      <c r="Z572" s="41"/>
      <c r="AA572" s="41"/>
      <c r="AB572" s="41"/>
    </row>
    <row r="573" ht="14.25" customHeight="1">
      <c r="X573" s="41"/>
      <c r="Y573" s="41"/>
      <c r="Z573" s="41"/>
      <c r="AA573" s="41"/>
      <c r="AB573" s="41"/>
    </row>
    <row r="574" ht="14.25" customHeight="1">
      <c r="X574" s="41"/>
      <c r="Y574" s="41"/>
      <c r="Z574" s="41"/>
      <c r="AA574" s="41"/>
      <c r="AB574" s="41"/>
    </row>
    <row r="575" ht="14.25" customHeight="1">
      <c r="X575" s="41"/>
      <c r="Y575" s="41"/>
      <c r="Z575" s="41"/>
      <c r="AA575" s="41"/>
      <c r="AB575" s="41"/>
    </row>
    <row r="576" ht="14.25" customHeight="1">
      <c r="X576" s="41"/>
      <c r="Y576" s="41"/>
      <c r="Z576" s="41"/>
      <c r="AA576" s="41"/>
      <c r="AB576" s="41"/>
    </row>
    <row r="577" ht="14.25" customHeight="1">
      <c r="X577" s="41"/>
      <c r="Y577" s="41"/>
      <c r="Z577" s="41"/>
      <c r="AA577" s="41"/>
      <c r="AB577" s="41"/>
    </row>
    <row r="578" ht="14.25" customHeight="1">
      <c r="X578" s="41"/>
      <c r="Y578" s="41"/>
      <c r="Z578" s="41"/>
      <c r="AA578" s="41"/>
      <c r="AB578" s="41"/>
    </row>
    <row r="579" ht="14.25" customHeight="1">
      <c r="X579" s="41"/>
      <c r="Y579" s="41"/>
      <c r="Z579" s="41"/>
      <c r="AA579" s="41"/>
      <c r="AB579" s="41"/>
    </row>
    <row r="580" ht="14.25" customHeight="1">
      <c r="X580" s="41"/>
      <c r="Y580" s="41"/>
      <c r="Z580" s="41"/>
      <c r="AA580" s="41"/>
      <c r="AB580" s="41"/>
    </row>
    <row r="581" ht="14.25" customHeight="1">
      <c r="X581" s="41"/>
      <c r="Y581" s="41"/>
      <c r="Z581" s="41"/>
      <c r="AA581" s="41"/>
      <c r="AB581" s="41"/>
    </row>
    <row r="582" ht="14.25" customHeight="1">
      <c r="X582" s="41"/>
      <c r="Y582" s="41"/>
      <c r="Z582" s="41"/>
      <c r="AA582" s="41"/>
      <c r="AB582" s="41"/>
    </row>
    <row r="583" ht="14.25" customHeight="1">
      <c r="X583" s="41"/>
      <c r="Y583" s="41"/>
      <c r="Z583" s="41"/>
      <c r="AA583" s="41"/>
      <c r="AB583" s="41"/>
    </row>
    <row r="584" ht="14.25" customHeight="1">
      <c r="X584" s="41"/>
      <c r="Y584" s="41"/>
      <c r="Z584" s="41"/>
      <c r="AA584" s="41"/>
      <c r="AB584" s="41"/>
    </row>
    <row r="585" ht="14.25" customHeight="1">
      <c r="X585" s="41"/>
      <c r="Y585" s="41"/>
      <c r="Z585" s="41"/>
      <c r="AA585" s="41"/>
      <c r="AB585" s="41"/>
    </row>
    <row r="586" ht="14.25" customHeight="1">
      <c r="X586" s="41"/>
      <c r="Y586" s="41"/>
      <c r="Z586" s="41"/>
      <c r="AA586" s="41"/>
      <c r="AB586" s="41"/>
    </row>
    <row r="587" ht="14.25" customHeight="1">
      <c r="X587" s="41"/>
      <c r="Y587" s="41"/>
      <c r="Z587" s="41"/>
      <c r="AA587" s="41"/>
      <c r="AB587" s="41"/>
    </row>
    <row r="588" ht="14.25" customHeight="1">
      <c r="X588" s="41"/>
      <c r="Y588" s="41"/>
      <c r="Z588" s="41"/>
      <c r="AA588" s="41"/>
      <c r="AB588" s="41"/>
    </row>
    <row r="589" ht="14.25" customHeight="1">
      <c r="X589" s="41"/>
      <c r="Y589" s="41"/>
      <c r="Z589" s="41"/>
      <c r="AA589" s="41"/>
      <c r="AB589" s="41"/>
    </row>
    <row r="590" ht="14.25" customHeight="1">
      <c r="X590" s="41"/>
      <c r="Y590" s="41"/>
      <c r="Z590" s="41"/>
      <c r="AA590" s="41"/>
      <c r="AB590" s="41"/>
    </row>
    <row r="591" ht="14.25" customHeight="1">
      <c r="X591" s="41"/>
      <c r="Y591" s="41"/>
      <c r="Z591" s="41"/>
      <c r="AA591" s="41"/>
      <c r="AB591" s="41"/>
    </row>
    <row r="592" ht="14.25" customHeight="1">
      <c r="X592" s="41"/>
      <c r="Y592" s="41"/>
      <c r="Z592" s="41"/>
      <c r="AA592" s="41"/>
      <c r="AB592" s="41"/>
    </row>
    <row r="593" ht="14.25" customHeight="1">
      <c r="X593" s="41"/>
      <c r="Y593" s="41"/>
      <c r="Z593" s="41"/>
      <c r="AA593" s="41"/>
      <c r="AB593" s="41"/>
    </row>
    <row r="594" ht="14.25" customHeight="1">
      <c r="X594" s="41"/>
      <c r="Y594" s="41"/>
      <c r="Z594" s="41"/>
      <c r="AA594" s="41"/>
      <c r="AB594" s="41"/>
    </row>
    <row r="595" ht="14.25" customHeight="1">
      <c r="X595" s="41"/>
      <c r="Y595" s="41"/>
      <c r="Z595" s="41"/>
      <c r="AA595" s="41"/>
      <c r="AB595" s="41"/>
    </row>
    <row r="596" ht="14.25" customHeight="1">
      <c r="X596" s="41"/>
      <c r="Y596" s="41"/>
      <c r="Z596" s="41"/>
      <c r="AA596" s="41"/>
      <c r="AB596" s="41"/>
    </row>
    <row r="597" ht="14.25" customHeight="1">
      <c r="X597" s="41"/>
      <c r="Y597" s="41"/>
      <c r="Z597" s="41"/>
      <c r="AA597" s="41"/>
      <c r="AB597" s="41"/>
    </row>
    <row r="598" ht="14.25" customHeight="1">
      <c r="X598" s="41"/>
      <c r="Y598" s="41"/>
      <c r="Z598" s="41"/>
      <c r="AA598" s="41"/>
      <c r="AB598" s="41"/>
    </row>
    <row r="599" ht="14.25" customHeight="1">
      <c r="X599" s="41"/>
      <c r="Y599" s="41"/>
      <c r="Z599" s="41"/>
      <c r="AA599" s="41"/>
      <c r="AB599" s="41"/>
    </row>
    <row r="600" ht="14.25" customHeight="1">
      <c r="X600" s="41"/>
      <c r="Y600" s="41"/>
      <c r="Z600" s="41"/>
      <c r="AA600" s="41"/>
      <c r="AB600" s="41"/>
    </row>
    <row r="601" ht="14.25" customHeight="1">
      <c r="X601" s="41"/>
      <c r="Y601" s="41"/>
      <c r="Z601" s="41"/>
      <c r="AA601" s="41"/>
      <c r="AB601" s="41"/>
    </row>
    <row r="602" ht="14.25" customHeight="1">
      <c r="X602" s="41"/>
      <c r="Y602" s="41"/>
      <c r="Z602" s="41"/>
      <c r="AA602" s="41"/>
      <c r="AB602" s="41"/>
    </row>
    <row r="603" ht="14.25" customHeight="1">
      <c r="X603" s="41"/>
      <c r="Y603" s="41"/>
      <c r="Z603" s="41"/>
      <c r="AA603" s="41"/>
      <c r="AB603" s="41"/>
    </row>
    <row r="604" ht="14.25" customHeight="1">
      <c r="X604" s="41"/>
      <c r="Y604" s="41"/>
      <c r="Z604" s="41"/>
      <c r="AA604" s="41"/>
      <c r="AB604" s="41"/>
    </row>
    <row r="605" ht="14.25" customHeight="1">
      <c r="X605" s="41"/>
      <c r="Y605" s="41"/>
      <c r="Z605" s="41"/>
      <c r="AA605" s="41"/>
      <c r="AB605" s="41"/>
    </row>
    <row r="606" ht="14.25" customHeight="1">
      <c r="X606" s="41"/>
      <c r="Y606" s="41"/>
      <c r="Z606" s="41"/>
      <c r="AA606" s="41"/>
      <c r="AB606" s="41"/>
    </row>
    <row r="607" ht="14.25" customHeight="1">
      <c r="X607" s="41"/>
      <c r="Y607" s="41"/>
      <c r="Z607" s="41"/>
      <c r="AA607" s="41"/>
      <c r="AB607" s="41"/>
    </row>
    <row r="608" ht="14.25" customHeight="1">
      <c r="X608" s="41"/>
      <c r="Y608" s="41"/>
      <c r="Z608" s="41"/>
      <c r="AA608" s="41"/>
      <c r="AB608" s="41"/>
    </row>
    <row r="609" ht="14.25" customHeight="1">
      <c r="X609" s="41"/>
      <c r="Y609" s="41"/>
      <c r="Z609" s="41"/>
      <c r="AA609" s="41"/>
      <c r="AB609" s="41"/>
    </row>
    <row r="610" ht="14.25" customHeight="1">
      <c r="X610" s="41"/>
      <c r="Y610" s="41"/>
      <c r="Z610" s="41"/>
      <c r="AA610" s="41"/>
      <c r="AB610" s="41"/>
    </row>
    <row r="611" ht="14.25" customHeight="1">
      <c r="X611" s="41"/>
      <c r="Y611" s="41"/>
      <c r="Z611" s="41"/>
      <c r="AA611" s="41"/>
      <c r="AB611" s="41"/>
    </row>
    <row r="612" ht="14.25" customHeight="1">
      <c r="X612" s="41"/>
      <c r="Y612" s="41"/>
      <c r="Z612" s="41"/>
      <c r="AA612" s="41"/>
      <c r="AB612" s="41"/>
    </row>
    <row r="613" ht="14.25" customHeight="1">
      <c r="X613" s="41"/>
      <c r="Y613" s="41"/>
      <c r="Z613" s="41"/>
      <c r="AA613" s="41"/>
      <c r="AB613" s="41"/>
    </row>
    <row r="614" ht="14.25" customHeight="1">
      <c r="X614" s="41"/>
      <c r="Y614" s="41"/>
      <c r="Z614" s="41"/>
      <c r="AA614" s="41"/>
      <c r="AB614" s="41"/>
    </row>
    <row r="615" ht="14.25" customHeight="1">
      <c r="X615" s="41"/>
      <c r="Y615" s="41"/>
      <c r="Z615" s="41"/>
      <c r="AA615" s="41"/>
      <c r="AB615" s="41"/>
    </row>
    <row r="616" ht="14.25" customHeight="1">
      <c r="X616" s="41"/>
      <c r="Y616" s="41"/>
      <c r="Z616" s="41"/>
      <c r="AA616" s="41"/>
      <c r="AB616" s="41"/>
    </row>
    <row r="617" ht="14.25" customHeight="1">
      <c r="X617" s="41"/>
      <c r="Y617" s="41"/>
      <c r="Z617" s="41"/>
      <c r="AA617" s="41"/>
      <c r="AB617" s="41"/>
    </row>
    <row r="618" ht="14.25" customHeight="1">
      <c r="X618" s="41"/>
      <c r="Y618" s="41"/>
      <c r="Z618" s="41"/>
      <c r="AA618" s="41"/>
      <c r="AB618" s="41"/>
    </row>
    <row r="619" ht="14.25" customHeight="1">
      <c r="X619" s="41"/>
      <c r="Y619" s="41"/>
      <c r="Z619" s="41"/>
      <c r="AA619" s="41"/>
      <c r="AB619" s="41"/>
    </row>
    <row r="620" ht="14.25" customHeight="1">
      <c r="X620" s="41"/>
      <c r="Y620" s="41"/>
      <c r="Z620" s="41"/>
      <c r="AA620" s="41"/>
      <c r="AB620" s="41"/>
    </row>
    <row r="621" ht="14.25" customHeight="1">
      <c r="X621" s="41"/>
      <c r="Y621" s="41"/>
      <c r="Z621" s="41"/>
      <c r="AA621" s="41"/>
      <c r="AB621" s="41"/>
    </row>
    <row r="622" ht="14.25" customHeight="1">
      <c r="X622" s="41"/>
      <c r="Y622" s="41"/>
      <c r="Z622" s="41"/>
      <c r="AA622" s="41"/>
      <c r="AB622" s="41"/>
    </row>
    <row r="623" ht="14.25" customHeight="1">
      <c r="X623" s="41"/>
      <c r="Y623" s="41"/>
      <c r="Z623" s="41"/>
      <c r="AA623" s="41"/>
      <c r="AB623" s="41"/>
    </row>
    <row r="624" ht="14.25" customHeight="1">
      <c r="X624" s="41"/>
      <c r="Y624" s="41"/>
      <c r="Z624" s="41"/>
      <c r="AA624" s="41"/>
      <c r="AB624" s="41"/>
    </row>
    <row r="625" ht="14.25" customHeight="1">
      <c r="X625" s="41"/>
      <c r="Y625" s="41"/>
      <c r="Z625" s="41"/>
      <c r="AA625" s="41"/>
      <c r="AB625" s="41"/>
    </row>
    <row r="626" ht="14.25" customHeight="1">
      <c r="X626" s="41"/>
      <c r="Y626" s="41"/>
      <c r="Z626" s="41"/>
      <c r="AA626" s="41"/>
      <c r="AB626" s="41"/>
    </row>
    <row r="627" ht="14.25" customHeight="1">
      <c r="X627" s="41"/>
      <c r="Y627" s="41"/>
      <c r="Z627" s="41"/>
      <c r="AA627" s="41"/>
      <c r="AB627" s="41"/>
    </row>
    <row r="628" ht="14.25" customHeight="1">
      <c r="X628" s="41"/>
      <c r="Y628" s="41"/>
      <c r="Z628" s="41"/>
      <c r="AA628" s="41"/>
      <c r="AB628" s="41"/>
    </row>
    <row r="629" ht="14.25" customHeight="1">
      <c r="X629" s="41"/>
      <c r="Y629" s="41"/>
      <c r="Z629" s="41"/>
      <c r="AA629" s="41"/>
      <c r="AB629" s="41"/>
    </row>
    <row r="630" ht="14.25" customHeight="1">
      <c r="X630" s="41"/>
      <c r="Y630" s="41"/>
      <c r="Z630" s="41"/>
      <c r="AA630" s="41"/>
      <c r="AB630" s="41"/>
    </row>
    <row r="631" ht="14.25" customHeight="1">
      <c r="X631" s="41"/>
      <c r="Y631" s="41"/>
      <c r="Z631" s="41"/>
      <c r="AA631" s="41"/>
      <c r="AB631" s="41"/>
    </row>
    <row r="632" ht="14.25" customHeight="1">
      <c r="X632" s="41"/>
      <c r="Y632" s="41"/>
      <c r="Z632" s="41"/>
      <c r="AA632" s="41"/>
      <c r="AB632" s="41"/>
    </row>
    <row r="633" ht="14.25" customHeight="1">
      <c r="X633" s="41"/>
      <c r="Y633" s="41"/>
      <c r="Z633" s="41"/>
      <c r="AA633" s="41"/>
      <c r="AB633" s="41"/>
    </row>
    <row r="634" ht="14.25" customHeight="1">
      <c r="X634" s="41"/>
      <c r="Y634" s="41"/>
      <c r="Z634" s="41"/>
      <c r="AA634" s="41"/>
      <c r="AB634" s="41"/>
    </row>
    <row r="635" ht="14.25" customHeight="1">
      <c r="X635" s="41"/>
      <c r="Y635" s="41"/>
      <c r="Z635" s="41"/>
      <c r="AA635" s="41"/>
      <c r="AB635" s="41"/>
    </row>
    <row r="636" ht="14.25" customHeight="1">
      <c r="X636" s="41"/>
      <c r="Y636" s="41"/>
      <c r="Z636" s="41"/>
      <c r="AA636" s="41"/>
      <c r="AB636" s="41"/>
    </row>
    <row r="637" ht="14.25" customHeight="1">
      <c r="X637" s="41"/>
      <c r="Y637" s="41"/>
      <c r="Z637" s="41"/>
      <c r="AA637" s="41"/>
      <c r="AB637" s="41"/>
    </row>
    <row r="638" ht="14.25" customHeight="1">
      <c r="X638" s="41"/>
      <c r="Y638" s="41"/>
      <c r="Z638" s="41"/>
      <c r="AA638" s="41"/>
      <c r="AB638" s="41"/>
    </row>
    <row r="639" ht="14.25" customHeight="1">
      <c r="X639" s="41"/>
      <c r="Y639" s="41"/>
      <c r="Z639" s="41"/>
      <c r="AA639" s="41"/>
      <c r="AB639" s="41"/>
    </row>
    <row r="640" ht="14.25" customHeight="1">
      <c r="X640" s="41"/>
      <c r="Y640" s="41"/>
      <c r="Z640" s="41"/>
      <c r="AA640" s="41"/>
      <c r="AB640" s="41"/>
    </row>
    <row r="641" ht="14.25" customHeight="1">
      <c r="X641" s="41"/>
      <c r="Y641" s="41"/>
      <c r="Z641" s="41"/>
      <c r="AA641" s="41"/>
      <c r="AB641" s="41"/>
    </row>
    <row r="642" ht="14.25" customHeight="1">
      <c r="X642" s="41"/>
      <c r="Y642" s="41"/>
      <c r="Z642" s="41"/>
      <c r="AA642" s="41"/>
      <c r="AB642" s="41"/>
    </row>
    <row r="643" ht="14.25" customHeight="1">
      <c r="X643" s="41"/>
      <c r="Y643" s="41"/>
      <c r="Z643" s="41"/>
      <c r="AA643" s="41"/>
      <c r="AB643" s="41"/>
    </row>
    <row r="644" ht="14.25" customHeight="1">
      <c r="X644" s="41"/>
      <c r="Y644" s="41"/>
      <c r="Z644" s="41"/>
      <c r="AA644" s="41"/>
      <c r="AB644" s="41"/>
    </row>
    <row r="645" ht="14.25" customHeight="1">
      <c r="X645" s="41"/>
      <c r="Y645" s="41"/>
      <c r="Z645" s="41"/>
      <c r="AA645" s="41"/>
      <c r="AB645" s="41"/>
    </row>
    <row r="646" ht="14.25" customHeight="1">
      <c r="X646" s="41"/>
      <c r="Y646" s="41"/>
      <c r="Z646" s="41"/>
      <c r="AA646" s="41"/>
      <c r="AB646" s="41"/>
    </row>
    <row r="647" ht="14.25" customHeight="1">
      <c r="X647" s="41"/>
      <c r="Y647" s="41"/>
      <c r="Z647" s="41"/>
      <c r="AA647" s="41"/>
      <c r="AB647" s="41"/>
    </row>
    <row r="648" ht="14.25" customHeight="1">
      <c r="X648" s="41"/>
      <c r="Y648" s="41"/>
      <c r="Z648" s="41"/>
      <c r="AA648" s="41"/>
      <c r="AB648" s="41"/>
    </row>
    <row r="649" ht="14.25" customHeight="1">
      <c r="X649" s="41"/>
      <c r="Y649" s="41"/>
      <c r="Z649" s="41"/>
      <c r="AA649" s="41"/>
      <c r="AB649" s="41"/>
    </row>
    <row r="650" ht="14.25" customHeight="1">
      <c r="X650" s="41"/>
      <c r="Y650" s="41"/>
      <c r="Z650" s="41"/>
      <c r="AA650" s="41"/>
      <c r="AB650" s="41"/>
    </row>
    <row r="651" ht="14.25" customHeight="1">
      <c r="X651" s="41"/>
      <c r="Y651" s="41"/>
      <c r="Z651" s="41"/>
      <c r="AA651" s="41"/>
      <c r="AB651" s="41"/>
    </row>
    <row r="652" ht="14.25" customHeight="1">
      <c r="X652" s="41"/>
      <c r="Y652" s="41"/>
      <c r="Z652" s="41"/>
      <c r="AA652" s="41"/>
      <c r="AB652" s="41"/>
    </row>
    <row r="653" ht="14.25" customHeight="1">
      <c r="X653" s="41"/>
      <c r="Y653" s="41"/>
      <c r="Z653" s="41"/>
      <c r="AA653" s="41"/>
      <c r="AB653" s="41"/>
    </row>
    <row r="654" ht="14.25" customHeight="1">
      <c r="X654" s="41"/>
      <c r="Y654" s="41"/>
      <c r="Z654" s="41"/>
      <c r="AA654" s="41"/>
      <c r="AB654" s="41"/>
    </row>
    <row r="655" ht="14.25" customHeight="1">
      <c r="X655" s="41"/>
      <c r="Y655" s="41"/>
      <c r="Z655" s="41"/>
      <c r="AA655" s="41"/>
      <c r="AB655" s="41"/>
    </row>
    <row r="656" ht="14.25" customHeight="1">
      <c r="X656" s="41"/>
      <c r="Y656" s="41"/>
      <c r="Z656" s="41"/>
      <c r="AA656" s="41"/>
      <c r="AB656" s="41"/>
    </row>
    <row r="657" ht="14.25" customHeight="1">
      <c r="X657" s="41"/>
      <c r="Y657" s="41"/>
      <c r="Z657" s="41"/>
      <c r="AA657" s="41"/>
      <c r="AB657" s="41"/>
    </row>
    <row r="658" ht="14.25" customHeight="1">
      <c r="X658" s="41"/>
      <c r="Y658" s="41"/>
      <c r="Z658" s="41"/>
      <c r="AA658" s="41"/>
      <c r="AB658" s="41"/>
    </row>
    <row r="659" ht="14.25" customHeight="1">
      <c r="X659" s="41"/>
      <c r="Y659" s="41"/>
      <c r="Z659" s="41"/>
      <c r="AA659" s="41"/>
      <c r="AB659" s="41"/>
    </row>
    <row r="660" ht="14.25" customHeight="1">
      <c r="X660" s="41"/>
      <c r="Y660" s="41"/>
      <c r="Z660" s="41"/>
      <c r="AA660" s="41"/>
      <c r="AB660" s="41"/>
    </row>
    <row r="661" ht="14.25" customHeight="1">
      <c r="X661" s="41"/>
      <c r="Y661" s="41"/>
      <c r="Z661" s="41"/>
      <c r="AA661" s="41"/>
      <c r="AB661" s="41"/>
    </row>
    <row r="662" ht="14.25" customHeight="1">
      <c r="X662" s="41"/>
      <c r="Y662" s="41"/>
      <c r="Z662" s="41"/>
      <c r="AA662" s="41"/>
      <c r="AB662" s="41"/>
    </row>
    <row r="663" ht="14.25" customHeight="1">
      <c r="X663" s="41"/>
      <c r="Y663" s="41"/>
      <c r="Z663" s="41"/>
      <c r="AA663" s="41"/>
      <c r="AB663" s="41"/>
    </row>
    <row r="664" ht="14.25" customHeight="1">
      <c r="X664" s="41"/>
      <c r="Y664" s="41"/>
      <c r="Z664" s="41"/>
      <c r="AA664" s="41"/>
      <c r="AB664" s="41"/>
    </row>
    <row r="665" ht="14.25" customHeight="1">
      <c r="X665" s="41"/>
      <c r="Y665" s="41"/>
      <c r="Z665" s="41"/>
      <c r="AA665" s="41"/>
      <c r="AB665" s="41"/>
    </row>
    <row r="666" ht="14.25" customHeight="1">
      <c r="X666" s="41"/>
      <c r="Y666" s="41"/>
      <c r="Z666" s="41"/>
      <c r="AA666" s="41"/>
      <c r="AB666" s="41"/>
    </row>
    <row r="667" ht="14.25" customHeight="1">
      <c r="X667" s="41"/>
      <c r="Y667" s="41"/>
      <c r="Z667" s="41"/>
      <c r="AA667" s="41"/>
      <c r="AB667" s="41"/>
    </row>
    <row r="668" ht="14.25" customHeight="1">
      <c r="X668" s="41"/>
      <c r="Y668" s="41"/>
      <c r="Z668" s="41"/>
      <c r="AA668" s="41"/>
      <c r="AB668" s="41"/>
    </row>
    <row r="669" ht="14.25" customHeight="1">
      <c r="X669" s="41"/>
      <c r="Y669" s="41"/>
      <c r="Z669" s="41"/>
      <c r="AA669" s="41"/>
      <c r="AB669" s="41"/>
    </row>
    <row r="670" ht="14.25" customHeight="1">
      <c r="X670" s="41"/>
      <c r="Y670" s="41"/>
      <c r="Z670" s="41"/>
      <c r="AA670" s="41"/>
      <c r="AB670" s="41"/>
    </row>
    <row r="671" ht="14.25" customHeight="1">
      <c r="X671" s="41"/>
      <c r="Y671" s="41"/>
      <c r="Z671" s="41"/>
      <c r="AA671" s="41"/>
      <c r="AB671" s="41"/>
    </row>
    <row r="672" ht="14.25" customHeight="1">
      <c r="X672" s="41"/>
      <c r="Y672" s="41"/>
      <c r="Z672" s="41"/>
      <c r="AA672" s="41"/>
      <c r="AB672" s="41"/>
    </row>
    <row r="673" ht="14.25" customHeight="1">
      <c r="X673" s="41"/>
      <c r="Y673" s="41"/>
      <c r="Z673" s="41"/>
      <c r="AA673" s="41"/>
      <c r="AB673" s="41"/>
    </row>
    <row r="674" ht="14.25" customHeight="1">
      <c r="X674" s="41"/>
      <c r="Y674" s="41"/>
      <c r="Z674" s="41"/>
      <c r="AA674" s="41"/>
      <c r="AB674" s="41"/>
    </row>
    <row r="675" ht="14.25" customHeight="1">
      <c r="X675" s="41"/>
      <c r="Y675" s="41"/>
      <c r="Z675" s="41"/>
      <c r="AA675" s="41"/>
      <c r="AB675" s="41"/>
    </row>
    <row r="676" ht="14.25" customHeight="1">
      <c r="X676" s="41"/>
      <c r="Y676" s="41"/>
      <c r="Z676" s="41"/>
      <c r="AA676" s="41"/>
      <c r="AB676" s="41"/>
    </row>
    <row r="677" ht="14.25" customHeight="1">
      <c r="X677" s="41"/>
      <c r="Y677" s="41"/>
      <c r="Z677" s="41"/>
      <c r="AA677" s="41"/>
      <c r="AB677" s="41"/>
    </row>
    <row r="678" ht="14.25" customHeight="1">
      <c r="X678" s="41"/>
      <c r="Y678" s="41"/>
      <c r="Z678" s="41"/>
      <c r="AA678" s="41"/>
      <c r="AB678" s="41"/>
    </row>
    <row r="679" ht="14.25" customHeight="1">
      <c r="X679" s="41"/>
      <c r="Y679" s="41"/>
      <c r="Z679" s="41"/>
      <c r="AA679" s="41"/>
      <c r="AB679" s="41"/>
    </row>
    <row r="680" ht="14.25" customHeight="1">
      <c r="X680" s="41"/>
      <c r="Y680" s="41"/>
      <c r="Z680" s="41"/>
      <c r="AA680" s="41"/>
      <c r="AB680" s="41"/>
    </row>
    <row r="681" ht="14.25" customHeight="1">
      <c r="X681" s="41"/>
      <c r="Y681" s="41"/>
      <c r="Z681" s="41"/>
      <c r="AA681" s="41"/>
      <c r="AB681" s="41"/>
    </row>
    <row r="682" ht="14.25" customHeight="1">
      <c r="X682" s="41"/>
      <c r="Y682" s="41"/>
      <c r="Z682" s="41"/>
      <c r="AA682" s="41"/>
      <c r="AB682" s="41"/>
    </row>
    <row r="683" ht="14.25" customHeight="1">
      <c r="X683" s="41"/>
      <c r="Y683" s="41"/>
      <c r="Z683" s="41"/>
      <c r="AA683" s="41"/>
      <c r="AB683" s="41"/>
    </row>
    <row r="684" ht="14.25" customHeight="1">
      <c r="X684" s="41"/>
      <c r="Y684" s="41"/>
      <c r="Z684" s="41"/>
      <c r="AA684" s="41"/>
      <c r="AB684" s="41"/>
    </row>
    <row r="685" ht="14.25" customHeight="1">
      <c r="X685" s="41"/>
      <c r="Y685" s="41"/>
      <c r="Z685" s="41"/>
      <c r="AA685" s="41"/>
      <c r="AB685" s="41"/>
    </row>
    <row r="686" ht="14.25" customHeight="1">
      <c r="X686" s="41"/>
      <c r="Y686" s="41"/>
      <c r="Z686" s="41"/>
      <c r="AA686" s="41"/>
      <c r="AB686" s="41"/>
    </row>
    <row r="687" ht="14.25" customHeight="1">
      <c r="X687" s="41"/>
      <c r="Y687" s="41"/>
      <c r="Z687" s="41"/>
      <c r="AA687" s="41"/>
      <c r="AB687" s="41"/>
    </row>
    <row r="688" ht="14.25" customHeight="1">
      <c r="X688" s="41"/>
      <c r="Y688" s="41"/>
      <c r="Z688" s="41"/>
      <c r="AA688" s="41"/>
      <c r="AB688" s="41"/>
    </row>
    <row r="689" ht="14.25" customHeight="1">
      <c r="X689" s="41"/>
      <c r="Y689" s="41"/>
      <c r="Z689" s="41"/>
      <c r="AA689" s="41"/>
      <c r="AB689" s="41"/>
    </row>
    <row r="690" ht="14.25" customHeight="1">
      <c r="X690" s="41"/>
      <c r="Y690" s="41"/>
      <c r="Z690" s="41"/>
      <c r="AA690" s="41"/>
      <c r="AB690" s="41"/>
    </row>
    <row r="691" ht="14.25" customHeight="1">
      <c r="X691" s="41"/>
      <c r="Y691" s="41"/>
      <c r="Z691" s="41"/>
      <c r="AA691" s="41"/>
      <c r="AB691" s="41"/>
    </row>
    <row r="692" ht="14.25" customHeight="1">
      <c r="X692" s="41"/>
      <c r="Y692" s="41"/>
      <c r="Z692" s="41"/>
      <c r="AA692" s="41"/>
      <c r="AB692" s="41"/>
    </row>
    <row r="693" ht="14.25" customHeight="1">
      <c r="X693" s="41"/>
      <c r="Y693" s="41"/>
      <c r="Z693" s="41"/>
      <c r="AA693" s="41"/>
      <c r="AB693" s="41"/>
    </row>
    <row r="694" ht="14.25" customHeight="1">
      <c r="X694" s="41"/>
      <c r="Y694" s="41"/>
      <c r="Z694" s="41"/>
      <c r="AA694" s="41"/>
      <c r="AB694" s="41"/>
    </row>
    <row r="695" ht="14.25" customHeight="1">
      <c r="X695" s="41"/>
      <c r="Y695" s="41"/>
      <c r="Z695" s="41"/>
      <c r="AA695" s="41"/>
      <c r="AB695" s="41"/>
    </row>
    <row r="696" ht="14.25" customHeight="1">
      <c r="X696" s="41"/>
      <c r="Y696" s="41"/>
      <c r="Z696" s="41"/>
      <c r="AA696" s="41"/>
      <c r="AB696" s="41"/>
    </row>
    <row r="697" ht="14.25" customHeight="1">
      <c r="X697" s="41"/>
      <c r="Y697" s="41"/>
      <c r="Z697" s="41"/>
      <c r="AA697" s="41"/>
      <c r="AB697" s="41"/>
    </row>
    <row r="698" ht="14.25" customHeight="1">
      <c r="X698" s="41"/>
      <c r="Y698" s="41"/>
      <c r="Z698" s="41"/>
      <c r="AA698" s="41"/>
      <c r="AB698" s="41"/>
    </row>
    <row r="699" ht="14.25" customHeight="1">
      <c r="X699" s="41"/>
      <c r="Y699" s="41"/>
      <c r="Z699" s="41"/>
      <c r="AA699" s="41"/>
      <c r="AB699" s="41"/>
    </row>
    <row r="700" ht="14.25" customHeight="1">
      <c r="X700" s="41"/>
      <c r="Y700" s="41"/>
      <c r="Z700" s="41"/>
      <c r="AA700" s="41"/>
      <c r="AB700" s="41"/>
    </row>
    <row r="701" ht="14.25" customHeight="1">
      <c r="X701" s="41"/>
      <c r="Y701" s="41"/>
      <c r="Z701" s="41"/>
      <c r="AA701" s="41"/>
      <c r="AB701" s="41"/>
    </row>
    <row r="702" ht="14.25" customHeight="1">
      <c r="X702" s="41"/>
      <c r="Y702" s="41"/>
      <c r="Z702" s="41"/>
      <c r="AA702" s="41"/>
      <c r="AB702" s="41"/>
    </row>
    <row r="703" ht="14.25" customHeight="1">
      <c r="X703" s="41"/>
      <c r="Y703" s="41"/>
      <c r="Z703" s="41"/>
      <c r="AA703" s="41"/>
      <c r="AB703" s="41"/>
    </row>
    <row r="704" ht="14.25" customHeight="1">
      <c r="X704" s="41"/>
      <c r="Y704" s="41"/>
      <c r="Z704" s="41"/>
      <c r="AA704" s="41"/>
      <c r="AB704" s="41"/>
    </row>
    <row r="705" ht="14.25" customHeight="1">
      <c r="X705" s="41"/>
      <c r="Y705" s="41"/>
      <c r="Z705" s="41"/>
      <c r="AA705" s="41"/>
      <c r="AB705" s="41"/>
    </row>
    <row r="706" ht="14.25" customHeight="1">
      <c r="X706" s="41"/>
      <c r="Y706" s="41"/>
      <c r="Z706" s="41"/>
      <c r="AA706" s="41"/>
      <c r="AB706" s="41"/>
    </row>
    <row r="707" ht="14.25" customHeight="1">
      <c r="X707" s="41"/>
      <c r="Y707" s="41"/>
      <c r="Z707" s="41"/>
      <c r="AA707" s="41"/>
      <c r="AB707" s="41"/>
    </row>
    <row r="708" ht="14.25" customHeight="1">
      <c r="X708" s="41"/>
      <c r="Y708" s="41"/>
      <c r="Z708" s="41"/>
      <c r="AA708" s="41"/>
      <c r="AB708" s="41"/>
    </row>
    <row r="709" ht="14.25" customHeight="1">
      <c r="X709" s="41"/>
      <c r="Y709" s="41"/>
      <c r="Z709" s="41"/>
      <c r="AA709" s="41"/>
      <c r="AB709" s="41"/>
    </row>
    <row r="710" ht="14.25" customHeight="1">
      <c r="X710" s="41"/>
      <c r="Y710" s="41"/>
      <c r="Z710" s="41"/>
      <c r="AA710" s="41"/>
      <c r="AB710" s="41"/>
    </row>
    <row r="711" ht="14.25" customHeight="1">
      <c r="X711" s="41"/>
      <c r="Y711" s="41"/>
      <c r="Z711" s="41"/>
      <c r="AA711" s="41"/>
      <c r="AB711" s="41"/>
    </row>
    <row r="712" ht="14.25" customHeight="1">
      <c r="X712" s="41"/>
      <c r="Y712" s="41"/>
      <c r="Z712" s="41"/>
      <c r="AA712" s="41"/>
      <c r="AB712" s="41"/>
    </row>
    <row r="713" ht="14.25" customHeight="1">
      <c r="X713" s="41"/>
      <c r="Y713" s="41"/>
      <c r="Z713" s="41"/>
      <c r="AA713" s="41"/>
      <c r="AB713" s="41"/>
    </row>
    <row r="714" ht="14.25" customHeight="1">
      <c r="X714" s="41"/>
      <c r="Y714" s="41"/>
      <c r="Z714" s="41"/>
      <c r="AA714" s="41"/>
      <c r="AB714" s="41"/>
    </row>
    <row r="715" ht="14.25" customHeight="1">
      <c r="X715" s="41"/>
      <c r="Y715" s="41"/>
      <c r="Z715" s="41"/>
      <c r="AA715" s="41"/>
      <c r="AB715" s="41"/>
    </row>
    <row r="716" ht="14.25" customHeight="1">
      <c r="X716" s="41"/>
      <c r="Y716" s="41"/>
      <c r="Z716" s="41"/>
      <c r="AA716" s="41"/>
      <c r="AB716" s="41"/>
    </row>
    <row r="717" ht="14.25" customHeight="1">
      <c r="X717" s="41"/>
      <c r="Y717" s="41"/>
      <c r="Z717" s="41"/>
      <c r="AA717" s="41"/>
      <c r="AB717" s="41"/>
    </row>
    <row r="718" ht="14.25" customHeight="1">
      <c r="X718" s="41"/>
      <c r="Y718" s="41"/>
      <c r="Z718" s="41"/>
      <c r="AA718" s="41"/>
      <c r="AB718" s="41"/>
    </row>
    <row r="719" ht="14.25" customHeight="1">
      <c r="X719" s="41"/>
      <c r="Y719" s="41"/>
      <c r="Z719" s="41"/>
      <c r="AA719" s="41"/>
      <c r="AB719" s="41"/>
    </row>
    <row r="720" ht="14.25" customHeight="1">
      <c r="X720" s="41"/>
      <c r="Y720" s="41"/>
      <c r="Z720" s="41"/>
      <c r="AA720" s="41"/>
      <c r="AB720" s="41"/>
    </row>
    <row r="721" ht="14.25" customHeight="1">
      <c r="X721" s="41"/>
      <c r="Y721" s="41"/>
      <c r="Z721" s="41"/>
      <c r="AA721" s="41"/>
      <c r="AB721" s="41"/>
    </row>
    <row r="722" ht="14.25" customHeight="1">
      <c r="X722" s="41"/>
      <c r="Y722" s="41"/>
      <c r="Z722" s="41"/>
      <c r="AA722" s="41"/>
      <c r="AB722" s="41"/>
    </row>
    <row r="723" ht="14.25" customHeight="1">
      <c r="X723" s="41"/>
      <c r="Y723" s="41"/>
      <c r="Z723" s="41"/>
      <c r="AA723" s="41"/>
      <c r="AB723" s="41"/>
    </row>
    <row r="724" ht="14.25" customHeight="1">
      <c r="X724" s="41"/>
      <c r="Y724" s="41"/>
      <c r="Z724" s="41"/>
      <c r="AA724" s="41"/>
      <c r="AB724" s="41"/>
    </row>
    <row r="725" ht="14.25" customHeight="1">
      <c r="X725" s="41"/>
      <c r="Y725" s="41"/>
      <c r="Z725" s="41"/>
      <c r="AA725" s="41"/>
      <c r="AB725" s="41"/>
    </row>
    <row r="726" ht="14.25" customHeight="1">
      <c r="X726" s="41"/>
      <c r="Y726" s="41"/>
      <c r="Z726" s="41"/>
      <c r="AA726" s="41"/>
      <c r="AB726" s="41"/>
    </row>
    <row r="727" ht="14.25" customHeight="1">
      <c r="X727" s="41"/>
      <c r="Y727" s="41"/>
      <c r="Z727" s="41"/>
      <c r="AA727" s="41"/>
      <c r="AB727" s="41"/>
    </row>
    <row r="728" ht="14.25" customHeight="1">
      <c r="X728" s="41"/>
      <c r="Y728" s="41"/>
      <c r="Z728" s="41"/>
      <c r="AA728" s="41"/>
      <c r="AB728" s="41"/>
    </row>
    <row r="729" ht="14.25" customHeight="1">
      <c r="X729" s="41"/>
      <c r="Y729" s="41"/>
      <c r="Z729" s="41"/>
      <c r="AA729" s="41"/>
      <c r="AB729" s="41"/>
    </row>
    <row r="730" ht="14.25" customHeight="1">
      <c r="X730" s="41"/>
      <c r="Y730" s="41"/>
      <c r="Z730" s="41"/>
      <c r="AA730" s="41"/>
      <c r="AB730" s="41"/>
    </row>
    <row r="731" ht="14.25" customHeight="1">
      <c r="X731" s="41"/>
      <c r="Y731" s="41"/>
      <c r="Z731" s="41"/>
      <c r="AA731" s="41"/>
      <c r="AB731" s="41"/>
    </row>
    <row r="732" ht="14.25" customHeight="1">
      <c r="X732" s="41"/>
      <c r="Y732" s="41"/>
      <c r="Z732" s="41"/>
      <c r="AA732" s="41"/>
      <c r="AB732" s="41"/>
    </row>
    <row r="733" ht="14.25" customHeight="1">
      <c r="X733" s="41"/>
      <c r="Y733" s="41"/>
      <c r="Z733" s="41"/>
      <c r="AA733" s="41"/>
      <c r="AB733" s="41"/>
    </row>
    <row r="734" ht="14.25" customHeight="1">
      <c r="X734" s="41"/>
      <c r="Y734" s="41"/>
      <c r="Z734" s="41"/>
      <c r="AA734" s="41"/>
      <c r="AB734" s="41"/>
    </row>
    <row r="735" ht="14.25" customHeight="1">
      <c r="X735" s="41"/>
      <c r="Y735" s="41"/>
      <c r="Z735" s="41"/>
      <c r="AA735" s="41"/>
      <c r="AB735" s="41"/>
    </row>
    <row r="736" ht="14.25" customHeight="1">
      <c r="X736" s="41"/>
      <c r="Y736" s="41"/>
      <c r="Z736" s="41"/>
      <c r="AA736" s="41"/>
      <c r="AB736" s="41"/>
    </row>
    <row r="737" ht="14.25" customHeight="1">
      <c r="X737" s="41"/>
      <c r="Y737" s="41"/>
      <c r="Z737" s="41"/>
      <c r="AA737" s="41"/>
      <c r="AB737" s="41"/>
    </row>
    <row r="738" ht="14.25" customHeight="1">
      <c r="X738" s="41"/>
      <c r="Y738" s="41"/>
      <c r="Z738" s="41"/>
      <c r="AA738" s="41"/>
      <c r="AB738" s="41"/>
    </row>
    <row r="739" ht="14.25" customHeight="1">
      <c r="X739" s="41"/>
      <c r="Y739" s="41"/>
      <c r="Z739" s="41"/>
      <c r="AA739" s="41"/>
      <c r="AB739" s="41"/>
    </row>
    <row r="740" ht="14.25" customHeight="1">
      <c r="X740" s="41"/>
      <c r="Y740" s="41"/>
      <c r="Z740" s="41"/>
      <c r="AA740" s="41"/>
      <c r="AB740" s="41"/>
    </row>
    <row r="741" ht="14.25" customHeight="1">
      <c r="X741" s="41"/>
      <c r="Y741" s="41"/>
      <c r="Z741" s="41"/>
      <c r="AA741" s="41"/>
      <c r="AB741" s="41"/>
    </row>
    <row r="742" ht="14.25" customHeight="1">
      <c r="X742" s="41"/>
      <c r="Y742" s="41"/>
      <c r="Z742" s="41"/>
      <c r="AA742" s="41"/>
      <c r="AB742" s="41"/>
    </row>
    <row r="743" ht="14.25" customHeight="1">
      <c r="X743" s="41"/>
      <c r="Y743" s="41"/>
      <c r="Z743" s="41"/>
      <c r="AA743" s="41"/>
      <c r="AB743" s="41"/>
    </row>
    <row r="744" ht="14.25" customHeight="1">
      <c r="X744" s="41"/>
      <c r="Y744" s="41"/>
      <c r="Z744" s="41"/>
      <c r="AA744" s="41"/>
      <c r="AB744" s="41"/>
    </row>
    <row r="745" ht="14.25" customHeight="1">
      <c r="X745" s="41"/>
      <c r="Y745" s="41"/>
      <c r="Z745" s="41"/>
      <c r="AA745" s="41"/>
      <c r="AB745" s="41"/>
    </row>
    <row r="746" ht="14.25" customHeight="1">
      <c r="X746" s="41"/>
      <c r="Y746" s="41"/>
      <c r="Z746" s="41"/>
      <c r="AA746" s="41"/>
      <c r="AB746" s="41"/>
    </row>
    <row r="747" ht="14.25" customHeight="1">
      <c r="X747" s="41"/>
      <c r="Y747" s="41"/>
      <c r="Z747" s="41"/>
      <c r="AA747" s="41"/>
      <c r="AB747" s="41"/>
    </row>
    <row r="748" ht="14.25" customHeight="1">
      <c r="X748" s="41"/>
      <c r="Y748" s="41"/>
      <c r="Z748" s="41"/>
      <c r="AA748" s="41"/>
      <c r="AB748" s="41"/>
    </row>
    <row r="749" ht="14.25" customHeight="1">
      <c r="X749" s="41"/>
      <c r="Y749" s="41"/>
      <c r="Z749" s="41"/>
      <c r="AA749" s="41"/>
      <c r="AB749" s="41"/>
    </row>
    <row r="750" ht="14.25" customHeight="1">
      <c r="X750" s="41"/>
      <c r="Y750" s="41"/>
      <c r="Z750" s="41"/>
      <c r="AA750" s="41"/>
      <c r="AB750" s="41"/>
    </row>
    <row r="751" ht="14.25" customHeight="1">
      <c r="X751" s="41"/>
      <c r="Y751" s="41"/>
      <c r="Z751" s="41"/>
      <c r="AA751" s="41"/>
      <c r="AB751" s="41"/>
    </row>
    <row r="752" ht="14.25" customHeight="1">
      <c r="X752" s="41"/>
      <c r="Y752" s="41"/>
      <c r="Z752" s="41"/>
      <c r="AA752" s="41"/>
      <c r="AB752" s="41"/>
    </row>
    <row r="753" ht="14.25" customHeight="1">
      <c r="X753" s="41"/>
      <c r="Y753" s="41"/>
      <c r="Z753" s="41"/>
      <c r="AA753" s="41"/>
      <c r="AB753" s="41"/>
    </row>
    <row r="754" ht="14.25" customHeight="1">
      <c r="X754" s="41"/>
      <c r="Y754" s="41"/>
      <c r="Z754" s="41"/>
      <c r="AA754" s="41"/>
      <c r="AB754" s="41"/>
    </row>
    <row r="755" ht="14.25" customHeight="1">
      <c r="X755" s="41"/>
      <c r="Y755" s="41"/>
      <c r="Z755" s="41"/>
      <c r="AA755" s="41"/>
      <c r="AB755" s="41"/>
    </row>
    <row r="756" ht="14.25" customHeight="1">
      <c r="X756" s="41"/>
      <c r="Y756" s="41"/>
      <c r="Z756" s="41"/>
      <c r="AA756" s="41"/>
      <c r="AB756" s="41"/>
    </row>
    <row r="757" ht="14.25" customHeight="1">
      <c r="X757" s="41"/>
      <c r="Y757" s="41"/>
      <c r="Z757" s="41"/>
      <c r="AA757" s="41"/>
      <c r="AB757" s="41"/>
    </row>
    <row r="758" ht="14.25" customHeight="1">
      <c r="X758" s="41"/>
      <c r="Y758" s="41"/>
      <c r="Z758" s="41"/>
      <c r="AA758" s="41"/>
      <c r="AB758" s="41"/>
    </row>
    <row r="759" ht="14.25" customHeight="1">
      <c r="X759" s="41"/>
      <c r="Y759" s="41"/>
      <c r="Z759" s="41"/>
      <c r="AA759" s="41"/>
      <c r="AB759" s="41"/>
    </row>
    <row r="760" ht="14.25" customHeight="1">
      <c r="X760" s="41"/>
      <c r="Y760" s="41"/>
      <c r="Z760" s="41"/>
      <c r="AA760" s="41"/>
      <c r="AB760" s="41"/>
    </row>
    <row r="761" ht="14.25" customHeight="1">
      <c r="X761" s="41"/>
      <c r="Y761" s="41"/>
      <c r="Z761" s="41"/>
      <c r="AA761" s="41"/>
      <c r="AB761" s="41"/>
    </row>
    <row r="762" ht="14.25" customHeight="1">
      <c r="X762" s="41"/>
      <c r="Y762" s="41"/>
      <c r="Z762" s="41"/>
      <c r="AA762" s="41"/>
      <c r="AB762" s="41"/>
    </row>
    <row r="763" ht="14.25" customHeight="1">
      <c r="X763" s="41"/>
      <c r="Y763" s="41"/>
      <c r="Z763" s="41"/>
      <c r="AA763" s="41"/>
      <c r="AB763" s="41"/>
    </row>
    <row r="764" ht="14.25" customHeight="1">
      <c r="X764" s="41"/>
      <c r="Y764" s="41"/>
      <c r="Z764" s="41"/>
      <c r="AA764" s="41"/>
      <c r="AB764" s="41"/>
    </row>
    <row r="765" ht="14.25" customHeight="1">
      <c r="X765" s="41"/>
      <c r="Y765" s="41"/>
      <c r="Z765" s="41"/>
      <c r="AA765" s="41"/>
      <c r="AB765" s="41"/>
    </row>
    <row r="766" ht="14.25" customHeight="1">
      <c r="X766" s="41"/>
      <c r="Y766" s="41"/>
      <c r="Z766" s="41"/>
      <c r="AA766" s="41"/>
      <c r="AB766" s="41"/>
    </row>
    <row r="767" ht="14.25" customHeight="1">
      <c r="X767" s="41"/>
      <c r="Y767" s="41"/>
      <c r="Z767" s="41"/>
      <c r="AA767" s="41"/>
      <c r="AB767" s="41"/>
    </row>
    <row r="768" ht="14.25" customHeight="1">
      <c r="X768" s="41"/>
      <c r="Y768" s="41"/>
      <c r="Z768" s="41"/>
      <c r="AA768" s="41"/>
      <c r="AB768" s="41"/>
    </row>
    <row r="769" ht="14.25" customHeight="1">
      <c r="X769" s="41"/>
      <c r="Y769" s="41"/>
      <c r="Z769" s="41"/>
      <c r="AA769" s="41"/>
      <c r="AB769" s="41"/>
    </row>
    <row r="770" ht="14.25" customHeight="1">
      <c r="X770" s="41"/>
      <c r="Y770" s="41"/>
      <c r="Z770" s="41"/>
      <c r="AA770" s="41"/>
      <c r="AB770" s="41"/>
    </row>
    <row r="771" ht="14.25" customHeight="1">
      <c r="X771" s="41"/>
      <c r="Y771" s="41"/>
      <c r="Z771" s="41"/>
      <c r="AA771" s="41"/>
      <c r="AB771" s="41"/>
    </row>
    <row r="772" ht="14.25" customHeight="1">
      <c r="X772" s="41"/>
      <c r="Y772" s="41"/>
      <c r="Z772" s="41"/>
      <c r="AA772" s="41"/>
      <c r="AB772" s="41"/>
    </row>
    <row r="773" ht="14.25" customHeight="1">
      <c r="X773" s="41"/>
      <c r="Y773" s="41"/>
      <c r="Z773" s="41"/>
      <c r="AA773" s="41"/>
      <c r="AB773" s="41"/>
    </row>
    <row r="774" ht="14.25" customHeight="1">
      <c r="X774" s="41"/>
      <c r="Y774" s="41"/>
      <c r="Z774" s="41"/>
      <c r="AA774" s="41"/>
      <c r="AB774" s="41"/>
    </row>
    <row r="775" ht="14.25" customHeight="1">
      <c r="X775" s="41"/>
      <c r="Y775" s="41"/>
      <c r="Z775" s="41"/>
      <c r="AA775" s="41"/>
      <c r="AB775" s="41"/>
    </row>
    <row r="776" ht="14.25" customHeight="1">
      <c r="X776" s="41"/>
      <c r="Y776" s="41"/>
      <c r="Z776" s="41"/>
      <c r="AA776" s="41"/>
      <c r="AB776" s="41"/>
    </row>
    <row r="777" ht="14.25" customHeight="1">
      <c r="X777" s="41"/>
      <c r="Y777" s="41"/>
      <c r="Z777" s="41"/>
      <c r="AA777" s="41"/>
      <c r="AB777" s="41"/>
    </row>
    <row r="778" ht="14.25" customHeight="1">
      <c r="X778" s="41"/>
      <c r="Y778" s="41"/>
      <c r="Z778" s="41"/>
      <c r="AA778" s="41"/>
      <c r="AB778" s="41"/>
    </row>
    <row r="779" ht="14.25" customHeight="1">
      <c r="X779" s="41"/>
      <c r="Y779" s="41"/>
      <c r="Z779" s="41"/>
      <c r="AA779" s="41"/>
      <c r="AB779" s="41"/>
    </row>
    <row r="780" ht="14.25" customHeight="1">
      <c r="X780" s="41"/>
      <c r="Y780" s="41"/>
      <c r="Z780" s="41"/>
      <c r="AA780" s="41"/>
      <c r="AB780" s="41"/>
    </row>
    <row r="781" ht="14.25" customHeight="1">
      <c r="X781" s="41"/>
      <c r="Y781" s="41"/>
      <c r="Z781" s="41"/>
      <c r="AA781" s="41"/>
      <c r="AB781" s="41"/>
    </row>
    <row r="782" ht="14.25" customHeight="1">
      <c r="X782" s="41"/>
      <c r="Y782" s="41"/>
      <c r="Z782" s="41"/>
      <c r="AA782" s="41"/>
      <c r="AB782" s="41"/>
    </row>
    <row r="783" ht="14.25" customHeight="1">
      <c r="X783" s="41"/>
      <c r="Y783" s="41"/>
      <c r="Z783" s="41"/>
      <c r="AA783" s="41"/>
      <c r="AB783" s="41"/>
    </row>
    <row r="784" ht="14.25" customHeight="1">
      <c r="X784" s="41"/>
      <c r="Y784" s="41"/>
      <c r="Z784" s="41"/>
      <c r="AA784" s="41"/>
      <c r="AB784" s="41"/>
    </row>
    <row r="785" ht="14.25" customHeight="1">
      <c r="X785" s="41"/>
      <c r="Y785" s="41"/>
      <c r="Z785" s="41"/>
      <c r="AA785" s="41"/>
      <c r="AB785" s="41"/>
    </row>
    <row r="786" ht="14.25" customHeight="1">
      <c r="X786" s="41"/>
      <c r="Y786" s="41"/>
      <c r="Z786" s="41"/>
      <c r="AA786" s="41"/>
      <c r="AB786" s="41"/>
    </row>
    <row r="787" ht="14.25" customHeight="1">
      <c r="X787" s="41"/>
      <c r="Y787" s="41"/>
      <c r="Z787" s="41"/>
      <c r="AA787" s="41"/>
      <c r="AB787" s="41"/>
    </row>
    <row r="788" ht="14.25" customHeight="1">
      <c r="X788" s="41"/>
      <c r="Y788" s="41"/>
      <c r="Z788" s="41"/>
      <c r="AA788" s="41"/>
      <c r="AB788" s="41"/>
    </row>
    <row r="789" ht="14.25" customHeight="1">
      <c r="X789" s="41"/>
      <c r="Y789" s="41"/>
      <c r="Z789" s="41"/>
      <c r="AA789" s="41"/>
      <c r="AB789" s="41"/>
    </row>
    <row r="790" ht="14.25" customHeight="1">
      <c r="X790" s="41"/>
      <c r="Y790" s="41"/>
      <c r="Z790" s="41"/>
      <c r="AA790" s="41"/>
      <c r="AB790" s="41"/>
    </row>
    <row r="791" ht="14.25" customHeight="1">
      <c r="X791" s="41"/>
      <c r="Y791" s="41"/>
      <c r="Z791" s="41"/>
      <c r="AA791" s="41"/>
      <c r="AB791" s="41"/>
    </row>
    <row r="792" ht="14.25" customHeight="1">
      <c r="X792" s="41"/>
      <c r="Y792" s="41"/>
      <c r="Z792" s="41"/>
      <c r="AA792" s="41"/>
      <c r="AB792" s="41"/>
    </row>
    <row r="793" ht="14.25" customHeight="1">
      <c r="X793" s="41"/>
      <c r="Y793" s="41"/>
      <c r="Z793" s="41"/>
      <c r="AA793" s="41"/>
      <c r="AB793" s="41"/>
    </row>
    <row r="794" ht="14.25" customHeight="1">
      <c r="X794" s="41"/>
      <c r="Y794" s="41"/>
      <c r="Z794" s="41"/>
      <c r="AA794" s="41"/>
      <c r="AB794" s="41"/>
    </row>
    <row r="795" ht="14.25" customHeight="1">
      <c r="X795" s="41"/>
      <c r="Y795" s="41"/>
      <c r="Z795" s="41"/>
      <c r="AA795" s="41"/>
      <c r="AB795" s="41"/>
    </row>
    <row r="796" ht="14.25" customHeight="1">
      <c r="X796" s="41"/>
      <c r="Y796" s="41"/>
      <c r="Z796" s="41"/>
      <c r="AA796" s="41"/>
      <c r="AB796" s="41"/>
    </row>
    <row r="797" ht="14.25" customHeight="1">
      <c r="X797" s="41"/>
      <c r="Y797" s="41"/>
      <c r="Z797" s="41"/>
      <c r="AA797" s="41"/>
      <c r="AB797" s="41"/>
    </row>
    <row r="798" ht="14.25" customHeight="1">
      <c r="X798" s="41"/>
      <c r="Y798" s="41"/>
      <c r="Z798" s="41"/>
      <c r="AA798" s="41"/>
      <c r="AB798" s="41"/>
    </row>
    <row r="799" ht="14.25" customHeight="1">
      <c r="X799" s="41"/>
      <c r="Y799" s="41"/>
      <c r="Z799" s="41"/>
      <c r="AA799" s="41"/>
      <c r="AB799" s="41"/>
    </row>
    <row r="800" ht="14.25" customHeight="1">
      <c r="X800" s="41"/>
      <c r="Y800" s="41"/>
      <c r="Z800" s="41"/>
      <c r="AA800" s="41"/>
      <c r="AB800" s="41"/>
    </row>
    <row r="801" ht="14.25" customHeight="1">
      <c r="X801" s="41"/>
      <c r="Y801" s="41"/>
      <c r="Z801" s="41"/>
      <c r="AA801" s="41"/>
      <c r="AB801" s="41"/>
    </row>
    <row r="802" ht="14.25" customHeight="1">
      <c r="X802" s="41"/>
      <c r="Y802" s="41"/>
      <c r="Z802" s="41"/>
      <c r="AA802" s="41"/>
      <c r="AB802" s="41"/>
    </row>
    <row r="803" ht="14.25" customHeight="1">
      <c r="X803" s="41"/>
      <c r="Y803" s="41"/>
      <c r="Z803" s="41"/>
      <c r="AA803" s="41"/>
      <c r="AB803" s="41"/>
    </row>
    <row r="804" ht="14.25" customHeight="1">
      <c r="X804" s="41"/>
      <c r="Y804" s="41"/>
      <c r="Z804" s="41"/>
      <c r="AA804" s="41"/>
      <c r="AB804" s="41"/>
    </row>
    <row r="805" ht="14.25" customHeight="1">
      <c r="X805" s="41"/>
      <c r="Y805" s="41"/>
      <c r="Z805" s="41"/>
      <c r="AA805" s="41"/>
      <c r="AB805" s="41"/>
    </row>
    <row r="806" ht="14.25" customHeight="1">
      <c r="X806" s="41"/>
      <c r="Y806" s="41"/>
      <c r="Z806" s="41"/>
      <c r="AA806" s="41"/>
      <c r="AB806" s="41"/>
    </row>
    <row r="807" ht="14.25" customHeight="1">
      <c r="X807" s="41"/>
      <c r="Y807" s="41"/>
      <c r="Z807" s="41"/>
      <c r="AA807" s="41"/>
      <c r="AB807" s="41"/>
    </row>
    <row r="808" ht="14.25" customHeight="1">
      <c r="X808" s="41"/>
      <c r="Y808" s="41"/>
      <c r="Z808" s="41"/>
      <c r="AA808" s="41"/>
      <c r="AB808" s="41"/>
    </row>
    <row r="809" ht="14.25" customHeight="1">
      <c r="X809" s="41"/>
      <c r="Y809" s="41"/>
      <c r="Z809" s="41"/>
      <c r="AA809" s="41"/>
      <c r="AB809" s="41"/>
    </row>
    <row r="810" ht="14.25" customHeight="1">
      <c r="X810" s="41"/>
      <c r="Y810" s="41"/>
      <c r="Z810" s="41"/>
      <c r="AA810" s="41"/>
      <c r="AB810" s="41"/>
    </row>
    <row r="811" ht="14.25" customHeight="1">
      <c r="X811" s="41"/>
      <c r="Y811" s="41"/>
      <c r="Z811" s="41"/>
      <c r="AA811" s="41"/>
      <c r="AB811" s="41"/>
    </row>
    <row r="812" ht="14.25" customHeight="1">
      <c r="X812" s="41"/>
      <c r="Y812" s="41"/>
      <c r="Z812" s="41"/>
      <c r="AA812" s="41"/>
      <c r="AB812" s="41"/>
    </row>
    <row r="813" ht="14.25" customHeight="1">
      <c r="X813" s="41"/>
      <c r="Y813" s="41"/>
      <c r="Z813" s="41"/>
      <c r="AA813" s="41"/>
      <c r="AB813" s="41"/>
    </row>
    <row r="814" ht="14.25" customHeight="1">
      <c r="X814" s="41"/>
      <c r="Y814" s="41"/>
      <c r="Z814" s="41"/>
      <c r="AA814" s="41"/>
      <c r="AB814" s="41"/>
    </row>
    <row r="815" ht="14.25" customHeight="1">
      <c r="X815" s="41"/>
      <c r="Y815" s="41"/>
      <c r="Z815" s="41"/>
      <c r="AA815" s="41"/>
      <c r="AB815" s="41"/>
    </row>
    <row r="816" ht="14.25" customHeight="1">
      <c r="X816" s="41"/>
      <c r="Y816" s="41"/>
      <c r="Z816" s="41"/>
      <c r="AA816" s="41"/>
      <c r="AB816" s="41"/>
    </row>
    <row r="817" ht="14.25" customHeight="1">
      <c r="X817" s="41"/>
      <c r="Y817" s="41"/>
      <c r="Z817" s="41"/>
      <c r="AA817" s="41"/>
      <c r="AB817" s="41"/>
    </row>
    <row r="818" ht="14.25" customHeight="1">
      <c r="X818" s="41"/>
      <c r="Y818" s="41"/>
      <c r="Z818" s="41"/>
      <c r="AA818" s="41"/>
      <c r="AB818" s="41"/>
    </row>
    <row r="819" ht="14.25" customHeight="1">
      <c r="X819" s="41"/>
      <c r="Y819" s="41"/>
      <c r="Z819" s="41"/>
      <c r="AA819" s="41"/>
      <c r="AB819" s="41"/>
    </row>
    <row r="820" ht="14.25" customHeight="1">
      <c r="X820" s="41"/>
      <c r="Y820" s="41"/>
      <c r="Z820" s="41"/>
      <c r="AA820" s="41"/>
      <c r="AB820" s="41"/>
    </row>
    <row r="821" ht="14.25" customHeight="1">
      <c r="X821" s="41"/>
      <c r="Y821" s="41"/>
      <c r="Z821" s="41"/>
      <c r="AA821" s="41"/>
      <c r="AB821" s="41"/>
    </row>
    <row r="822" ht="14.25" customHeight="1">
      <c r="X822" s="41"/>
      <c r="Y822" s="41"/>
      <c r="Z822" s="41"/>
      <c r="AA822" s="41"/>
      <c r="AB822" s="41"/>
    </row>
    <row r="823" ht="14.25" customHeight="1">
      <c r="X823" s="41"/>
      <c r="Y823" s="41"/>
      <c r="Z823" s="41"/>
      <c r="AA823" s="41"/>
      <c r="AB823" s="41"/>
    </row>
    <row r="824" ht="14.25" customHeight="1">
      <c r="X824" s="41"/>
      <c r="Y824" s="41"/>
      <c r="Z824" s="41"/>
      <c r="AA824" s="41"/>
      <c r="AB824" s="41"/>
    </row>
    <row r="825" ht="14.25" customHeight="1">
      <c r="X825" s="41"/>
      <c r="Y825" s="41"/>
      <c r="Z825" s="41"/>
      <c r="AA825" s="41"/>
      <c r="AB825" s="41"/>
    </row>
    <row r="826" ht="14.25" customHeight="1">
      <c r="X826" s="41"/>
      <c r="Y826" s="41"/>
      <c r="Z826" s="41"/>
      <c r="AA826" s="41"/>
      <c r="AB826" s="41"/>
    </row>
    <row r="827" ht="14.25" customHeight="1">
      <c r="X827" s="41"/>
      <c r="Y827" s="41"/>
      <c r="Z827" s="41"/>
      <c r="AA827" s="41"/>
      <c r="AB827" s="41"/>
    </row>
    <row r="828" ht="14.25" customHeight="1">
      <c r="X828" s="41"/>
      <c r="Y828" s="41"/>
      <c r="Z828" s="41"/>
      <c r="AA828" s="41"/>
      <c r="AB828" s="41"/>
    </row>
    <row r="829" ht="14.25" customHeight="1">
      <c r="X829" s="41"/>
      <c r="Y829" s="41"/>
      <c r="Z829" s="41"/>
      <c r="AA829" s="41"/>
      <c r="AB829" s="41"/>
    </row>
    <row r="830" ht="14.25" customHeight="1">
      <c r="X830" s="41"/>
      <c r="Y830" s="41"/>
      <c r="Z830" s="41"/>
      <c r="AA830" s="41"/>
      <c r="AB830" s="41"/>
    </row>
    <row r="831" ht="14.25" customHeight="1">
      <c r="X831" s="41"/>
      <c r="Y831" s="41"/>
      <c r="Z831" s="41"/>
      <c r="AA831" s="41"/>
      <c r="AB831" s="41"/>
    </row>
    <row r="832" ht="14.25" customHeight="1">
      <c r="X832" s="41"/>
      <c r="Y832" s="41"/>
      <c r="Z832" s="41"/>
      <c r="AA832" s="41"/>
      <c r="AB832" s="41"/>
    </row>
    <row r="833" ht="14.25" customHeight="1">
      <c r="X833" s="41"/>
      <c r="Y833" s="41"/>
      <c r="Z833" s="41"/>
      <c r="AA833" s="41"/>
      <c r="AB833" s="41"/>
    </row>
    <row r="834" ht="14.25" customHeight="1">
      <c r="X834" s="41"/>
      <c r="Y834" s="41"/>
      <c r="Z834" s="41"/>
      <c r="AA834" s="41"/>
      <c r="AB834" s="41"/>
    </row>
    <row r="835" ht="14.25" customHeight="1">
      <c r="X835" s="41"/>
      <c r="Y835" s="41"/>
      <c r="Z835" s="41"/>
      <c r="AA835" s="41"/>
      <c r="AB835" s="41"/>
    </row>
    <row r="836" ht="14.25" customHeight="1">
      <c r="X836" s="41"/>
      <c r="Y836" s="41"/>
      <c r="Z836" s="41"/>
      <c r="AA836" s="41"/>
      <c r="AB836" s="41"/>
    </row>
    <row r="837" ht="14.25" customHeight="1">
      <c r="X837" s="41"/>
      <c r="Y837" s="41"/>
      <c r="Z837" s="41"/>
      <c r="AA837" s="41"/>
      <c r="AB837" s="41"/>
    </row>
    <row r="838" ht="14.25" customHeight="1">
      <c r="X838" s="41"/>
      <c r="Y838" s="41"/>
      <c r="Z838" s="41"/>
      <c r="AA838" s="41"/>
      <c r="AB838" s="41"/>
    </row>
    <row r="839" ht="14.25" customHeight="1">
      <c r="X839" s="41"/>
      <c r="Y839" s="41"/>
      <c r="Z839" s="41"/>
      <c r="AA839" s="41"/>
      <c r="AB839" s="41"/>
    </row>
    <row r="840" ht="14.25" customHeight="1">
      <c r="X840" s="41"/>
      <c r="Y840" s="41"/>
      <c r="Z840" s="41"/>
      <c r="AA840" s="41"/>
      <c r="AB840" s="41"/>
    </row>
    <row r="841" ht="14.25" customHeight="1">
      <c r="X841" s="41"/>
      <c r="Y841" s="41"/>
      <c r="Z841" s="41"/>
      <c r="AA841" s="41"/>
      <c r="AB841" s="41"/>
    </row>
    <row r="842" ht="14.25" customHeight="1">
      <c r="X842" s="41"/>
      <c r="Y842" s="41"/>
      <c r="Z842" s="41"/>
      <c r="AA842" s="41"/>
      <c r="AB842" s="41"/>
    </row>
    <row r="843" ht="14.25" customHeight="1">
      <c r="X843" s="41"/>
      <c r="Y843" s="41"/>
      <c r="Z843" s="41"/>
      <c r="AA843" s="41"/>
      <c r="AB843" s="41"/>
    </row>
    <row r="844" ht="14.25" customHeight="1">
      <c r="X844" s="41"/>
      <c r="Y844" s="41"/>
      <c r="Z844" s="41"/>
      <c r="AA844" s="41"/>
      <c r="AB844" s="41"/>
    </row>
    <row r="845" ht="14.25" customHeight="1">
      <c r="X845" s="41"/>
      <c r="Y845" s="41"/>
      <c r="Z845" s="41"/>
      <c r="AA845" s="41"/>
      <c r="AB845" s="41"/>
    </row>
    <row r="846" ht="14.25" customHeight="1">
      <c r="X846" s="41"/>
      <c r="Y846" s="41"/>
      <c r="Z846" s="41"/>
      <c r="AA846" s="41"/>
      <c r="AB846" s="41"/>
    </row>
    <row r="847" ht="14.25" customHeight="1">
      <c r="X847" s="41"/>
      <c r="Y847" s="41"/>
      <c r="Z847" s="41"/>
      <c r="AA847" s="41"/>
      <c r="AB847" s="41"/>
    </row>
    <row r="848" ht="14.25" customHeight="1">
      <c r="X848" s="41"/>
      <c r="Y848" s="41"/>
      <c r="Z848" s="41"/>
      <c r="AA848" s="41"/>
      <c r="AB848" s="41"/>
    </row>
    <row r="849" ht="14.25" customHeight="1">
      <c r="X849" s="41"/>
      <c r="Y849" s="41"/>
      <c r="Z849" s="41"/>
      <c r="AA849" s="41"/>
      <c r="AB849" s="41"/>
    </row>
    <row r="850" ht="14.25" customHeight="1">
      <c r="X850" s="41"/>
      <c r="Y850" s="41"/>
      <c r="Z850" s="41"/>
      <c r="AA850" s="41"/>
      <c r="AB850" s="41"/>
    </row>
    <row r="851" ht="14.25" customHeight="1">
      <c r="X851" s="41"/>
      <c r="Y851" s="41"/>
      <c r="Z851" s="41"/>
      <c r="AA851" s="41"/>
      <c r="AB851" s="41"/>
    </row>
    <row r="852" ht="14.25" customHeight="1">
      <c r="X852" s="41"/>
      <c r="Y852" s="41"/>
      <c r="Z852" s="41"/>
      <c r="AA852" s="41"/>
      <c r="AB852" s="41"/>
    </row>
    <row r="853" ht="14.25" customHeight="1">
      <c r="X853" s="41"/>
      <c r="Y853" s="41"/>
      <c r="Z853" s="41"/>
      <c r="AA853" s="41"/>
      <c r="AB853" s="41"/>
    </row>
    <row r="854" ht="14.25" customHeight="1">
      <c r="X854" s="41"/>
      <c r="Y854" s="41"/>
      <c r="Z854" s="41"/>
      <c r="AA854" s="41"/>
      <c r="AB854" s="41"/>
    </row>
    <row r="855" ht="14.25" customHeight="1">
      <c r="X855" s="41"/>
      <c r="Y855" s="41"/>
      <c r="Z855" s="41"/>
      <c r="AA855" s="41"/>
      <c r="AB855" s="41"/>
    </row>
    <row r="856" ht="14.25" customHeight="1">
      <c r="X856" s="41"/>
      <c r="Y856" s="41"/>
      <c r="Z856" s="41"/>
      <c r="AA856" s="41"/>
      <c r="AB856" s="41"/>
    </row>
    <row r="857" ht="14.25" customHeight="1">
      <c r="X857" s="41"/>
      <c r="Y857" s="41"/>
      <c r="Z857" s="41"/>
      <c r="AA857" s="41"/>
      <c r="AB857" s="41"/>
    </row>
    <row r="858" ht="14.25" customHeight="1">
      <c r="X858" s="41"/>
      <c r="Y858" s="41"/>
      <c r="Z858" s="41"/>
      <c r="AA858" s="41"/>
      <c r="AB858" s="41"/>
    </row>
    <row r="859" ht="14.25" customHeight="1">
      <c r="X859" s="41"/>
      <c r="Y859" s="41"/>
      <c r="Z859" s="41"/>
      <c r="AA859" s="41"/>
      <c r="AB859" s="41"/>
    </row>
    <row r="860" ht="14.25" customHeight="1">
      <c r="X860" s="41"/>
      <c r="Y860" s="41"/>
      <c r="Z860" s="41"/>
      <c r="AA860" s="41"/>
      <c r="AB860" s="41"/>
    </row>
    <row r="861" ht="14.25" customHeight="1">
      <c r="X861" s="41"/>
      <c r="Y861" s="41"/>
      <c r="Z861" s="41"/>
      <c r="AA861" s="41"/>
      <c r="AB861" s="41"/>
    </row>
    <row r="862" ht="14.25" customHeight="1">
      <c r="X862" s="41"/>
      <c r="Y862" s="41"/>
      <c r="Z862" s="41"/>
      <c r="AA862" s="41"/>
      <c r="AB862" s="41"/>
    </row>
    <row r="863" ht="14.25" customHeight="1">
      <c r="X863" s="41"/>
      <c r="Y863" s="41"/>
      <c r="Z863" s="41"/>
      <c r="AA863" s="41"/>
      <c r="AB863" s="41"/>
    </row>
    <row r="864" ht="14.25" customHeight="1">
      <c r="X864" s="41"/>
      <c r="Y864" s="41"/>
      <c r="Z864" s="41"/>
      <c r="AA864" s="41"/>
      <c r="AB864" s="41"/>
    </row>
    <row r="865" ht="14.25" customHeight="1">
      <c r="X865" s="41"/>
      <c r="Y865" s="41"/>
      <c r="Z865" s="41"/>
      <c r="AA865" s="41"/>
      <c r="AB865" s="41"/>
    </row>
    <row r="866" ht="14.25" customHeight="1">
      <c r="X866" s="41"/>
      <c r="Y866" s="41"/>
      <c r="Z866" s="41"/>
      <c r="AA866" s="41"/>
      <c r="AB866" s="41"/>
    </row>
    <row r="867" ht="14.25" customHeight="1">
      <c r="X867" s="41"/>
      <c r="Y867" s="41"/>
      <c r="Z867" s="41"/>
      <c r="AA867" s="41"/>
      <c r="AB867" s="41"/>
    </row>
    <row r="868" ht="14.25" customHeight="1">
      <c r="X868" s="41"/>
      <c r="Y868" s="41"/>
      <c r="Z868" s="41"/>
      <c r="AA868" s="41"/>
      <c r="AB868" s="41"/>
    </row>
    <row r="869" ht="14.25" customHeight="1">
      <c r="X869" s="41"/>
      <c r="Y869" s="41"/>
      <c r="Z869" s="41"/>
      <c r="AA869" s="41"/>
      <c r="AB869" s="41"/>
    </row>
    <row r="870" ht="14.25" customHeight="1">
      <c r="X870" s="41"/>
      <c r="Y870" s="41"/>
      <c r="Z870" s="41"/>
      <c r="AA870" s="41"/>
      <c r="AB870" s="41"/>
    </row>
    <row r="871" ht="14.25" customHeight="1">
      <c r="X871" s="41"/>
      <c r="Y871" s="41"/>
      <c r="Z871" s="41"/>
      <c r="AA871" s="41"/>
      <c r="AB871" s="41"/>
    </row>
    <row r="872" ht="14.25" customHeight="1">
      <c r="X872" s="41"/>
      <c r="Y872" s="41"/>
      <c r="Z872" s="41"/>
      <c r="AA872" s="41"/>
      <c r="AB872" s="41"/>
    </row>
    <row r="873" ht="14.25" customHeight="1">
      <c r="X873" s="41"/>
      <c r="Y873" s="41"/>
      <c r="Z873" s="41"/>
      <c r="AA873" s="41"/>
      <c r="AB873" s="41"/>
    </row>
    <row r="874" ht="14.25" customHeight="1">
      <c r="X874" s="41"/>
      <c r="Y874" s="41"/>
      <c r="Z874" s="41"/>
      <c r="AA874" s="41"/>
      <c r="AB874" s="41"/>
    </row>
    <row r="875" ht="14.25" customHeight="1">
      <c r="X875" s="41"/>
      <c r="Y875" s="41"/>
      <c r="Z875" s="41"/>
      <c r="AA875" s="41"/>
      <c r="AB875" s="41"/>
    </row>
    <row r="876" ht="14.25" customHeight="1">
      <c r="X876" s="41"/>
      <c r="Y876" s="41"/>
      <c r="Z876" s="41"/>
      <c r="AA876" s="41"/>
      <c r="AB876" s="41"/>
    </row>
    <row r="877" ht="14.25" customHeight="1">
      <c r="X877" s="41"/>
      <c r="Y877" s="41"/>
      <c r="Z877" s="41"/>
      <c r="AA877" s="41"/>
      <c r="AB877" s="41"/>
    </row>
    <row r="878" ht="14.25" customHeight="1">
      <c r="X878" s="41"/>
      <c r="Y878" s="41"/>
      <c r="Z878" s="41"/>
      <c r="AA878" s="41"/>
      <c r="AB878" s="41"/>
    </row>
    <row r="879" ht="14.25" customHeight="1">
      <c r="X879" s="41"/>
      <c r="Y879" s="41"/>
      <c r="Z879" s="41"/>
      <c r="AA879" s="41"/>
      <c r="AB879" s="41"/>
    </row>
    <row r="880" ht="14.25" customHeight="1">
      <c r="X880" s="41"/>
      <c r="Y880" s="41"/>
      <c r="Z880" s="41"/>
      <c r="AA880" s="41"/>
      <c r="AB880" s="41"/>
    </row>
    <row r="881" ht="14.25" customHeight="1">
      <c r="X881" s="41"/>
      <c r="Y881" s="41"/>
      <c r="Z881" s="41"/>
      <c r="AA881" s="41"/>
      <c r="AB881" s="41"/>
    </row>
    <row r="882" ht="14.25" customHeight="1">
      <c r="X882" s="41"/>
      <c r="Y882" s="41"/>
      <c r="Z882" s="41"/>
      <c r="AA882" s="41"/>
      <c r="AB882" s="41"/>
    </row>
    <row r="883" ht="14.25" customHeight="1">
      <c r="X883" s="41"/>
      <c r="Y883" s="41"/>
      <c r="Z883" s="41"/>
      <c r="AA883" s="41"/>
      <c r="AB883" s="41"/>
    </row>
    <row r="884" ht="14.25" customHeight="1">
      <c r="X884" s="41"/>
      <c r="Y884" s="41"/>
      <c r="Z884" s="41"/>
      <c r="AA884" s="41"/>
      <c r="AB884" s="41"/>
    </row>
    <row r="885" ht="14.25" customHeight="1">
      <c r="X885" s="41"/>
      <c r="Y885" s="41"/>
      <c r="Z885" s="41"/>
      <c r="AA885" s="41"/>
      <c r="AB885" s="41"/>
    </row>
    <row r="886" ht="14.25" customHeight="1">
      <c r="X886" s="41"/>
      <c r="Y886" s="41"/>
      <c r="Z886" s="41"/>
      <c r="AA886" s="41"/>
      <c r="AB886" s="41"/>
    </row>
    <row r="887" ht="14.25" customHeight="1">
      <c r="X887" s="41"/>
      <c r="Y887" s="41"/>
      <c r="Z887" s="41"/>
      <c r="AA887" s="41"/>
      <c r="AB887" s="41"/>
    </row>
    <row r="888" ht="14.25" customHeight="1">
      <c r="X888" s="41"/>
      <c r="Y888" s="41"/>
      <c r="Z888" s="41"/>
      <c r="AA888" s="41"/>
      <c r="AB888" s="41"/>
    </row>
    <row r="889" ht="14.25" customHeight="1">
      <c r="X889" s="41"/>
      <c r="Y889" s="41"/>
      <c r="Z889" s="41"/>
      <c r="AA889" s="41"/>
      <c r="AB889" s="41"/>
    </row>
    <row r="890" ht="14.25" customHeight="1">
      <c r="X890" s="41"/>
      <c r="Y890" s="41"/>
      <c r="Z890" s="41"/>
      <c r="AA890" s="41"/>
      <c r="AB890" s="41"/>
    </row>
    <row r="891" ht="14.25" customHeight="1">
      <c r="X891" s="41"/>
      <c r="Y891" s="41"/>
      <c r="Z891" s="41"/>
      <c r="AA891" s="41"/>
      <c r="AB891" s="41"/>
    </row>
    <row r="892" ht="14.25" customHeight="1">
      <c r="X892" s="41"/>
      <c r="Y892" s="41"/>
      <c r="Z892" s="41"/>
      <c r="AA892" s="41"/>
      <c r="AB892" s="41"/>
    </row>
    <row r="893" ht="14.25" customHeight="1">
      <c r="X893" s="41"/>
      <c r="Y893" s="41"/>
      <c r="Z893" s="41"/>
      <c r="AA893" s="41"/>
      <c r="AB893" s="41"/>
    </row>
    <row r="894" ht="14.25" customHeight="1">
      <c r="X894" s="41"/>
      <c r="Y894" s="41"/>
      <c r="Z894" s="41"/>
      <c r="AA894" s="41"/>
      <c r="AB894" s="41"/>
    </row>
    <row r="895" ht="14.25" customHeight="1">
      <c r="X895" s="41"/>
      <c r="Y895" s="41"/>
      <c r="Z895" s="41"/>
      <c r="AA895" s="41"/>
      <c r="AB895" s="41"/>
    </row>
    <row r="896" ht="14.25" customHeight="1">
      <c r="X896" s="41"/>
      <c r="Y896" s="41"/>
      <c r="Z896" s="41"/>
      <c r="AA896" s="41"/>
      <c r="AB896" s="41"/>
    </row>
    <row r="897" ht="14.25" customHeight="1">
      <c r="X897" s="41"/>
      <c r="Y897" s="41"/>
      <c r="Z897" s="41"/>
      <c r="AA897" s="41"/>
      <c r="AB897" s="41"/>
    </row>
    <row r="898" ht="14.25" customHeight="1">
      <c r="X898" s="41"/>
      <c r="Y898" s="41"/>
      <c r="Z898" s="41"/>
      <c r="AA898" s="41"/>
      <c r="AB898" s="41"/>
    </row>
    <row r="899" ht="14.25" customHeight="1">
      <c r="X899" s="41"/>
      <c r="Y899" s="41"/>
      <c r="Z899" s="41"/>
      <c r="AA899" s="41"/>
      <c r="AB899" s="41"/>
    </row>
    <row r="900" ht="14.25" customHeight="1">
      <c r="X900" s="41"/>
      <c r="Y900" s="41"/>
      <c r="Z900" s="41"/>
      <c r="AA900" s="41"/>
      <c r="AB900" s="41"/>
    </row>
    <row r="901" ht="14.25" customHeight="1">
      <c r="X901" s="41"/>
      <c r="Y901" s="41"/>
      <c r="Z901" s="41"/>
      <c r="AA901" s="41"/>
      <c r="AB901" s="41"/>
    </row>
    <row r="902" ht="14.25" customHeight="1">
      <c r="X902" s="41"/>
      <c r="Y902" s="41"/>
      <c r="Z902" s="41"/>
      <c r="AA902" s="41"/>
      <c r="AB902" s="41"/>
    </row>
    <row r="903" ht="14.25" customHeight="1">
      <c r="X903" s="41"/>
      <c r="Y903" s="41"/>
      <c r="Z903" s="41"/>
      <c r="AA903" s="41"/>
      <c r="AB903" s="41"/>
    </row>
    <row r="904" ht="14.25" customHeight="1">
      <c r="X904" s="41"/>
      <c r="Y904" s="41"/>
      <c r="Z904" s="41"/>
      <c r="AA904" s="41"/>
      <c r="AB904" s="41"/>
    </row>
    <row r="905" ht="14.25" customHeight="1">
      <c r="X905" s="41"/>
      <c r="Y905" s="41"/>
      <c r="Z905" s="41"/>
      <c r="AA905" s="41"/>
      <c r="AB905" s="41"/>
    </row>
    <row r="906" ht="14.25" customHeight="1">
      <c r="X906" s="41"/>
      <c r="Y906" s="41"/>
      <c r="Z906" s="41"/>
      <c r="AA906" s="41"/>
      <c r="AB906" s="41"/>
    </row>
    <row r="907" ht="14.25" customHeight="1">
      <c r="X907" s="41"/>
      <c r="Y907" s="41"/>
      <c r="Z907" s="41"/>
      <c r="AA907" s="41"/>
      <c r="AB907" s="41"/>
    </row>
    <row r="908" ht="14.25" customHeight="1">
      <c r="X908" s="41"/>
      <c r="Y908" s="41"/>
      <c r="Z908" s="41"/>
      <c r="AA908" s="41"/>
      <c r="AB908" s="41"/>
    </row>
    <row r="909" ht="14.25" customHeight="1">
      <c r="X909" s="41"/>
      <c r="Y909" s="41"/>
      <c r="Z909" s="41"/>
      <c r="AA909" s="41"/>
      <c r="AB909" s="41"/>
    </row>
    <row r="910" ht="14.25" customHeight="1">
      <c r="X910" s="41"/>
      <c r="Y910" s="41"/>
      <c r="Z910" s="41"/>
      <c r="AA910" s="41"/>
      <c r="AB910" s="41"/>
    </row>
    <row r="911" ht="14.25" customHeight="1">
      <c r="X911" s="41"/>
      <c r="Y911" s="41"/>
      <c r="Z911" s="41"/>
      <c r="AA911" s="41"/>
      <c r="AB911" s="41"/>
    </row>
    <row r="912" ht="14.25" customHeight="1">
      <c r="X912" s="41"/>
      <c r="Y912" s="41"/>
      <c r="Z912" s="41"/>
      <c r="AA912" s="41"/>
      <c r="AB912" s="41"/>
    </row>
    <row r="913" ht="14.25" customHeight="1">
      <c r="X913" s="41"/>
      <c r="Y913" s="41"/>
      <c r="Z913" s="41"/>
      <c r="AA913" s="41"/>
      <c r="AB913" s="41"/>
    </row>
    <row r="914" ht="14.25" customHeight="1">
      <c r="X914" s="41"/>
      <c r="Y914" s="41"/>
      <c r="Z914" s="41"/>
      <c r="AA914" s="41"/>
      <c r="AB914" s="41"/>
    </row>
    <row r="915" ht="14.25" customHeight="1">
      <c r="X915" s="41"/>
      <c r="Y915" s="41"/>
      <c r="Z915" s="41"/>
      <c r="AA915" s="41"/>
      <c r="AB915" s="41"/>
    </row>
    <row r="916" ht="14.25" customHeight="1">
      <c r="X916" s="41"/>
      <c r="Y916" s="41"/>
      <c r="Z916" s="41"/>
      <c r="AA916" s="41"/>
      <c r="AB916" s="41"/>
    </row>
    <row r="917" ht="14.25" customHeight="1">
      <c r="X917" s="41"/>
      <c r="Y917" s="41"/>
      <c r="Z917" s="41"/>
      <c r="AA917" s="41"/>
      <c r="AB917" s="41"/>
    </row>
    <row r="918" ht="14.25" customHeight="1">
      <c r="X918" s="41"/>
      <c r="Y918" s="41"/>
      <c r="Z918" s="41"/>
      <c r="AA918" s="41"/>
      <c r="AB918" s="41"/>
    </row>
    <row r="919" ht="14.25" customHeight="1">
      <c r="X919" s="41"/>
      <c r="Y919" s="41"/>
      <c r="Z919" s="41"/>
      <c r="AA919" s="41"/>
      <c r="AB919" s="41"/>
    </row>
    <row r="920" ht="14.25" customHeight="1">
      <c r="X920" s="41"/>
      <c r="Y920" s="41"/>
      <c r="Z920" s="41"/>
      <c r="AA920" s="41"/>
      <c r="AB920" s="41"/>
    </row>
    <row r="921" ht="14.25" customHeight="1">
      <c r="X921" s="41"/>
      <c r="Y921" s="41"/>
      <c r="Z921" s="41"/>
      <c r="AA921" s="41"/>
      <c r="AB921" s="41"/>
    </row>
    <row r="922" ht="14.25" customHeight="1">
      <c r="X922" s="41"/>
      <c r="Y922" s="41"/>
      <c r="Z922" s="41"/>
      <c r="AA922" s="41"/>
      <c r="AB922" s="41"/>
    </row>
    <row r="923" ht="14.25" customHeight="1">
      <c r="X923" s="41"/>
      <c r="Y923" s="41"/>
      <c r="Z923" s="41"/>
      <c r="AA923" s="41"/>
      <c r="AB923" s="41"/>
    </row>
    <row r="924" ht="14.25" customHeight="1">
      <c r="X924" s="41"/>
      <c r="Y924" s="41"/>
      <c r="Z924" s="41"/>
      <c r="AA924" s="41"/>
      <c r="AB924" s="41"/>
    </row>
    <row r="925" ht="14.25" customHeight="1">
      <c r="X925" s="41"/>
      <c r="Y925" s="41"/>
      <c r="Z925" s="41"/>
      <c r="AA925" s="41"/>
      <c r="AB925" s="41"/>
    </row>
    <row r="926" ht="14.25" customHeight="1">
      <c r="X926" s="41"/>
      <c r="Y926" s="41"/>
      <c r="Z926" s="41"/>
      <c r="AA926" s="41"/>
      <c r="AB926" s="41"/>
    </row>
    <row r="927" ht="14.25" customHeight="1">
      <c r="X927" s="41"/>
      <c r="Y927" s="41"/>
      <c r="Z927" s="41"/>
      <c r="AA927" s="41"/>
      <c r="AB927" s="41"/>
    </row>
    <row r="928" ht="14.25" customHeight="1">
      <c r="X928" s="41"/>
      <c r="Y928" s="41"/>
      <c r="Z928" s="41"/>
      <c r="AA928" s="41"/>
      <c r="AB928" s="41"/>
    </row>
    <row r="929" ht="14.25" customHeight="1">
      <c r="X929" s="41"/>
      <c r="Y929" s="41"/>
      <c r="Z929" s="41"/>
      <c r="AA929" s="41"/>
      <c r="AB929" s="41"/>
    </row>
    <row r="930" ht="14.25" customHeight="1">
      <c r="X930" s="41"/>
      <c r="Y930" s="41"/>
      <c r="Z930" s="41"/>
      <c r="AA930" s="41"/>
      <c r="AB930" s="41"/>
    </row>
    <row r="931" ht="14.25" customHeight="1">
      <c r="X931" s="41"/>
      <c r="Y931" s="41"/>
      <c r="Z931" s="41"/>
      <c r="AA931" s="41"/>
      <c r="AB931" s="41"/>
    </row>
    <row r="932" ht="14.25" customHeight="1">
      <c r="X932" s="41"/>
      <c r="Y932" s="41"/>
      <c r="Z932" s="41"/>
      <c r="AA932" s="41"/>
      <c r="AB932" s="41"/>
    </row>
    <row r="933" ht="14.25" customHeight="1">
      <c r="X933" s="41"/>
      <c r="Y933" s="41"/>
      <c r="Z933" s="41"/>
      <c r="AA933" s="41"/>
      <c r="AB933" s="41"/>
    </row>
    <row r="934" ht="14.25" customHeight="1">
      <c r="X934" s="41"/>
      <c r="Y934" s="41"/>
      <c r="Z934" s="41"/>
      <c r="AA934" s="41"/>
      <c r="AB934" s="41"/>
    </row>
    <row r="935" ht="14.25" customHeight="1">
      <c r="X935" s="41"/>
      <c r="Y935" s="41"/>
      <c r="Z935" s="41"/>
      <c r="AA935" s="41"/>
      <c r="AB935" s="41"/>
    </row>
    <row r="936" ht="14.25" customHeight="1">
      <c r="X936" s="41"/>
      <c r="Y936" s="41"/>
      <c r="Z936" s="41"/>
      <c r="AA936" s="41"/>
      <c r="AB936" s="41"/>
    </row>
    <row r="937" ht="14.25" customHeight="1">
      <c r="X937" s="41"/>
      <c r="Y937" s="41"/>
      <c r="Z937" s="41"/>
      <c r="AA937" s="41"/>
      <c r="AB937" s="41"/>
    </row>
    <row r="938" ht="14.25" customHeight="1">
      <c r="X938" s="41"/>
      <c r="Y938" s="41"/>
      <c r="Z938" s="41"/>
      <c r="AA938" s="41"/>
      <c r="AB938" s="41"/>
    </row>
    <row r="939" ht="14.25" customHeight="1">
      <c r="X939" s="41"/>
      <c r="Y939" s="41"/>
      <c r="Z939" s="41"/>
      <c r="AA939" s="41"/>
      <c r="AB939" s="41"/>
    </row>
    <row r="940" ht="14.25" customHeight="1">
      <c r="X940" s="41"/>
      <c r="Y940" s="41"/>
      <c r="Z940" s="41"/>
      <c r="AA940" s="41"/>
      <c r="AB940" s="41"/>
    </row>
    <row r="941" ht="14.25" customHeight="1">
      <c r="X941" s="41"/>
      <c r="Y941" s="41"/>
      <c r="Z941" s="41"/>
      <c r="AA941" s="41"/>
      <c r="AB941" s="41"/>
    </row>
    <row r="942" ht="14.25" customHeight="1">
      <c r="X942" s="41"/>
      <c r="Y942" s="41"/>
      <c r="Z942" s="41"/>
      <c r="AA942" s="41"/>
      <c r="AB942" s="41"/>
    </row>
    <row r="943" ht="14.25" customHeight="1">
      <c r="X943" s="41"/>
      <c r="Y943" s="41"/>
      <c r="Z943" s="41"/>
      <c r="AA943" s="41"/>
      <c r="AB943" s="41"/>
    </row>
    <row r="944" ht="14.25" customHeight="1">
      <c r="X944" s="41"/>
      <c r="Y944" s="41"/>
      <c r="Z944" s="41"/>
      <c r="AA944" s="41"/>
      <c r="AB944" s="41"/>
    </row>
    <row r="945" ht="14.25" customHeight="1">
      <c r="X945" s="41"/>
      <c r="Y945" s="41"/>
      <c r="Z945" s="41"/>
      <c r="AA945" s="41"/>
      <c r="AB945" s="41"/>
    </row>
    <row r="946" ht="14.25" customHeight="1">
      <c r="X946" s="41"/>
      <c r="Y946" s="41"/>
      <c r="Z946" s="41"/>
      <c r="AA946" s="41"/>
      <c r="AB946" s="41"/>
    </row>
    <row r="947" ht="14.25" customHeight="1">
      <c r="X947" s="41"/>
      <c r="Y947" s="41"/>
      <c r="Z947" s="41"/>
      <c r="AA947" s="41"/>
      <c r="AB947" s="41"/>
    </row>
    <row r="948" ht="14.25" customHeight="1">
      <c r="X948" s="41"/>
      <c r="Y948" s="41"/>
      <c r="Z948" s="41"/>
      <c r="AA948" s="41"/>
      <c r="AB948" s="41"/>
    </row>
    <row r="949" ht="14.25" customHeight="1">
      <c r="X949" s="41"/>
      <c r="Y949" s="41"/>
      <c r="Z949" s="41"/>
      <c r="AA949" s="41"/>
      <c r="AB949" s="41"/>
    </row>
    <row r="950" ht="14.25" customHeight="1">
      <c r="X950" s="41"/>
      <c r="Y950" s="41"/>
      <c r="Z950" s="41"/>
      <c r="AA950" s="41"/>
      <c r="AB950" s="41"/>
    </row>
    <row r="951" ht="14.25" customHeight="1">
      <c r="X951" s="41"/>
      <c r="Y951" s="41"/>
      <c r="Z951" s="41"/>
      <c r="AA951" s="41"/>
      <c r="AB951" s="41"/>
    </row>
    <row r="952" ht="14.25" customHeight="1">
      <c r="X952" s="41"/>
      <c r="Y952" s="41"/>
      <c r="Z952" s="41"/>
      <c r="AA952" s="41"/>
      <c r="AB952" s="41"/>
    </row>
    <row r="953" ht="14.25" customHeight="1">
      <c r="X953" s="41"/>
      <c r="Y953" s="41"/>
      <c r="Z953" s="41"/>
      <c r="AA953" s="41"/>
      <c r="AB953" s="41"/>
    </row>
    <row r="954" ht="14.25" customHeight="1">
      <c r="X954" s="41"/>
      <c r="Y954" s="41"/>
      <c r="Z954" s="41"/>
      <c r="AA954" s="41"/>
      <c r="AB954" s="41"/>
    </row>
    <row r="955" ht="14.25" customHeight="1">
      <c r="X955" s="41"/>
      <c r="Y955" s="41"/>
      <c r="Z955" s="41"/>
      <c r="AA955" s="41"/>
      <c r="AB955" s="41"/>
    </row>
    <row r="956" ht="14.25" customHeight="1">
      <c r="X956" s="41"/>
      <c r="Y956" s="41"/>
      <c r="Z956" s="41"/>
      <c r="AA956" s="41"/>
      <c r="AB956" s="41"/>
    </row>
    <row r="957" ht="14.25" customHeight="1">
      <c r="X957" s="41"/>
      <c r="Y957" s="41"/>
      <c r="Z957" s="41"/>
      <c r="AA957" s="41"/>
      <c r="AB957" s="41"/>
    </row>
    <row r="958" ht="14.25" customHeight="1">
      <c r="X958" s="41"/>
      <c r="Y958" s="41"/>
      <c r="Z958" s="41"/>
      <c r="AA958" s="41"/>
      <c r="AB958" s="41"/>
    </row>
    <row r="959" ht="14.25" customHeight="1">
      <c r="X959" s="41"/>
      <c r="Y959" s="41"/>
      <c r="Z959" s="41"/>
      <c r="AA959" s="41"/>
      <c r="AB959" s="41"/>
    </row>
    <row r="960" ht="14.25" customHeight="1">
      <c r="X960" s="41"/>
      <c r="Y960" s="41"/>
      <c r="Z960" s="41"/>
      <c r="AA960" s="41"/>
      <c r="AB960" s="41"/>
    </row>
    <row r="961" ht="14.25" customHeight="1">
      <c r="X961" s="41"/>
      <c r="Y961" s="41"/>
      <c r="Z961" s="41"/>
      <c r="AA961" s="41"/>
      <c r="AB961" s="41"/>
    </row>
    <row r="962" ht="14.25" customHeight="1">
      <c r="X962" s="41"/>
      <c r="Y962" s="41"/>
      <c r="Z962" s="41"/>
      <c r="AA962" s="41"/>
      <c r="AB962" s="41"/>
    </row>
    <row r="963" ht="14.25" customHeight="1">
      <c r="X963" s="41"/>
      <c r="Y963" s="41"/>
      <c r="Z963" s="41"/>
      <c r="AA963" s="41"/>
      <c r="AB963" s="41"/>
    </row>
    <row r="964" ht="14.25" customHeight="1">
      <c r="X964" s="41"/>
      <c r="Y964" s="41"/>
      <c r="Z964" s="41"/>
      <c r="AA964" s="41"/>
      <c r="AB964" s="41"/>
    </row>
    <row r="965" ht="14.25" customHeight="1">
      <c r="X965" s="41"/>
      <c r="Y965" s="41"/>
      <c r="Z965" s="41"/>
      <c r="AA965" s="41"/>
      <c r="AB965" s="41"/>
    </row>
    <row r="966" ht="14.25" customHeight="1">
      <c r="X966" s="41"/>
      <c r="Y966" s="41"/>
      <c r="Z966" s="41"/>
      <c r="AA966" s="41"/>
      <c r="AB966" s="41"/>
    </row>
    <row r="967" ht="14.25" customHeight="1">
      <c r="X967" s="41"/>
      <c r="Y967" s="41"/>
      <c r="Z967" s="41"/>
      <c r="AA967" s="41"/>
      <c r="AB967" s="41"/>
    </row>
    <row r="968" ht="14.25" customHeight="1">
      <c r="X968" s="41"/>
      <c r="Y968" s="41"/>
      <c r="Z968" s="41"/>
      <c r="AA968" s="41"/>
      <c r="AB968" s="41"/>
    </row>
    <row r="969" ht="14.25" customHeight="1">
      <c r="X969" s="41"/>
      <c r="Y969" s="41"/>
      <c r="Z969" s="41"/>
      <c r="AA969" s="41"/>
      <c r="AB969" s="41"/>
    </row>
    <row r="970" ht="14.25" customHeight="1">
      <c r="X970" s="41"/>
      <c r="Y970" s="41"/>
      <c r="Z970" s="41"/>
      <c r="AA970" s="41"/>
      <c r="AB970" s="41"/>
    </row>
    <row r="971" ht="14.25" customHeight="1">
      <c r="X971" s="41"/>
      <c r="Y971" s="41"/>
      <c r="Z971" s="41"/>
      <c r="AA971" s="41"/>
      <c r="AB971" s="41"/>
    </row>
    <row r="972" ht="14.25" customHeight="1">
      <c r="X972" s="41"/>
      <c r="Y972" s="41"/>
      <c r="Z972" s="41"/>
      <c r="AA972" s="41"/>
      <c r="AB972" s="41"/>
    </row>
    <row r="973" ht="14.25" customHeight="1">
      <c r="X973" s="41"/>
      <c r="Y973" s="41"/>
      <c r="Z973" s="41"/>
      <c r="AA973" s="41"/>
      <c r="AB973" s="41"/>
    </row>
    <row r="974" ht="14.25" customHeight="1">
      <c r="X974" s="41"/>
      <c r="Y974" s="41"/>
      <c r="Z974" s="41"/>
      <c r="AA974" s="41"/>
      <c r="AB974" s="41"/>
    </row>
    <row r="975" ht="14.25" customHeight="1">
      <c r="X975" s="41"/>
      <c r="Y975" s="41"/>
      <c r="Z975" s="41"/>
      <c r="AA975" s="41"/>
      <c r="AB975" s="41"/>
    </row>
    <row r="976" ht="14.25" customHeight="1">
      <c r="X976" s="41"/>
      <c r="Y976" s="41"/>
      <c r="Z976" s="41"/>
      <c r="AA976" s="41"/>
      <c r="AB976" s="41"/>
    </row>
    <row r="977" ht="14.25" customHeight="1">
      <c r="X977" s="41"/>
      <c r="Y977" s="41"/>
      <c r="Z977" s="41"/>
      <c r="AA977" s="41"/>
      <c r="AB977" s="41"/>
    </row>
    <row r="978" ht="14.25" customHeight="1">
      <c r="X978" s="41"/>
      <c r="Y978" s="41"/>
      <c r="Z978" s="41"/>
      <c r="AA978" s="41"/>
      <c r="AB978" s="41"/>
    </row>
    <row r="979" ht="14.25" customHeight="1">
      <c r="X979" s="41"/>
      <c r="Y979" s="41"/>
      <c r="Z979" s="41"/>
      <c r="AA979" s="41"/>
      <c r="AB979" s="41"/>
    </row>
    <row r="980" ht="14.25" customHeight="1">
      <c r="X980" s="41"/>
      <c r="Y980" s="41"/>
      <c r="Z980" s="41"/>
      <c r="AA980" s="41"/>
      <c r="AB980" s="41"/>
    </row>
    <row r="981" ht="14.25" customHeight="1">
      <c r="X981" s="41"/>
      <c r="Y981" s="41"/>
      <c r="Z981" s="41"/>
      <c r="AA981" s="41"/>
      <c r="AB981" s="41"/>
    </row>
    <row r="982" ht="14.25" customHeight="1">
      <c r="X982" s="41"/>
      <c r="Y982" s="41"/>
      <c r="Z982" s="41"/>
      <c r="AA982" s="41"/>
      <c r="AB982" s="41"/>
    </row>
    <row r="983" ht="14.25" customHeight="1">
      <c r="X983" s="41"/>
      <c r="Y983" s="41"/>
      <c r="Z983" s="41"/>
      <c r="AA983" s="41"/>
      <c r="AB983" s="41"/>
    </row>
    <row r="984" ht="14.25" customHeight="1">
      <c r="X984" s="41"/>
      <c r="Y984" s="41"/>
      <c r="Z984" s="41"/>
      <c r="AA984" s="41"/>
      <c r="AB984" s="41"/>
    </row>
    <row r="985" ht="14.25" customHeight="1">
      <c r="X985" s="41"/>
      <c r="Y985" s="41"/>
      <c r="Z985" s="41"/>
      <c r="AA985" s="41"/>
      <c r="AB985" s="41"/>
    </row>
    <row r="986" ht="14.25" customHeight="1">
      <c r="X986" s="41"/>
      <c r="Y986" s="41"/>
      <c r="Z986" s="41"/>
      <c r="AA986" s="41"/>
      <c r="AB986" s="41"/>
    </row>
    <row r="987" ht="14.25" customHeight="1">
      <c r="X987" s="41"/>
      <c r="Y987" s="41"/>
      <c r="Z987" s="41"/>
      <c r="AA987" s="41"/>
      <c r="AB987" s="41"/>
    </row>
    <row r="988" ht="14.25" customHeight="1">
      <c r="X988" s="41"/>
      <c r="Y988" s="41"/>
      <c r="Z988" s="41"/>
      <c r="AA988" s="41"/>
      <c r="AB988" s="41"/>
    </row>
    <row r="989" ht="14.25" customHeight="1">
      <c r="X989" s="41"/>
      <c r="Y989" s="41"/>
      <c r="Z989" s="41"/>
      <c r="AA989" s="41"/>
      <c r="AB989" s="41"/>
    </row>
    <row r="990" ht="14.25" customHeight="1">
      <c r="X990" s="41"/>
      <c r="Y990" s="41"/>
      <c r="Z990" s="41"/>
      <c r="AA990" s="41"/>
      <c r="AB990" s="41"/>
    </row>
    <row r="991" ht="14.25" customHeight="1">
      <c r="X991" s="41"/>
      <c r="Y991" s="41"/>
      <c r="Z991" s="41"/>
      <c r="AA991" s="41"/>
      <c r="AB991" s="41"/>
    </row>
    <row r="992" ht="14.25" customHeight="1">
      <c r="X992" s="41"/>
      <c r="Y992" s="41"/>
      <c r="Z992" s="41"/>
      <c r="AA992" s="41"/>
      <c r="AB992" s="41"/>
    </row>
    <row r="993" ht="14.25" customHeight="1">
      <c r="X993" s="41"/>
      <c r="Y993" s="41"/>
      <c r="Z993" s="41"/>
      <c r="AA993" s="41"/>
      <c r="AB993" s="41"/>
    </row>
    <row r="994" ht="14.25" customHeight="1">
      <c r="X994" s="41"/>
      <c r="Y994" s="41"/>
      <c r="Z994" s="41"/>
      <c r="AA994" s="41"/>
      <c r="AB994" s="41"/>
    </row>
    <row r="995" ht="14.25" customHeight="1">
      <c r="X995" s="41"/>
      <c r="Y995" s="41"/>
      <c r="Z995" s="41"/>
      <c r="AA995" s="41"/>
      <c r="AB995" s="41"/>
    </row>
    <row r="996" ht="14.25" customHeight="1">
      <c r="X996" s="41"/>
      <c r="Y996" s="41"/>
      <c r="Z996" s="41"/>
      <c r="AA996" s="41"/>
      <c r="AB996" s="41"/>
    </row>
    <row r="997" ht="14.25" customHeight="1">
      <c r="X997" s="41"/>
      <c r="Y997" s="41"/>
      <c r="Z997" s="41"/>
      <c r="AA997" s="41"/>
      <c r="AB997" s="41"/>
    </row>
    <row r="998" ht="14.25" customHeight="1">
      <c r="X998" s="41"/>
      <c r="Y998" s="41"/>
      <c r="Z998" s="41"/>
      <c r="AA998" s="41"/>
      <c r="AB998" s="41"/>
    </row>
    <row r="999" ht="14.25" customHeight="1">
      <c r="X999" s="41"/>
      <c r="Y999" s="41"/>
      <c r="Z999" s="41"/>
      <c r="AA999" s="41"/>
      <c r="AB999" s="41"/>
    </row>
    <row r="1000" ht="14.25" customHeight="1">
      <c r="X1000" s="41"/>
      <c r="Y1000" s="41"/>
      <c r="Z1000" s="41"/>
      <c r="AA1000" s="41"/>
      <c r="AB1000" s="41"/>
    </row>
  </sheetData>
  <mergeCells count="25">
    <mergeCell ref="I36:N36"/>
    <mergeCell ref="P36:U36"/>
    <mergeCell ref="B20:G20"/>
    <mergeCell ref="I20:N20"/>
    <mergeCell ref="P20:U20"/>
    <mergeCell ref="B28:G28"/>
    <mergeCell ref="I28:N28"/>
    <mergeCell ref="P28:U28"/>
    <mergeCell ref="B36:G36"/>
    <mergeCell ref="B44:G44"/>
    <mergeCell ref="I44:N44"/>
    <mergeCell ref="P44:U44"/>
    <mergeCell ref="B52:G52"/>
    <mergeCell ref="I52:N52"/>
    <mergeCell ref="P52:U52"/>
    <mergeCell ref="I61:N61"/>
    <mergeCell ref="B93:G93"/>
    <mergeCell ref="I93:N93"/>
    <mergeCell ref="B61:G61"/>
    <mergeCell ref="B69:G69"/>
    <mergeCell ref="I69:N69"/>
    <mergeCell ref="B77:G77"/>
    <mergeCell ref="I77:N77"/>
    <mergeCell ref="B85:G85"/>
    <mergeCell ref="I85:N85"/>
  </mergeCells>
  <printOptions horizontalCentered="1"/>
  <pageMargins bottom="0.7875" footer="0.0" header="0.0" left="0.196527777777778" right="0.196527777777778" top="0.7875"/>
  <pageSetup paperSize="9" orientation="landscape"/>
  <headerFooter>
    <oddFooter>&amp;CPágina &amp;P de </oddFooter>
  </headerFooter>
  <rowBreaks count="4" manualBreakCount="4">
    <brk id="43" man="1"/>
    <brk id="76" man="1"/>
    <brk id="60" man="1"/>
    <brk id="92" man="1"/>
  </rowBreaks>
  <colBreaks count="1" manualBreakCount="1">
    <brk id="22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47" width="9.14"/>
  </cols>
  <sheetData>
    <row r="1">
      <c r="W1" s="41"/>
      <c r="X1" s="41"/>
      <c r="Y1" s="41"/>
      <c r="Z1" s="41"/>
      <c r="AA1" s="41"/>
      <c r="AB1" s="41"/>
      <c r="AC1" s="41"/>
    </row>
    <row r="2">
      <c r="W2" s="41"/>
      <c r="X2" s="41"/>
      <c r="Y2" s="41"/>
      <c r="Z2" s="41"/>
      <c r="AA2" s="41"/>
      <c r="AB2" s="41"/>
      <c r="AC2" s="41"/>
    </row>
    <row r="3">
      <c r="W3" s="41"/>
      <c r="X3" s="41"/>
      <c r="Y3" s="41"/>
      <c r="Z3" s="41"/>
      <c r="AA3" s="41"/>
      <c r="AB3" s="41"/>
      <c r="AC3" s="41"/>
    </row>
    <row r="4" ht="1.5" customHeight="1">
      <c r="W4" s="41"/>
      <c r="X4" s="41"/>
      <c r="Y4" s="41"/>
      <c r="Z4" s="41"/>
      <c r="AA4" s="41"/>
      <c r="AB4" s="41"/>
      <c r="AC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ht="3.0" customHeight="1">
      <c r="W6" s="41"/>
      <c r="X6" s="41"/>
      <c r="Y6" s="41"/>
      <c r="Z6" s="41"/>
      <c r="AA6" s="41"/>
      <c r="AB6" s="41"/>
      <c r="AC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ht="1.5" customHeight="1">
      <c r="W8" s="41"/>
      <c r="X8" s="41"/>
      <c r="Y8" s="41"/>
      <c r="Z8" s="41"/>
      <c r="AA8" s="41"/>
      <c r="AB8" s="41"/>
      <c r="AC8" s="41"/>
    </row>
    <row r="9" ht="24.75" customHeight="1">
      <c r="W9" s="41"/>
      <c r="X9" s="41"/>
      <c r="Y9" s="41"/>
      <c r="Z9" s="41"/>
      <c r="AA9" s="41"/>
      <c r="AB9" s="41"/>
      <c r="AC9" s="41"/>
    </row>
    <row r="10" ht="21.0" customHeight="1">
      <c r="W10" s="41"/>
      <c r="X10" s="41"/>
      <c r="Y10" s="41"/>
      <c r="Z10" s="41"/>
      <c r="AA10" s="41"/>
      <c r="AB10" s="41"/>
      <c r="AC10" s="41"/>
    </row>
    <row r="11" ht="9.7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</row>
    <row r="12" ht="45.0" customHeight="1">
      <c r="B12" s="135" t="s">
        <v>195</v>
      </c>
      <c r="M12" s="135" t="s">
        <v>196</v>
      </c>
      <c r="W12" s="41"/>
      <c r="X12" s="41"/>
      <c r="Y12" s="41" t="str">
        <f>'PA 2'!B13</f>
        <v>Aumentar: Quantidade de vendas</v>
      </c>
      <c r="Z12" s="180">
        <f>IF(ISERROR('PA 2'!U13),"",'PA 2'!U13)</f>
        <v>69</v>
      </c>
      <c r="AA12" s="180" t="str">
        <f>IF(ISERROR('PA 2'!V13),"",'PA 2'!V13)</f>
        <v/>
      </c>
      <c r="AB12" s="41"/>
      <c r="AC12" s="41"/>
    </row>
    <row r="13" ht="30.0" customHeight="1">
      <c r="A13" s="41"/>
      <c r="B13" s="41"/>
      <c r="C13" s="41" t="s">
        <v>90</v>
      </c>
      <c r="D13" s="41" t="s">
        <v>91</v>
      </c>
      <c r="E13" s="41"/>
      <c r="F13" s="41"/>
      <c r="G13" s="41"/>
      <c r="H13" s="41"/>
      <c r="I13" s="41"/>
      <c r="J13" s="41"/>
      <c r="K13" s="41"/>
      <c r="L13" s="41"/>
      <c r="M13" s="41" t="s">
        <v>197</v>
      </c>
      <c r="N13" s="41" t="s">
        <v>198</v>
      </c>
      <c r="O13" s="41" t="s">
        <v>199</v>
      </c>
      <c r="P13" s="41" t="s">
        <v>200</v>
      </c>
      <c r="Q13" s="41" t="s">
        <v>201</v>
      </c>
      <c r="R13" s="41"/>
      <c r="S13" s="41"/>
      <c r="T13" s="41"/>
      <c r="U13" s="41"/>
      <c r="V13" s="41"/>
      <c r="W13" s="41"/>
      <c r="X13" s="41"/>
      <c r="Y13" s="41" t="str">
        <f>'PA 2'!B14</f>
        <v>Aumentar: Número de clientes</v>
      </c>
      <c r="Z13" s="180">
        <f>IF(ISERROR('PA 2'!U14),"",'PA 2'!U14)</f>
        <v>64</v>
      </c>
      <c r="AA13" s="180" t="str">
        <f>IF(ISERROR('PA 2'!V14),"",'PA 2'!V14)</f>
        <v/>
      </c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</row>
    <row r="14" ht="30.0" customHeight="1">
      <c r="A14" s="41"/>
      <c r="B14" s="41" t="str">
        <f>'EST 2'!B14</f>
        <v>Aumentar: Quantidade de vendas</v>
      </c>
      <c r="C14" s="41">
        <f>SUM('EST 2'!CB14,'EST 2'!BL14,'EST 2'!AV14,'EST 2'!AF14,'EST 2'!P14)</f>
        <v>639.7</v>
      </c>
      <c r="D14" s="41">
        <f>SUM('EST 2'!P15,'EST 2'!AF15,'EST 2'!AV15,'EST 2'!BL15,'EST 2'!CB15)</f>
        <v>640.35</v>
      </c>
      <c r="E14" s="41"/>
      <c r="F14" s="41"/>
      <c r="G14" s="41"/>
      <c r="H14" s="41"/>
      <c r="I14" s="41"/>
      <c r="J14" s="41"/>
      <c r="K14" s="41"/>
      <c r="L14" s="41" t="str">
        <f t="shared" ref="L14:L18" si="1">B14</f>
        <v>Aumentar: Quantidade de vendas</v>
      </c>
      <c r="M14" s="41">
        <f t="array" ref="M14">SUM(IF($Y$12:$Y$29=$L14,IF($Z$12:$Z$29=0,1,0),0))</f>
        <v>0</v>
      </c>
      <c r="N14" s="41">
        <f t="array" ref="N14">SUM(IF($Y$12:$Y$29=$L14,IF($Z$12:$Z$29=-1,1,0),0))</f>
        <v>0</v>
      </c>
      <c r="O14" s="41">
        <f t="shared" ref="O14:O18" si="2">COUNTIFS($Y$12:$Y$29,$L14,$AA$12:$AA$29,"=2")</f>
        <v>0</v>
      </c>
      <c r="P14" s="41">
        <f t="shared" ref="P14:P18" si="3">COUNTIFS($Y$12:$Y$29,$L14,$AA$12:$AA$29,"&gt;2")</f>
        <v>0</v>
      </c>
      <c r="Q14" s="41">
        <f t="shared" ref="Q14:Q18" si="4">COUNTIFS($Y$12:$Y$29,$L14,$Z$12:$Z$29,"&gt;0")</f>
        <v>1</v>
      </c>
      <c r="R14" s="41"/>
      <c r="S14" s="41"/>
      <c r="T14" s="41"/>
      <c r="U14" s="41"/>
      <c r="V14" s="41"/>
      <c r="W14" s="41"/>
      <c r="X14" s="41"/>
      <c r="Y14" s="41" t="str">
        <f>'PA 2'!B15</f>
        <v/>
      </c>
      <c r="Z14" s="180">
        <f>IF(ISERROR('PA 2'!U15),"",'PA 2'!U15)</f>
        <v>1510</v>
      </c>
      <c r="AA14" s="180" t="str">
        <f>IF(ISERROR('PA 2'!V15),"",'PA 2'!V15)</f>
        <v/>
      </c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</row>
    <row r="15" ht="30.0" customHeight="1">
      <c r="A15" s="41"/>
      <c r="B15" s="41" t="str">
        <f>'EST 2'!B19</f>
        <v>Aumentar: Número de clientes</v>
      </c>
      <c r="C15" s="41">
        <f>SUM('EST 2'!P19,'EST 2'!AF19,'EST 2'!AV19,'EST 2'!BL19,'EST 2'!CB19)</f>
        <v>579</v>
      </c>
      <c r="D15" s="41">
        <f>SUM('EST 2'!CB20,'EST 2'!BL20,'EST 2'!AV20,'EST 2'!AF20,'EST 2'!P20)</f>
        <v>661</v>
      </c>
      <c r="E15" s="41"/>
      <c r="F15" s="41"/>
      <c r="G15" s="41"/>
      <c r="H15" s="41"/>
      <c r="I15" s="41"/>
      <c r="J15" s="41"/>
      <c r="K15" s="41"/>
      <c r="L15" s="41" t="str">
        <f t="shared" si="1"/>
        <v>Aumentar: Número de clientes</v>
      </c>
      <c r="M15" s="41">
        <f t="array" ref="M15">SUM(IF($Y$12:$Y$29=$L15,IF($Z$12:$Z$29=0,1,0),0))</f>
        <v>0</v>
      </c>
      <c r="N15" s="41">
        <f t="array" ref="N15">SUM(IF($Y$12:$Y$29=$L15,IF($Z$12:$Z$29=-1,1,0),0))</f>
        <v>0</v>
      </c>
      <c r="O15" s="41">
        <f t="shared" si="2"/>
        <v>0</v>
      </c>
      <c r="P15" s="41">
        <f t="shared" si="3"/>
        <v>0</v>
      </c>
      <c r="Q15" s="41">
        <f t="shared" si="4"/>
        <v>1</v>
      </c>
      <c r="R15" s="41"/>
      <c r="S15" s="41"/>
      <c r="T15" s="41"/>
      <c r="U15" s="41"/>
      <c r="V15" s="41"/>
      <c r="W15" s="41"/>
      <c r="X15" s="41"/>
      <c r="Y15" s="41" t="str">
        <f>'PA 2'!B16</f>
        <v/>
      </c>
      <c r="Z15" s="180">
        <f>IF(ISERROR('PA 2'!U16),"",'PA 2'!U16)</f>
        <v>1510</v>
      </c>
      <c r="AA15" s="180" t="str">
        <f>IF(ISERROR('PA 2'!V16),"",'PA 2'!V16)</f>
        <v/>
      </c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</row>
    <row r="16" ht="30.0" customHeight="1">
      <c r="A16" s="41"/>
      <c r="B16" s="41" t="str">
        <f>'EST 2'!B24</f>
        <v/>
      </c>
      <c r="C16" s="41">
        <f>SUM('EST 2'!P24,'EST 2'!AF24,'EST 2'!AV24,'EST 2'!BL24,'EST 2'!CB24)</f>
        <v>131</v>
      </c>
      <c r="D16" s="41">
        <f>SUM('EST 2'!CB25,'EST 2'!BL25,'EST 2'!AV25,'EST 2'!AF25,'EST 2'!P25)</f>
        <v>140</v>
      </c>
      <c r="E16" s="41"/>
      <c r="F16" s="41"/>
      <c r="G16" s="41"/>
      <c r="H16" s="41"/>
      <c r="I16" s="41"/>
      <c r="J16" s="41"/>
      <c r="K16" s="41"/>
      <c r="L16" s="41" t="str">
        <f t="shared" si="1"/>
        <v/>
      </c>
      <c r="M16" s="41">
        <f t="array" ref="M16">SUM(IF($Y$12:$Y$29=$L16,IF($Z$12:$Z$29=0,1,0),0))</f>
        <v>0</v>
      </c>
      <c r="N16" s="41">
        <f t="array" ref="N16">SUM(IF($Y$12:$Y$29=$L16,IF($Z$12:$Z$29=-1,1,0),0))</f>
        <v>0</v>
      </c>
      <c r="O16" s="41">
        <f t="shared" si="2"/>
        <v>0</v>
      </c>
      <c r="P16" s="41">
        <f t="shared" si="3"/>
        <v>0</v>
      </c>
      <c r="Q16" s="41">
        <f t="shared" si="4"/>
        <v>0</v>
      </c>
      <c r="R16" s="41"/>
      <c r="S16" s="41"/>
      <c r="T16" s="41"/>
      <c r="U16" s="41"/>
      <c r="V16" s="41"/>
      <c r="W16" s="41"/>
      <c r="X16" s="41"/>
      <c r="Y16" s="41" t="str">
        <f>'PA 2'!B17</f>
        <v/>
      </c>
      <c r="Z16" s="180">
        <f>IF(ISERROR('PA 2'!U17),"",'PA 2'!U17)</f>
        <v>1510</v>
      </c>
      <c r="AA16" s="180" t="str">
        <f>IF(ISERROR('PA 2'!V17),"",'PA 2'!V17)</f>
        <v/>
      </c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</row>
    <row r="17" ht="30.0" customHeight="1">
      <c r="A17" s="41"/>
      <c r="B17" s="41" t="str">
        <f>'EST 2'!B29</f>
        <v/>
      </c>
      <c r="C17" s="41">
        <f>SUM('EST 2'!P29,'EST 2'!AF29,'EST 2'!AV29,'EST 2'!BL29,'EST 2'!CB29)</f>
        <v>131</v>
      </c>
      <c r="D17" s="41">
        <f>SUM('EST 2'!CB30,'EST 2'!BL30,'EST 2'!AV30,'EST 2'!AF30,'EST 2'!P30)</f>
        <v>140</v>
      </c>
      <c r="E17" s="41"/>
      <c r="F17" s="41"/>
      <c r="G17" s="41"/>
      <c r="H17" s="41"/>
      <c r="I17" s="41"/>
      <c r="J17" s="41"/>
      <c r="K17" s="41"/>
      <c r="L17" s="41" t="str">
        <f t="shared" si="1"/>
        <v/>
      </c>
      <c r="M17" s="41">
        <f t="array" ref="M17">SUM(IF($Y$12:$Y$29=$L17,IF($Z$12:$Z$29=0,1,0),0))</f>
        <v>0</v>
      </c>
      <c r="N17" s="41">
        <f t="array" ref="N17">SUM(IF($Y$12:$Y$29=$L17,IF($Z$12:$Z$29=-1,1,0),0))</f>
        <v>0</v>
      </c>
      <c r="O17" s="41">
        <f t="shared" si="2"/>
        <v>0</v>
      </c>
      <c r="P17" s="41">
        <f t="shared" si="3"/>
        <v>0</v>
      </c>
      <c r="Q17" s="41">
        <f t="shared" si="4"/>
        <v>0</v>
      </c>
      <c r="R17" s="41"/>
      <c r="S17" s="41"/>
      <c r="T17" s="41"/>
      <c r="U17" s="41"/>
      <c r="V17" s="41"/>
      <c r="W17" s="41"/>
      <c r="X17" s="41"/>
      <c r="Y17" s="41" t="str">
        <f>'PA 2'!B18</f>
        <v/>
      </c>
      <c r="Z17" s="180">
        <f>IF(ISERROR('PA 2'!U18),"",'PA 2'!U18)</f>
        <v>1510</v>
      </c>
      <c r="AA17" s="180" t="str">
        <f>IF(ISERROR('PA 2'!V18),"",'PA 2'!V18)</f>
        <v/>
      </c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</row>
    <row r="18" ht="30.0" customHeight="1">
      <c r="A18" s="41"/>
      <c r="B18" s="41" t="str">
        <f>'EST 2'!B34</f>
        <v/>
      </c>
      <c r="C18" s="41">
        <f>SUM('EST 2'!P34,'EST 2'!AF34,'EST 2'!AV34,'EST 2'!BL34,'EST 2'!CB34)</f>
        <v>131</v>
      </c>
      <c r="D18" s="41">
        <f>SUM('EST 2'!CB35,'EST 2'!BL35,'EST 2'!AV35,'EST 2'!AF35,'EST 2'!P35)</f>
        <v>140</v>
      </c>
      <c r="E18" s="41"/>
      <c r="F18" s="41"/>
      <c r="G18" s="41"/>
      <c r="H18" s="41"/>
      <c r="I18" s="41"/>
      <c r="J18" s="41"/>
      <c r="K18" s="41"/>
      <c r="L18" s="41" t="str">
        <f t="shared" si="1"/>
        <v/>
      </c>
      <c r="M18" s="41">
        <f t="array" ref="M18">SUM(IF($Y$12:$Y$29=$L18,IF($Z$12:$Z$29=0,1,0),0))</f>
        <v>0</v>
      </c>
      <c r="N18" s="41">
        <f t="array" ref="N18">SUM(IF($Y$12:$Y$29=$L18,IF($Z$12:$Z$29=-1,1,0),0))</f>
        <v>0</v>
      </c>
      <c r="O18" s="41">
        <f t="shared" si="2"/>
        <v>0</v>
      </c>
      <c r="P18" s="41">
        <f t="shared" si="3"/>
        <v>0</v>
      </c>
      <c r="Q18" s="41">
        <f t="shared" si="4"/>
        <v>0</v>
      </c>
      <c r="R18" s="41"/>
      <c r="S18" s="41"/>
      <c r="T18" s="41"/>
      <c r="U18" s="41"/>
      <c r="V18" s="41"/>
      <c r="W18" s="41"/>
      <c r="X18" s="41"/>
      <c r="Y18" s="41" t="str">
        <f>'PA 2'!B19</f>
        <v/>
      </c>
      <c r="Z18" s="180">
        <f>IF(ISERROR('PA 2'!U19),"",'PA 2'!U19)</f>
        <v>1510</v>
      </c>
      <c r="AA18" s="180" t="str">
        <f>IF(ISERROR('PA 2'!V19),"",'PA 2'!V19)</f>
        <v/>
      </c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</row>
    <row r="19" ht="30.0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 t="str">
        <f>'PA 2'!B20</f>
        <v/>
      </c>
      <c r="Z19" s="180">
        <f>IF(ISERROR('PA 2'!U20),"",'PA 2'!U20)</f>
        <v>1510</v>
      </c>
      <c r="AA19" s="180" t="str">
        <f>IF(ISERROR('PA 2'!V20),"",'PA 2'!V20)</f>
        <v/>
      </c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</row>
    <row r="20" ht="45.0" customHeight="1">
      <c r="A20" s="181"/>
      <c r="B20" s="182" t="str">
        <f>"Ano 1 - "&amp;B14</f>
        <v>Ano 1 - Aumentar: Quantidade de vendas</v>
      </c>
      <c r="H20" s="183"/>
      <c r="I20" s="182" t="str">
        <f>"Ano 1 - "&amp;B15</f>
        <v>Ano 1 - Aumentar: Número de clientes</v>
      </c>
      <c r="O20" s="184"/>
      <c r="P20" s="182" t="str">
        <f>"Ano 1 - "&amp;B16</f>
        <v>Ano 1 - </v>
      </c>
      <c r="V20" s="184"/>
      <c r="W20" s="185"/>
      <c r="X20" s="185"/>
      <c r="Y20" s="185" t="str">
        <f>'PA 2'!B21</f>
        <v/>
      </c>
      <c r="Z20" s="186">
        <f>IF(ISERROR('PA 2'!U21),"",'PA 2'!U21)</f>
        <v>1510</v>
      </c>
      <c r="AA20" s="186" t="str">
        <f>IF(ISERROR('PA 2'!V21),"",'PA 2'!V21)</f>
        <v/>
      </c>
      <c r="AB20" s="185"/>
      <c r="AC20" s="185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  <c r="AP20" s="181"/>
      <c r="AQ20" s="181"/>
      <c r="AR20" s="181"/>
      <c r="AS20" s="181"/>
      <c r="AT20" s="181"/>
      <c r="AU20" s="181"/>
    </row>
    <row r="21" ht="30.0" customHeight="1">
      <c r="W21" s="41"/>
      <c r="X21" s="41"/>
      <c r="Y21" s="41" t="str">
        <f>'PA 2'!B22</f>
        <v/>
      </c>
      <c r="Z21" s="180">
        <f>IF(ISERROR('PA 2'!U22),"",'PA 2'!U22)</f>
        <v>1510</v>
      </c>
      <c r="AA21" s="180" t="str">
        <f>IF(ISERROR('PA 2'!V22),"",'PA 2'!V22)</f>
        <v/>
      </c>
      <c r="AB21" s="41"/>
      <c r="AC21" s="41"/>
    </row>
    <row r="22" ht="30.0" customHeight="1">
      <c r="W22" s="41"/>
      <c r="X22" s="41"/>
      <c r="Y22" s="41" t="str">
        <f>'PA 2'!B23</f>
        <v/>
      </c>
      <c r="Z22" s="180">
        <f>IF(ISERROR('PA 2'!U23),"",'PA 2'!U23)</f>
        <v>1510</v>
      </c>
      <c r="AA22" s="180" t="str">
        <f>IF(ISERROR('PA 2'!V23),"",'PA 2'!V23)</f>
        <v/>
      </c>
      <c r="AB22" s="41"/>
      <c r="AC22" s="41"/>
    </row>
    <row r="23" ht="30.0" customHeight="1">
      <c r="W23" s="41"/>
      <c r="X23" s="41"/>
      <c r="Y23" s="41" t="str">
        <f>'PA 2'!B24</f>
        <v/>
      </c>
      <c r="Z23" s="180">
        <f>IF(ISERROR('PA 2'!U24),"",'PA 2'!U24)</f>
        <v>1510</v>
      </c>
      <c r="AA23" s="180" t="str">
        <f>IF(ISERROR('PA 2'!V24),"",'PA 2'!V24)</f>
        <v/>
      </c>
      <c r="AB23" s="41"/>
      <c r="AC23" s="41"/>
    </row>
    <row r="24" ht="30.0" customHeight="1">
      <c r="W24" s="41"/>
      <c r="X24" s="41"/>
      <c r="Y24" s="41" t="str">
        <f>'PA 2'!B25</f>
        <v/>
      </c>
      <c r="Z24" s="180">
        <f>IF(ISERROR('PA 2'!U25),"",'PA 2'!U25)</f>
        <v>1510</v>
      </c>
      <c r="AA24" s="180" t="str">
        <f>IF(ISERROR('PA 2'!V25),"",'PA 2'!V25)</f>
        <v/>
      </c>
      <c r="AB24" s="41"/>
      <c r="AC24" s="41"/>
    </row>
    <row r="25" ht="30.0" customHeight="1">
      <c r="W25" s="41"/>
      <c r="X25" s="41"/>
      <c r="Y25" s="41" t="str">
        <f>'PA 2'!B26</f>
        <v/>
      </c>
      <c r="Z25" s="180">
        <f>IF(ISERROR('PA 2'!U26),"",'PA 2'!U26)</f>
        <v>1510</v>
      </c>
      <c r="AA25" s="180" t="str">
        <f>IF(ISERROR('PA 2'!V26),"",'PA 2'!V26)</f>
        <v/>
      </c>
      <c r="AB25" s="41"/>
      <c r="AC25" s="41"/>
    </row>
    <row r="26" ht="30.0" customHeight="1">
      <c r="W26" s="41"/>
      <c r="X26" s="41"/>
      <c r="Y26" s="41" t="str">
        <f>'PA 2'!B27</f>
        <v/>
      </c>
      <c r="Z26" s="180">
        <f>IF(ISERROR('PA 2'!U27),"",'PA 2'!U27)</f>
        <v>1510</v>
      </c>
      <c r="AA26" s="180" t="str">
        <f>IF(ISERROR('PA 2'!V27),"",'PA 2'!V27)</f>
        <v/>
      </c>
      <c r="AB26" s="41"/>
      <c r="AC26" s="41"/>
    </row>
    <row r="27" ht="30.0" customHeight="1">
      <c r="W27" s="41"/>
      <c r="X27" s="41"/>
      <c r="Y27" s="41" t="str">
        <f>'PA 2'!B28</f>
        <v/>
      </c>
      <c r="Z27" s="180">
        <f>IF(ISERROR('PA 2'!U28),"",'PA 2'!U28)</f>
        <v>1510</v>
      </c>
      <c r="AA27" s="180" t="str">
        <f>IF(ISERROR('PA 2'!V28),"",'PA 2'!V28)</f>
        <v/>
      </c>
      <c r="AB27" s="41"/>
      <c r="AC27" s="41"/>
    </row>
    <row r="28" ht="45.0" customHeight="1">
      <c r="A28" s="181"/>
      <c r="B28" s="182" t="str">
        <f>"Ano 2 - "&amp;$B$14</f>
        <v>Ano 2 - Aumentar: Quantidade de vendas</v>
      </c>
      <c r="H28" s="184"/>
      <c r="I28" s="182" t="str">
        <f>"Ano 2 - "&amp;$B$15</f>
        <v>Ano 2 - Aumentar: Número de clientes</v>
      </c>
      <c r="O28" s="184"/>
      <c r="P28" s="182" t="str">
        <f>"Ano 2 - "&amp;$B$16</f>
        <v>Ano 2 - </v>
      </c>
      <c r="V28" s="184"/>
      <c r="W28" s="185"/>
      <c r="X28" s="185"/>
      <c r="Y28" s="185" t="str">
        <f>'PA 2'!B29</f>
        <v/>
      </c>
      <c r="Z28" s="186">
        <f>IF(ISERROR('PA 2'!U29),"",'PA 2'!U29)</f>
        <v>1510</v>
      </c>
      <c r="AA28" s="186" t="str">
        <f>IF(ISERROR('PA 2'!V29),"",'PA 2'!V29)</f>
        <v/>
      </c>
      <c r="AB28" s="185"/>
      <c r="AC28" s="185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1"/>
    </row>
    <row r="29" ht="30.0" customHeight="1">
      <c r="W29" s="41"/>
      <c r="X29" s="41"/>
      <c r="Y29" s="41" t="str">
        <f>'PA 2'!B30</f>
        <v/>
      </c>
      <c r="Z29" s="180">
        <f>IF(ISERROR('PA 2'!U30),"",'PA 2'!U30)</f>
        <v>1510</v>
      </c>
      <c r="AA29" s="180" t="str">
        <f>IF(ISERROR('PA 2'!V30),"",'PA 2'!V30)</f>
        <v/>
      </c>
      <c r="AB29" s="41"/>
      <c r="AC29" s="41"/>
    </row>
    <row r="30" ht="30.0" customHeight="1">
      <c r="W30" s="41"/>
      <c r="X30" s="41"/>
      <c r="Y30" s="179"/>
      <c r="Z30" s="179"/>
      <c r="AA30" s="179"/>
      <c r="AB30" s="41"/>
      <c r="AC30" s="41"/>
    </row>
    <row r="31" ht="30.0" customHeight="1">
      <c r="W31" s="41"/>
      <c r="X31" s="41"/>
      <c r="Y31" s="41"/>
      <c r="Z31" s="41"/>
      <c r="AA31" s="41"/>
      <c r="AB31" s="41"/>
      <c r="AC31" s="41"/>
    </row>
    <row r="32" ht="30.0" customHeight="1">
      <c r="W32" s="41"/>
      <c r="X32" s="41"/>
      <c r="Y32" s="41"/>
      <c r="Z32" s="41"/>
      <c r="AA32" s="41"/>
      <c r="AB32" s="41"/>
      <c r="AC32" s="41"/>
    </row>
    <row r="33" ht="30.0" customHeight="1">
      <c r="W33" s="41"/>
      <c r="X33" s="41"/>
      <c r="Y33" s="41"/>
      <c r="Z33" s="41"/>
      <c r="AA33" s="41"/>
      <c r="AB33" s="41"/>
      <c r="AC33" s="41"/>
    </row>
    <row r="34" ht="30.0" customHeight="1">
      <c r="W34" s="41"/>
      <c r="X34" s="41"/>
      <c r="Y34" s="41"/>
      <c r="Z34" s="41"/>
      <c r="AA34" s="41"/>
      <c r="AB34" s="41"/>
      <c r="AC34" s="41"/>
    </row>
    <row r="35" ht="30.0" customHeight="1">
      <c r="W35" s="41"/>
      <c r="X35" s="41"/>
      <c r="Y35" s="41"/>
      <c r="Z35" s="41"/>
      <c r="AA35" s="41"/>
      <c r="AB35" s="41"/>
      <c r="AC35" s="41"/>
    </row>
    <row r="36" ht="45.0" customHeight="1">
      <c r="A36" s="181"/>
      <c r="B36" s="182" t="str">
        <f>"Ano 3 - "&amp;$B$14</f>
        <v>Ano 3 - Aumentar: Quantidade de vendas</v>
      </c>
      <c r="H36" s="184"/>
      <c r="I36" s="182" t="str">
        <f>"Ano 3 - "&amp;$B$15</f>
        <v>Ano 3 - Aumentar: Número de clientes</v>
      </c>
      <c r="O36" s="184"/>
      <c r="P36" s="182" t="str">
        <f>"Ano 3 - "&amp;$B$16</f>
        <v>Ano 3 - </v>
      </c>
      <c r="V36" s="184"/>
      <c r="W36" s="185"/>
      <c r="X36" s="185"/>
      <c r="Y36" s="185"/>
      <c r="Z36" s="185"/>
      <c r="AA36" s="185"/>
      <c r="AB36" s="185"/>
      <c r="AC36" s="185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1"/>
    </row>
    <row r="37" ht="30.0" customHeight="1">
      <c r="W37" s="41"/>
      <c r="X37" s="41"/>
      <c r="Y37" s="41"/>
      <c r="Z37" s="41"/>
      <c r="AA37" s="41"/>
      <c r="AB37" s="41"/>
      <c r="AC37" s="41"/>
    </row>
    <row r="38" ht="30.0" customHeight="1">
      <c r="W38" s="41"/>
      <c r="X38" s="41"/>
      <c r="Y38" s="41"/>
      <c r="Z38" s="41"/>
      <c r="AA38" s="41"/>
      <c r="AB38" s="41"/>
      <c r="AC38" s="41"/>
    </row>
    <row r="39" ht="30.0" customHeight="1">
      <c r="W39" s="41"/>
      <c r="X39" s="41"/>
      <c r="Y39" s="41"/>
      <c r="Z39" s="41"/>
      <c r="AA39" s="41"/>
      <c r="AB39" s="41"/>
      <c r="AC39" s="41"/>
    </row>
    <row r="40" ht="30.0" customHeight="1">
      <c r="W40" s="41"/>
      <c r="X40" s="41"/>
      <c r="Y40" s="41"/>
      <c r="Z40" s="41"/>
      <c r="AA40" s="41"/>
      <c r="AB40" s="41"/>
      <c r="AC40" s="41"/>
    </row>
    <row r="41" ht="30.0" customHeight="1">
      <c r="W41" s="41"/>
      <c r="X41" s="41"/>
      <c r="Y41" s="41"/>
      <c r="Z41" s="41"/>
      <c r="AA41" s="41"/>
      <c r="AB41" s="41"/>
      <c r="AC41" s="41"/>
    </row>
    <row r="42" ht="30.0" customHeight="1">
      <c r="W42" s="41"/>
      <c r="X42" s="41"/>
      <c r="Y42" s="41"/>
      <c r="Z42" s="41"/>
      <c r="AA42" s="41"/>
      <c r="AB42" s="41"/>
      <c r="AC42" s="41"/>
    </row>
    <row r="43" ht="30.0" customHeight="1">
      <c r="W43" s="41"/>
      <c r="X43" s="41"/>
      <c r="Y43" s="41"/>
      <c r="Z43" s="41"/>
      <c r="AA43" s="41"/>
      <c r="AB43" s="41"/>
      <c r="AC43" s="41"/>
    </row>
    <row r="44" ht="45.0" customHeight="1">
      <c r="A44" s="181"/>
      <c r="B44" s="182" t="str">
        <f>"Ano 4 - "&amp;$B$14</f>
        <v>Ano 4 - Aumentar: Quantidade de vendas</v>
      </c>
      <c r="H44" s="181"/>
      <c r="I44" s="182" t="str">
        <f>"Ano 4 - "&amp;$B$15</f>
        <v>Ano 4 - Aumentar: Número de clientes</v>
      </c>
      <c r="O44" s="181"/>
      <c r="P44" s="182" t="str">
        <f>"Ano 4 - "&amp;$B$16</f>
        <v>Ano 4 - </v>
      </c>
      <c r="V44" s="181"/>
      <c r="W44" s="185"/>
      <c r="X44" s="185"/>
      <c r="Y44" s="185"/>
      <c r="Z44" s="185"/>
      <c r="AA44" s="185"/>
      <c r="AB44" s="185"/>
      <c r="AC44" s="185"/>
      <c r="AD44" s="181"/>
      <c r="AE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</row>
    <row r="45" ht="30.0" customHeight="1">
      <c r="W45" s="41"/>
      <c r="X45" s="41"/>
      <c r="Y45" s="41"/>
      <c r="Z45" s="41"/>
      <c r="AA45" s="41"/>
      <c r="AB45" s="41"/>
      <c r="AC45" s="41"/>
    </row>
    <row r="46" ht="30.0" customHeight="1">
      <c r="W46" s="41"/>
      <c r="X46" s="41"/>
      <c r="Y46" s="41"/>
      <c r="Z46" s="41"/>
      <c r="AA46" s="41"/>
      <c r="AB46" s="41"/>
      <c r="AC46" s="41"/>
    </row>
    <row r="47" ht="30.0" customHeight="1">
      <c r="W47" s="41"/>
      <c r="X47" s="41"/>
      <c r="Y47" s="41"/>
      <c r="Z47" s="41"/>
      <c r="AA47" s="41"/>
      <c r="AB47" s="41"/>
      <c r="AC47" s="41"/>
    </row>
    <row r="48" ht="30.0" customHeight="1">
      <c r="W48" s="41"/>
      <c r="X48" s="41"/>
      <c r="Y48" s="41"/>
      <c r="Z48" s="41"/>
      <c r="AA48" s="41"/>
      <c r="AB48" s="41"/>
      <c r="AC48" s="41"/>
    </row>
    <row r="49" ht="30.0" customHeight="1">
      <c r="W49" s="41"/>
      <c r="X49" s="41"/>
      <c r="Y49" s="41"/>
      <c r="Z49" s="41"/>
      <c r="AA49" s="41"/>
      <c r="AB49" s="41"/>
      <c r="AC49" s="41"/>
    </row>
    <row r="50" ht="30.0" customHeight="1">
      <c r="W50" s="41"/>
      <c r="X50" s="41"/>
      <c r="Y50" s="41"/>
      <c r="Z50" s="41"/>
      <c r="AA50" s="41"/>
      <c r="AB50" s="41"/>
      <c r="AC50" s="41"/>
    </row>
    <row r="51" ht="30.0" customHeight="1">
      <c r="W51" s="41"/>
      <c r="X51" s="41"/>
      <c r="Y51" s="41"/>
      <c r="Z51" s="41"/>
      <c r="AA51" s="41"/>
      <c r="AB51" s="41"/>
      <c r="AC51" s="41"/>
    </row>
    <row r="52" ht="45.0" customHeight="1">
      <c r="A52" s="181"/>
      <c r="B52" s="182" t="str">
        <f>"Ano 5 - "&amp;$B$14</f>
        <v>Ano 5 - Aumentar: Quantidade de vendas</v>
      </c>
      <c r="H52" s="181"/>
      <c r="I52" s="182" t="str">
        <f>"Ano 5 - "&amp;$B$15</f>
        <v>Ano 5 - Aumentar: Número de clientes</v>
      </c>
      <c r="O52" s="181"/>
      <c r="P52" s="182" t="str">
        <f>"Ano 5 - "&amp;$B$16</f>
        <v>Ano 5 - </v>
      </c>
      <c r="V52" s="181"/>
      <c r="W52" s="185"/>
      <c r="X52" s="185"/>
      <c r="Y52" s="185"/>
      <c r="Z52" s="185"/>
      <c r="AA52" s="185"/>
      <c r="AB52" s="185"/>
      <c r="AC52" s="185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</row>
    <row r="53" ht="30.0" customHeight="1">
      <c r="W53" s="41"/>
      <c r="X53" s="41"/>
      <c r="Y53" s="41"/>
      <c r="Z53" s="41"/>
      <c r="AA53" s="41"/>
      <c r="AB53" s="41"/>
      <c r="AC53" s="41"/>
    </row>
    <row r="54" ht="30.0" customHeight="1">
      <c r="W54" s="41"/>
      <c r="X54" s="41"/>
      <c r="Y54" s="41"/>
      <c r="Z54" s="41"/>
      <c r="AA54" s="41"/>
      <c r="AB54" s="41"/>
      <c r="AC54" s="41"/>
    </row>
    <row r="55" ht="30.0" customHeight="1">
      <c r="W55" s="41"/>
      <c r="X55" s="41"/>
      <c r="Y55" s="41"/>
      <c r="Z55" s="41"/>
      <c r="AA55" s="41"/>
      <c r="AB55" s="41"/>
      <c r="AC55" s="41"/>
    </row>
    <row r="56" ht="30.0" customHeight="1">
      <c r="W56" s="41"/>
      <c r="X56" s="41"/>
      <c r="Y56" s="41"/>
      <c r="Z56" s="41"/>
      <c r="AA56" s="41"/>
      <c r="AB56" s="41"/>
      <c r="AC56" s="41"/>
    </row>
    <row r="57" ht="30.0" customHeight="1">
      <c r="W57" s="41"/>
      <c r="X57" s="41"/>
      <c r="Y57" s="41"/>
      <c r="Z57" s="41"/>
      <c r="AA57" s="41"/>
      <c r="AB57" s="41"/>
      <c r="AC57" s="41"/>
    </row>
    <row r="58" ht="30.0" customHeight="1">
      <c r="W58" s="41"/>
      <c r="X58" s="41"/>
      <c r="Y58" s="41"/>
      <c r="Z58" s="41"/>
      <c r="AA58" s="41"/>
      <c r="AB58" s="41"/>
      <c r="AC58" s="41"/>
    </row>
    <row r="59" ht="30.0" customHeight="1">
      <c r="W59" s="41"/>
      <c r="X59" s="41"/>
      <c r="Y59" s="41"/>
      <c r="Z59" s="41"/>
      <c r="AA59" s="41"/>
      <c r="AB59" s="41"/>
      <c r="AC59" s="41"/>
    </row>
    <row r="60" ht="30.0" customHeight="1">
      <c r="W60" s="41"/>
      <c r="X60" s="41"/>
      <c r="Y60" s="41"/>
      <c r="Z60" s="41"/>
      <c r="AA60" s="41"/>
      <c r="AB60" s="41"/>
      <c r="AC60" s="41"/>
    </row>
    <row r="61" ht="30.0" customHeight="1">
      <c r="A61" s="41"/>
      <c r="B61" s="187" t="str">
        <f>"Ano 1 - "&amp;B17</f>
        <v>Ano 1 - </v>
      </c>
      <c r="H61" s="188"/>
      <c r="I61" s="187" t="str">
        <f>"Ano 1 - "&amp;B18</f>
        <v>Ano 1 - </v>
      </c>
      <c r="O61" s="184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ht="30.0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ht="30.0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</row>
    <row r="64" ht="30.0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</row>
    <row r="65" ht="30.0" customHeight="1">
      <c r="W65" s="41"/>
      <c r="X65" s="41"/>
      <c r="Y65" s="41"/>
      <c r="Z65" s="41"/>
      <c r="AA65" s="41"/>
      <c r="AB65" s="41"/>
      <c r="AC65" s="41"/>
    </row>
    <row r="66" ht="30.0" customHeight="1">
      <c r="W66" s="41"/>
      <c r="X66" s="41"/>
      <c r="Y66" s="41"/>
      <c r="Z66" s="41"/>
      <c r="AA66" s="41"/>
      <c r="AB66" s="41"/>
      <c r="AC66" s="41"/>
    </row>
    <row r="67" ht="30.0" customHeight="1">
      <c r="W67" s="41"/>
      <c r="X67" s="41"/>
      <c r="Y67" s="41"/>
      <c r="Z67" s="41"/>
      <c r="AA67" s="41"/>
      <c r="AB67" s="41"/>
      <c r="AC67" s="41"/>
    </row>
    <row r="68" ht="30.0" customHeight="1">
      <c r="W68" s="41"/>
      <c r="X68" s="41"/>
      <c r="Y68" s="41"/>
      <c r="Z68" s="41"/>
      <c r="AA68" s="41"/>
      <c r="AB68" s="41"/>
      <c r="AC68" s="41"/>
    </row>
    <row r="69" ht="30.0" customHeight="1">
      <c r="B69" s="187" t="str">
        <f>"Ano 2 - "&amp;$B$17</f>
        <v>Ano 2 - </v>
      </c>
      <c r="H69" s="188"/>
      <c r="I69" s="187" t="str">
        <f>"Ano 2 - "&amp;$B$18</f>
        <v>Ano 2 - </v>
      </c>
      <c r="O69" s="184"/>
      <c r="W69" s="41"/>
      <c r="X69" s="41"/>
      <c r="Y69" s="41"/>
      <c r="Z69" s="41"/>
      <c r="AA69" s="41"/>
      <c r="AB69" s="41"/>
      <c r="AC69" s="41"/>
    </row>
    <row r="70" ht="30.0" customHeight="1">
      <c r="W70" s="41"/>
      <c r="X70" s="41"/>
      <c r="Y70" s="41"/>
      <c r="Z70" s="41"/>
      <c r="AA70" s="41"/>
      <c r="AB70" s="41"/>
      <c r="AC70" s="41"/>
    </row>
    <row r="71" ht="30.0" customHeight="1">
      <c r="W71" s="41"/>
      <c r="X71" s="41"/>
      <c r="Y71" s="41"/>
      <c r="Z71" s="41"/>
      <c r="AA71" s="41"/>
      <c r="AB71" s="41"/>
      <c r="AC71" s="41"/>
    </row>
    <row r="72" ht="30.0" customHeight="1">
      <c r="W72" s="41"/>
      <c r="X72" s="41"/>
      <c r="Y72" s="41"/>
      <c r="Z72" s="41"/>
      <c r="AA72" s="41"/>
      <c r="AB72" s="41"/>
      <c r="AC72" s="41"/>
    </row>
    <row r="73" ht="30.0" customHeight="1">
      <c r="W73" s="41"/>
      <c r="X73" s="41"/>
      <c r="Y73" s="41"/>
      <c r="Z73" s="41"/>
      <c r="AA73" s="41"/>
      <c r="AB73" s="41"/>
      <c r="AC73" s="41"/>
    </row>
    <row r="74" ht="30.0" customHeight="1">
      <c r="W74" s="41"/>
      <c r="X74" s="41"/>
      <c r="Y74" s="41"/>
      <c r="Z74" s="41"/>
      <c r="AA74" s="41"/>
      <c r="AB74" s="41"/>
      <c r="AC74" s="41"/>
    </row>
    <row r="75" ht="30.0" customHeight="1">
      <c r="W75" s="41"/>
      <c r="X75" s="41"/>
      <c r="Y75" s="41"/>
      <c r="Z75" s="41"/>
      <c r="AA75" s="41"/>
      <c r="AB75" s="41"/>
      <c r="AC75" s="41"/>
    </row>
    <row r="76" ht="30.0" customHeight="1">
      <c r="W76" s="41"/>
      <c r="X76" s="41"/>
      <c r="Y76" s="41"/>
      <c r="Z76" s="41"/>
      <c r="AA76" s="41"/>
      <c r="AB76" s="41"/>
      <c r="AC76" s="41"/>
    </row>
    <row r="77" ht="30.0" customHeight="1">
      <c r="B77" s="187" t="str">
        <f>"Ano 3 - "&amp;$B$17</f>
        <v>Ano 3 - </v>
      </c>
      <c r="H77" s="188"/>
      <c r="I77" s="187" t="str">
        <f>"Ano 3 - "&amp;$B$18</f>
        <v>Ano 3 - </v>
      </c>
      <c r="O77" s="184"/>
      <c r="W77" s="41"/>
      <c r="X77" s="41"/>
      <c r="Y77" s="41"/>
      <c r="Z77" s="41"/>
      <c r="AA77" s="41"/>
      <c r="AB77" s="41"/>
      <c r="AC77" s="41"/>
    </row>
    <row r="78" ht="30.0" customHeight="1">
      <c r="W78" s="41"/>
      <c r="X78" s="41"/>
      <c r="Y78" s="41"/>
      <c r="Z78" s="41"/>
      <c r="AA78" s="41"/>
      <c r="AB78" s="41"/>
      <c r="AC78" s="41"/>
    </row>
    <row r="79" ht="30.0" customHeight="1">
      <c r="W79" s="41"/>
      <c r="X79" s="41"/>
      <c r="Y79" s="41"/>
      <c r="Z79" s="41"/>
      <c r="AA79" s="41"/>
      <c r="AB79" s="41"/>
      <c r="AC79" s="41"/>
    </row>
    <row r="80" ht="30.0" customHeight="1">
      <c r="W80" s="41"/>
      <c r="X80" s="41"/>
      <c r="Y80" s="41"/>
      <c r="Z80" s="41"/>
      <c r="AA80" s="41"/>
      <c r="AB80" s="41"/>
      <c r="AC80" s="41"/>
    </row>
    <row r="81" ht="30.0" customHeight="1">
      <c r="W81" s="41"/>
      <c r="X81" s="41"/>
      <c r="Y81" s="41"/>
      <c r="Z81" s="41"/>
      <c r="AA81" s="41"/>
      <c r="AB81" s="41"/>
      <c r="AC81" s="41"/>
    </row>
    <row r="82" ht="30.0" customHeight="1">
      <c r="W82" s="41"/>
      <c r="X82" s="41"/>
      <c r="Y82" s="41"/>
      <c r="Z82" s="41"/>
      <c r="AA82" s="41"/>
      <c r="AB82" s="41"/>
      <c r="AC82" s="41"/>
    </row>
    <row r="83" ht="30.0" customHeight="1">
      <c r="W83" s="41"/>
      <c r="X83" s="41"/>
      <c r="Y83" s="41"/>
      <c r="Z83" s="41"/>
      <c r="AA83" s="41"/>
      <c r="AB83" s="41"/>
      <c r="AC83" s="41"/>
    </row>
    <row r="84" ht="30.0" customHeight="1">
      <c r="W84" s="41"/>
      <c r="X84" s="41"/>
      <c r="Y84" s="41"/>
      <c r="Z84" s="41"/>
      <c r="AA84" s="41"/>
      <c r="AB84" s="41"/>
      <c r="AC84" s="41"/>
    </row>
    <row r="85" ht="30.0" customHeight="1">
      <c r="B85" s="187" t="str">
        <f>"Ano 4 - "&amp;$B$17</f>
        <v>Ano 4 - </v>
      </c>
      <c r="H85" s="189"/>
      <c r="I85" s="187" t="str">
        <f>"Ano 4 - "&amp;$B$18</f>
        <v>Ano 4 - </v>
      </c>
      <c r="O85" s="181"/>
      <c r="W85" s="41"/>
      <c r="X85" s="41"/>
      <c r="Y85" s="41"/>
      <c r="Z85" s="41"/>
      <c r="AA85" s="41"/>
      <c r="AB85" s="41"/>
      <c r="AC85" s="41"/>
    </row>
    <row r="86" ht="30.0" customHeight="1">
      <c r="W86" s="41"/>
      <c r="X86" s="41"/>
      <c r="Y86" s="41"/>
      <c r="Z86" s="41"/>
      <c r="AA86" s="41"/>
      <c r="AB86" s="41"/>
      <c r="AC86" s="41"/>
    </row>
    <row r="87" ht="30.0" customHeight="1">
      <c r="W87" s="41"/>
      <c r="X87" s="41"/>
      <c r="Y87" s="41"/>
      <c r="Z87" s="41"/>
      <c r="AA87" s="41"/>
      <c r="AB87" s="41"/>
      <c r="AC87" s="41"/>
    </row>
    <row r="88" ht="30.0" customHeight="1">
      <c r="W88" s="41"/>
      <c r="X88" s="41"/>
      <c r="Y88" s="41"/>
      <c r="Z88" s="41"/>
      <c r="AA88" s="41"/>
      <c r="AB88" s="41"/>
      <c r="AC88" s="41"/>
    </row>
    <row r="89" ht="30.0" customHeight="1">
      <c r="W89" s="41"/>
      <c r="X89" s="41"/>
      <c r="Y89" s="41"/>
      <c r="Z89" s="41"/>
      <c r="AA89" s="41"/>
      <c r="AB89" s="41"/>
      <c r="AC89" s="41"/>
    </row>
    <row r="90" ht="30.0" customHeight="1">
      <c r="W90" s="41"/>
      <c r="X90" s="41"/>
      <c r="Y90" s="41"/>
      <c r="Z90" s="41"/>
      <c r="AA90" s="41"/>
      <c r="AB90" s="41"/>
      <c r="AC90" s="41"/>
    </row>
    <row r="91" ht="30.0" customHeight="1">
      <c r="W91" s="41"/>
      <c r="X91" s="41"/>
      <c r="Y91" s="41"/>
      <c r="Z91" s="41"/>
      <c r="AA91" s="41"/>
      <c r="AB91" s="41"/>
      <c r="AC91" s="41"/>
    </row>
    <row r="92" ht="30.0" customHeight="1">
      <c r="W92" s="41"/>
      <c r="X92" s="41"/>
      <c r="Y92" s="41"/>
      <c r="Z92" s="41"/>
      <c r="AA92" s="41"/>
      <c r="AB92" s="41"/>
      <c r="AC92" s="41"/>
    </row>
    <row r="93" ht="30.0" customHeight="1">
      <c r="B93" s="187" t="str">
        <f>"Ano 5 - "&amp;$B$17</f>
        <v>Ano 5 - </v>
      </c>
      <c r="H93" s="189"/>
      <c r="I93" s="187" t="str">
        <f>"Ano 5 - "&amp;$B$18</f>
        <v>Ano 5 - </v>
      </c>
      <c r="O93" s="181"/>
      <c r="W93" s="41"/>
      <c r="X93" s="41"/>
      <c r="Y93" s="41"/>
      <c r="Z93" s="41"/>
      <c r="AA93" s="41"/>
      <c r="AB93" s="41"/>
      <c r="AC93" s="41"/>
    </row>
    <row r="94" ht="30.0" customHeight="1">
      <c r="W94" s="41"/>
      <c r="X94" s="41"/>
      <c r="Y94" s="41"/>
      <c r="Z94" s="41"/>
      <c r="AA94" s="41"/>
      <c r="AB94" s="41"/>
      <c r="AC94" s="41"/>
    </row>
    <row r="95" ht="30.0" customHeight="1">
      <c r="W95" s="41"/>
      <c r="X95" s="41"/>
      <c r="Y95" s="41"/>
      <c r="Z95" s="41"/>
      <c r="AA95" s="41"/>
      <c r="AB95" s="41"/>
      <c r="AC95" s="41"/>
    </row>
    <row r="96" ht="30.0" customHeight="1">
      <c r="W96" s="41"/>
      <c r="X96" s="41"/>
      <c r="Y96" s="41"/>
      <c r="Z96" s="41"/>
      <c r="AA96" s="41"/>
      <c r="AB96" s="41"/>
      <c r="AC96" s="41"/>
    </row>
    <row r="97" ht="30.0" customHeight="1">
      <c r="W97" s="41"/>
      <c r="X97" s="41"/>
      <c r="Y97" s="41"/>
      <c r="Z97" s="41"/>
      <c r="AA97" s="41"/>
      <c r="AB97" s="41"/>
      <c r="AC97" s="41"/>
    </row>
    <row r="98" ht="30.0" customHeight="1">
      <c r="W98" s="41"/>
      <c r="X98" s="41"/>
      <c r="Y98" s="41"/>
      <c r="Z98" s="41"/>
      <c r="AA98" s="41"/>
      <c r="AB98" s="41"/>
      <c r="AC98" s="41"/>
    </row>
    <row r="99" ht="30.0" customHeight="1">
      <c r="W99" s="41"/>
      <c r="X99" s="41"/>
      <c r="Y99" s="41"/>
      <c r="Z99" s="41"/>
      <c r="AA99" s="41"/>
      <c r="AB99" s="41"/>
      <c r="AC99" s="41"/>
    </row>
    <row r="100" ht="30.0" customHeight="1">
      <c r="W100" s="41"/>
      <c r="X100" s="41"/>
      <c r="Y100" s="41"/>
      <c r="Z100" s="41"/>
      <c r="AA100" s="41"/>
      <c r="AB100" s="41"/>
      <c r="AC100" s="41"/>
    </row>
    <row r="101" ht="30.0" customHeight="1">
      <c r="B101" s="41" t="str">
        <f>PA!C32</f>
        <v>Perspectiva Financeira</v>
      </c>
      <c r="W101" s="41"/>
      <c r="X101" s="41"/>
      <c r="Y101" s="41"/>
      <c r="Z101" s="41"/>
      <c r="AA101" s="41"/>
      <c r="AB101" s="41"/>
      <c r="AC101" s="41"/>
    </row>
    <row r="102" ht="30.0" customHeight="1">
      <c r="B102" s="41" t="str">
        <f>PA!C33</f>
        <v>Perspectiva de Clientes</v>
      </c>
      <c r="W102" s="41"/>
      <c r="X102" s="41"/>
      <c r="Y102" s="41"/>
      <c r="Z102" s="41"/>
      <c r="AA102" s="41"/>
      <c r="AB102" s="41"/>
      <c r="AC102" s="41"/>
    </row>
    <row r="103" ht="30.0" customHeight="1">
      <c r="B103" s="41" t="str">
        <f>PA!C34</f>
        <v>Perspectiva de Processos Internos</v>
      </c>
      <c r="W103" s="41"/>
      <c r="X103" s="41"/>
      <c r="Y103" s="41"/>
      <c r="Z103" s="41"/>
      <c r="AA103" s="41"/>
      <c r="AB103" s="41"/>
      <c r="AC103" s="41"/>
    </row>
    <row r="104" ht="30.0" customHeight="1">
      <c r="B104" s="41" t="str">
        <f>PA!C35</f>
        <v>Perspectiva de Aprendizagem</v>
      </c>
      <c r="W104" s="41"/>
      <c r="X104" s="41"/>
      <c r="Y104" s="41"/>
      <c r="Z104" s="41"/>
      <c r="AA104" s="41"/>
      <c r="AB104" s="41"/>
      <c r="AC104" s="41"/>
    </row>
    <row r="105" ht="30.0" customHeight="1">
      <c r="W105" s="41"/>
      <c r="X105" s="41"/>
      <c r="Y105" s="41"/>
      <c r="Z105" s="41"/>
      <c r="AA105" s="41"/>
      <c r="AB105" s="41"/>
      <c r="AC105" s="41"/>
    </row>
    <row r="106" ht="30.0" customHeight="1">
      <c r="W106" s="41"/>
      <c r="X106" s="41"/>
      <c r="Y106" s="41"/>
      <c r="Z106" s="41"/>
      <c r="AA106" s="41"/>
      <c r="AB106" s="41"/>
      <c r="AC106" s="41"/>
    </row>
    <row r="107" ht="30.0" customHeight="1">
      <c r="W107" s="41"/>
      <c r="X107" s="41"/>
      <c r="Y107" s="41"/>
      <c r="Z107" s="41"/>
      <c r="AA107" s="41"/>
      <c r="AB107" s="41"/>
      <c r="AC107" s="41"/>
    </row>
    <row r="108" ht="15.75" customHeight="1">
      <c r="W108" s="41"/>
      <c r="X108" s="41"/>
      <c r="Y108" s="41"/>
      <c r="Z108" s="41"/>
      <c r="AA108" s="41"/>
      <c r="AB108" s="41"/>
      <c r="AC108" s="41"/>
    </row>
    <row r="109" ht="15.75" customHeight="1">
      <c r="W109" s="41"/>
      <c r="X109" s="41"/>
      <c r="Y109" s="41"/>
      <c r="Z109" s="41"/>
      <c r="AA109" s="41"/>
      <c r="AB109" s="41"/>
      <c r="AC109" s="41"/>
    </row>
    <row r="110" ht="15.75" customHeight="1">
      <c r="W110" s="41"/>
      <c r="X110" s="41"/>
      <c r="Y110" s="41"/>
      <c r="Z110" s="41"/>
      <c r="AA110" s="41"/>
      <c r="AB110" s="41"/>
      <c r="AC110" s="41"/>
    </row>
    <row r="111" ht="15.75" customHeight="1">
      <c r="W111" s="41"/>
      <c r="X111" s="41"/>
      <c r="Y111" s="41"/>
      <c r="Z111" s="41"/>
      <c r="AA111" s="41"/>
      <c r="AB111" s="41"/>
      <c r="AC111" s="41"/>
    </row>
    <row r="112" ht="15.75" customHeight="1">
      <c r="W112" s="41"/>
      <c r="X112" s="41"/>
      <c r="Y112" s="41"/>
      <c r="Z112" s="41"/>
      <c r="AA112" s="41"/>
      <c r="AB112" s="41"/>
      <c r="AC112" s="41"/>
    </row>
    <row r="113" ht="15.75" customHeight="1">
      <c r="W113" s="41"/>
      <c r="X113" s="41"/>
      <c r="Y113" s="41"/>
      <c r="Z113" s="41"/>
      <c r="AA113" s="41"/>
      <c r="AB113" s="41"/>
      <c r="AC113" s="41"/>
    </row>
    <row r="114" ht="15.75" customHeight="1">
      <c r="W114" s="41"/>
      <c r="X114" s="41"/>
      <c r="Y114" s="41"/>
      <c r="Z114" s="41"/>
      <c r="AA114" s="41"/>
      <c r="AB114" s="41"/>
      <c r="AC114" s="41"/>
    </row>
    <row r="115" ht="15.75" customHeight="1">
      <c r="W115" s="41"/>
      <c r="X115" s="41"/>
      <c r="Y115" s="41"/>
      <c r="Z115" s="41"/>
      <c r="AA115" s="41"/>
      <c r="AB115" s="41"/>
      <c r="AC115" s="41"/>
    </row>
    <row r="116" ht="15.75" customHeight="1">
      <c r="W116" s="41"/>
      <c r="X116" s="41"/>
      <c r="Y116" s="41"/>
      <c r="Z116" s="41"/>
      <c r="AA116" s="41"/>
      <c r="AB116" s="41"/>
      <c r="AC116" s="41"/>
    </row>
    <row r="117" ht="15.75" customHeight="1">
      <c r="W117" s="41"/>
      <c r="X117" s="41"/>
      <c r="Y117" s="41"/>
      <c r="Z117" s="41"/>
      <c r="AA117" s="41"/>
      <c r="AB117" s="41"/>
      <c r="AC117" s="41"/>
    </row>
    <row r="118" ht="15.75" customHeight="1">
      <c r="W118" s="41"/>
      <c r="X118" s="41"/>
      <c r="Y118" s="41"/>
      <c r="Z118" s="41"/>
      <c r="AA118" s="41"/>
      <c r="AB118" s="41"/>
      <c r="AC118" s="41"/>
    </row>
    <row r="119" ht="15.75" customHeight="1">
      <c r="W119" s="41"/>
      <c r="X119" s="41"/>
      <c r="Y119" s="41"/>
      <c r="Z119" s="41"/>
      <c r="AA119" s="41"/>
      <c r="AB119" s="41"/>
      <c r="AC119" s="41"/>
    </row>
    <row r="120" ht="15.75" customHeight="1">
      <c r="W120" s="41"/>
      <c r="X120" s="41"/>
      <c r="Y120" s="41"/>
      <c r="Z120" s="41"/>
      <c r="AA120" s="41"/>
      <c r="AB120" s="41"/>
      <c r="AC120" s="41"/>
    </row>
    <row r="121" ht="15.75" customHeight="1">
      <c r="W121" s="41"/>
      <c r="X121" s="41"/>
      <c r="Y121" s="41"/>
      <c r="Z121" s="41"/>
      <c r="AA121" s="41"/>
      <c r="AB121" s="41"/>
      <c r="AC121" s="41"/>
    </row>
    <row r="122" ht="15.75" customHeight="1">
      <c r="W122" s="41"/>
      <c r="X122" s="41"/>
      <c r="Y122" s="41"/>
      <c r="Z122" s="41"/>
      <c r="AA122" s="41"/>
      <c r="AB122" s="41"/>
      <c r="AC122" s="41"/>
    </row>
    <row r="123" ht="15.75" customHeight="1">
      <c r="W123" s="41"/>
      <c r="X123" s="41"/>
      <c r="Y123" s="41"/>
      <c r="Z123" s="41"/>
      <c r="AA123" s="41"/>
      <c r="AB123" s="41"/>
      <c r="AC123" s="41"/>
    </row>
    <row r="124" ht="15.75" customHeight="1">
      <c r="W124" s="41"/>
      <c r="X124" s="41"/>
      <c r="Y124" s="41"/>
      <c r="Z124" s="41"/>
      <c r="AA124" s="41"/>
      <c r="AB124" s="41"/>
      <c r="AC124" s="41"/>
    </row>
    <row r="125" ht="15.75" customHeight="1">
      <c r="W125" s="41"/>
      <c r="X125" s="41"/>
      <c r="Y125" s="41"/>
      <c r="Z125" s="41"/>
      <c r="AA125" s="41"/>
      <c r="AB125" s="41"/>
      <c r="AC125" s="41"/>
    </row>
    <row r="126" ht="15.75" customHeight="1">
      <c r="W126" s="41"/>
      <c r="X126" s="41"/>
      <c r="Y126" s="41"/>
      <c r="Z126" s="41"/>
      <c r="AA126" s="41"/>
      <c r="AB126" s="41"/>
      <c r="AC126" s="41"/>
    </row>
    <row r="127" ht="15.75" customHeight="1">
      <c r="W127" s="41"/>
      <c r="X127" s="41"/>
      <c r="Y127" s="41"/>
      <c r="Z127" s="41"/>
      <c r="AA127" s="41"/>
      <c r="AB127" s="41"/>
      <c r="AC127" s="41"/>
    </row>
    <row r="128" ht="15.75" customHeight="1">
      <c r="W128" s="41"/>
      <c r="X128" s="41"/>
      <c r="Y128" s="41"/>
      <c r="Z128" s="41"/>
      <c r="AA128" s="41"/>
      <c r="AB128" s="41"/>
      <c r="AC128" s="41"/>
    </row>
    <row r="129" ht="15.75" customHeight="1">
      <c r="W129" s="41"/>
      <c r="X129" s="41"/>
      <c r="Y129" s="41"/>
      <c r="Z129" s="41"/>
      <c r="AA129" s="41"/>
      <c r="AB129" s="41"/>
      <c r="AC129" s="41"/>
    </row>
    <row r="130" ht="15.75" customHeight="1">
      <c r="W130" s="41"/>
      <c r="X130" s="41"/>
      <c r="Y130" s="41"/>
      <c r="Z130" s="41"/>
      <c r="AA130" s="41"/>
      <c r="AB130" s="41"/>
      <c r="AC130" s="41"/>
    </row>
    <row r="131" ht="15.75" customHeight="1">
      <c r="W131" s="41"/>
      <c r="X131" s="41"/>
      <c r="Y131" s="41"/>
      <c r="Z131" s="41"/>
      <c r="AA131" s="41"/>
      <c r="AB131" s="41"/>
      <c r="AC131" s="41"/>
    </row>
    <row r="132" ht="15.75" customHeight="1">
      <c r="W132" s="41"/>
      <c r="X132" s="41"/>
      <c r="Y132" s="41"/>
      <c r="Z132" s="41"/>
      <c r="AA132" s="41"/>
      <c r="AB132" s="41"/>
      <c r="AC132" s="41"/>
    </row>
    <row r="133" ht="15.75" customHeight="1">
      <c r="W133" s="41"/>
      <c r="X133" s="41"/>
      <c r="Y133" s="41"/>
      <c r="Z133" s="41"/>
      <c r="AA133" s="41"/>
      <c r="AB133" s="41"/>
      <c r="AC133" s="41"/>
    </row>
    <row r="134" ht="15.0" customHeight="1">
      <c r="W134" s="41"/>
      <c r="X134" s="41"/>
      <c r="Y134" s="41"/>
      <c r="Z134" s="41"/>
      <c r="AA134" s="41"/>
      <c r="AB134" s="41"/>
      <c r="AC134" s="41"/>
    </row>
    <row r="135" ht="15.0" customHeight="1">
      <c r="W135" s="41"/>
      <c r="X135" s="41"/>
      <c r="Y135" s="41"/>
      <c r="Z135" s="41"/>
      <c r="AA135" s="41"/>
      <c r="AB135" s="41"/>
      <c r="AC135" s="41"/>
    </row>
    <row r="136" ht="15.75" customHeight="1">
      <c r="W136" s="41"/>
      <c r="X136" s="41"/>
      <c r="Y136" s="41"/>
      <c r="Z136" s="41"/>
      <c r="AA136" s="41"/>
      <c r="AB136" s="41"/>
      <c r="AC136" s="41"/>
    </row>
    <row r="137" ht="15.75" customHeight="1">
      <c r="W137" s="41"/>
      <c r="X137" s="41"/>
      <c r="Y137" s="41"/>
      <c r="Z137" s="41"/>
      <c r="AA137" s="41"/>
      <c r="AB137" s="41"/>
      <c r="AC137" s="41"/>
    </row>
    <row r="138" ht="15.75" customHeight="1">
      <c r="W138" s="41"/>
      <c r="X138" s="41"/>
      <c r="Y138" s="41"/>
      <c r="Z138" s="41"/>
      <c r="AA138" s="41"/>
      <c r="AB138" s="41"/>
      <c r="AC138" s="41"/>
    </row>
    <row r="139" ht="15.75" customHeight="1">
      <c r="W139" s="41"/>
      <c r="X139" s="41"/>
      <c r="Y139" s="41"/>
      <c r="Z139" s="41"/>
      <c r="AA139" s="41"/>
      <c r="AB139" s="41"/>
      <c r="AC139" s="41"/>
    </row>
    <row r="140" ht="15.75" customHeight="1">
      <c r="W140" s="41"/>
      <c r="X140" s="41"/>
      <c r="Y140" s="41"/>
      <c r="Z140" s="41"/>
      <c r="AA140" s="41"/>
      <c r="AB140" s="41"/>
      <c r="AC140" s="41"/>
    </row>
    <row r="141" ht="15.75" customHeight="1">
      <c r="W141" s="41"/>
      <c r="X141" s="41"/>
      <c r="Y141" s="41"/>
      <c r="Z141" s="41"/>
      <c r="AA141" s="41"/>
      <c r="AB141" s="41"/>
      <c r="AC141" s="41"/>
    </row>
    <row r="142" ht="15.75" customHeight="1">
      <c r="W142" s="41"/>
      <c r="X142" s="41"/>
      <c r="Y142" s="41"/>
      <c r="Z142" s="41"/>
      <c r="AA142" s="41"/>
      <c r="AB142" s="41"/>
      <c r="AC142" s="41"/>
    </row>
    <row r="143" ht="15.75" customHeight="1">
      <c r="W143" s="41"/>
      <c r="X143" s="41"/>
      <c r="Y143" s="41"/>
      <c r="Z143" s="41"/>
      <c r="AA143" s="41"/>
      <c r="AB143" s="41"/>
      <c r="AC143" s="41"/>
    </row>
    <row r="144" ht="15.75" customHeight="1">
      <c r="W144" s="41"/>
      <c r="X144" s="41"/>
      <c r="Y144" s="41"/>
      <c r="Z144" s="41"/>
      <c r="AA144" s="41"/>
      <c r="AB144" s="41"/>
      <c r="AC144" s="41"/>
    </row>
    <row r="145" ht="15.75" customHeight="1">
      <c r="W145" s="41"/>
      <c r="X145" s="41"/>
      <c r="Y145" s="41"/>
      <c r="Z145" s="41"/>
      <c r="AA145" s="41"/>
      <c r="AB145" s="41"/>
      <c r="AC145" s="41"/>
    </row>
    <row r="146" ht="15.75" customHeight="1">
      <c r="W146" s="41"/>
      <c r="X146" s="41"/>
      <c r="Y146" s="41"/>
      <c r="Z146" s="41"/>
      <c r="AA146" s="41"/>
      <c r="AB146" s="41"/>
      <c r="AC146" s="41"/>
    </row>
    <row r="147" ht="15.75" customHeight="1">
      <c r="W147" s="41"/>
      <c r="X147" s="41"/>
      <c r="Y147" s="41"/>
      <c r="Z147" s="41"/>
      <c r="AA147" s="41"/>
      <c r="AB147" s="41"/>
      <c r="AC147" s="41"/>
    </row>
    <row r="148" ht="15.75" customHeight="1">
      <c r="W148" s="41"/>
      <c r="X148" s="41"/>
      <c r="Y148" s="41"/>
      <c r="Z148" s="41"/>
      <c r="AA148" s="41"/>
      <c r="AB148" s="41"/>
      <c r="AC148" s="41"/>
    </row>
    <row r="149" ht="15.75" customHeight="1">
      <c r="W149" s="41"/>
      <c r="X149" s="41"/>
      <c r="Y149" s="41"/>
      <c r="Z149" s="41"/>
      <c r="AA149" s="41"/>
      <c r="AB149" s="41"/>
      <c r="AC149" s="41"/>
    </row>
    <row r="150" ht="15.75" customHeight="1">
      <c r="W150" s="41"/>
      <c r="X150" s="41"/>
      <c r="Y150" s="41"/>
      <c r="Z150" s="41"/>
      <c r="AA150" s="41"/>
      <c r="AB150" s="41"/>
      <c r="AC150" s="41"/>
    </row>
    <row r="151" ht="15.75" customHeight="1">
      <c r="W151" s="41"/>
      <c r="X151" s="41"/>
      <c r="Y151" s="41"/>
      <c r="Z151" s="41"/>
      <c r="AA151" s="41"/>
      <c r="AB151" s="41"/>
      <c r="AC151" s="41"/>
    </row>
    <row r="152" ht="15.75" customHeight="1">
      <c r="W152" s="41"/>
      <c r="X152" s="41"/>
      <c r="Y152" s="41"/>
      <c r="Z152" s="41"/>
      <c r="AA152" s="41"/>
      <c r="AB152" s="41"/>
      <c r="AC152" s="41"/>
    </row>
    <row r="153" ht="15.75" customHeight="1">
      <c r="W153" s="41"/>
      <c r="X153" s="41"/>
      <c r="Y153" s="41"/>
      <c r="Z153" s="41"/>
      <c r="AA153" s="41"/>
      <c r="AB153" s="41"/>
      <c r="AC153" s="41"/>
    </row>
    <row r="154" ht="15.75" customHeight="1">
      <c r="W154" s="41"/>
      <c r="X154" s="41"/>
      <c r="Y154" s="41"/>
      <c r="Z154" s="41"/>
      <c r="AA154" s="41"/>
      <c r="AB154" s="41"/>
      <c r="AC154" s="41"/>
    </row>
    <row r="155" ht="15.75" customHeight="1">
      <c r="W155" s="41"/>
      <c r="X155" s="41"/>
      <c r="Y155" s="41"/>
      <c r="Z155" s="41"/>
      <c r="AA155" s="41"/>
      <c r="AB155" s="41"/>
      <c r="AC155" s="41"/>
    </row>
    <row r="156" ht="15.75" customHeight="1">
      <c r="W156" s="41"/>
      <c r="X156" s="41"/>
      <c r="Y156" s="41"/>
      <c r="Z156" s="41"/>
      <c r="AA156" s="41"/>
      <c r="AB156" s="41"/>
      <c r="AC156" s="41"/>
    </row>
    <row r="157" ht="15.75" customHeight="1">
      <c r="W157" s="41"/>
      <c r="X157" s="41"/>
      <c r="Y157" s="41"/>
      <c r="Z157" s="41"/>
      <c r="AA157" s="41"/>
      <c r="AB157" s="41"/>
      <c r="AC157" s="41"/>
    </row>
    <row r="158" ht="15.75" customHeight="1">
      <c r="W158" s="41"/>
      <c r="X158" s="41"/>
      <c r="Y158" s="41"/>
      <c r="Z158" s="41"/>
      <c r="AA158" s="41"/>
      <c r="AB158" s="41"/>
      <c r="AC158" s="41"/>
    </row>
    <row r="159" ht="15.75" customHeight="1">
      <c r="W159" s="41"/>
      <c r="X159" s="41"/>
      <c r="Y159" s="41"/>
      <c r="Z159" s="41"/>
      <c r="AA159" s="41"/>
      <c r="AB159" s="41"/>
      <c r="AC159" s="41"/>
    </row>
    <row r="160" ht="15.75" customHeight="1">
      <c r="W160" s="41"/>
      <c r="X160" s="41"/>
      <c r="Y160" s="41"/>
      <c r="Z160" s="41"/>
      <c r="AA160" s="41"/>
      <c r="AB160" s="41"/>
      <c r="AC160" s="41"/>
    </row>
    <row r="161" ht="15.75" customHeight="1">
      <c r="W161" s="41"/>
      <c r="X161" s="41"/>
      <c r="Y161" s="41"/>
      <c r="Z161" s="41"/>
      <c r="AA161" s="41"/>
      <c r="AB161" s="41"/>
      <c r="AC161" s="41"/>
    </row>
    <row r="162" ht="15.75" customHeight="1">
      <c r="W162" s="41"/>
      <c r="X162" s="41"/>
      <c r="Y162" s="41"/>
      <c r="Z162" s="41"/>
      <c r="AA162" s="41"/>
      <c r="AB162" s="41"/>
      <c r="AC162" s="41"/>
    </row>
    <row r="163" ht="15.75" customHeight="1">
      <c r="W163" s="41"/>
      <c r="X163" s="41"/>
      <c r="Y163" s="41"/>
      <c r="Z163" s="41"/>
      <c r="AA163" s="41"/>
      <c r="AB163" s="41"/>
      <c r="AC163" s="41"/>
    </row>
    <row r="164" ht="15.75" customHeight="1">
      <c r="W164" s="41"/>
      <c r="X164" s="41"/>
      <c r="Y164" s="41"/>
      <c r="Z164" s="41"/>
      <c r="AA164" s="41"/>
      <c r="AB164" s="41"/>
      <c r="AC164" s="41"/>
    </row>
    <row r="165" ht="15.75" customHeight="1">
      <c r="W165" s="41"/>
      <c r="X165" s="41"/>
      <c r="Y165" s="41"/>
      <c r="Z165" s="41"/>
      <c r="AA165" s="41"/>
      <c r="AB165" s="41"/>
      <c r="AC165" s="41"/>
    </row>
    <row r="166" ht="15.75" customHeight="1">
      <c r="W166" s="41"/>
      <c r="X166" s="41"/>
      <c r="Y166" s="41"/>
      <c r="Z166" s="41"/>
      <c r="AA166" s="41"/>
      <c r="AB166" s="41"/>
      <c r="AC166" s="41"/>
    </row>
    <row r="167" ht="15.75" customHeight="1">
      <c r="W167" s="41"/>
      <c r="X167" s="41"/>
      <c r="Y167" s="41"/>
      <c r="Z167" s="41"/>
      <c r="AA167" s="41"/>
      <c r="AB167" s="41"/>
      <c r="AC167" s="41"/>
    </row>
    <row r="168" ht="15.75" customHeight="1">
      <c r="W168" s="41"/>
      <c r="X168" s="41"/>
      <c r="Y168" s="41"/>
      <c r="Z168" s="41"/>
      <c r="AA168" s="41"/>
      <c r="AB168" s="41"/>
      <c r="AC168" s="41"/>
    </row>
    <row r="169" ht="15.75" customHeight="1">
      <c r="W169" s="41"/>
      <c r="X169" s="41"/>
      <c r="Y169" s="41"/>
      <c r="Z169" s="41"/>
      <c r="AA169" s="41"/>
      <c r="AB169" s="41"/>
      <c r="AC169" s="41"/>
    </row>
    <row r="170" ht="15.75" customHeight="1">
      <c r="W170" s="41"/>
      <c r="X170" s="41"/>
      <c r="Y170" s="41"/>
      <c r="Z170" s="41"/>
      <c r="AA170" s="41"/>
      <c r="AB170" s="41"/>
      <c r="AC170" s="41"/>
    </row>
    <row r="171" ht="15.75" customHeight="1">
      <c r="W171" s="41"/>
      <c r="X171" s="41"/>
      <c r="Y171" s="41"/>
      <c r="Z171" s="41"/>
      <c r="AA171" s="41"/>
      <c r="AB171" s="41"/>
      <c r="AC171" s="41"/>
    </row>
    <row r="172" ht="15.75" customHeight="1">
      <c r="W172" s="41"/>
      <c r="X172" s="41"/>
      <c r="Y172" s="41"/>
      <c r="Z172" s="41"/>
      <c r="AA172" s="41"/>
      <c r="AB172" s="41"/>
      <c r="AC172" s="41"/>
    </row>
    <row r="173" ht="15.75" customHeight="1">
      <c r="W173" s="41"/>
      <c r="X173" s="41"/>
      <c r="Y173" s="41"/>
      <c r="Z173" s="41"/>
      <c r="AA173" s="41"/>
      <c r="AB173" s="41"/>
      <c r="AC173" s="41"/>
    </row>
    <row r="174" ht="15.75" customHeight="1">
      <c r="W174" s="41"/>
      <c r="X174" s="41"/>
      <c r="Y174" s="41"/>
      <c r="Z174" s="41"/>
      <c r="AA174" s="41"/>
      <c r="AB174" s="41"/>
      <c r="AC174" s="41"/>
    </row>
    <row r="175" ht="15.75" customHeight="1">
      <c r="W175" s="41"/>
      <c r="X175" s="41"/>
      <c r="Y175" s="41"/>
      <c r="Z175" s="41"/>
      <c r="AA175" s="41"/>
      <c r="AB175" s="41"/>
      <c r="AC175" s="41"/>
    </row>
    <row r="176" ht="15.75" customHeight="1">
      <c r="W176" s="41"/>
      <c r="X176" s="41"/>
      <c r="Y176" s="41"/>
      <c r="Z176" s="41"/>
      <c r="AA176" s="41"/>
      <c r="AB176" s="41"/>
      <c r="AC176" s="41"/>
    </row>
    <row r="177" ht="15.75" customHeight="1">
      <c r="W177" s="41"/>
      <c r="X177" s="41"/>
      <c r="Y177" s="41"/>
      <c r="Z177" s="41"/>
      <c r="AA177" s="41"/>
      <c r="AB177" s="41"/>
      <c r="AC177" s="41"/>
    </row>
    <row r="178" ht="15.75" customHeight="1">
      <c r="W178" s="41"/>
      <c r="X178" s="41"/>
      <c r="Y178" s="41"/>
      <c r="Z178" s="41"/>
      <c r="AA178" s="41"/>
      <c r="AB178" s="41"/>
      <c r="AC178" s="41"/>
    </row>
    <row r="179" ht="15.75" customHeight="1">
      <c r="W179" s="41"/>
      <c r="X179" s="41"/>
      <c r="Y179" s="41"/>
      <c r="Z179" s="41"/>
      <c r="AA179" s="41"/>
      <c r="AB179" s="41"/>
      <c r="AC179" s="41"/>
    </row>
    <row r="180" ht="15.75" customHeight="1">
      <c r="W180" s="41"/>
      <c r="X180" s="41"/>
      <c r="Y180" s="41"/>
      <c r="Z180" s="41"/>
      <c r="AA180" s="41"/>
      <c r="AB180" s="41"/>
      <c r="AC180" s="41"/>
    </row>
    <row r="181" ht="15.75" customHeight="1">
      <c r="W181" s="41"/>
      <c r="X181" s="41"/>
      <c r="Y181" s="41"/>
      <c r="Z181" s="41"/>
      <c r="AA181" s="41"/>
      <c r="AB181" s="41"/>
      <c r="AC181" s="41"/>
    </row>
    <row r="182" ht="15.75" customHeight="1">
      <c r="W182" s="41"/>
      <c r="X182" s="41"/>
      <c r="Y182" s="41"/>
      <c r="Z182" s="41"/>
      <c r="AA182" s="41"/>
      <c r="AB182" s="41"/>
      <c r="AC182" s="41"/>
    </row>
    <row r="183" ht="15.75" customHeight="1">
      <c r="W183" s="41"/>
      <c r="X183" s="41"/>
      <c r="Y183" s="41"/>
      <c r="Z183" s="41"/>
      <c r="AA183" s="41"/>
      <c r="AB183" s="41"/>
      <c r="AC183" s="41"/>
    </row>
    <row r="184" ht="15.75" customHeight="1">
      <c r="W184" s="41"/>
      <c r="X184" s="41"/>
      <c r="Y184" s="41"/>
      <c r="Z184" s="41"/>
      <c r="AA184" s="41"/>
      <c r="AB184" s="41"/>
      <c r="AC184" s="41"/>
    </row>
    <row r="185" ht="15.75" customHeight="1">
      <c r="W185" s="41"/>
      <c r="X185" s="41"/>
      <c r="Y185" s="41"/>
      <c r="Z185" s="41"/>
      <c r="AA185" s="41"/>
      <c r="AB185" s="41"/>
      <c r="AC185" s="41"/>
    </row>
    <row r="186" ht="15.75" customHeight="1">
      <c r="W186" s="41"/>
      <c r="X186" s="41"/>
      <c r="Y186" s="41"/>
      <c r="Z186" s="41"/>
      <c r="AA186" s="41"/>
      <c r="AB186" s="41"/>
      <c r="AC186" s="41"/>
    </row>
    <row r="187" ht="15.75" customHeight="1">
      <c r="W187" s="41"/>
      <c r="X187" s="41"/>
      <c r="Y187" s="41"/>
      <c r="Z187" s="41"/>
      <c r="AA187" s="41"/>
      <c r="AB187" s="41"/>
      <c r="AC187" s="41"/>
    </row>
    <row r="188" ht="15.75" customHeight="1">
      <c r="W188" s="41"/>
      <c r="X188" s="41"/>
      <c r="Y188" s="41"/>
      <c r="Z188" s="41"/>
      <c r="AA188" s="41"/>
      <c r="AB188" s="41"/>
      <c r="AC188" s="41"/>
    </row>
    <row r="189" ht="15.75" customHeight="1">
      <c r="W189" s="41"/>
      <c r="X189" s="41"/>
      <c r="Y189" s="41"/>
      <c r="Z189" s="41"/>
      <c r="AA189" s="41"/>
      <c r="AB189" s="41"/>
      <c r="AC189" s="41"/>
    </row>
    <row r="190" ht="15.75" customHeight="1">
      <c r="W190" s="41"/>
      <c r="X190" s="41"/>
      <c r="Y190" s="41"/>
      <c r="Z190" s="41"/>
      <c r="AA190" s="41"/>
      <c r="AB190" s="41"/>
      <c r="AC190" s="41"/>
    </row>
    <row r="191" ht="15.75" customHeight="1">
      <c r="W191" s="41"/>
      <c r="X191" s="41"/>
      <c r="Y191" s="41"/>
      <c r="Z191" s="41"/>
      <c r="AA191" s="41"/>
      <c r="AB191" s="41"/>
      <c r="AC191" s="41"/>
    </row>
    <row r="192" ht="15.75" customHeight="1">
      <c r="W192" s="41"/>
      <c r="X192" s="41"/>
      <c r="Y192" s="41"/>
      <c r="Z192" s="41"/>
      <c r="AA192" s="41"/>
      <c r="AB192" s="41"/>
      <c r="AC192" s="41"/>
    </row>
    <row r="193" ht="15.75" customHeight="1">
      <c r="W193" s="41"/>
      <c r="X193" s="41"/>
      <c r="Y193" s="41"/>
      <c r="Z193" s="41"/>
      <c r="AA193" s="41"/>
      <c r="AB193" s="41"/>
      <c r="AC193" s="41"/>
    </row>
    <row r="194" ht="15.75" customHeight="1">
      <c r="W194" s="41"/>
      <c r="X194" s="41"/>
      <c r="Y194" s="41"/>
      <c r="Z194" s="41"/>
      <c r="AA194" s="41"/>
      <c r="AB194" s="41"/>
      <c r="AC194" s="41"/>
    </row>
    <row r="195" ht="15.75" customHeight="1">
      <c r="W195" s="41"/>
      <c r="X195" s="41"/>
      <c r="Y195" s="41"/>
      <c r="Z195" s="41"/>
      <c r="AA195" s="41"/>
      <c r="AB195" s="41"/>
      <c r="AC195" s="41"/>
    </row>
    <row r="196" ht="15.75" customHeight="1">
      <c r="W196" s="41"/>
      <c r="X196" s="41"/>
      <c r="Y196" s="41"/>
      <c r="Z196" s="41"/>
      <c r="AA196" s="41"/>
      <c r="AB196" s="41"/>
      <c r="AC196" s="41"/>
    </row>
    <row r="197" ht="15.75" customHeight="1">
      <c r="W197" s="41"/>
      <c r="X197" s="41"/>
      <c r="Y197" s="41"/>
      <c r="Z197" s="41"/>
      <c r="AA197" s="41"/>
      <c r="AB197" s="41"/>
      <c r="AC197" s="41"/>
    </row>
    <row r="198" ht="15.75" customHeight="1">
      <c r="W198" s="41"/>
      <c r="X198" s="41"/>
      <c r="Y198" s="41"/>
      <c r="Z198" s="41"/>
      <c r="AA198" s="41"/>
      <c r="AB198" s="41"/>
      <c r="AC198" s="41"/>
    </row>
    <row r="199" ht="15.75" customHeight="1">
      <c r="W199" s="41"/>
      <c r="X199" s="41"/>
      <c r="Y199" s="41"/>
      <c r="Z199" s="41"/>
      <c r="AA199" s="41"/>
      <c r="AB199" s="41"/>
      <c r="AC199" s="41"/>
    </row>
    <row r="200" ht="15.75" customHeight="1">
      <c r="W200" s="41"/>
      <c r="X200" s="41"/>
      <c r="Y200" s="41"/>
      <c r="Z200" s="41"/>
      <c r="AA200" s="41"/>
      <c r="AB200" s="41"/>
      <c r="AC200" s="41"/>
    </row>
    <row r="201" ht="15.75" customHeight="1">
      <c r="W201" s="41"/>
      <c r="X201" s="41"/>
      <c r="Y201" s="41"/>
      <c r="Z201" s="41"/>
      <c r="AA201" s="41"/>
      <c r="AB201" s="41"/>
      <c r="AC201" s="41"/>
    </row>
    <row r="202" ht="15.75" customHeight="1">
      <c r="W202" s="41"/>
      <c r="X202" s="41"/>
      <c r="Y202" s="41"/>
      <c r="Z202" s="41"/>
      <c r="AA202" s="41"/>
      <c r="AB202" s="41"/>
      <c r="AC202" s="41"/>
    </row>
    <row r="203" ht="15.75" customHeight="1">
      <c r="W203" s="41"/>
      <c r="X203" s="41"/>
      <c r="Y203" s="41"/>
      <c r="Z203" s="41"/>
      <c r="AA203" s="41"/>
      <c r="AB203" s="41"/>
      <c r="AC203" s="41"/>
    </row>
    <row r="204" ht="15.75" customHeight="1">
      <c r="W204" s="41"/>
      <c r="X204" s="41"/>
      <c r="Y204" s="41"/>
      <c r="Z204" s="41"/>
      <c r="AA204" s="41"/>
      <c r="AB204" s="41"/>
      <c r="AC204" s="41"/>
    </row>
    <row r="205" ht="15.75" customHeight="1">
      <c r="W205" s="41"/>
      <c r="X205" s="41"/>
      <c r="Y205" s="41"/>
      <c r="Z205" s="41"/>
      <c r="AA205" s="41"/>
      <c r="AB205" s="41"/>
      <c r="AC205" s="41"/>
    </row>
    <row r="206" ht="15.75" customHeight="1">
      <c r="W206" s="41"/>
      <c r="X206" s="41"/>
      <c r="Y206" s="41"/>
      <c r="Z206" s="41"/>
      <c r="AA206" s="41"/>
      <c r="AB206" s="41"/>
      <c r="AC206" s="41"/>
    </row>
    <row r="207" ht="15.75" customHeight="1">
      <c r="W207" s="41"/>
      <c r="X207" s="41"/>
      <c r="Y207" s="41"/>
      <c r="Z207" s="41"/>
      <c r="AA207" s="41"/>
      <c r="AB207" s="41"/>
      <c r="AC207" s="41"/>
    </row>
    <row r="208" ht="15.75" customHeight="1">
      <c r="W208" s="41"/>
      <c r="X208" s="41"/>
      <c r="Y208" s="41"/>
      <c r="Z208" s="41"/>
      <c r="AA208" s="41"/>
      <c r="AB208" s="41"/>
      <c r="AC208" s="41"/>
    </row>
    <row r="209" ht="15.75" customHeight="1">
      <c r="W209" s="41"/>
      <c r="X209" s="41"/>
      <c r="Y209" s="41"/>
      <c r="Z209" s="41"/>
      <c r="AA209" s="41"/>
      <c r="AB209" s="41"/>
      <c r="AC209" s="41"/>
    </row>
    <row r="210" ht="15.75" customHeight="1">
      <c r="W210" s="41"/>
      <c r="X210" s="41"/>
      <c r="Y210" s="41"/>
      <c r="Z210" s="41"/>
      <c r="AA210" s="41"/>
      <c r="AB210" s="41"/>
      <c r="AC210" s="41"/>
    </row>
    <row r="211" ht="15.75" customHeight="1">
      <c r="W211" s="41"/>
      <c r="X211" s="41"/>
      <c r="Y211" s="41"/>
      <c r="Z211" s="41"/>
      <c r="AA211" s="41"/>
      <c r="AB211" s="41"/>
      <c r="AC211" s="41"/>
    </row>
    <row r="212" ht="15.75" customHeight="1">
      <c r="W212" s="41"/>
      <c r="X212" s="41"/>
      <c r="Y212" s="41"/>
      <c r="Z212" s="41"/>
      <c r="AA212" s="41"/>
      <c r="AB212" s="41"/>
      <c r="AC212" s="41"/>
    </row>
    <row r="213" ht="15.75" customHeight="1">
      <c r="W213" s="41"/>
      <c r="X213" s="41"/>
      <c r="Y213" s="41"/>
      <c r="Z213" s="41"/>
      <c r="AA213" s="41"/>
      <c r="AB213" s="41"/>
      <c r="AC213" s="41"/>
    </row>
    <row r="214" ht="15.75" customHeight="1">
      <c r="W214" s="41"/>
      <c r="X214" s="41"/>
      <c r="Y214" s="41"/>
      <c r="Z214" s="41"/>
      <c r="AA214" s="41"/>
      <c r="AB214" s="41"/>
      <c r="AC214" s="41"/>
    </row>
    <row r="215" ht="15.75" customHeight="1">
      <c r="W215" s="41"/>
      <c r="X215" s="41"/>
      <c r="Y215" s="41"/>
      <c r="Z215" s="41"/>
      <c r="AA215" s="41"/>
      <c r="AB215" s="41"/>
      <c r="AC215" s="41"/>
    </row>
    <row r="216" ht="15.75" customHeight="1">
      <c r="W216" s="41"/>
      <c r="X216" s="41"/>
      <c r="Y216" s="41"/>
      <c r="Z216" s="41"/>
      <c r="AA216" s="41"/>
      <c r="AB216" s="41"/>
      <c r="AC216" s="41"/>
    </row>
    <row r="217" ht="15.75" customHeight="1">
      <c r="W217" s="41"/>
      <c r="X217" s="41"/>
      <c r="Y217" s="41"/>
      <c r="Z217" s="41"/>
      <c r="AA217" s="41"/>
      <c r="AB217" s="41"/>
      <c r="AC217" s="41"/>
    </row>
    <row r="218" ht="15.75" customHeight="1">
      <c r="W218" s="41"/>
      <c r="X218" s="41"/>
      <c r="Y218" s="41"/>
      <c r="Z218" s="41"/>
      <c r="AA218" s="41"/>
      <c r="AB218" s="41"/>
      <c r="AC218" s="41"/>
    </row>
    <row r="219" ht="15.75" customHeight="1">
      <c r="W219" s="41"/>
      <c r="X219" s="41"/>
      <c r="Y219" s="41"/>
      <c r="Z219" s="41"/>
      <c r="AA219" s="41"/>
      <c r="AB219" s="41"/>
      <c r="AC219" s="41"/>
    </row>
    <row r="220" ht="15.75" customHeight="1">
      <c r="W220" s="41"/>
      <c r="X220" s="41"/>
      <c r="Y220" s="41"/>
      <c r="Z220" s="41"/>
      <c r="AA220" s="41"/>
      <c r="AB220" s="41"/>
      <c r="AC220" s="41"/>
    </row>
    <row r="221" ht="15.75" customHeight="1">
      <c r="W221" s="41"/>
      <c r="X221" s="41"/>
      <c r="Y221" s="41"/>
      <c r="Z221" s="41"/>
      <c r="AA221" s="41"/>
      <c r="AB221" s="41"/>
      <c r="AC221" s="41"/>
    </row>
    <row r="222" ht="15.75" customHeight="1">
      <c r="W222" s="41"/>
      <c r="X222" s="41"/>
      <c r="Y222" s="41"/>
      <c r="Z222" s="41"/>
      <c r="AA222" s="41"/>
      <c r="AB222" s="41"/>
      <c r="AC222" s="41"/>
    </row>
    <row r="223" ht="15.75" customHeight="1">
      <c r="W223" s="41"/>
      <c r="X223" s="41"/>
      <c r="Y223" s="41"/>
      <c r="Z223" s="41"/>
      <c r="AA223" s="41"/>
      <c r="AB223" s="41"/>
      <c r="AC223" s="41"/>
    </row>
    <row r="224" ht="15.75" customHeight="1">
      <c r="W224" s="41"/>
      <c r="X224" s="41"/>
      <c r="Y224" s="41"/>
      <c r="Z224" s="41"/>
      <c r="AA224" s="41"/>
      <c r="AB224" s="41"/>
      <c r="AC224" s="41"/>
    </row>
    <row r="225" ht="15.75" customHeight="1">
      <c r="W225" s="41"/>
      <c r="X225" s="41"/>
      <c r="Y225" s="41"/>
      <c r="Z225" s="41"/>
      <c r="AA225" s="41"/>
      <c r="AB225" s="41"/>
      <c r="AC225" s="41"/>
    </row>
    <row r="226" ht="15.75" customHeight="1">
      <c r="W226" s="41"/>
      <c r="X226" s="41"/>
      <c r="Y226" s="41"/>
      <c r="Z226" s="41"/>
      <c r="AA226" s="41"/>
      <c r="AB226" s="41"/>
      <c r="AC226" s="41"/>
    </row>
    <row r="227" ht="15.75" customHeight="1">
      <c r="W227" s="41"/>
      <c r="X227" s="41"/>
      <c r="Y227" s="41"/>
      <c r="Z227" s="41"/>
      <c r="AA227" s="41"/>
      <c r="AB227" s="41"/>
      <c r="AC227" s="41"/>
    </row>
    <row r="228" ht="15.75" customHeight="1">
      <c r="W228" s="41"/>
      <c r="X228" s="41"/>
      <c r="Y228" s="41"/>
      <c r="Z228" s="41"/>
      <c r="AA228" s="41"/>
      <c r="AB228" s="41"/>
      <c r="AC228" s="41"/>
    </row>
    <row r="229" ht="15.75" customHeight="1">
      <c r="W229" s="41"/>
      <c r="X229" s="41"/>
      <c r="Y229" s="41"/>
      <c r="Z229" s="41"/>
      <c r="AA229" s="41"/>
      <c r="AB229" s="41"/>
      <c r="AC229" s="41"/>
    </row>
    <row r="230" ht="15.75" customHeight="1">
      <c r="W230" s="41"/>
      <c r="X230" s="41"/>
      <c r="Y230" s="41"/>
      <c r="Z230" s="41"/>
      <c r="AA230" s="41"/>
      <c r="AB230" s="41"/>
      <c r="AC230" s="41"/>
    </row>
    <row r="231" ht="15.75" customHeight="1">
      <c r="W231" s="41"/>
      <c r="X231" s="41"/>
      <c r="Y231" s="41"/>
      <c r="Z231" s="41"/>
      <c r="AA231" s="41"/>
      <c r="AB231" s="41"/>
      <c r="AC231" s="41"/>
    </row>
    <row r="232" ht="15.75" customHeight="1">
      <c r="W232" s="41"/>
      <c r="X232" s="41"/>
      <c r="Y232" s="41"/>
      <c r="Z232" s="41"/>
      <c r="AA232" s="41"/>
      <c r="AB232" s="41"/>
      <c r="AC232" s="41"/>
    </row>
    <row r="233" ht="15.75" customHeight="1">
      <c r="W233" s="41"/>
      <c r="X233" s="41"/>
      <c r="Y233" s="41"/>
      <c r="Z233" s="41"/>
      <c r="AA233" s="41"/>
      <c r="AB233" s="41"/>
      <c r="AC233" s="41"/>
    </row>
    <row r="234" ht="15.75" customHeight="1">
      <c r="W234" s="41"/>
      <c r="X234" s="41"/>
      <c r="Y234" s="41"/>
      <c r="Z234" s="41"/>
      <c r="AA234" s="41"/>
      <c r="AB234" s="41"/>
      <c r="AC234" s="41"/>
    </row>
    <row r="235" ht="15.75" customHeight="1">
      <c r="W235" s="41"/>
      <c r="X235" s="41"/>
      <c r="Y235" s="41"/>
      <c r="Z235" s="41"/>
      <c r="AA235" s="41"/>
      <c r="AB235" s="41"/>
      <c r="AC235" s="41"/>
    </row>
    <row r="236" ht="15.75" customHeight="1">
      <c r="W236" s="41"/>
      <c r="X236" s="41"/>
      <c r="Y236" s="41"/>
      <c r="Z236" s="41"/>
      <c r="AA236" s="41"/>
      <c r="AB236" s="41"/>
      <c r="AC236" s="41"/>
    </row>
    <row r="237" ht="15.75" customHeight="1">
      <c r="W237" s="41"/>
      <c r="X237" s="41"/>
      <c r="Y237" s="41"/>
      <c r="Z237" s="41"/>
      <c r="AA237" s="41"/>
      <c r="AB237" s="41"/>
      <c r="AC237" s="41"/>
    </row>
    <row r="238" ht="15.75" customHeight="1">
      <c r="W238" s="41"/>
      <c r="X238" s="41"/>
      <c r="Y238" s="41"/>
      <c r="Z238" s="41"/>
      <c r="AA238" s="41"/>
      <c r="AB238" s="41"/>
      <c r="AC238" s="41"/>
    </row>
    <row r="239" ht="15.75" customHeight="1">
      <c r="W239" s="41"/>
      <c r="X239" s="41"/>
      <c r="Y239" s="41"/>
      <c r="Z239" s="41"/>
      <c r="AA239" s="41"/>
      <c r="AB239" s="41"/>
      <c r="AC239" s="41"/>
    </row>
    <row r="240" ht="15.75" customHeight="1">
      <c r="W240" s="41"/>
      <c r="X240" s="41"/>
      <c r="Y240" s="41"/>
      <c r="Z240" s="41"/>
      <c r="AA240" s="41"/>
      <c r="AB240" s="41"/>
      <c r="AC240" s="41"/>
    </row>
    <row r="241" ht="15.75" customHeight="1">
      <c r="W241" s="41"/>
      <c r="X241" s="41"/>
      <c r="Y241" s="41"/>
      <c r="Z241" s="41"/>
      <c r="AA241" s="41"/>
      <c r="AB241" s="41"/>
      <c r="AC241" s="41"/>
    </row>
    <row r="242" ht="15.75" customHeight="1">
      <c r="W242" s="41"/>
      <c r="X242" s="41"/>
      <c r="Y242" s="41"/>
      <c r="Z242" s="41"/>
      <c r="AA242" s="41"/>
      <c r="AB242" s="41"/>
      <c r="AC242" s="41"/>
    </row>
    <row r="243" ht="15.75" customHeight="1">
      <c r="W243" s="41"/>
      <c r="X243" s="41"/>
      <c r="Y243" s="41"/>
      <c r="Z243" s="41"/>
      <c r="AA243" s="41"/>
      <c r="AB243" s="41"/>
      <c r="AC243" s="41"/>
    </row>
    <row r="244" ht="15.75" customHeight="1">
      <c r="W244" s="41"/>
      <c r="X244" s="41"/>
      <c r="Y244" s="41"/>
      <c r="Z244" s="41"/>
      <c r="AA244" s="41"/>
      <c r="AB244" s="41"/>
      <c r="AC244" s="41"/>
    </row>
    <row r="245" ht="15.75" customHeight="1">
      <c r="W245" s="41"/>
      <c r="X245" s="41"/>
      <c r="Y245" s="41"/>
      <c r="Z245" s="41"/>
      <c r="AA245" s="41"/>
      <c r="AB245" s="41"/>
      <c r="AC245" s="41"/>
    </row>
    <row r="246" ht="15.75" customHeight="1">
      <c r="W246" s="41"/>
      <c r="X246" s="41"/>
      <c r="Y246" s="41"/>
      <c r="Z246" s="41"/>
      <c r="AA246" s="41"/>
      <c r="AB246" s="41"/>
      <c r="AC246" s="41"/>
    </row>
    <row r="247" ht="15.75" customHeight="1">
      <c r="W247" s="41"/>
      <c r="X247" s="41"/>
      <c r="Y247" s="41"/>
      <c r="Z247" s="41"/>
      <c r="AA247" s="41"/>
      <c r="AB247" s="41"/>
      <c r="AC247" s="41"/>
    </row>
    <row r="248" ht="15.75" customHeight="1">
      <c r="W248" s="41"/>
      <c r="X248" s="41"/>
      <c r="Y248" s="41"/>
      <c r="Z248" s="41"/>
      <c r="AA248" s="41"/>
      <c r="AB248" s="41"/>
      <c r="AC248" s="41"/>
    </row>
    <row r="249" ht="15.75" customHeight="1">
      <c r="W249" s="41"/>
      <c r="X249" s="41"/>
      <c r="Y249" s="41"/>
      <c r="Z249" s="41"/>
      <c r="AA249" s="41"/>
      <c r="AB249" s="41"/>
      <c r="AC249" s="41"/>
    </row>
    <row r="250" ht="15.75" customHeight="1">
      <c r="W250" s="41"/>
      <c r="X250" s="41"/>
      <c r="Y250" s="41"/>
      <c r="Z250" s="41"/>
      <c r="AA250" s="41"/>
      <c r="AB250" s="41"/>
      <c r="AC250" s="41"/>
    </row>
    <row r="251" ht="15.75" customHeight="1">
      <c r="W251" s="41"/>
      <c r="X251" s="41"/>
      <c r="Y251" s="41"/>
      <c r="Z251" s="41"/>
      <c r="AA251" s="41"/>
      <c r="AB251" s="41"/>
      <c r="AC251" s="41"/>
    </row>
    <row r="252" ht="15.75" customHeight="1">
      <c r="W252" s="41"/>
      <c r="X252" s="41"/>
      <c r="Y252" s="41"/>
      <c r="Z252" s="41"/>
      <c r="AA252" s="41"/>
      <c r="AB252" s="41"/>
      <c r="AC252" s="41"/>
    </row>
    <row r="253" ht="15.75" customHeight="1">
      <c r="W253" s="41"/>
      <c r="X253" s="41"/>
      <c r="Y253" s="41"/>
      <c r="Z253" s="41"/>
      <c r="AA253" s="41"/>
      <c r="AB253" s="41"/>
      <c r="AC253" s="41"/>
    </row>
    <row r="254" ht="15.75" customHeight="1">
      <c r="W254" s="41"/>
      <c r="X254" s="41"/>
      <c r="Y254" s="41"/>
      <c r="Z254" s="41"/>
      <c r="AA254" s="41"/>
      <c r="AB254" s="41"/>
      <c r="AC254" s="41"/>
    </row>
    <row r="255" ht="15.75" customHeight="1">
      <c r="W255" s="41"/>
      <c r="X255" s="41"/>
      <c r="Y255" s="41"/>
      <c r="Z255" s="41"/>
      <c r="AA255" s="41"/>
      <c r="AB255" s="41"/>
      <c r="AC255" s="41"/>
    </row>
    <row r="256" ht="15.75" customHeight="1">
      <c r="W256" s="41"/>
      <c r="X256" s="41"/>
      <c r="Y256" s="41"/>
      <c r="Z256" s="41"/>
      <c r="AA256" s="41"/>
      <c r="AB256" s="41"/>
      <c r="AC256" s="41"/>
    </row>
    <row r="257" ht="15.75" customHeight="1">
      <c r="W257" s="41"/>
      <c r="X257" s="41"/>
      <c r="Y257" s="41"/>
      <c r="Z257" s="41"/>
      <c r="AA257" s="41"/>
      <c r="AB257" s="41"/>
      <c r="AC257" s="41"/>
    </row>
    <row r="258" ht="15.75" customHeight="1">
      <c r="W258" s="41"/>
      <c r="X258" s="41"/>
      <c r="Y258" s="41"/>
      <c r="Z258" s="41"/>
      <c r="AA258" s="41"/>
      <c r="AB258" s="41"/>
      <c r="AC258" s="41"/>
    </row>
    <row r="259" ht="15.75" customHeight="1">
      <c r="W259" s="41"/>
      <c r="X259" s="41"/>
      <c r="Y259" s="41"/>
      <c r="Z259" s="41"/>
      <c r="AA259" s="41"/>
      <c r="AB259" s="41"/>
      <c r="AC259" s="41"/>
    </row>
    <row r="260" ht="15.75" customHeight="1">
      <c r="W260" s="41"/>
      <c r="X260" s="41"/>
      <c r="Y260" s="41"/>
      <c r="Z260" s="41"/>
      <c r="AA260" s="41"/>
      <c r="AB260" s="41"/>
      <c r="AC260" s="41"/>
    </row>
    <row r="261" ht="15.75" customHeight="1">
      <c r="W261" s="41"/>
      <c r="X261" s="41"/>
      <c r="Y261" s="41"/>
      <c r="Z261" s="41"/>
      <c r="AA261" s="41"/>
      <c r="AB261" s="41"/>
      <c r="AC261" s="41"/>
    </row>
    <row r="262" ht="15.75" customHeight="1">
      <c r="W262" s="41"/>
      <c r="X262" s="41"/>
      <c r="Y262" s="41"/>
      <c r="Z262" s="41"/>
      <c r="AA262" s="41"/>
      <c r="AB262" s="41"/>
      <c r="AC262" s="41"/>
    </row>
    <row r="263" ht="15.75" customHeight="1">
      <c r="W263" s="41"/>
      <c r="X263" s="41"/>
      <c r="Y263" s="41"/>
      <c r="Z263" s="41"/>
      <c r="AA263" s="41"/>
      <c r="AB263" s="41"/>
      <c r="AC263" s="41"/>
    </row>
    <row r="264" ht="15.75" customHeight="1">
      <c r="W264" s="41"/>
      <c r="X264" s="41"/>
      <c r="Y264" s="41"/>
      <c r="Z264" s="41"/>
      <c r="AA264" s="41"/>
      <c r="AB264" s="41"/>
      <c r="AC264" s="41"/>
    </row>
    <row r="265" ht="15.75" customHeight="1">
      <c r="W265" s="41"/>
      <c r="X265" s="41"/>
      <c r="Y265" s="41"/>
      <c r="Z265" s="41"/>
      <c r="AA265" s="41"/>
      <c r="AB265" s="41"/>
      <c r="AC265" s="41"/>
    </row>
    <row r="266" ht="15.75" customHeight="1">
      <c r="W266" s="41"/>
      <c r="X266" s="41"/>
      <c r="Y266" s="41"/>
      <c r="Z266" s="41"/>
      <c r="AA266" s="41"/>
      <c r="AB266" s="41"/>
      <c r="AC266" s="41"/>
    </row>
    <row r="267" ht="15.75" customHeight="1">
      <c r="W267" s="41"/>
      <c r="X267" s="41"/>
      <c r="Y267" s="41"/>
      <c r="Z267" s="41"/>
      <c r="AA267" s="41"/>
      <c r="AB267" s="41"/>
      <c r="AC267" s="41"/>
    </row>
    <row r="268" ht="15.75" customHeight="1">
      <c r="W268" s="41"/>
      <c r="X268" s="41"/>
      <c r="Y268" s="41"/>
      <c r="Z268" s="41"/>
      <c r="AA268" s="41"/>
      <c r="AB268" s="41"/>
      <c r="AC268" s="41"/>
    </row>
    <row r="269" ht="15.75" customHeight="1">
      <c r="W269" s="41"/>
      <c r="X269" s="41"/>
      <c r="Y269" s="41"/>
      <c r="Z269" s="41"/>
      <c r="AA269" s="41"/>
      <c r="AB269" s="41"/>
      <c r="AC269" s="41"/>
    </row>
    <row r="270" ht="15.75" customHeight="1">
      <c r="W270" s="41"/>
      <c r="X270" s="41"/>
      <c r="Y270" s="41"/>
      <c r="Z270" s="41"/>
      <c r="AA270" s="41"/>
      <c r="AB270" s="41"/>
      <c r="AC270" s="41"/>
    </row>
    <row r="271" ht="15.75" customHeight="1">
      <c r="W271" s="41"/>
      <c r="X271" s="41"/>
      <c r="Y271" s="41"/>
      <c r="Z271" s="41"/>
      <c r="AA271" s="41"/>
      <c r="AB271" s="41"/>
      <c r="AC271" s="41"/>
    </row>
    <row r="272" ht="15.75" customHeight="1">
      <c r="W272" s="41"/>
      <c r="X272" s="41"/>
      <c r="Y272" s="41"/>
      <c r="Z272" s="41"/>
      <c r="AA272" s="41"/>
      <c r="AB272" s="41"/>
      <c r="AC272" s="41"/>
    </row>
    <row r="273" ht="15.75" customHeight="1">
      <c r="W273" s="41"/>
      <c r="X273" s="41"/>
      <c r="Y273" s="41"/>
      <c r="Z273" s="41"/>
      <c r="AA273" s="41"/>
      <c r="AB273" s="41"/>
      <c r="AC273" s="41"/>
    </row>
    <row r="274" ht="15.75" customHeight="1">
      <c r="W274" s="41"/>
      <c r="X274" s="41"/>
      <c r="Y274" s="41"/>
      <c r="Z274" s="41"/>
      <c r="AA274" s="41"/>
      <c r="AB274" s="41"/>
      <c r="AC274" s="41"/>
    </row>
    <row r="275" ht="15.75" customHeight="1">
      <c r="W275" s="41"/>
      <c r="X275" s="41"/>
      <c r="Y275" s="41"/>
      <c r="Z275" s="41"/>
      <c r="AA275" s="41"/>
      <c r="AB275" s="41"/>
      <c r="AC275" s="41"/>
    </row>
    <row r="276" ht="15.75" customHeight="1">
      <c r="W276" s="41"/>
      <c r="X276" s="41"/>
      <c r="Y276" s="41"/>
      <c r="Z276" s="41"/>
      <c r="AA276" s="41"/>
      <c r="AB276" s="41"/>
      <c r="AC276" s="41"/>
    </row>
    <row r="277" ht="15.75" customHeight="1">
      <c r="W277" s="41"/>
      <c r="X277" s="41"/>
      <c r="Y277" s="41"/>
      <c r="Z277" s="41"/>
      <c r="AA277" s="41"/>
      <c r="AB277" s="41"/>
      <c r="AC277" s="41"/>
    </row>
    <row r="278" ht="15.75" customHeight="1">
      <c r="W278" s="41"/>
      <c r="X278" s="41"/>
      <c r="Y278" s="41"/>
      <c r="Z278" s="41"/>
      <c r="AA278" s="41"/>
      <c r="AB278" s="41"/>
      <c r="AC278" s="41"/>
    </row>
    <row r="279" ht="15.75" customHeight="1">
      <c r="W279" s="41"/>
      <c r="X279" s="41"/>
      <c r="Y279" s="41"/>
      <c r="Z279" s="41"/>
      <c r="AA279" s="41"/>
      <c r="AB279" s="41"/>
      <c r="AC279" s="41"/>
    </row>
    <row r="280" ht="15.75" customHeight="1">
      <c r="W280" s="41"/>
      <c r="X280" s="41"/>
      <c r="Y280" s="41"/>
      <c r="Z280" s="41"/>
      <c r="AA280" s="41"/>
      <c r="AB280" s="41"/>
      <c r="AC280" s="41"/>
    </row>
    <row r="281" ht="15.75" customHeight="1">
      <c r="W281" s="41"/>
      <c r="X281" s="41"/>
      <c r="Y281" s="41"/>
      <c r="Z281" s="41"/>
      <c r="AA281" s="41"/>
      <c r="AB281" s="41"/>
      <c r="AC281" s="41"/>
    </row>
    <row r="282" ht="15.75" customHeight="1">
      <c r="W282" s="41"/>
      <c r="X282" s="41"/>
      <c r="Y282" s="41"/>
      <c r="Z282" s="41"/>
      <c r="AA282" s="41"/>
      <c r="AB282" s="41"/>
      <c r="AC282" s="41"/>
    </row>
    <row r="283" ht="15.75" customHeight="1">
      <c r="W283" s="41"/>
      <c r="X283" s="41"/>
      <c r="Y283" s="41"/>
      <c r="Z283" s="41"/>
      <c r="AA283" s="41"/>
      <c r="AB283" s="41"/>
      <c r="AC283" s="41"/>
    </row>
    <row r="284" ht="15.75" customHeight="1">
      <c r="W284" s="41"/>
      <c r="X284" s="41"/>
      <c r="Y284" s="41"/>
      <c r="Z284" s="41"/>
      <c r="AA284" s="41"/>
      <c r="AB284" s="41"/>
      <c r="AC284" s="41"/>
    </row>
    <row r="285" ht="15.75" customHeight="1">
      <c r="W285" s="41"/>
      <c r="X285" s="41"/>
      <c r="Y285" s="41"/>
      <c r="Z285" s="41"/>
      <c r="AA285" s="41"/>
      <c r="AB285" s="41"/>
      <c r="AC285" s="41"/>
    </row>
    <row r="286" ht="15.75" customHeight="1">
      <c r="W286" s="41"/>
      <c r="X286" s="41"/>
      <c r="Y286" s="41"/>
      <c r="Z286" s="41"/>
      <c r="AA286" s="41"/>
      <c r="AB286" s="41"/>
      <c r="AC286" s="41"/>
    </row>
    <row r="287" ht="15.75" customHeight="1">
      <c r="W287" s="41"/>
      <c r="X287" s="41"/>
      <c r="Y287" s="41"/>
      <c r="Z287" s="41"/>
      <c r="AA287" s="41"/>
      <c r="AB287" s="41"/>
      <c r="AC287" s="41"/>
    </row>
    <row r="288" ht="15.75" customHeight="1">
      <c r="W288" s="41"/>
      <c r="X288" s="41"/>
      <c r="Y288" s="41"/>
      <c r="Z288" s="41"/>
      <c r="AA288" s="41"/>
      <c r="AB288" s="41"/>
      <c r="AC288" s="41"/>
    </row>
    <row r="289" ht="15.75" customHeight="1">
      <c r="W289" s="41"/>
      <c r="X289" s="41"/>
      <c r="Y289" s="41"/>
      <c r="Z289" s="41"/>
      <c r="AA289" s="41"/>
      <c r="AB289" s="41"/>
      <c r="AC289" s="41"/>
    </row>
    <row r="290" ht="15.75" customHeight="1">
      <c r="W290" s="41"/>
      <c r="X290" s="41"/>
      <c r="Y290" s="41"/>
      <c r="Z290" s="41"/>
      <c r="AA290" s="41"/>
      <c r="AB290" s="41"/>
      <c r="AC290" s="41"/>
    </row>
    <row r="291" ht="15.75" customHeight="1">
      <c r="W291" s="41"/>
      <c r="X291" s="41"/>
      <c r="Y291" s="41"/>
      <c r="Z291" s="41"/>
      <c r="AA291" s="41"/>
      <c r="AB291" s="41"/>
      <c r="AC291" s="41"/>
    </row>
    <row r="292" ht="15.75" customHeight="1">
      <c r="W292" s="41"/>
      <c r="X292" s="41"/>
      <c r="Y292" s="41"/>
      <c r="Z292" s="41"/>
      <c r="AA292" s="41"/>
      <c r="AB292" s="41"/>
      <c r="AC292" s="41"/>
    </row>
    <row r="293" ht="15.75" customHeight="1">
      <c r="W293" s="41"/>
      <c r="X293" s="41"/>
      <c r="Y293" s="41"/>
      <c r="Z293" s="41"/>
      <c r="AA293" s="41"/>
      <c r="AB293" s="41"/>
      <c r="AC293" s="41"/>
    </row>
    <row r="294" ht="15.75" customHeight="1">
      <c r="W294" s="41"/>
      <c r="X294" s="41"/>
      <c r="Y294" s="41"/>
      <c r="Z294" s="41"/>
      <c r="AA294" s="41"/>
      <c r="AB294" s="41"/>
      <c r="AC294" s="41"/>
    </row>
    <row r="295" ht="15.75" customHeight="1">
      <c r="W295" s="41"/>
      <c r="X295" s="41"/>
      <c r="Y295" s="41"/>
      <c r="Z295" s="41"/>
      <c r="AA295" s="41"/>
      <c r="AB295" s="41"/>
      <c r="AC295" s="41"/>
    </row>
    <row r="296" ht="15.75" customHeight="1">
      <c r="W296" s="41"/>
      <c r="X296" s="41"/>
      <c r="Y296" s="41"/>
      <c r="Z296" s="41"/>
      <c r="AA296" s="41"/>
      <c r="AB296" s="41"/>
      <c r="AC296" s="41"/>
    </row>
    <row r="297" ht="15.75" customHeight="1">
      <c r="W297" s="41"/>
      <c r="X297" s="41"/>
      <c r="Y297" s="41"/>
      <c r="Z297" s="41"/>
      <c r="AA297" s="41"/>
      <c r="AB297" s="41"/>
      <c r="AC297" s="41"/>
    </row>
    <row r="298" ht="15.75" customHeight="1">
      <c r="W298" s="41"/>
      <c r="X298" s="41"/>
      <c r="Y298" s="41"/>
      <c r="Z298" s="41"/>
      <c r="AA298" s="41"/>
      <c r="AB298" s="41"/>
      <c r="AC298" s="41"/>
    </row>
    <row r="299" ht="15.75" customHeight="1">
      <c r="W299" s="41"/>
      <c r="X299" s="41"/>
      <c r="Y299" s="41"/>
      <c r="Z299" s="41"/>
      <c r="AA299" s="41"/>
      <c r="AB299" s="41"/>
      <c r="AC299" s="41"/>
    </row>
    <row r="300" ht="15.75" customHeight="1">
      <c r="W300" s="41"/>
      <c r="X300" s="41"/>
      <c r="Y300" s="41"/>
      <c r="Z300" s="41"/>
      <c r="AA300" s="41"/>
      <c r="AB300" s="41"/>
      <c r="AC300" s="41"/>
    </row>
    <row r="301" ht="15.75" customHeight="1">
      <c r="W301" s="41"/>
      <c r="X301" s="41"/>
      <c r="Y301" s="41"/>
      <c r="Z301" s="41"/>
      <c r="AA301" s="41"/>
      <c r="AB301" s="41"/>
      <c r="AC301" s="41"/>
    </row>
    <row r="302" ht="15.75" customHeight="1">
      <c r="W302" s="41"/>
      <c r="X302" s="41"/>
      <c r="Y302" s="41"/>
      <c r="Z302" s="41"/>
      <c r="AA302" s="41"/>
      <c r="AB302" s="41"/>
      <c r="AC302" s="41"/>
    </row>
    <row r="303" ht="15.75" customHeight="1">
      <c r="W303" s="41"/>
      <c r="X303" s="41"/>
      <c r="Y303" s="41"/>
      <c r="Z303" s="41"/>
      <c r="AA303" s="41"/>
      <c r="AB303" s="41"/>
      <c r="AC303" s="41"/>
    </row>
    <row r="304" ht="15.75" customHeight="1">
      <c r="W304" s="41"/>
      <c r="X304" s="41"/>
      <c r="Y304" s="41"/>
      <c r="Z304" s="41"/>
      <c r="AA304" s="41"/>
      <c r="AB304" s="41"/>
      <c r="AC304" s="41"/>
    </row>
    <row r="305" ht="15.75" customHeight="1">
      <c r="W305" s="41"/>
      <c r="X305" s="41"/>
      <c r="Y305" s="41"/>
      <c r="Z305" s="41"/>
      <c r="AA305" s="41"/>
      <c r="AB305" s="41"/>
      <c r="AC305" s="41"/>
    </row>
    <row r="306" ht="15.75" customHeight="1">
      <c r="W306" s="41"/>
      <c r="X306" s="41"/>
      <c r="Y306" s="41"/>
      <c r="Z306" s="41"/>
      <c r="AA306" s="41"/>
      <c r="AB306" s="41"/>
      <c r="AC306" s="41"/>
    </row>
    <row r="307" ht="15.75" customHeight="1">
      <c r="W307" s="41"/>
      <c r="X307" s="41"/>
      <c r="Y307" s="41"/>
      <c r="Z307" s="41"/>
      <c r="AA307" s="41"/>
      <c r="AB307" s="41"/>
      <c r="AC307" s="41"/>
    </row>
    <row r="308" ht="15.75" customHeight="1">
      <c r="W308" s="41"/>
      <c r="X308" s="41"/>
      <c r="Y308" s="41"/>
      <c r="Z308" s="41"/>
      <c r="AA308" s="41"/>
      <c r="AB308" s="41"/>
      <c r="AC308" s="41"/>
    </row>
    <row r="309" ht="15.75" customHeight="1">
      <c r="W309" s="41"/>
      <c r="X309" s="41"/>
      <c r="Y309" s="41"/>
      <c r="Z309" s="41"/>
      <c r="AA309" s="41"/>
      <c r="AB309" s="41"/>
      <c r="AC309" s="41"/>
    </row>
    <row r="310" ht="15.75" customHeight="1">
      <c r="W310" s="41"/>
      <c r="X310" s="41"/>
      <c r="Y310" s="41"/>
      <c r="Z310" s="41"/>
      <c r="AA310" s="41"/>
      <c r="AB310" s="41"/>
      <c r="AC310" s="41"/>
    </row>
    <row r="311" ht="15.75" customHeight="1">
      <c r="W311" s="41"/>
      <c r="X311" s="41"/>
      <c r="Y311" s="41"/>
      <c r="Z311" s="41"/>
      <c r="AA311" s="41"/>
      <c r="AB311" s="41"/>
      <c r="AC311" s="41"/>
    </row>
    <row r="312" ht="15.75" customHeight="1">
      <c r="W312" s="41"/>
      <c r="X312" s="41"/>
      <c r="Y312" s="41"/>
      <c r="Z312" s="41"/>
      <c r="AA312" s="41"/>
      <c r="AB312" s="41"/>
      <c r="AC312" s="41"/>
    </row>
    <row r="313" ht="15.75" customHeight="1">
      <c r="W313" s="41"/>
      <c r="X313" s="41"/>
      <c r="Y313" s="41"/>
      <c r="Z313" s="41"/>
      <c r="AA313" s="41"/>
      <c r="AB313" s="41"/>
      <c r="AC313" s="41"/>
    </row>
    <row r="314" ht="15.75" customHeight="1">
      <c r="W314" s="41"/>
      <c r="X314" s="41"/>
      <c r="Y314" s="41"/>
      <c r="Z314" s="41"/>
      <c r="AA314" s="41"/>
      <c r="AB314" s="41"/>
      <c r="AC314" s="41"/>
    </row>
    <row r="315" ht="15.75" customHeight="1">
      <c r="W315" s="41"/>
      <c r="X315" s="41"/>
      <c r="Y315" s="41"/>
      <c r="Z315" s="41"/>
      <c r="AA315" s="41"/>
      <c r="AB315" s="41"/>
      <c r="AC315" s="41"/>
    </row>
    <row r="316" ht="15.75" customHeight="1">
      <c r="W316" s="41"/>
      <c r="X316" s="41"/>
      <c r="Y316" s="41"/>
      <c r="Z316" s="41"/>
      <c r="AA316" s="41"/>
      <c r="AB316" s="41"/>
      <c r="AC316" s="41"/>
    </row>
    <row r="317" ht="15.75" customHeight="1">
      <c r="W317" s="41"/>
      <c r="X317" s="41"/>
      <c r="Y317" s="41"/>
      <c r="Z317" s="41"/>
      <c r="AA317" s="41"/>
      <c r="AB317" s="41"/>
      <c r="AC317" s="41"/>
    </row>
    <row r="318" ht="15.75" customHeight="1">
      <c r="W318" s="41"/>
      <c r="X318" s="41"/>
      <c r="Y318" s="41"/>
      <c r="Z318" s="41"/>
      <c r="AA318" s="41"/>
      <c r="AB318" s="41"/>
      <c r="AC318" s="41"/>
    </row>
    <row r="319" ht="15.75" customHeight="1">
      <c r="W319" s="41"/>
      <c r="X319" s="41"/>
      <c r="Y319" s="41"/>
      <c r="Z319" s="41"/>
      <c r="AA319" s="41"/>
      <c r="AB319" s="41"/>
      <c r="AC319" s="41"/>
    </row>
    <row r="320" ht="15.75" customHeight="1">
      <c r="W320" s="41"/>
      <c r="X320" s="41"/>
      <c r="Y320" s="41"/>
      <c r="Z320" s="41"/>
      <c r="AA320" s="41"/>
      <c r="AB320" s="41"/>
      <c r="AC320" s="41"/>
    </row>
    <row r="321" ht="15.75" customHeight="1">
      <c r="W321" s="41"/>
      <c r="X321" s="41"/>
      <c r="Y321" s="41"/>
      <c r="Z321" s="41"/>
      <c r="AA321" s="41"/>
      <c r="AB321" s="41"/>
      <c r="AC321" s="41"/>
    </row>
    <row r="322" ht="15.75" customHeight="1">
      <c r="W322" s="41"/>
      <c r="X322" s="41"/>
      <c r="Y322" s="41"/>
      <c r="Z322" s="41"/>
      <c r="AA322" s="41"/>
      <c r="AB322" s="41"/>
      <c r="AC322" s="41"/>
    </row>
    <row r="323" ht="15.75" customHeight="1">
      <c r="W323" s="41"/>
      <c r="X323" s="41"/>
      <c r="Y323" s="41"/>
      <c r="Z323" s="41"/>
      <c r="AA323" s="41"/>
      <c r="AB323" s="41"/>
      <c r="AC323" s="41"/>
    </row>
    <row r="324" ht="15.75" customHeight="1">
      <c r="W324" s="41"/>
      <c r="X324" s="41"/>
      <c r="Y324" s="41"/>
      <c r="Z324" s="41"/>
      <c r="AA324" s="41"/>
      <c r="AB324" s="41"/>
      <c r="AC324" s="41"/>
    </row>
    <row r="325" ht="15.75" customHeight="1">
      <c r="W325" s="41"/>
      <c r="X325" s="41"/>
      <c r="Y325" s="41"/>
      <c r="Z325" s="41"/>
      <c r="AA325" s="41"/>
      <c r="AB325" s="41"/>
      <c r="AC325" s="41"/>
    </row>
    <row r="326" ht="15.75" customHeight="1">
      <c r="W326" s="41"/>
      <c r="X326" s="41"/>
      <c r="Y326" s="41"/>
      <c r="Z326" s="41"/>
      <c r="AA326" s="41"/>
      <c r="AB326" s="41"/>
      <c r="AC326" s="41"/>
    </row>
    <row r="327" ht="15.75" customHeight="1">
      <c r="W327" s="41"/>
      <c r="X327" s="41"/>
      <c r="Y327" s="41"/>
      <c r="Z327" s="41"/>
      <c r="AA327" s="41"/>
      <c r="AB327" s="41"/>
      <c r="AC327" s="41"/>
    </row>
    <row r="328" ht="15.75" customHeight="1">
      <c r="W328" s="41"/>
      <c r="X328" s="41"/>
      <c r="Y328" s="41"/>
      <c r="Z328" s="41"/>
      <c r="AA328" s="41"/>
      <c r="AB328" s="41"/>
      <c r="AC328" s="41"/>
    </row>
    <row r="329" ht="15.75" customHeight="1">
      <c r="W329" s="41"/>
      <c r="X329" s="41"/>
      <c r="Y329" s="41"/>
      <c r="Z329" s="41"/>
      <c r="AA329" s="41"/>
      <c r="AB329" s="41"/>
      <c r="AC329" s="41"/>
    </row>
    <row r="330" ht="15.75" customHeight="1">
      <c r="W330" s="41"/>
      <c r="X330" s="41"/>
      <c r="Y330" s="41"/>
      <c r="Z330" s="41"/>
      <c r="AA330" s="41"/>
      <c r="AB330" s="41"/>
      <c r="AC330" s="41"/>
    </row>
    <row r="331" ht="15.75" customHeight="1">
      <c r="W331" s="41"/>
      <c r="X331" s="41"/>
      <c r="Y331" s="41"/>
      <c r="Z331" s="41"/>
      <c r="AA331" s="41"/>
      <c r="AB331" s="41"/>
      <c r="AC331" s="41"/>
    </row>
    <row r="332" ht="15.75" customHeight="1">
      <c r="W332" s="41"/>
      <c r="X332" s="41"/>
      <c r="Y332" s="41"/>
      <c r="Z332" s="41"/>
      <c r="AA332" s="41"/>
      <c r="AB332" s="41"/>
      <c r="AC332" s="41"/>
    </row>
    <row r="333" ht="15.75" customHeight="1">
      <c r="W333" s="41"/>
      <c r="X333" s="41"/>
      <c r="Y333" s="41"/>
      <c r="Z333" s="41"/>
      <c r="AA333" s="41"/>
      <c r="AB333" s="41"/>
      <c r="AC333" s="41"/>
    </row>
    <row r="334" ht="15.75" customHeight="1">
      <c r="W334" s="41"/>
      <c r="X334" s="41"/>
      <c r="Y334" s="41"/>
      <c r="Z334" s="41"/>
      <c r="AA334" s="41"/>
      <c r="AB334" s="41"/>
      <c r="AC334" s="41"/>
    </row>
    <row r="335" ht="15.75" customHeight="1">
      <c r="W335" s="41"/>
      <c r="X335" s="41"/>
      <c r="Y335" s="41"/>
      <c r="Z335" s="41"/>
      <c r="AA335" s="41"/>
      <c r="AB335" s="41"/>
      <c r="AC335" s="41"/>
    </row>
    <row r="336" ht="15.75" customHeight="1">
      <c r="W336" s="41"/>
      <c r="X336" s="41"/>
      <c r="Y336" s="41"/>
      <c r="Z336" s="41"/>
      <c r="AA336" s="41"/>
      <c r="AB336" s="41"/>
      <c r="AC336" s="41"/>
    </row>
    <row r="337" ht="15.75" customHeight="1">
      <c r="W337" s="41"/>
      <c r="X337" s="41"/>
      <c r="Y337" s="41"/>
      <c r="Z337" s="41"/>
      <c r="AA337" s="41"/>
      <c r="AB337" s="41"/>
      <c r="AC337" s="41"/>
    </row>
    <row r="338" ht="15.75" customHeight="1">
      <c r="W338" s="41"/>
      <c r="X338" s="41"/>
      <c r="Y338" s="41"/>
      <c r="Z338" s="41"/>
      <c r="AA338" s="41"/>
      <c r="AB338" s="41"/>
      <c r="AC338" s="41"/>
    </row>
    <row r="339" ht="15.75" customHeight="1">
      <c r="W339" s="41"/>
      <c r="X339" s="41"/>
      <c r="Y339" s="41"/>
      <c r="Z339" s="41"/>
      <c r="AA339" s="41"/>
      <c r="AB339" s="41"/>
      <c r="AC339" s="41"/>
    </row>
    <row r="340" ht="15.75" customHeight="1">
      <c r="W340" s="41"/>
      <c r="X340" s="41"/>
      <c r="Y340" s="41"/>
      <c r="Z340" s="41"/>
      <c r="AA340" s="41"/>
      <c r="AB340" s="41"/>
      <c r="AC340" s="41"/>
    </row>
    <row r="341" ht="15.75" customHeight="1">
      <c r="W341" s="41"/>
      <c r="X341" s="41"/>
      <c r="Y341" s="41"/>
      <c r="Z341" s="41"/>
      <c r="AA341" s="41"/>
      <c r="AB341" s="41"/>
      <c r="AC341" s="41"/>
    </row>
    <row r="342" ht="15.75" customHeight="1">
      <c r="W342" s="41"/>
      <c r="X342" s="41"/>
      <c r="Y342" s="41"/>
      <c r="Z342" s="41"/>
      <c r="AA342" s="41"/>
      <c r="AB342" s="41"/>
      <c r="AC342" s="41"/>
    </row>
    <row r="343" ht="15.75" customHeight="1">
      <c r="W343" s="41"/>
      <c r="X343" s="41"/>
      <c r="Y343" s="41"/>
      <c r="Z343" s="41"/>
      <c r="AA343" s="41"/>
      <c r="AB343" s="41"/>
      <c r="AC343" s="41"/>
    </row>
    <row r="344" ht="15.75" customHeight="1">
      <c r="W344" s="41"/>
      <c r="X344" s="41"/>
      <c r="Y344" s="41"/>
      <c r="Z344" s="41"/>
      <c r="AA344" s="41"/>
      <c r="AB344" s="41"/>
      <c r="AC344" s="41"/>
    </row>
    <row r="345" ht="15.75" customHeight="1">
      <c r="W345" s="41"/>
      <c r="X345" s="41"/>
      <c r="Y345" s="41"/>
      <c r="Z345" s="41"/>
      <c r="AA345" s="41"/>
      <c r="AB345" s="41"/>
      <c r="AC345" s="41"/>
    </row>
    <row r="346" ht="15.75" customHeight="1">
      <c r="W346" s="41"/>
      <c r="X346" s="41"/>
      <c r="Y346" s="41"/>
      <c r="Z346" s="41"/>
      <c r="AA346" s="41"/>
      <c r="AB346" s="41"/>
      <c r="AC346" s="41"/>
    </row>
    <row r="347" ht="15.75" customHeight="1">
      <c r="W347" s="41"/>
      <c r="X347" s="41"/>
      <c r="Y347" s="41"/>
      <c r="Z347" s="41"/>
      <c r="AA347" s="41"/>
      <c r="AB347" s="41"/>
      <c r="AC347" s="41"/>
    </row>
    <row r="348" ht="15.75" customHeight="1">
      <c r="W348" s="41"/>
      <c r="X348" s="41"/>
      <c r="Y348" s="41"/>
      <c r="Z348" s="41"/>
      <c r="AA348" s="41"/>
      <c r="AB348" s="41"/>
      <c r="AC348" s="41"/>
    </row>
    <row r="349" ht="15.75" customHeight="1">
      <c r="W349" s="41"/>
      <c r="X349" s="41"/>
      <c r="Y349" s="41"/>
      <c r="Z349" s="41"/>
      <c r="AA349" s="41"/>
      <c r="AB349" s="41"/>
      <c r="AC349" s="41"/>
    </row>
    <row r="350" ht="15.75" customHeight="1">
      <c r="W350" s="41"/>
      <c r="X350" s="41"/>
      <c r="Y350" s="41"/>
      <c r="Z350" s="41"/>
      <c r="AA350" s="41"/>
      <c r="AB350" s="41"/>
      <c r="AC350" s="41"/>
    </row>
    <row r="351" ht="15.75" customHeight="1">
      <c r="W351" s="41"/>
      <c r="X351" s="41"/>
      <c r="Y351" s="41"/>
      <c r="Z351" s="41"/>
      <c r="AA351" s="41"/>
      <c r="AB351" s="41"/>
      <c r="AC351" s="41"/>
    </row>
    <row r="352" ht="15.75" customHeight="1">
      <c r="W352" s="41"/>
      <c r="X352" s="41"/>
      <c r="Y352" s="41"/>
      <c r="Z352" s="41"/>
      <c r="AA352" s="41"/>
      <c r="AB352" s="41"/>
      <c r="AC352" s="41"/>
    </row>
    <row r="353" ht="15.75" customHeight="1">
      <c r="W353" s="41"/>
      <c r="X353" s="41"/>
      <c r="Y353" s="41"/>
      <c r="Z353" s="41"/>
      <c r="AA353" s="41"/>
      <c r="AB353" s="41"/>
      <c r="AC353" s="41"/>
    </row>
    <row r="354" ht="15.75" customHeight="1">
      <c r="W354" s="41"/>
      <c r="X354" s="41"/>
      <c r="Y354" s="41"/>
      <c r="Z354" s="41"/>
      <c r="AA354" s="41"/>
      <c r="AB354" s="41"/>
      <c r="AC354" s="41"/>
    </row>
    <row r="355" ht="15.75" customHeight="1">
      <c r="W355" s="41"/>
      <c r="X355" s="41"/>
      <c r="Y355" s="41"/>
      <c r="Z355" s="41"/>
      <c r="AA355" s="41"/>
      <c r="AB355" s="41"/>
      <c r="AC355" s="41"/>
    </row>
    <row r="356" ht="15.75" customHeight="1">
      <c r="W356" s="41"/>
      <c r="X356" s="41"/>
      <c r="Y356" s="41"/>
      <c r="Z356" s="41"/>
      <c r="AA356" s="41"/>
      <c r="AB356" s="41"/>
      <c r="AC356" s="41"/>
    </row>
    <row r="357" ht="15.75" customHeight="1">
      <c r="W357" s="41"/>
      <c r="X357" s="41"/>
      <c r="Y357" s="41"/>
      <c r="Z357" s="41"/>
      <c r="AA357" s="41"/>
      <c r="AB357" s="41"/>
      <c r="AC357" s="41"/>
    </row>
    <row r="358" ht="15.75" customHeight="1">
      <c r="W358" s="41"/>
      <c r="X358" s="41"/>
      <c r="Y358" s="41"/>
      <c r="Z358" s="41"/>
      <c r="AA358" s="41"/>
      <c r="AB358" s="41"/>
      <c r="AC358" s="41"/>
    </row>
    <row r="359" ht="15.75" customHeight="1">
      <c r="W359" s="41"/>
      <c r="X359" s="41"/>
      <c r="Y359" s="41"/>
      <c r="Z359" s="41"/>
      <c r="AA359" s="41"/>
      <c r="AB359" s="41"/>
      <c r="AC359" s="41"/>
    </row>
    <row r="360" ht="15.75" customHeight="1">
      <c r="W360" s="41"/>
      <c r="X360" s="41"/>
      <c r="Y360" s="41"/>
      <c r="Z360" s="41"/>
      <c r="AA360" s="41"/>
      <c r="AB360" s="41"/>
      <c r="AC360" s="41"/>
    </row>
    <row r="361" ht="15.75" customHeight="1">
      <c r="W361" s="41"/>
      <c r="X361" s="41"/>
      <c r="Y361" s="41"/>
      <c r="Z361" s="41"/>
      <c r="AA361" s="41"/>
      <c r="AB361" s="41"/>
      <c r="AC361" s="41"/>
    </row>
    <row r="362" ht="15.75" customHeight="1">
      <c r="W362" s="41"/>
      <c r="X362" s="41"/>
      <c r="Y362" s="41"/>
      <c r="Z362" s="41"/>
      <c r="AA362" s="41"/>
      <c r="AB362" s="41"/>
      <c r="AC362" s="41"/>
    </row>
    <row r="363" ht="15.75" customHeight="1">
      <c r="W363" s="41"/>
      <c r="X363" s="41"/>
      <c r="Y363" s="41"/>
      <c r="Z363" s="41"/>
      <c r="AA363" s="41"/>
      <c r="AB363" s="41"/>
      <c r="AC363" s="41"/>
    </row>
    <row r="364" ht="15.75" customHeight="1">
      <c r="W364" s="41"/>
      <c r="X364" s="41"/>
      <c r="Y364" s="41"/>
      <c r="Z364" s="41"/>
      <c r="AA364" s="41"/>
      <c r="AB364" s="41"/>
      <c r="AC364" s="41"/>
    </row>
    <row r="365" ht="15.75" customHeight="1">
      <c r="W365" s="41"/>
      <c r="X365" s="41"/>
      <c r="Y365" s="41"/>
      <c r="Z365" s="41"/>
      <c r="AA365" s="41"/>
      <c r="AB365" s="41"/>
      <c r="AC365" s="41"/>
    </row>
    <row r="366" ht="15.75" customHeight="1">
      <c r="W366" s="41"/>
      <c r="X366" s="41"/>
      <c r="Y366" s="41"/>
      <c r="Z366" s="41"/>
      <c r="AA366" s="41"/>
      <c r="AB366" s="41"/>
      <c r="AC366" s="41"/>
    </row>
    <row r="367" ht="15.75" customHeight="1">
      <c r="W367" s="41"/>
      <c r="X367" s="41"/>
      <c r="Y367" s="41"/>
      <c r="Z367" s="41"/>
      <c r="AA367" s="41"/>
      <c r="AB367" s="41"/>
      <c r="AC367" s="41"/>
    </row>
    <row r="368" ht="15.75" customHeight="1">
      <c r="W368" s="41"/>
      <c r="X368" s="41"/>
      <c r="Y368" s="41"/>
      <c r="Z368" s="41"/>
      <c r="AA368" s="41"/>
      <c r="AB368" s="41"/>
      <c r="AC368" s="41"/>
    </row>
    <row r="369" ht="15.75" customHeight="1">
      <c r="W369" s="41"/>
      <c r="X369" s="41"/>
      <c r="Y369" s="41"/>
      <c r="Z369" s="41"/>
      <c r="AA369" s="41"/>
      <c r="AB369" s="41"/>
      <c r="AC369" s="41"/>
    </row>
    <row r="370" ht="15.75" customHeight="1">
      <c r="W370" s="41"/>
      <c r="X370" s="41"/>
      <c r="Y370" s="41"/>
      <c r="Z370" s="41"/>
      <c r="AA370" s="41"/>
      <c r="AB370" s="41"/>
      <c r="AC370" s="41"/>
    </row>
    <row r="371" ht="15.75" customHeight="1">
      <c r="W371" s="41"/>
      <c r="X371" s="41"/>
      <c r="Y371" s="41"/>
      <c r="Z371" s="41"/>
      <c r="AA371" s="41"/>
      <c r="AB371" s="41"/>
      <c r="AC371" s="41"/>
    </row>
    <row r="372" ht="15.75" customHeight="1">
      <c r="W372" s="41"/>
      <c r="X372" s="41"/>
      <c r="Y372" s="41"/>
      <c r="Z372" s="41"/>
      <c r="AA372" s="41"/>
      <c r="AB372" s="41"/>
      <c r="AC372" s="41"/>
    </row>
    <row r="373" ht="15.75" customHeight="1">
      <c r="W373" s="41"/>
      <c r="X373" s="41"/>
      <c r="Y373" s="41"/>
      <c r="Z373" s="41"/>
      <c r="AA373" s="41"/>
      <c r="AB373" s="41"/>
      <c r="AC373" s="41"/>
    </row>
    <row r="374" ht="15.75" customHeight="1">
      <c r="W374" s="41"/>
      <c r="X374" s="41"/>
      <c r="Y374" s="41"/>
      <c r="Z374" s="41"/>
      <c r="AA374" s="41"/>
      <c r="AB374" s="41"/>
      <c r="AC374" s="41"/>
    </row>
    <row r="375" ht="15.75" customHeight="1">
      <c r="W375" s="41"/>
      <c r="X375" s="41"/>
      <c r="Y375" s="41"/>
      <c r="Z375" s="41"/>
      <c r="AA375" s="41"/>
      <c r="AB375" s="41"/>
      <c r="AC375" s="41"/>
    </row>
    <row r="376" ht="15.75" customHeight="1">
      <c r="W376" s="41"/>
      <c r="X376" s="41"/>
      <c r="Y376" s="41"/>
      <c r="Z376" s="41"/>
      <c r="AA376" s="41"/>
      <c r="AB376" s="41"/>
      <c r="AC376" s="41"/>
    </row>
    <row r="377" ht="15.75" customHeight="1">
      <c r="W377" s="41"/>
      <c r="X377" s="41"/>
      <c r="Y377" s="41"/>
      <c r="Z377" s="41"/>
      <c r="AA377" s="41"/>
      <c r="AB377" s="41"/>
      <c r="AC377" s="41"/>
    </row>
    <row r="378" ht="15.75" customHeight="1">
      <c r="W378" s="41"/>
      <c r="X378" s="41"/>
      <c r="Y378" s="41"/>
      <c r="Z378" s="41"/>
      <c r="AA378" s="41"/>
      <c r="AB378" s="41"/>
      <c r="AC378" s="41"/>
    </row>
    <row r="379" ht="15.75" customHeight="1">
      <c r="W379" s="41"/>
      <c r="X379" s="41"/>
      <c r="Y379" s="41"/>
      <c r="Z379" s="41"/>
      <c r="AA379" s="41"/>
      <c r="AB379" s="41"/>
      <c r="AC379" s="41"/>
    </row>
    <row r="380" ht="15.75" customHeight="1">
      <c r="W380" s="41"/>
      <c r="X380" s="41"/>
      <c r="Y380" s="41"/>
      <c r="Z380" s="41"/>
      <c r="AA380" s="41"/>
      <c r="AB380" s="41"/>
      <c r="AC380" s="41"/>
    </row>
    <row r="381" ht="15.75" customHeight="1">
      <c r="W381" s="41"/>
      <c r="X381" s="41"/>
      <c r="Y381" s="41"/>
      <c r="Z381" s="41"/>
      <c r="AA381" s="41"/>
      <c r="AB381" s="41"/>
      <c r="AC381" s="41"/>
    </row>
    <row r="382" ht="15.75" customHeight="1">
      <c r="W382" s="41"/>
      <c r="X382" s="41"/>
      <c r="Y382" s="41"/>
      <c r="Z382" s="41"/>
      <c r="AA382" s="41"/>
      <c r="AB382" s="41"/>
      <c r="AC382" s="41"/>
    </row>
    <row r="383" ht="15.75" customHeight="1">
      <c r="W383" s="41"/>
      <c r="X383" s="41"/>
      <c r="Y383" s="41"/>
      <c r="Z383" s="41"/>
      <c r="AA383" s="41"/>
      <c r="AB383" s="41"/>
      <c r="AC383" s="41"/>
    </row>
    <row r="384" ht="15.75" customHeight="1">
      <c r="W384" s="41"/>
      <c r="X384" s="41"/>
      <c r="Y384" s="41"/>
      <c r="Z384" s="41"/>
      <c r="AA384" s="41"/>
      <c r="AB384" s="41"/>
      <c r="AC384" s="41"/>
    </row>
    <row r="385" ht="15.75" customHeight="1">
      <c r="W385" s="41"/>
      <c r="X385" s="41"/>
      <c r="Y385" s="41"/>
      <c r="Z385" s="41"/>
      <c r="AA385" s="41"/>
      <c r="AB385" s="41"/>
      <c r="AC385" s="41"/>
    </row>
    <row r="386" ht="15.75" customHeight="1">
      <c r="W386" s="41"/>
      <c r="X386" s="41"/>
      <c r="Y386" s="41"/>
      <c r="Z386" s="41"/>
      <c r="AA386" s="41"/>
      <c r="AB386" s="41"/>
      <c r="AC386" s="41"/>
    </row>
    <row r="387" ht="15.75" customHeight="1">
      <c r="W387" s="41"/>
      <c r="X387" s="41"/>
      <c r="Y387" s="41"/>
      <c r="Z387" s="41"/>
      <c r="AA387" s="41"/>
      <c r="AB387" s="41"/>
      <c r="AC387" s="41"/>
    </row>
    <row r="388" ht="15.75" customHeight="1">
      <c r="W388" s="41"/>
      <c r="X388" s="41"/>
      <c r="Y388" s="41"/>
      <c r="Z388" s="41"/>
      <c r="AA388" s="41"/>
      <c r="AB388" s="41"/>
      <c r="AC388" s="41"/>
    </row>
    <row r="389" ht="15.75" customHeight="1">
      <c r="W389" s="41"/>
      <c r="X389" s="41"/>
      <c r="Y389" s="41"/>
      <c r="Z389" s="41"/>
      <c r="AA389" s="41"/>
      <c r="AB389" s="41"/>
      <c r="AC389" s="41"/>
    </row>
    <row r="390" ht="15.75" customHeight="1">
      <c r="W390" s="41"/>
      <c r="X390" s="41"/>
      <c r="Y390" s="41"/>
      <c r="Z390" s="41"/>
      <c r="AA390" s="41"/>
      <c r="AB390" s="41"/>
      <c r="AC390" s="41"/>
    </row>
    <row r="391" ht="15.75" customHeight="1">
      <c r="W391" s="41"/>
      <c r="X391" s="41"/>
      <c r="Y391" s="41"/>
      <c r="Z391" s="41"/>
      <c r="AA391" s="41"/>
      <c r="AB391" s="41"/>
      <c r="AC391" s="41"/>
    </row>
    <row r="392" ht="15.75" customHeight="1">
      <c r="W392" s="41"/>
      <c r="X392" s="41"/>
      <c r="Y392" s="41"/>
      <c r="Z392" s="41"/>
      <c r="AA392" s="41"/>
      <c r="AB392" s="41"/>
      <c r="AC392" s="41"/>
    </row>
    <row r="393" ht="15.75" customHeight="1">
      <c r="W393" s="41"/>
      <c r="X393" s="41"/>
      <c r="Y393" s="41"/>
      <c r="Z393" s="41"/>
      <c r="AA393" s="41"/>
      <c r="AB393" s="41"/>
      <c r="AC393" s="41"/>
    </row>
    <row r="394" ht="15.75" customHeight="1">
      <c r="W394" s="41"/>
      <c r="X394" s="41"/>
      <c r="Y394" s="41"/>
      <c r="Z394" s="41"/>
      <c r="AA394" s="41"/>
      <c r="AB394" s="41"/>
      <c r="AC394" s="41"/>
    </row>
    <row r="395" ht="15.75" customHeight="1">
      <c r="W395" s="41"/>
      <c r="X395" s="41"/>
      <c r="Y395" s="41"/>
      <c r="Z395" s="41"/>
      <c r="AA395" s="41"/>
      <c r="AB395" s="41"/>
      <c r="AC395" s="41"/>
    </row>
    <row r="396" ht="15.75" customHeight="1">
      <c r="W396" s="41"/>
      <c r="X396" s="41"/>
      <c r="Y396" s="41"/>
      <c r="Z396" s="41"/>
      <c r="AA396" s="41"/>
      <c r="AB396" s="41"/>
      <c r="AC396" s="41"/>
    </row>
    <row r="397" ht="15.75" customHeight="1">
      <c r="W397" s="41"/>
      <c r="X397" s="41"/>
      <c r="Y397" s="41"/>
      <c r="Z397" s="41"/>
      <c r="AA397" s="41"/>
      <c r="AB397" s="41"/>
      <c r="AC397" s="41"/>
    </row>
    <row r="398" ht="15.75" customHeight="1">
      <c r="W398" s="41"/>
      <c r="X398" s="41"/>
      <c r="Y398" s="41"/>
      <c r="Z398" s="41"/>
      <c r="AA398" s="41"/>
      <c r="AB398" s="41"/>
      <c r="AC398" s="41"/>
    </row>
    <row r="399" ht="15.75" customHeight="1">
      <c r="W399" s="41"/>
      <c r="X399" s="41"/>
      <c r="Y399" s="41"/>
      <c r="Z399" s="41"/>
      <c r="AA399" s="41"/>
      <c r="AB399" s="41"/>
      <c r="AC399" s="41"/>
    </row>
    <row r="400" ht="15.75" customHeight="1">
      <c r="W400" s="41"/>
      <c r="X400" s="41"/>
      <c r="Y400" s="41"/>
      <c r="Z400" s="41"/>
      <c r="AA400" s="41"/>
      <c r="AB400" s="41"/>
      <c r="AC400" s="41"/>
    </row>
    <row r="401" ht="15.75" customHeight="1">
      <c r="W401" s="41"/>
      <c r="X401" s="41"/>
      <c r="Y401" s="41"/>
      <c r="Z401" s="41"/>
      <c r="AA401" s="41"/>
      <c r="AB401" s="41"/>
      <c r="AC401" s="41"/>
    </row>
    <row r="402" ht="15.75" customHeight="1">
      <c r="W402" s="41"/>
      <c r="X402" s="41"/>
      <c r="Y402" s="41"/>
      <c r="Z402" s="41"/>
      <c r="AA402" s="41"/>
      <c r="AB402" s="41"/>
      <c r="AC402" s="41"/>
    </row>
    <row r="403" ht="15.75" customHeight="1">
      <c r="W403" s="41"/>
      <c r="X403" s="41"/>
      <c r="Y403" s="41"/>
      <c r="Z403" s="41"/>
      <c r="AA403" s="41"/>
      <c r="AB403" s="41"/>
      <c r="AC403" s="41"/>
    </row>
    <row r="404" ht="15.75" customHeight="1">
      <c r="W404" s="41"/>
      <c r="X404" s="41"/>
      <c r="Y404" s="41"/>
      <c r="Z404" s="41"/>
      <c r="AA404" s="41"/>
      <c r="AB404" s="41"/>
      <c r="AC404" s="41"/>
    </row>
    <row r="405" ht="15.75" customHeight="1">
      <c r="W405" s="41"/>
      <c r="X405" s="41"/>
      <c r="Y405" s="41"/>
      <c r="Z405" s="41"/>
      <c r="AA405" s="41"/>
      <c r="AB405" s="41"/>
      <c r="AC405" s="41"/>
    </row>
    <row r="406" ht="15.75" customHeight="1">
      <c r="W406" s="41"/>
      <c r="X406" s="41"/>
      <c r="Y406" s="41"/>
      <c r="Z406" s="41"/>
      <c r="AA406" s="41"/>
      <c r="AB406" s="41"/>
      <c r="AC406" s="41"/>
    </row>
    <row r="407" ht="15.75" customHeight="1">
      <c r="W407" s="41"/>
      <c r="X407" s="41"/>
      <c r="Y407" s="41"/>
      <c r="Z407" s="41"/>
      <c r="AA407" s="41"/>
      <c r="AB407" s="41"/>
      <c r="AC407" s="41"/>
    </row>
    <row r="408" ht="15.75" customHeight="1">
      <c r="W408" s="41"/>
      <c r="X408" s="41"/>
      <c r="Y408" s="41"/>
      <c r="Z408" s="41"/>
      <c r="AA408" s="41"/>
      <c r="AB408" s="41"/>
      <c r="AC408" s="41"/>
    </row>
    <row r="409" ht="15.75" customHeight="1">
      <c r="W409" s="41"/>
      <c r="X409" s="41"/>
      <c r="Y409" s="41"/>
      <c r="Z409" s="41"/>
      <c r="AA409" s="41"/>
      <c r="AB409" s="41"/>
      <c r="AC409" s="41"/>
    </row>
    <row r="410" ht="15.75" customHeight="1">
      <c r="W410" s="41"/>
      <c r="X410" s="41"/>
      <c r="Y410" s="41"/>
      <c r="Z410" s="41"/>
      <c r="AA410" s="41"/>
      <c r="AB410" s="41"/>
      <c r="AC410" s="41"/>
    </row>
    <row r="411" ht="15.75" customHeight="1">
      <c r="W411" s="41"/>
      <c r="X411" s="41"/>
      <c r="Y411" s="41"/>
      <c r="Z411" s="41"/>
      <c r="AA411" s="41"/>
      <c r="AB411" s="41"/>
      <c r="AC411" s="41"/>
    </row>
    <row r="412" ht="15.75" customHeight="1">
      <c r="W412" s="41"/>
      <c r="X412" s="41"/>
      <c r="Y412" s="41"/>
      <c r="Z412" s="41"/>
      <c r="AA412" s="41"/>
      <c r="AB412" s="41"/>
      <c r="AC412" s="41"/>
    </row>
    <row r="413" ht="15.75" customHeight="1">
      <c r="W413" s="41"/>
      <c r="X413" s="41"/>
      <c r="Y413" s="41"/>
      <c r="Z413" s="41"/>
      <c r="AA413" s="41"/>
      <c r="AB413" s="41"/>
      <c r="AC413" s="41"/>
    </row>
    <row r="414" ht="15.75" customHeight="1">
      <c r="W414" s="41"/>
      <c r="X414" s="41"/>
      <c r="Y414" s="41"/>
      <c r="Z414" s="41"/>
      <c r="AA414" s="41"/>
      <c r="AB414" s="41"/>
      <c r="AC414" s="41"/>
    </row>
    <row r="415" ht="15.75" customHeight="1">
      <c r="W415" s="41"/>
      <c r="X415" s="41"/>
      <c r="Y415" s="41"/>
      <c r="Z415" s="41"/>
      <c r="AA415" s="41"/>
      <c r="AB415" s="41"/>
      <c r="AC415" s="41"/>
    </row>
    <row r="416" ht="15.75" customHeight="1">
      <c r="W416" s="41"/>
      <c r="X416" s="41"/>
      <c r="Y416" s="41"/>
      <c r="Z416" s="41"/>
      <c r="AA416" s="41"/>
      <c r="AB416" s="41"/>
      <c r="AC416" s="41"/>
    </row>
    <row r="417" ht="15.75" customHeight="1">
      <c r="W417" s="41"/>
      <c r="X417" s="41"/>
      <c r="Y417" s="41"/>
      <c r="Z417" s="41"/>
      <c r="AA417" s="41"/>
      <c r="AB417" s="41"/>
      <c r="AC417" s="41"/>
    </row>
    <row r="418" ht="15.75" customHeight="1">
      <c r="W418" s="41"/>
      <c r="X418" s="41"/>
      <c r="Y418" s="41"/>
      <c r="Z418" s="41"/>
      <c r="AA418" s="41"/>
      <c r="AB418" s="41"/>
      <c r="AC418" s="41"/>
    </row>
    <row r="419" ht="15.75" customHeight="1">
      <c r="W419" s="41"/>
      <c r="X419" s="41"/>
      <c r="Y419" s="41"/>
      <c r="Z419" s="41"/>
      <c r="AA419" s="41"/>
      <c r="AB419" s="41"/>
      <c r="AC419" s="41"/>
    </row>
    <row r="420" ht="15.75" customHeight="1">
      <c r="W420" s="41"/>
      <c r="X420" s="41"/>
      <c r="Y420" s="41"/>
      <c r="Z420" s="41"/>
      <c r="AA420" s="41"/>
      <c r="AB420" s="41"/>
      <c r="AC420" s="41"/>
    </row>
    <row r="421" ht="15.75" customHeight="1">
      <c r="W421" s="41"/>
      <c r="X421" s="41"/>
      <c r="Y421" s="41"/>
      <c r="Z421" s="41"/>
      <c r="AA421" s="41"/>
      <c r="AB421" s="41"/>
      <c r="AC421" s="41"/>
    </row>
    <row r="422" ht="15.75" customHeight="1">
      <c r="W422" s="41"/>
      <c r="X422" s="41"/>
      <c r="Y422" s="41"/>
      <c r="Z422" s="41"/>
      <c r="AA422" s="41"/>
      <c r="AB422" s="41"/>
      <c r="AC422" s="41"/>
    </row>
    <row r="423" ht="15.75" customHeight="1">
      <c r="W423" s="41"/>
      <c r="X423" s="41"/>
      <c r="Y423" s="41"/>
      <c r="Z423" s="41"/>
      <c r="AA423" s="41"/>
      <c r="AB423" s="41"/>
      <c r="AC423" s="41"/>
    </row>
    <row r="424" ht="15.75" customHeight="1">
      <c r="W424" s="41"/>
      <c r="X424" s="41"/>
      <c r="Y424" s="41"/>
      <c r="Z424" s="41"/>
      <c r="AA424" s="41"/>
      <c r="AB424" s="41"/>
      <c r="AC424" s="41"/>
    </row>
    <row r="425" ht="15.75" customHeight="1">
      <c r="W425" s="41"/>
      <c r="X425" s="41"/>
      <c r="Y425" s="41"/>
      <c r="Z425" s="41"/>
      <c r="AA425" s="41"/>
      <c r="AB425" s="41"/>
      <c r="AC425" s="41"/>
    </row>
    <row r="426" ht="15.75" customHeight="1">
      <c r="W426" s="41"/>
      <c r="X426" s="41"/>
      <c r="Y426" s="41"/>
      <c r="Z426" s="41"/>
      <c r="AA426" s="41"/>
      <c r="AB426" s="41"/>
      <c r="AC426" s="41"/>
    </row>
    <row r="427" ht="15.75" customHeight="1">
      <c r="W427" s="41"/>
      <c r="X427" s="41"/>
      <c r="Y427" s="41"/>
      <c r="Z427" s="41"/>
      <c r="AA427" s="41"/>
      <c r="AB427" s="41"/>
      <c r="AC427" s="41"/>
    </row>
    <row r="428" ht="15.75" customHeight="1">
      <c r="W428" s="41"/>
      <c r="X428" s="41"/>
      <c r="Y428" s="41"/>
      <c r="Z428" s="41"/>
      <c r="AA428" s="41"/>
      <c r="AB428" s="41"/>
      <c r="AC428" s="41"/>
    </row>
    <row r="429" ht="15.75" customHeight="1">
      <c r="W429" s="41"/>
      <c r="X429" s="41"/>
      <c r="Y429" s="41"/>
      <c r="Z429" s="41"/>
      <c r="AA429" s="41"/>
      <c r="AB429" s="41"/>
      <c r="AC429" s="41"/>
    </row>
    <row r="430" ht="15.75" customHeight="1">
      <c r="W430" s="41"/>
      <c r="X430" s="41"/>
      <c r="Y430" s="41"/>
      <c r="Z430" s="41"/>
      <c r="AA430" s="41"/>
      <c r="AB430" s="41"/>
      <c r="AC430" s="41"/>
    </row>
    <row r="431" ht="15.75" customHeight="1">
      <c r="W431" s="41"/>
      <c r="X431" s="41"/>
      <c r="Y431" s="41"/>
      <c r="Z431" s="41"/>
      <c r="AA431" s="41"/>
      <c r="AB431" s="41"/>
      <c r="AC431" s="41"/>
    </row>
    <row r="432" ht="15.75" customHeight="1">
      <c r="W432" s="41"/>
      <c r="X432" s="41"/>
      <c r="Y432" s="41"/>
      <c r="Z432" s="41"/>
      <c r="AA432" s="41"/>
      <c r="AB432" s="41"/>
      <c r="AC432" s="41"/>
    </row>
    <row r="433" ht="15.75" customHeight="1">
      <c r="W433" s="41"/>
      <c r="X433" s="41"/>
      <c r="Y433" s="41"/>
      <c r="Z433" s="41"/>
      <c r="AA433" s="41"/>
      <c r="AB433" s="41"/>
      <c r="AC433" s="41"/>
    </row>
    <row r="434" ht="15.75" customHeight="1">
      <c r="W434" s="41"/>
      <c r="X434" s="41"/>
      <c r="Y434" s="41"/>
      <c r="Z434" s="41"/>
      <c r="AA434" s="41"/>
      <c r="AB434" s="41"/>
      <c r="AC434" s="41"/>
    </row>
    <row r="435" ht="15.75" customHeight="1">
      <c r="W435" s="41"/>
      <c r="X435" s="41"/>
      <c r="Y435" s="41"/>
      <c r="Z435" s="41"/>
      <c r="AA435" s="41"/>
      <c r="AB435" s="41"/>
      <c r="AC435" s="41"/>
    </row>
    <row r="436" ht="15.75" customHeight="1">
      <c r="W436" s="41"/>
      <c r="X436" s="41"/>
      <c r="Y436" s="41"/>
      <c r="Z436" s="41"/>
      <c r="AA436" s="41"/>
      <c r="AB436" s="41"/>
      <c r="AC436" s="41"/>
    </row>
    <row r="437" ht="15.75" customHeight="1">
      <c r="W437" s="41"/>
      <c r="X437" s="41"/>
      <c r="Y437" s="41"/>
      <c r="Z437" s="41"/>
      <c r="AA437" s="41"/>
      <c r="AB437" s="41"/>
      <c r="AC437" s="41"/>
    </row>
    <row r="438" ht="15.75" customHeight="1">
      <c r="W438" s="41"/>
      <c r="X438" s="41"/>
      <c r="Y438" s="41"/>
      <c r="Z438" s="41"/>
      <c r="AA438" s="41"/>
      <c r="AB438" s="41"/>
      <c r="AC438" s="41"/>
    </row>
    <row r="439" ht="15.75" customHeight="1">
      <c r="W439" s="41"/>
      <c r="X439" s="41"/>
      <c r="Y439" s="41"/>
      <c r="Z439" s="41"/>
      <c r="AA439" s="41"/>
      <c r="AB439" s="41"/>
      <c r="AC439" s="41"/>
    </row>
    <row r="440" ht="15.75" customHeight="1">
      <c r="W440" s="41"/>
      <c r="X440" s="41"/>
      <c r="Y440" s="41"/>
      <c r="Z440" s="41"/>
      <c r="AA440" s="41"/>
      <c r="AB440" s="41"/>
      <c r="AC440" s="41"/>
    </row>
    <row r="441" ht="15.75" customHeight="1">
      <c r="W441" s="41"/>
      <c r="X441" s="41"/>
      <c r="Y441" s="41"/>
      <c r="Z441" s="41"/>
      <c r="AA441" s="41"/>
      <c r="AB441" s="41"/>
      <c r="AC441" s="41"/>
    </row>
    <row r="442" ht="15.75" customHeight="1">
      <c r="W442" s="41"/>
      <c r="X442" s="41"/>
      <c r="Y442" s="41"/>
      <c r="Z442" s="41"/>
      <c r="AA442" s="41"/>
      <c r="AB442" s="41"/>
      <c r="AC442" s="41"/>
    </row>
    <row r="443" ht="15.75" customHeight="1">
      <c r="W443" s="41"/>
      <c r="X443" s="41"/>
      <c r="Y443" s="41"/>
      <c r="Z443" s="41"/>
      <c r="AA443" s="41"/>
      <c r="AB443" s="41"/>
      <c r="AC443" s="41"/>
    </row>
    <row r="444" ht="15.75" customHeight="1">
      <c r="W444" s="41"/>
      <c r="X444" s="41"/>
      <c r="Y444" s="41"/>
      <c r="Z444" s="41"/>
      <c r="AA444" s="41"/>
      <c r="AB444" s="41"/>
      <c r="AC444" s="41"/>
    </row>
    <row r="445" ht="15.75" customHeight="1">
      <c r="W445" s="41"/>
      <c r="X445" s="41"/>
      <c r="Y445" s="41"/>
      <c r="Z445" s="41"/>
      <c r="AA445" s="41"/>
      <c r="AB445" s="41"/>
      <c r="AC445" s="41"/>
    </row>
    <row r="446" ht="15.75" customHeight="1">
      <c r="W446" s="41"/>
      <c r="X446" s="41"/>
      <c r="Y446" s="41"/>
      <c r="Z446" s="41"/>
      <c r="AA446" s="41"/>
      <c r="AB446" s="41"/>
      <c r="AC446" s="41"/>
    </row>
    <row r="447" ht="15.75" customHeight="1">
      <c r="W447" s="41"/>
      <c r="X447" s="41"/>
      <c r="Y447" s="41"/>
      <c r="Z447" s="41"/>
      <c r="AA447" s="41"/>
      <c r="AB447" s="41"/>
      <c r="AC447" s="41"/>
    </row>
    <row r="448" ht="15.75" customHeight="1">
      <c r="W448" s="41"/>
      <c r="X448" s="41"/>
      <c r="Y448" s="41"/>
      <c r="Z448" s="41"/>
      <c r="AA448" s="41"/>
      <c r="AB448" s="41"/>
      <c r="AC448" s="41"/>
    </row>
    <row r="449" ht="15.75" customHeight="1">
      <c r="W449" s="41"/>
      <c r="X449" s="41"/>
      <c r="Y449" s="41"/>
      <c r="Z449" s="41"/>
      <c r="AA449" s="41"/>
      <c r="AB449" s="41"/>
      <c r="AC449" s="41"/>
    </row>
    <row r="450" ht="15.75" customHeight="1">
      <c r="W450" s="41"/>
      <c r="X450" s="41"/>
      <c r="Y450" s="41"/>
      <c r="Z450" s="41"/>
      <c r="AA450" s="41"/>
      <c r="AB450" s="41"/>
      <c r="AC450" s="41"/>
    </row>
    <row r="451" ht="15.75" customHeight="1">
      <c r="W451" s="41"/>
      <c r="X451" s="41"/>
      <c r="Y451" s="41"/>
      <c r="Z451" s="41"/>
      <c r="AA451" s="41"/>
      <c r="AB451" s="41"/>
      <c r="AC451" s="41"/>
    </row>
    <row r="452" ht="15.75" customHeight="1">
      <c r="W452" s="41"/>
      <c r="X452" s="41"/>
      <c r="Y452" s="41"/>
      <c r="Z452" s="41"/>
      <c r="AA452" s="41"/>
      <c r="AB452" s="41"/>
      <c r="AC452" s="41"/>
    </row>
    <row r="453" ht="15.75" customHeight="1">
      <c r="W453" s="41"/>
      <c r="X453" s="41"/>
      <c r="Y453" s="41"/>
      <c r="Z453" s="41"/>
      <c r="AA453" s="41"/>
      <c r="AB453" s="41"/>
      <c r="AC453" s="41"/>
    </row>
    <row r="454" ht="15.75" customHeight="1">
      <c r="W454" s="41"/>
      <c r="X454" s="41"/>
      <c r="Y454" s="41"/>
      <c r="Z454" s="41"/>
      <c r="AA454" s="41"/>
      <c r="AB454" s="41"/>
      <c r="AC454" s="41"/>
    </row>
    <row r="455" ht="15.75" customHeight="1">
      <c r="W455" s="41"/>
      <c r="X455" s="41"/>
      <c r="Y455" s="41"/>
      <c r="Z455" s="41"/>
      <c r="AA455" s="41"/>
      <c r="AB455" s="41"/>
      <c r="AC455" s="41"/>
    </row>
    <row r="456" ht="15.75" customHeight="1">
      <c r="W456" s="41"/>
      <c r="X456" s="41"/>
      <c r="Y456" s="41"/>
      <c r="Z456" s="41"/>
      <c r="AA456" s="41"/>
      <c r="AB456" s="41"/>
      <c r="AC456" s="41"/>
    </row>
    <row r="457" ht="15.75" customHeight="1">
      <c r="W457" s="41"/>
      <c r="X457" s="41"/>
      <c r="Y457" s="41"/>
      <c r="Z457" s="41"/>
      <c r="AA457" s="41"/>
      <c r="AB457" s="41"/>
      <c r="AC457" s="41"/>
    </row>
    <row r="458" ht="15.75" customHeight="1">
      <c r="W458" s="41"/>
      <c r="X458" s="41"/>
      <c r="Y458" s="41"/>
      <c r="Z458" s="41"/>
      <c r="AA458" s="41"/>
      <c r="AB458" s="41"/>
      <c r="AC458" s="41"/>
    </row>
    <row r="459" ht="15.75" customHeight="1">
      <c r="W459" s="41"/>
      <c r="X459" s="41"/>
      <c r="Y459" s="41"/>
      <c r="Z459" s="41"/>
      <c r="AA459" s="41"/>
      <c r="AB459" s="41"/>
      <c r="AC459" s="41"/>
    </row>
    <row r="460" ht="15.75" customHeight="1">
      <c r="W460" s="41"/>
      <c r="X460" s="41"/>
      <c r="Y460" s="41"/>
      <c r="Z460" s="41"/>
      <c r="AA460" s="41"/>
      <c r="AB460" s="41"/>
      <c r="AC460" s="41"/>
    </row>
    <row r="461" ht="15.75" customHeight="1">
      <c r="W461" s="41"/>
      <c r="X461" s="41"/>
      <c r="Y461" s="41"/>
      <c r="Z461" s="41"/>
      <c r="AA461" s="41"/>
      <c r="AB461" s="41"/>
      <c r="AC461" s="41"/>
    </row>
    <row r="462" ht="15.75" customHeight="1">
      <c r="W462" s="41"/>
      <c r="X462" s="41"/>
      <c r="Y462" s="41"/>
      <c r="Z462" s="41"/>
      <c r="AA462" s="41"/>
      <c r="AB462" s="41"/>
      <c r="AC462" s="41"/>
    </row>
    <row r="463" ht="15.75" customHeight="1">
      <c r="W463" s="41"/>
      <c r="X463" s="41"/>
      <c r="Y463" s="41"/>
      <c r="Z463" s="41"/>
      <c r="AA463" s="41"/>
      <c r="AB463" s="41"/>
      <c r="AC463" s="41"/>
    </row>
    <row r="464" ht="15.75" customHeight="1">
      <c r="W464" s="41"/>
      <c r="X464" s="41"/>
      <c r="Y464" s="41"/>
      <c r="Z464" s="41"/>
      <c r="AA464" s="41"/>
      <c r="AB464" s="41"/>
      <c r="AC464" s="41"/>
    </row>
    <row r="465" ht="15.75" customHeight="1">
      <c r="W465" s="41"/>
      <c r="X465" s="41"/>
      <c r="Y465" s="41"/>
      <c r="Z465" s="41"/>
      <c r="AA465" s="41"/>
      <c r="AB465" s="41"/>
      <c r="AC465" s="41"/>
    </row>
    <row r="466" ht="15.75" customHeight="1">
      <c r="W466" s="41"/>
      <c r="X466" s="41"/>
      <c r="Y466" s="41"/>
      <c r="Z466" s="41"/>
      <c r="AA466" s="41"/>
      <c r="AB466" s="41"/>
      <c r="AC466" s="41"/>
    </row>
    <row r="467" ht="15.75" customHeight="1">
      <c r="W467" s="41"/>
      <c r="X467" s="41"/>
      <c r="Y467" s="41"/>
      <c r="Z467" s="41"/>
      <c r="AA467" s="41"/>
      <c r="AB467" s="41"/>
      <c r="AC467" s="41"/>
    </row>
    <row r="468" ht="15.75" customHeight="1">
      <c r="W468" s="41"/>
      <c r="X468" s="41"/>
      <c r="Y468" s="41"/>
      <c r="Z468" s="41"/>
      <c r="AA468" s="41"/>
      <c r="AB468" s="41"/>
      <c r="AC468" s="41"/>
    </row>
    <row r="469" ht="15.75" customHeight="1">
      <c r="W469" s="41"/>
      <c r="X469" s="41"/>
      <c r="Y469" s="41"/>
      <c r="Z469" s="41"/>
      <c r="AA469" s="41"/>
      <c r="AB469" s="41"/>
      <c r="AC469" s="41"/>
    </row>
    <row r="470" ht="15.75" customHeight="1">
      <c r="W470" s="41"/>
      <c r="X470" s="41"/>
      <c r="Y470" s="41"/>
      <c r="Z470" s="41"/>
      <c r="AA470" s="41"/>
      <c r="AB470" s="41"/>
      <c r="AC470" s="41"/>
    </row>
    <row r="471" ht="15.75" customHeight="1">
      <c r="W471" s="41"/>
      <c r="X471" s="41"/>
      <c r="Y471" s="41"/>
      <c r="Z471" s="41"/>
      <c r="AA471" s="41"/>
      <c r="AB471" s="41"/>
      <c r="AC471" s="41"/>
    </row>
    <row r="472" ht="15.75" customHeight="1">
      <c r="W472" s="41"/>
      <c r="X472" s="41"/>
      <c r="Y472" s="41"/>
      <c r="Z472" s="41"/>
      <c r="AA472" s="41"/>
      <c r="AB472" s="41"/>
      <c r="AC472" s="41"/>
    </row>
    <row r="473" ht="15.75" customHeight="1">
      <c r="W473" s="41"/>
      <c r="X473" s="41"/>
      <c r="Y473" s="41"/>
      <c r="Z473" s="41"/>
      <c r="AA473" s="41"/>
      <c r="AB473" s="41"/>
      <c r="AC473" s="41"/>
    </row>
    <row r="474" ht="15.75" customHeight="1">
      <c r="W474" s="41"/>
      <c r="X474" s="41"/>
      <c r="Y474" s="41"/>
      <c r="Z474" s="41"/>
      <c r="AA474" s="41"/>
      <c r="AB474" s="41"/>
      <c r="AC474" s="41"/>
    </row>
    <row r="475" ht="15.75" customHeight="1">
      <c r="W475" s="41"/>
      <c r="X475" s="41"/>
      <c r="Y475" s="41"/>
      <c r="Z475" s="41"/>
      <c r="AA475" s="41"/>
      <c r="AB475" s="41"/>
      <c r="AC475" s="41"/>
    </row>
    <row r="476" ht="15.75" customHeight="1">
      <c r="W476" s="41"/>
      <c r="X476" s="41"/>
      <c r="Y476" s="41"/>
      <c r="Z476" s="41"/>
      <c r="AA476" s="41"/>
      <c r="AB476" s="41"/>
      <c r="AC476" s="41"/>
    </row>
    <row r="477" ht="15.75" customHeight="1">
      <c r="W477" s="41"/>
      <c r="X477" s="41"/>
      <c r="Y477" s="41"/>
      <c r="Z477" s="41"/>
      <c r="AA477" s="41"/>
      <c r="AB477" s="41"/>
      <c r="AC477" s="41"/>
    </row>
    <row r="478" ht="15.75" customHeight="1">
      <c r="W478" s="41"/>
      <c r="X478" s="41"/>
      <c r="Y478" s="41"/>
      <c r="Z478" s="41"/>
      <c r="AA478" s="41"/>
      <c r="AB478" s="41"/>
      <c r="AC478" s="41"/>
    </row>
    <row r="479" ht="15.75" customHeight="1">
      <c r="W479" s="41"/>
      <c r="X479" s="41"/>
      <c r="Y479" s="41"/>
      <c r="Z479" s="41"/>
      <c r="AA479" s="41"/>
      <c r="AB479" s="41"/>
      <c r="AC479" s="41"/>
    </row>
    <row r="480" ht="15.75" customHeight="1">
      <c r="W480" s="41"/>
      <c r="X480" s="41"/>
      <c r="Y480" s="41"/>
      <c r="Z480" s="41"/>
      <c r="AA480" s="41"/>
      <c r="AB480" s="41"/>
      <c r="AC480" s="41"/>
    </row>
    <row r="481" ht="15.75" customHeight="1">
      <c r="W481" s="41"/>
      <c r="X481" s="41"/>
      <c r="Y481" s="41"/>
      <c r="Z481" s="41"/>
      <c r="AA481" s="41"/>
      <c r="AB481" s="41"/>
      <c r="AC481" s="41"/>
    </row>
    <row r="482" ht="15.75" customHeight="1">
      <c r="W482" s="41"/>
      <c r="X482" s="41"/>
      <c r="Y482" s="41"/>
      <c r="Z482" s="41"/>
      <c r="AA482" s="41"/>
      <c r="AB482" s="41"/>
      <c r="AC482" s="41"/>
    </row>
    <row r="483" ht="15.75" customHeight="1">
      <c r="W483" s="41"/>
      <c r="X483" s="41"/>
      <c r="Y483" s="41"/>
      <c r="Z483" s="41"/>
      <c r="AA483" s="41"/>
      <c r="AB483" s="41"/>
      <c r="AC483" s="41"/>
    </row>
    <row r="484" ht="15.75" customHeight="1">
      <c r="W484" s="41"/>
      <c r="X484" s="41"/>
      <c r="Y484" s="41"/>
      <c r="Z484" s="41"/>
      <c r="AA484" s="41"/>
      <c r="AB484" s="41"/>
      <c r="AC484" s="41"/>
    </row>
    <row r="485" ht="15.75" customHeight="1">
      <c r="W485" s="41"/>
      <c r="X485" s="41"/>
      <c r="Y485" s="41"/>
      <c r="Z485" s="41"/>
      <c r="AA485" s="41"/>
      <c r="AB485" s="41"/>
      <c r="AC485" s="41"/>
    </row>
    <row r="486" ht="15.75" customHeight="1">
      <c r="W486" s="41"/>
      <c r="X486" s="41"/>
      <c r="Y486" s="41"/>
      <c r="Z486" s="41"/>
      <c r="AA486" s="41"/>
      <c r="AB486" s="41"/>
      <c r="AC486" s="41"/>
    </row>
    <row r="487" ht="15.75" customHeight="1">
      <c r="W487" s="41"/>
      <c r="X487" s="41"/>
      <c r="Y487" s="41"/>
      <c r="Z487" s="41"/>
      <c r="AA487" s="41"/>
      <c r="AB487" s="41"/>
      <c r="AC487" s="41"/>
    </row>
    <row r="488" ht="15.75" customHeight="1">
      <c r="W488" s="41"/>
      <c r="X488" s="41"/>
      <c r="Y488" s="41"/>
      <c r="Z488" s="41"/>
      <c r="AA488" s="41"/>
      <c r="AB488" s="41"/>
      <c r="AC488" s="41"/>
    </row>
    <row r="489" ht="15.75" customHeight="1">
      <c r="W489" s="41"/>
      <c r="X489" s="41"/>
      <c r="Y489" s="41"/>
      <c r="Z489" s="41"/>
      <c r="AA489" s="41"/>
      <c r="AB489" s="41"/>
      <c r="AC489" s="41"/>
    </row>
    <row r="490" ht="15.75" customHeight="1">
      <c r="W490" s="41"/>
      <c r="X490" s="41"/>
      <c r="Y490" s="41"/>
      <c r="Z490" s="41"/>
      <c r="AA490" s="41"/>
      <c r="AB490" s="41"/>
      <c r="AC490" s="41"/>
    </row>
    <row r="491" ht="15.75" customHeight="1">
      <c r="W491" s="41"/>
      <c r="X491" s="41"/>
      <c r="Y491" s="41"/>
      <c r="Z491" s="41"/>
      <c r="AA491" s="41"/>
      <c r="AB491" s="41"/>
      <c r="AC491" s="41"/>
    </row>
    <row r="492" ht="15.75" customHeight="1">
      <c r="W492" s="41"/>
      <c r="X492" s="41"/>
      <c r="Y492" s="41"/>
      <c r="Z492" s="41"/>
      <c r="AA492" s="41"/>
      <c r="AB492" s="41"/>
      <c r="AC492" s="41"/>
    </row>
    <row r="493" ht="15.75" customHeight="1">
      <c r="W493" s="41"/>
      <c r="X493" s="41"/>
      <c r="Y493" s="41"/>
      <c r="Z493" s="41"/>
      <c r="AA493" s="41"/>
      <c r="AB493" s="41"/>
      <c r="AC493" s="41"/>
    </row>
    <row r="494" ht="15.75" customHeight="1">
      <c r="W494" s="41"/>
      <c r="X494" s="41"/>
      <c r="Y494" s="41"/>
      <c r="Z494" s="41"/>
      <c r="AA494" s="41"/>
      <c r="AB494" s="41"/>
      <c r="AC494" s="41"/>
    </row>
    <row r="495" ht="15.75" customHeight="1">
      <c r="W495" s="41"/>
      <c r="X495" s="41"/>
      <c r="Y495" s="41"/>
      <c r="Z495" s="41"/>
      <c r="AA495" s="41"/>
      <c r="AB495" s="41"/>
      <c r="AC495" s="41"/>
    </row>
    <row r="496" ht="15.75" customHeight="1">
      <c r="W496" s="41"/>
      <c r="X496" s="41"/>
      <c r="Y496" s="41"/>
      <c r="Z496" s="41"/>
      <c r="AA496" s="41"/>
      <c r="AB496" s="41"/>
      <c r="AC496" s="41"/>
    </row>
    <row r="497" ht="15.75" customHeight="1">
      <c r="W497" s="41"/>
      <c r="X497" s="41"/>
      <c r="Y497" s="41"/>
      <c r="Z497" s="41"/>
      <c r="AA497" s="41"/>
      <c r="AB497" s="41"/>
      <c r="AC497" s="41"/>
    </row>
    <row r="498" ht="15.75" customHeight="1">
      <c r="W498" s="41"/>
      <c r="X498" s="41"/>
      <c r="Y498" s="41"/>
      <c r="Z498" s="41"/>
      <c r="AA498" s="41"/>
      <c r="AB498" s="41"/>
      <c r="AC498" s="41"/>
    </row>
    <row r="499" ht="15.75" customHeight="1">
      <c r="W499" s="41"/>
      <c r="X499" s="41"/>
      <c r="Y499" s="41"/>
      <c r="Z499" s="41"/>
      <c r="AA499" s="41"/>
      <c r="AB499" s="41"/>
      <c r="AC499" s="41"/>
    </row>
    <row r="500" ht="15.75" customHeight="1">
      <c r="W500" s="41"/>
      <c r="X500" s="41"/>
      <c r="Y500" s="41"/>
      <c r="Z500" s="41"/>
      <c r="AA500" s="41"/>
      <c r="AB500" s="41"/>
      <c r="AC500" s="41"/>
    </row>
    <row r="501" ht="15.75" customHeight="1">
      <c r="W501" s="41"/>
      <c r="X501" s="41"/>
      <c r="Y501" s="41"/>
      <c r="Z501" s="41"/>
      <c r="AA501" s="41"/>
      <c r="AB501" s="41"/>
      <c r="AC501" s="41"/>
    </row>
    <row r="502" ht="15.75" customHeight="1">
      <c r="W502" s="41"/>
      <c r="X502" s="41"/>
      <c r="Y502" s="41"/>
      <c r="Z502" s="41"/>
      <c r="AA502" s="41"/>
      <c r="AB502" s="41"/>
      <c r="AC502" s="41"/>
    </row>
    <row r="503" ht="15.75" customHeight="1">
      <c r="W503" s="41"/>
      <c r="X503" s="41"/>
      <c r="Y503" s="41"/>
      <c r="Z503" s="41"/>
      <c r="AA503" s="41"/>
      <c r="AB503" s="41"/>
      <c r="AC503" s="41"/>
    </row>
    <row r="504" ht="15.75" customHeight="1">
      <c r="W504" s="41"/>
      <c r="X504" s="41"/>
      <c r="Y504" s="41"/>
      <c r="Z504" s="41"/>
      <c r="AA504" s="41"/>
      <c r="AB504" s="41"/>
      <c r="AC504" s="41"/>
    </row>
    <row r="505" ht="15.75" customHeight="1">
      <c r="W505" s="41"/>
      <c r="X505" s="41"/>
      <c r="Y505" s="41"/>
      <c r="Z505" s="41"/>
      <c r="AA505" s="41"/>
      <c r="AB505" s="41"/>
      <c r="AC505" s="41"/>
    </row>
    <row r="506" ht="15.75" customHeight="1">
      <c r="W506" s="41"/>
      <c r="X506" s="41"/>
      <c r="Y506" s="41"/>
      <c r="Z506" s="41"/>
      <c r="AA506" s="41"/>
      <c r="AB506" s="41"/>
      <c r="AC506" s="41"/>
    </row>
    <row r="507" ht="15.75" customHeight="1">
      <c r="W507" s="41"/>
      <c r="X507" s="41"/>
      <c r="Y507" s="41"/>
      <c r="Z507" s="41"/>
      <c r="AA507" s="41"/>
      <c r="AB507" s="41"/>
      <c r="AC507" s="41"/>
    </row>
    <row r="508" ht="15.75" customHeight="1">
      <c r="W508" s="41"/>
      <c r="X508" s="41"/>
      <c r="Y508" s="41"/>
      <c r="Z508" s="41"/>
      <c r="AA508" s="41"/>
      <c r="AB508" s="41"/>
      <c r="AC508" s="41"/>
    </row>
    <row r="509" ht="15.75" customHeight="1">
      <c r="W509" s="41"/>
      <c r="X509" s="41"/>
      <c r="Y509" s="41"/>
      <c r="Z509" s="41"/>
      <c r="AA509" s="41"/>
      <c r="AB509" s="41"/>
      <c r="AC509" s="41"/>
    </row>
    <row r="510" ht="15.75" customHeight="1">
      <c r="W510" s="41"/>
      <c r="X510" s="41"/>
      <c r="Y510" s="41"/>
      <c r="Z510" s="41"/>
      <c r="AA510" s="41"/>
      <c r="AB510" s="41"/>
      <c r="AC510" s="41"/>
    </row>
    <row r="511" ht="15.75" customHeight="1">
      <c r="W511" s="41"/>
      <c r="X511" s="41"/>
      <c r="Y511" s="41"/>
      <c r="Z511" s="41"/>
      <c r="AA511" s="41"/>
      <c r="AB511" s="41"/>
      <c r="AC511" s="41"/>
    </row>
    <row r="512" ht="15.75" customHeight="1">
      <c r="W512" s="41"/>
      <c r="X512" s="41"/>
      <c r="Y512" s="41"/>
      <c r="Z512" s="41"/>
      <c r="AA512" s="41"/>
      <c r="AB512" s="41"/>
      <c r="AC512" s="41"/>
    </row>
    <row r="513" ht="15.75" customHeight="1">
      <c r="W513" s="41"/>
      <c r="X513" s="41"/>
      <c r="Y513" s="41"/>
      <c r="Z513" s="41"/>
      <c r="AA513" s="41"/>
      <c r="AB513" s="41"/>
      <c r="AC513" s="41"/>
    </row>
    <row r="514" ht="15.75" customHeight="1">
      <c r="W514" s="41"/>
      <c r="X514" s="41"/>
      <c r="Y514" s="41"/>
      <c r="Z514" s="41"/>
      <c r="AA514" s="41"/>
      <c r="AB514" s="41"/>
      <c r="AC514" s="41"/>
    </row>
    <row r="515" ht="15.75" customHeight="1">
      <c r="W515" s="41"/>
      <c r="X515" s="41"/>
      <c r="Y515" s="41"/>
      <c r="Z515" s="41"/>
      <c r="AA515" s="41"/>
      <c r="AB515" s="41"/>
      <c r="AC515" s="41"/>
    </row>
    <row r="516" ht="15.75" customHeight="1">
      <c r="W516" s="41"/>
      <c r="X516" s="41"/>
      <c r="Y516" s="41"/>
      <c r="Z516" s="41"/>
      <c r="AA516" s="41"/>
      <c r="AB516" s="41"/>
      <c r="AC516" s="41"/>
    </row>
    <row r="517" ht="15.75" customHeight="1">
      <c r="W517" s="41"/>
      <c r="X517" s="41"/>
      <c r="Y517" s="41"/>
      <c r="Z517" s="41"/>
      <c r="AA517" s="41"/>
      <c r="AB517" s="41"/>
      <c r="AC517" s="41"/>
    </row>
    <row r="518" ht="15.75" customHeight="1">
      <c r="W518" s="41"/>
      <c r="X518" s="41"/>
      <c r="Y518" s="41"/>
      <c r="Z518" s="41"/>
      <c r="AA518" s="41"/>
      <c r="AB518" s="41"/>
      <c r="AC518" s="41"/>
    </row>
    <row r="519" ht="15.75" customHeight="1">
      <c r="W519" s="41"/>
      <c r="X519" s="41"/>
      <c r="Y519" s="41"/>
      <c r="Z519" s="41"/>
      <c r="AA519" s="41"/>
      <c r="AB519" s="41"/>
      <c r="AC519" s="41"/>
    </row>
    <row r="520" ht="15.75" customHeight="1">
      <c r="W520" s="41"/>
      <c r="X520" s="41"/>
      <c r="Y520" s="41"/>
      <c r="Z520" s="41"/>
      <c r="AA520" s="41"/>
      <c r="AB520" s="41"/>
      <c r="AC520" s="41"/>
    </row>
    <row r="521" ht="15.75" customHeight="1">
      <c r="W521" s="41"/>
      <c r="X521" s="41"/>
      <c r="Y521" s="41"/>
      <c r="Z521" s="41"/>
      <c r="AA521" s="41"/>
      <c r="AB521" s="41"/>
      <c r="AC521" s="41"/>
    </row>
    <row r="522" ht="15.75" customHeight="1">
      <c r="W522" s="41"/>
      <c r="X522" s="41"/>
      <c r="Y522" s="41"/>
      <c r="Z522" s="41"/>
      <c r="AA522" s="41"/>
      <c r="AB522" s="41"/>
      <c r="AC522" s="41"/>
    </row>
    <row r="523" ht="15.75" customHeight="1">
      <c r="W523" s="41"/>
      <c r="X523" s="41"/>
      <c r="Y523" s="41"/>
      <c r="Z523" s="41"/>
      <c r="AA523" s="41"/>
      <c r="AB523" s="41"/>
      <c r="AC523" s="41"/>
    </row>
    <row r="524" ht="15.75" customHeight="1">
      <c r="W524" s="41"/>
      <c r="X524" s="41"/>
      <c r="Y524" s="41"/>
      <c r="Z524" s="41"/>
      <c r="AA524" s="41"/>
      <c r="AB524" s="41"/>
      <c r="AC524" s="41"/>
    </row>
    <row r="525" ht="15.75" customHeight="1">
      <c r="W525" s="41"/>
      <c r="X525" s="41"/>
      <c r="Y525" s="41"/>
      <c r="Z525" s="41"/>
      <c r="AA525" s="41"/>
      <c r="AB525" s="41"/>
      <c r="AC525" s="41"/>
    </row>
    <row r="526" ht="15.75" customHeight="1">
      <c r="W526" s="41"/>
      <c r="X526" s="41"/>
      <c r="Y526" s="41"/>
      <c r="Z526" s="41"/>
      <c r="AA526" s="41"/>
      <c r="AB526" s="41"/>
      <c r="AC526" s="41"/>
    </row>
    <row r="527" ht="15.75" customHeight="1">
      <c r="W527" s="41"/>
      <c r="X527" s="41"/>
      <c r="Y527" s="41"/>
      <c r="Z527" s="41"/>
      <c r="AA527" s="41"/>
      <c r="AB527" s="41"/>
      <c r="AC527" s="41"/>
    </row>
    <row r="528" ht="15.75" customHeight="1">
      <c r="W528" s="41"/>
      <c r="X528" s="41"/>
      <c r="Y528" s="41"/>
      <c r="Z528" s="41"/>
      <c r="AA528" s="41"/>
      <c r="AB528" s="41"/>
      <c r="AC528" s="41"/>
    </row>
    <row r="529" ht="15.75" customHeight="1">
      <c r="W529" s="41"/>
      <c r="X529" s="41"/>
      <c r="Y529" s="41"/>
      <c r="Z529" s="41"/>
      <c r="AA529" s="41"/>
      <c r="AB529" s="41"/>
      <c r="AC529" s="41"/>
    </row>
    <row r="530" ht="15.75" customHeight="1">
      <c r="W530" s="41"/>
      <c r="X530" s="41"/>
      <c r="Y530" s="41"/>
      <c r="Z530" s="41"/>
      <c r="AA530" s="41"/>
      <c r="AB530" s="41"/>
      <c r="AC530" s="41"/>
    </row>
    <row r="531" ht="15.75" customHeight="1">
      <c r="W531" s="41"/>
      <c r="X531" s="41"/>
      <c r="Y531" s="41"/>
      <c r="Z531" s="41"/>
      <c r="AA531" s="41"/>
      <c r="AB531" s="41"/>
      <c r="AC531" s="41"/>
    </row>
    <row r="532" ht="15.75" customHeight="1">
      <c r="W532" s="41"/>
      <c r="X532" s="41"/>
      <c r="Y532" s="41"/>
      <c r="Z532" s="41"/>
      <c r="AA532" s="41"/>
      <c r="AB532" s="41"/>
      <c r="AC532" s="41"/>
    </row>
    <row r="533" ht="15.75" customHeight="1">
      <c r="W533" s="41"/>
      <c r="X533" s="41"/>
      <c r="Y533" s="41"/>
      <c r="Z533" s="41"/>
      <c r="AA533" s="41"/>
      <c r="AB533" s="41"/>
      <c r="AC533" s="41"/>
    </row>
    <row r="534" ht="15.75" customHeight="1">
      <c r="W534" s="41"/>
      <c r="X534" s="41"/>
      <c r="Y534" s="41"/>
      <c r="Z534" s="41"/>
      <c r="AA534" s="41"/>
      <c r="AB534" s="41"/>
      <c r="AC534" s="41"/>
    </row>
    <row r="535" ht="15.75" customHeight="1">
      <c r="W535" s="41"/>
      <c r="X535" s="41"/>
      <c r="Y535" s="41"/>
      <c r="Z535" s="41"/>
      <c r="AA535" s="41"/>
      <c r="AB535" s="41"/>
      <c r="AC535" s="41"/>
    </row>
    <row r="536" ht="15.75" customHeight="1">
      <c r="W536" s="41"/>
      <c r="X536" s="41"/>
      <c r="Y536" s="41"/>
      <c r="Z536" s="41"/>
      <c r="AA536" s="41"/>
      <c r="AB536" s="41"/>
      <c r="AC536" s="41"/>
    </row>
    <row r="537" ht="15.75" customHeight="1">
      <c r="W537" s="41"/>
      <c r="X537" s="41"/>
      <c r="Y537" s="41"/>
      <c r="Z537" s="41"/>
      <c r="AA537" s="41"/>
      <c r="AB537" s="41"/>
      <c r="AC537" s="41"/>
    </row>
    <row r="538" ht="15.75" customHeight="1">
      <c r="W538" s="41"/>
      <c r="X538" s="41"/>
      <c r="Y538" s="41"/>
      <c r="Z538" s="41"/>
      <c r="AA538" s="41"/>
      <c r="AB538" s="41"/>
      <c r="AC538" s="41"/>
    </row>
    <row r="539" ht="15.75" customHeight="1">
      <c r="W539" s="41"/>
      <c r="X539" s="41"/>
      <c r="Y539" s="41"/>
      <c r="Z539" s="41"/>
      <c r="AA539" s="41"/>
      <c r="AB539" s="41"/>
      <c r="AC539" s="41"/>
    </row>
    <row r="540" ht="15.75" customHeight="1">
      <c r="W540" s="41"/>
      <c r="X540" s="41"/>
      <c r="Y540" s="41"/>
      <c r="Z540" s="41"/>
      <c r="AA540" s="41"/>
      <c r="AB540" s="41"/>
      <c r="AC540" s="41"/>
    </row>
    <row r="541" ht="15.75" customHeight="1">
      <c r="W541" s="41"/>
      <c r="X541" s="41"/>
      <c r="Y541" s="41"/>
      <c r="Z541" s="41"/>
      <c r="AA541" s="41"/>
      <c r="AB541" s="41"/>
      <c r="AC541" s="41"/>
    </row>
    <row r="542" ht="15.75" customHeight="1">
      <c r="W542" s="41"/>
      <c r="X542" s="41"/>
      <c r="Y542" s="41"/>
      <c r="Z542" s="41"/>
      <c r="AA542" s="41"/>
      <c r="AB542" s="41"/>
      <c r="AC542" s="41"/>
    </row>
    <row r="543" ht="15.75" customHeight="1">
      <c r="W543" s="41"/>
      <c r="X543" s="41"/>
      <c r="Y543" s="41"/>
      <c r="Z543" s="41"/>
      <c r="AA543" s="41"/>
      <c r="AB543" s="41"/>
      <c r="AC543" s="41"/>
    </row>
    <row r="544" ht="15.75" customHeight="1">
      <c r="W544" s="41"/>
      <c r="X544" s="41"/>
      <c r="Y544" s="41"/>
      <c r="Z544" s="41"/>
      <c r="AA544" s="41"/>
      <c r="AB544" s="41"/>
      <c r="AC544" s="41"/>
    </row>
    <row r="545" ht="15.75" customHeight="1">
      <c r="W545" s="41"/>
      <c r="X545" s="41"/>
      <c r="Y545" s="41"/>
      <c r="Z545" s="41"/>
      <c r="AA545" s="41"/>
      <c r="AB545" s="41"/>
      <c r="AC545" s="41"/>
    </row>
    <row r="546" ht="15.75" customHeight="1">
      <c r="W546" s="41"/>
      <c r="X546" s="41"/>
      <c r="Y546" s="41"/>
      <c r="Z546" s="41"/>
      <c r="AA546" s="41"/>
      <c r="AB546" s="41"/>
      <c r="AC546" s="41"/>
    </row>
    <row r="547" ht="15.75" customHeight="1">
      <c r="W547" s="41"/>
      <c r="X547" s="41"/>
      <c r="Y547" s="41"/>
      <c r="Z547" s="41"/>
      <c r="AA547" s="41"/>
      <c r="AB547" s="41"/>
      <c r="AC547" s="41"/>
    </row>
    <row r="548" ht="15.75" customHeight="1">
      <c r="W548" s="41"/>
      <c r="X548" s="41"/>
      <c r="Y548" s="41"/>
      <c r="Z548" s="41"/>
      <c r="AA548" s="41"/>
      <c r="AB548" s="41"/>
      <c r="AC548" s="41"/>
    </row>
    <row r="549" ht="15.75" customHeight="1">
      <c r="W549" s="41"/>
      <c r="X549" s="41"/>
      <c r="Y549" s="41"/>
      <c r="Z549" s="41"/>
      <c r="AA549" s="41"/>
      <c r="AB549" s="41"/>
      <c r="AC549" s="41"/>
    </row>
    <row r="550" ht="15.75" customHeight="1">
      <c r="W550" s="41"/>
      <c r="X550" s="41"/>
      <c r="Y550" s="41"/>
      <c r="Z550" s="41"/>
      <c r="AA550" s="41"/>
      <c r="AB550" s="41"/>
      <c r="AC550" s="41"/>
    </row>
    <row r="551" ht="15.75" customHeight="1">
      <c r="W551" s="41"/>
      <c r="X551" s="41"/>
      <c r="Y551" s="41"/>
      <c r="Z551" s="41"/>
      <c r="AA551" s="41"/>
      <c r="AB551" s="41"/>
      <c r="AC551" s="41"/>
    </row>
    <row r="552" ht="15.75" customHeight="1">
      <c r="W552" s="41"/>
      <c r="X552" s="41"/>
      <c r="Y552" s="41"/>
      <c r="Z552" s="41"/>
      <c r="AA552" s="41"/>
      <c r="AB552" s="41"/>
      <c r="AC552" s="41"/>
    </row>
    <row r="553" ht="15.75" customHeight="1">
      <c r="W553" s="41"/>
      <c r="X553" s="41"/>
      <c r="Y553" s="41"/>
      <c r="Z553" s="41"/>
      <c r="AA553" s="41"/>
      <c r="AB553" s="41"/>
      <c r="AC553" s="41"/>
    </row>
    <row r="554" ht="15.75" customHeight="1">
      <c r="W554" s="41"/>
      <c r="X554" s="41"/>
      <c r="Y554" s="41"/>
      <c r="Z554" s="41"/>
      <c r="AA554" s="41"/>
      <c r="AB554" s="41"/>
      <c r="AC554" s="41"/>
    </row>
    <row r="555" ht="15.75" customHeight="1">
      <c r="W555" s="41"/>
      <c r="X555" s="41"/>
      <c r="Y555" s="41"/>
      <c r="Z555" s="41"/>
      <c r="AA555" s="41"/>
      <c r="AB555" s="41"/>
      <c r="AC555" s="41"/>
    </row>
    <row r="556" ht="15.75" customHeight="1">
      <c r="W556" s="41"/>
      <c r="X556" s="41"/>
      <c r="Y556" s="41"/>
      <c r="Z556" s="41"/>
      <c r="AA556" s="41"/>
      <c r="AB556" s="41"/>
      <c r="AC556" s="41"/>
    </row>
    <row r="557" ht="15.75" customHeight="1">
      <c r="W557" s="41"/>
      <c r="X557" s="41"/>
      <c r="Y557" s="41"/>
      <c r="Z557" s="41"/>
      <c r="AA557" s="41"/>
      <c r="AB557" s="41"/>
      <c r="AC557" s="41"/>
    </row>
    <row r="558" ht="15.75" customHeight="1">
      <c r="W558" s="41"/>
      <c r="X558" s="41"/>
      <c r="Y558" s="41"/>
      <c r="Z558" s="41"/>
      <c r="AA558" s="41"/>
      <c r="AB558" s="41"/>
      <c r="AC558" s="41"/>
    </row>
    <row r="559" ht="15.75" customHeight="1">
      <c r="W559" s="41"/>
      <c r="X559" s="41"/>
      <c r="Y559" s="41"/>
      <c r="Z559" s="41"/>
      <c r="AA559" s="41"/>
      <c r="AB559" s="41"/>
      <c r="AC559" s="41"/>
    </row>
    <row r="560" ht="15.75" customHeight="1">
      <c r="W560" s="41"/>
      <c r="X560" s="41"/>
      <c r="Y560" s="41"/>
      <c r="Z560" s="41"/>
      <c r="AA560" s="41"/>
      <c r="AB560" s="41"/>
      <c r="AC560" s="41"/>
    </row>
    <row r="561" ht="15.75" customHeight="1">
      <c r="W561" s="41"/>
      <c r="X561" s="41"/>
      <c r="Y561" s="41"/>
      <c r="Z561" s="41"/>
      <c r="AA561" s="41"/>
      <c r="AB561" s="41"/>
      <c r="AC561" s="41"/>
    </row>
    <row r="562" ht="15.75" customHeight="1">
      <c r="W562" s="41"/>
      <c r="X562" s="41"/>
      <c r="Y562" s="41"/>
      <c r="Z562" s="41"/>
      <c r="AA562" s="41"/>
      <c r="AB562" s="41"/>
      <c r="AC562" s="41"/>
    </row>
    <row r="563" ht="15.75" customHeight="1">
      <c r="W563" s="41"/>
      <c r="X563" s="41"/>
      <c r="Y563" s="41"/>
      <c r="Z563" s="41"/>
      <c r="AA563" s="41"/>
      <c r="AB563" s="41"/>
      <c r="AC563" s="41"/>
    </row>
    <row r="564" ht="15.75" customHeight="1">
      <c r="W564" s="41"/>
      <c r="X564" s="41"/>
      <c r="Y564" s="41"/>
      <c r="Z564" s="41"/>
      <c r="AA564" s="41"/>
      <c r="AB564" s="41"/>
      <c r="AC564" s="41"/>
    </row>
    <row r="565" ht="15.75" customHeight="1">
      <c r="W565" s="41"/>
      <c r="X565" s="41"/>
      <c r="Y565" s="41"/>
      <c r="Z565" s="41"/>
      <c r="AA565" s="41"/>
      <c r="AB565" s="41"/>
      <c r="AC565" s="41"/>
    </row>
    <row r="566" ht="15.75" customHeight="1">
      <c r="W566" s="41"/>
      <c r="X566" s="41"/>
      <c r="Y566" s="41"/>
      <c r="Z566" s="41"/>
      <c r="AA566" s="41"/>
      <c r="AB566" s="41"/>
      <c r="AC566" s="41"/>
    </row>
    <row r="567" ht="15.75" customHeight="1">
      <c r="W567" s="41"/>
      <c r="X567" s="41"/>
      <c r="Y567" s="41"/>
      <c r="Z567" s="41"/>
      <c r="AA567" s="41"/>
      <c r="AB567" s="41"/>
      <c r="AC567" s="41"/>
    </row>
    <row r="568" ht="15.75" customHeight="1">
      <c r="W568" s="41"/>
      <c r="X568" s="41"/>
      <c r="Y568" s="41"/>
      <c r="Z568" s="41"/>
      <c r="AA568" s="41"/>
      <c r="AB568" s="41"/>
      <c r="AC568" s="41"/>
    </row>
    <row r="569" ht="15.75" customHeight="1">
      <c r="W569" s="41"/>
      <c r="X569" s="41"/>
      <c r="Y569" s="41"/>
      <c r="Z569" s="41"/>
      <c r="AA569" s="41"/>
      <c r="AB569" s="41"/>
      <c r="AC569" s="41"/>
    </row>
    <row r="570" ht="15.75" customHeight="1">
      <c r="W570" s="41"/>
      <c r="X570" s="41"/>
      <c r="Y570" s="41"/>
      <c r="Z570" s="41"/>
      <c r="AA570" s="41"/>
      <c r="AB570" s="41"/>
      <c r="AC570" s="41"/>
    </row>
    <row r="571" ht="15.75" customHeight="1">
      <c r="W571" s="41"/>
      <c r="X571" s="41"/>
      <c r="Y571" s="41"/>
      <c r="Z571" s="41"/>
      <c r="AA571" s="41"/>
      <c r="AB571" s="41"/>
      <c r="AC571" s="41"/>
    </row>
    <row r="572" ht="15.75" customHeight="1">
      <c r="W572" s="41"/>
      <c r="X572" s="41"/>
      <c r="Y572" s="41"/>
      <c r="Z572" s="41"/>
      <c r="AA572" s="41"/>
      <c r="AB572" s="41"/>
      <c r="AC572" s="41"/>
    </row>
    <row r="573" ht="15.75" customHeight="1">
      <c r="W573" s="41"/>
      <c r="X573" s="41"/>
      <c r="Y573" s="41"/>
      <c r="Z573" s="41"/>
      <c r="AA573" s="41"/>
      <c r="AB573" s="41"/>
      <c r="AC573" s="41"/>
    </row>
    <row r="574" ht="15.75" customHeight="1">
      <c r="W574" s="41"/>
      <c r="X574" s="41"/>
      <c r="Y574" s="41"/>
      <c r="Z574" s="41"/>
      <c r="AA574" s="41"/>
      <c r="AB574" s="41"/>
      <c r="AC574" s="41"/>
    </row>
    <row r="575" ht="15.75" customHeight="1">
      <c r="W575" s="41"/>
      <c r="X575" s="41"/>
      <c r="Y575" s="41"/>
      <c r="Z575" s="41"/>
      <c r="AA575" s="41"/>
      <c r="AB575" s="41"/>
      <c r="AC575" s="41"/>
    </row>
    <row r="576" ht="15.75" customHeight="1">
      <c r="W576" s="41"/>
      <c r="X576" s="41"/>
      <c r="Y576" s="41"/>
      <c r="Z576" s="41"/>
      <c r="AA576" s="41"/>
      <c r="AB576" s="41"/>
      <c r="AC576" s="41"/>
    </row>
    <row r="577" ht="15.75" customHeight="1">
      <c r="W577" s="41"/>
      <c r="X577" s="41"/>
      <c r="Y577" s="41"/>
      <c r="Z577" s="41"/>
      <c r="AA577" s="41"/>
      <c r="AB577" s="41"/>
      <c r="AC577" s="41"/>
    </row>
    <row r="578" ht="15.75" customHeight="1">
      <c r="W578" s="41"/>
      <c r="X578" s="41"/>
      <c r="Y578" s="41"/>
      <c r="Z578" s="41"/>
      <c r="AA578" s="41"/>
      <c r="AB578" s="41"/>
      <c r="AC578" s="41"/>
    </row>
    <row r="579" ht="15.75" customHeight="1">
      <c r="W579" s="41"/>
      <c r="X579" s="41"/>
      <c r="Y579" s="41"/>
      <c r="Z579" s="41"/>
      <c r="AA579" s="41"/>
      <c r="AB579" s="41"/>
      <c r="AC579" s="41"/>
    </row>
    <row r="580" ht="15.75" customHeight="1">
      <c r="W580" s="41"/>
      <c r="X580" s="41"/>
      <c r="Y580" s="41"/>
      <c r="Z580" s="41"/>
      <c r="AA580" s="41"/>
      <c r="AB580" s="41"/>
      <c r="AC580" s="41"/>
    </row>
    <row r="581" ht="15.75" customHeight="1">
      <c r="W581" s="41"/>
      <c r="X581" s="41"/>
      <c r="Y581" s="41"/>
      <c r="Z581" s="41"/>
      <c r="AA581" s="41"/>
      <c r="AB581" s="41"/>
      <c r="AC581" s="41"/>
    </row>
    <row r="582" ht="15.75" customHeight="1">
      <c r="W582" s="41"/>
      <c r="X582" s="41"/>
      <c r="Y582" s="41"/>
      <c r="Z582" s="41"/>
      <c r="AA582" s="41"/>
      <c r="AB582" s="41"/>
      <c r="AC582" s="41"/>
    </row>
    <row r="583" ht="15.75" customHeight="1">
      <c r="W583" s="41"/>
      <c r="X583" s="41"/>
      <c r="Y583" s="41"/>
      <c r="Z583" s="41"/>
      <c r="AA583" s="41"/>
      <c r="AB583" s="41"/>
      <c r="AC583" s="41"/>
    </row>
    <row r="584" ht="15.75" customHeight="1">
      <c r="W584" s="41"/>
      <c r="X584" s="41"/>
      <c r="Y584" s="41"/>
      <c r="Z584" s="41"/>
      <c r="AA584" s="41"/>
      <c r="AB584" s="41"/>
      <c r="AC584" s="41"/>
    </row>
    <row r="585" ht="15.75" customHeight="1">
      <c r="W585" s="41"/>
      <c r="X585" s="41"/>
      <c r="Y585" s="41"/>
      <c r="Z585" s="41"/>
      <c r="AA585" s="41"/>
      <c r="AB585" s="41"/>
      <c r="AC585" s="41"/>
    </row>
    <row r="586" ht="15.75" customHeight="1">
      <c r="W586" s="41"/>
      <c r="X586" s="41"/>
      <c r="Y586" s="41"/>
      <c r="Z586" s="41"/>
      <c r="AA586" s="41"/>
      <c r="AB586" s="41"/>
      <c r="AC586" s="41"/>
    </row>
    <row r="587" ht="15.75" customHeight="1">
      <c r="W587" s="41"/>
      <c r="X587" s="41"/>
      <c r="Y587" s="41"/>
      <c r="Z587" s="41"/>
      <c r="AA587" s="41"/>
      <c r="AB587" s="41"/>
      <c r="AC587" s="41"/>
    </row>
    <row r="588" ht="15.75" customHeight="1">
      <c r="W588" s="41"/>
      <c r="X588" s="41"/>
      <c r="Y588" s="41"/>
      <c r="Z588" s="41"/>
      <c r="AA588" s="41"/>
      <c r="AB588" s="41"/>
      <c r="AC588" s="41"/>
    </row>
    <row r="589" ht="15.75" customHeight="1">
      <c r="W589" s="41"/>
      <c r="X589" s="41"/>
      <c r="Y589" s="41"/>
      <c r="Z589" s="41"/>
      <c r="AA589" s="41"/>
      <c r="AB589" s="41"/>
      <c r="AC589" s="41"/>
    </row>
    <row r="590" ht="15.75" customHeight="1">
      <c r="W590" s="41"/>
      <c r="X590" s="41"/>
      <c r="Y590" s="41"/>
      <c r="Z590" s="41"/>
      <c r="AA590" s="41"/>
      <c r="AB590" s="41"/>
      <c r="AC590" s="41"/>
    </row>
    <row r="591" ht="15.75" customHeight="1">
      <c r="W591" s="41"/>
      <c r="X591" s="41"/>
      <c r="Y591" s="41"/>
      <c r="Z591" s="41"/>
      <c r="AA591" s="41"/>
      <c r="AB591" s="41"/>
      <c r="AC591" s="41"/>
    </row>
    <row r="592" ht="15.75" customHeight="1">
      <c r="W592" s="41"/>
      <c r="X592" s="41"/>
      <c r="Y592" s="41"/>
      <c r="Z592" s="41"/>
      <c r="AA592" s="41"/>
      <c r="AB592" s="41"/>
      <c r="AC592" s="41"/>
    </row>
    <row r="593" ht="15.75" customHeight="1">
      <c r="W593" s="41"/>
      <c r="X593" s="41"/>
      <c r="Y593" s="41"/>
      <c r="Z593" s="41"/>
      <c r="AA593" s="41"/>
      <c r="AB593" s="41"/>
      <c r="AC593" s="41"/>
    </row>
    <row r="594" ht="15.75" customHeight="1">
      <c r="W594" s="41"/>
      <c r="X594" s="41"/>
      <c r="Y594" s="41"/>
      <c r="Z594" s="41"/>
      <c r="AA594" s="41"/>
      <c r="AB594" s="41"/>
      <c r="AC594" s="41"/>
    </row>
    <row r="595" ht="15.75" customHeight="1">
      <c r="W595" s="41"/>
      <c r="X595" s="41"/>
      <c r="Y595" s="41"/>
      <c r="Z595" s="41"/>
      <c r="AA595" s="41"/>
      <c r="AB595" s="41"/>
      <c r="AC595" s="41"/>
    </row>
    <row r="596" ht="15.75" customHeight="1">
      <c r="W596" s="41"/>
      <c r="X596" s="41"/>
      <c r="Y596" s="41"/>
      <c r="Z596" s="41"/>
      <c r="AA596" s="41"/>
      <c r="AB596" s="41"/>
      <c r="AC596" s="41"/>
    </row>
    <row r="597" ht="15.75" customHeight="1">
      <c r="W597" s="41"/>
      <c r="X597" s="41"/>
      <c r="Y597" s="41"/>
      <c r="Z597" s="41"/>
      <c r="AA597" s="41"/>
      <c r="AB597" s="41"/>
      <c r="AC597" s="41"/>
    </row>
    <row r="598" ht="15.75" customHeight="1">
      <c r="W598" s="41"/>
      <c r="X598" s="41"/>
      <c r="Y598" s="41"/>
      <c r="Z598" s="41"/>
      <c r="AA598" s="41"/>
      <c r="AB598" s="41"/>
      <c r="AC598" s="41"/>
    </row>
    <row r="599" ht="15.75" customHeight="1">
      <c r="W599" s="41"/>
      <c r="X599" s="41"/>
      <c r="Y599" s="41"/>
      <c r="Z599" s="41"/>
      <c r="AA599" s="41"/>
      <c r="AB599" s="41"/>
      <c r="AC599" s="41"/>
    </row>
    <row r="600" ht="15.75" customHeight="1">
      <c r="W600" s="41"/>
      <c r="X600" s="41"/>
      <c r="Y600" s="41"/>
      <c r="Z600" s="41"/>
      <c r="AA600" s="41"/>
      <c r="AB600" s="41"/>
      <c r="AC600" s="41"/>
    </row>
    <row r="601" ht="15.75" customHeight="1">
      <c r="W601" s="41"/>
      <c r="X601" s="41"/>
      <c r="Y601" s="41"/>
      <c r="Z601" s="41"/>
      <c r="AA601" s="41"/>
      <c r="AB601" s="41"/>
      <c r="AC601" s="41"/>
    </row>
    <row r="602" ht="15.75" customHeight="1">
      <c r="W602" s="41"/>
      <c r="X602" s="41"/>
      <c r="Y602" s="41"/>
      <c r="Z602" s="41"/>
      <c r="AA602" s="41"/>
      <c r="AB602" s="41"/>
      <c r="AC602" s="41"/>
    </row>
    <row r="603" ht="15.75" customHeight="1">
      <c r="W603" s="41"/>
      <c r="X603" s="41"/>
      <c r="Y603" s="41"/>
      <c r="Z603" s="41"/>
      <c r="AA603" s="41"/>
      <c r="AB603" s="41"/>
      <c r="AC603" s="41"/>
    </row>
    <row r="604" ht="15.75" customHeight="1">
      <c r="W604" s="41"/>
      <c r="X604" s="41"/>
      <c r="Y604" s="41"/>
      <c r="Z604" s="41"/>
      <c r="AA604" s="41"/>
      <c r="AB604" s="41"/>
      <c r="AC604" s="41"/>
    </row>
    <row r="605" ht="15.75" customHeight="1">
      <c r="W605" s="41"/>
      <c r="X605" s="41"/>
      <c r="Y605" s="41"/>
      <c r="Z605" s="41"/>
      <c r="AA605" s="41"/>
      <c r="AB605" s="41"/>
      <c r="AC605" s="41"/>
    </row>
    <row r="606" ht="15.75" customHeight="1">
      <c r="W606" s="41"/>
      <c r="X606" s="41"/>
      <c r="Y606" s="41"/>
      <c r="Z606" s="41"/>
      <c r="AA606" s="41"/>
      <c r="AB606" s="41"/>
      <c r="AC606" s="41"/>
    </row>
    <row r="607" ht="15.75" customHeight="1">
      <c r="W607" s="41"/>
      <c r="X607" s="41"/>
      <c r="Y607" s="41"/>
      <c r="Z607" s="41"/>
      <c r="AA607" s="41"/>
      <c r="AB607" s="41"/>
      <c r="AC607" s="41"/>
    </row>
    <row r="608" ht="15.75" customHeight="1">
      <c r="W608" s="41"/>
      <c r="X608" s="41"/>
      <c r="Y608" s="41"/>
      <c r="Z608" s="41"/>
      <c r="AA608" s="41"/>
      <c r="AB608" s="41"/>
      <c r="AC608" s="41"/>
    </row>
    <row r="609" ht="15.75" customHeight="1">
      <c r="W609" s="41"/>
      <c r="X609" s="41"/>
      <c r="Y609" s="41"/>
      <c r="Z609" s="41"/>
      <c r="AA609" s="41"/>
      <c r="AB609" s="41"/>
      <c r="AC609" s="41"/>
    </row>
    <row r="610" ht="15.75" customHeight="1">
      <c r="W610" s="41"/>
      <c r="X610" s="41"/>
      <c r="Y610" s="41"/>
      <c r="Z610" s="41"/>
      <c r="AA610" s="41"/>
      <c r="AB610" s="41"/>
      <c r="AC610" s="41"/>
    </row>
    <row r="611" ht="15.75" customHeight="1">
      <c r="W611" s="41"/>
      <c r="X611" s="41"/>
      <c r="Y611" s="41"/>
      <c r="Z611" s="41"/>
      <c r="AA611" s="41"/>
      <c r="AB611" s="41"/>
      <c r="AC611" s="41"/>
    </row>
    <row r="612" ht="15.75" customHeight="1">
      <c r="W612" s="41"/>
      <c r="X612" s="41"/>
      <c r="Y612" s="41"/>
      <c r="Z612" s="41"/>
      <c r="AA612" s="41"/>
      <c r="AB612" s="41"/>
      <c r="AC612" s="41"/>
    </row>
    <row r="613" ht="15.75" customHeight="1">
      <c r="W613" s="41"/>
      <c r="X613" s="41"/>
      <c r="Y613" s="41"/>
      <c r="Z613" s="41"/>
      <c r="AA613" s="41"/>
      <c r="AB613" s="41"/>
      <c r="AC613" s="41"/>
    </row>
    <row r="614" ht="15.75" customHeight="1">
      <c r="W614" s="41"/>
      <c r="X614" s="41"/>
      <c r="Y614" s="41"/>
      <c r="Z614" s="41"/>
      <c r="AA614" s="41"/>
      <c r="AB614" s="41"/>
      <c r="AC614" s="41"/>
    </row>
    <row r="615" ht="15.75" customHeight="1">
      <c r="W615" s="41"/>
      <c r="X615" s="41"/>
      <c r="Y615" s="41"/>
      <c r="Z615" s="41"/>
      <c r="AA615" s="41"/>
      <c r="AB615" s="41"/>
      <c r="AC615" s="41"/>
    </row>
    <row r="616" ht="15.75" customHeight="1">
      <c r="W616" s="41"/>
      <c r="X616" s="41"/>
      <c r="Y616" s="41"/>
      <c r="Z616" s="41"/>
      <c r="AA616" s="41"/>
      <c r="AB616" s="41"/>
      <c r="AC616" s="41"/>
    </row>
    <row r="617" ht="15.75" customHeight="1">
      <c r="W617" s="41"/>
      <c r="X617" s="41"/>
      <c r="Y617" s="41"/>
      <c r="Z617" s="41"/>
      <c r="AA617" s="41"/>
      <c r="AB617" s="41"/>
      <c r="AC617" s="41"/>
    </row>
    <row r="618" ht="15.75" customHeight="1">
      <c r="W618" s="41"/>
      <c r="X618" s="41"/>
      <c r="Y618" s="41"/>
      <c r="Z618" s="41"/>
      <c r="AA618" s="41"/>
      <c r="AB618" s="41"/>
      <c r="AC618" s="41"/>
    </row>
    <row r="619" ht="15.75" customHeight="1">
      <c r="W619" s="41"/>
      <c r="X619" s="41"/>
      <c r="Y619" s="41"/>
      <c r="Z619" s="41"/>
      <c r="AA619" s="41"/>
      <c r="AB619" s="41"/>
      <c r="AC619" s="41"/>
    </row>
    <row r="620" ht="15.75" customHeight="1">
      <c r="W620" s="41"/>
      <c r="X620" s="41"/>
      <c r="Y620" s="41"/>
      <c r="Z620" s="41"/>
      <c r="AA620" s="41"/>
      <c r="AB620" s="41"/>
      <c r="AC620" s="41"/>
    </row>
    <row r="621" ht="15.75" customHeight="1">
      <c r="W621" s="41"/>
      <c r="X621" s="41"/>
      <c r="Y621" s="41"/>
      <c r="Z621" s="41"/>
      <c r="AA621" s="41"/>
      <c r="AB621" s="41"/>
      <c r="AC621" s="41"/>
    </row>
    <row r="622" ht="15.75" customHeight="1">
      <c r="W622" s="41"/>
      <c r="X622" s="41"/>
      <c r="Y622" s="41"/>
      <c r="Z622" s="41"/>
      <c r="AA622" s="41"/>
      <c r="AB622" s="41"/>
      <c r="AC622" s="41"/>
    </row>
    <row r="623" ht="15.75" customHeight="1">
      <c r="W623" s="41"/>
      <c r="X623" s="41"/>
      <c r="Y623" s="41"/>
      <c r="Z623" s="41"/>
      <c r="AA623" s="41"/>
      <c r="AB623" s="41"/>
      <c r="AC623" s="41"/>
    </row>
    <row r="624" ht="15.75" customHeight="1">
      <c r="W624" s="41"/>
      <c r="X624" s="41"/>
      <c r="Y624" s="41"/>
      <c r="Z624" s="41"/>
      <c r="AA624" s="41"/>
      <c r="AB624" s="41"/>
      <c r="AC624" s="41"/>
    </row>
    <row r="625" ht="15.75" customHeight="1">
      <c r="W625" s="41"/>
      <c r="X625" s="41"/>
      <c r="Y625" s="41"/>
      <c r="Z625" s="41"/>
      <c r="AA625" s="41"/>
      <c r="AB625" s="41"/>
      <c r="AC625" s="41"/>
    </row>
    <row r="626" ht="15.75" customHeight="1">
      <c r="W626" s="41"/>
      <c r="X626" s="41"/>
      <c r="Y626" s="41"/>
      <c r="Z626" s="41"/>
      <c r="AA626" s="41"/>
      <c r="AB626" s="41"/>
      <c r="AC626" s="41"/>
    </row>
    <row r="627" ht="15.75" customHeight="1">
      <c r="W627" s="41"/>
      <c r="X627" s="41"/>
      <c r="Y627" s="41"/>
      <c r="Z627" s="41"/>
      <c r="AA627" s="41"/>
      <c r="AB627" s="41"/>
      <c r="AC627" s="41"/>
    </row>
    <row r="628" ht="15.75" customHeight="1">
      <c r="W628" s="41"/>
      <c r="X628" s="41"/>
      <c r="Y628" s="41"/>
      <c r="Z628" s="41"/>
      <c r="AA628" s="41"/>
      <c r="AB628" s="41"/>
      <c r="AC628" s="41"/>
    </row>
    <row r="629" ht="15.75" customHeight="1">
      <c r="W629" s="41"/>
      <c r="X629" s="41"/>
      <c r="Y629" s="41"/>
      <c r="Z629" s="41"/>
      <c r="AA629" s="41"/>
      <c r="AB629" s="41"/>
      <c r="AC629" s="41"/>
    </row>
    <row r="630" ht="15.75" customHeight="1">
      <c r="W630" s="41"/>
      <c r="X630" s="41"/>
      <c r="Y630" s="41"/>
      <c r="Z630" s="41"/>
      <c r="AA630" s="41"/>
      <c r="AB630" s="41"/>
      <c r="AC630" s="41"/>
    </row>
    <row r="631" ht="15.75" customHeight="1">
      <c r="W631" s="41"/>
      <c r="X631" s="41"/>
      <c r="Y631" s="41"/>
      <c r="Z631" s="41"/>
      <c r="AA631" s="41"/>
      <c r="AB631" s="41"/>
      <c r="AC631" s="41"/>
    </row>
    <row r="632" ht="15.75" customHeight="1">
      <c r="W632" s="41"/>
      <c r="X632" s="41"/>
      <c r="Y632" s="41"/>
      <c r="Z632" s="41"/>
      <c r="AA632" s="41"/>
      <c r="AB632" s="41"/>
      <c r="AC632" s="41"/>
    </row>
    <row r="633" ht="15.75" customHeight="1">
      <c r="W633" s="41"/>
      <c r="X633" s="41"/>
      <c r="Y633" s="41"/>
      <c r="Z633" s="41"/>
      <c r="AA633" s="41"/>
      <c r="AB633" s="41"/>
      <c r="AC633" s="41"/>
    </row>
    <row r="634" ht="15.75" customHeight="1">
      <c r="W634" s="41"/>
      <c r="X634" s="41"/>
      <c r="Y634" s="41"/>
      <c r="Z634" s="41"/>
      <c r="AA634" s="41"/>
      <c r="AB634" s="41"/>
      <c r="AC634" s="41"/>
    </row>
    <row r="635" ht="15.75" customHeight="1">
      <c r="W635" s="41"/>
      <c r="X635" s="41"/>
      <c r="Y635" s="41"/>
      <c r="Z635" s="41"/>
      <c r="AA635" s="41"/>
      <c r="AB635" s="41"/>
      <c r="AC635" s="41"/>
    </row>
    <row r="636" ht="15.75" customHeight="1">
      <c r="W636" s="41"/>
      <c r="X636" s="41"/>
      <c r="Y636" s="41"/>
      <c r="Z636" s="41"/>
      <c r="AA636" s="41"/>
      <c r="AB636" s="41"/>
      <c r="AC636" s="41"/>
    </row>
    <row r="637" ht="15.75" customHeight="1">
      <c r="W637" s="41"/>
      <c r="X637" s="41"/>
      <c r="Y637" s="41"/>
      <c r="Z637" s="41"/>
      <c r="AA637" s="41"/>
      <c r="AB637" s="41"/>
      <c r="AC637" s="41"/>
    </row>
    <row r="638" ht="15.75" customHeight="1">
      <c r="W638" s="41"/>
      <c r="X638" s="41"/>
      <c r="Y638" s="41"/>
      <c r="Z638" s="41"/>
      <c r="AA638" s="41"/>
      <c r="AB638" s="41"/>
      <c r="AC638" s="41"/>
    </row>
    <row r="639" ht="15.75" customHeight="1">
      <c r="W639" s="41"/>
      <c r="X639" s="41"/>
      <c r="Y639" s="41"/>
      <c r="Z639" s="41"/>
      <c r="AA639" s="41"/>
      <c r="AB639" s="41"/>
      <c r="AC639" s="41"/>
    </row>
    <row r="640" ht="15.75" customHeight="1">
      <c r="W640" s="41"/>
      <c r="X640" s="41"/>
      <c r="Y640" s="41"/>
      <c r="Z640" s="41"/>
      <c r="AA640" s="41"/>
      <c r="AB640" s="41"/>
      <c r="AC640" s="41"/>
    </row>
    <row r="641" ht="15.75" customHeight="1">
      <c r="W641" s="41"/>
      <c r="X641" s="41"/>
      <c r="Y641" s="41"/>
      <c r="Z641" s="41"/>
      <c r="AA641" s="41"/>
      <c r="AB641" s="41"/>
      <c r="AC641" s="41"/>
    </row>
    <row r="642" ht="15.75" customHeight="1">
      <c r="W642" s="41"/>
      <c r="X642" s="41"/>
      <c r="Y642" s="41"/>
      <c r="Z642" s="41"/>
      <c r="AA642" s="41"/>
      <c r="AB642" s="41"/>
      <c r="AC642" s="41"/>
    </row>
    <row r="643" ht="15.75" customHeight="1">
      <c r="W643" s="41"/>
      <c r="X643" s="41"/>
      <c r="Y643" s="41"/>
      <c r="Z643" s="41"/>
      <c r="AA643" s="41"/>
      <c r="AB643" s="41"/>
      <c r="AC643" s="41"/>
    </row>
    <row r="644" ht="15.75" customHeight="1">
      <c r="W644" s="41"/>
      <c r="X644" s="41"/>
      <c r="Y644" s="41"/>
      <c r="Z644" s="41"/>
      <c r="AA644" s="41"/>
      <c r="AB644" s="41"/>
      <c r="AC644" s="41"/>
    </row>
    <row r="645" ht="15.75" customHeight="1">
      <c r="W645" s="41"/>
      <c r="X645" s="41"/>
      <c r="Y645" s="41"/>
      <c r="Z645" s="41"/>
      <c r="AA645" s="41"/>
      <c r="AB645" s="41"/>
      <c r="AC645" s="41"/>
    </row>
    <row r="646" ht="15.75" customHeight="1">
      <c r="W646" s="41"/>
      <c r="X646" s="41"/>
      <c r="Y646" s="41"/>
      <c r="Z646" s="41"/>
      <c r="AA646" s="41"/>
      <c r="AB646" s="41"/>
      <c r="AC646" s="41"/>
    </row>
    <row r="647" ht="15.75" customHeight="1">
      <c r="W647" s="41"/>
      <c r="X647" s="41"/>
      <c r="Y647" s="41"/>
      <c r="Z647" s="41"/>
      <c r="AA647" s="41"/>
      <c r="AB647" s="41"/>
      <c r="AC647" s="41"/>
    </row>
    <row r="648" ht="15.75" customHeight="1">
      <c r="W648" s="41"/>
      <c r="X648" s="41"/>
      <c r="Y648" s="41"/>
      <c r="Z648" s="41"/>
      <c r="AA648" s="41"/>
      <c r="AB648" s="41"/>
      <c r="AC648" s="41"/>
    </row>
    <row r="649" ht="15.75" customHeight="1">
      <c r="W649" s="41"/>
      <c r="X649" s="41"/>
      <c r="Y649" s="41"/>
      <c r="Z649" s="41"/>
      <c r="AA649" s="41"/>
      <c r="AB649" s="41"/>
      <c r="AC649" s="41"/>
    </row>
    <row r="650" ht="15.75" customHeight="1">
      <c r="W650" s="41"/>
      <c r="X650" s="41"/>
      <c r="Y650" s="41"/>
      <c r="Z650" s="41"/>
      <c r="AA650" s="41"/>
      <c r="AB650" s="41"/>
      <c r="AC650" s="41"/>
    </row>
    <row r="651" ht="15.75" customHeight="1">
      <c r="W651" s="41"/>
      <c r="X651" s="41"/>
      <c r="Y651" s="41"/>
      <c r="Z651" s="41"/>
      <c r="AA651" s="41"/>
      <c r="AB651" s="41"/>
      <c r="AC651" s="41"/>
    </row>
    <row r="652" ht="15.75" customHeight="1">
      <c r="W652" s="41"/>
      <c r="X652" s="41"/>
      <c r="Y652" s="41"/>
      <c r="Z652" s="41"/>
      <c r="AA652" s="41"/>
      <c r="AB652" s="41"/>
      <c r="AC652" s="41"/>
    </row>
    <row r="653" ht="15.75" customHeight="1">
      <c r="W653" s="41"/>
      <c r="X653" s="41"/>
      <c r="Y653" s="41"/>
      <c r="Z653" s="41"/>
      <c r="AA653" s="41"/>
      <c r="AB653" s="41"/>
      <c r="AC653" s="41"/>
    </row>
    <row r="654" ht="15.75" customHeight="1">
      <c r="W654" s="41"/>
      <c r="X654" s="41"/>
      <c r="Y654" s="41"/>
      <c r="Z654" s="41"/>
      <c r="AA654" s="41"/>
      <c r="AB654" s="41"/>
      <c r="AC654" s="41"/>
    </row>
    <row r="655" ht="15.75" customHeight="1">
      <c r="W655" s="41"/>
      <c r="X655" s="41"/>
      <c r="Y655" s="41"/>
      <c r="Z655" s="41"/>
      <c r="AA655" s="41"/>
      <c r="AB655" s="41"/>
      <c r="AC655" s="41"/>
    </row>
    <row r="656" ht="15.75" customHeight="1">
      <c r="W656" s="41"/>
      <c r="X656" s="41"/>
      <c r="Y656" s="41"/>
      <c r="Z656" s="41"/>
      <c r="AA656" s="41"/>
      <c r="AB656" s="41"/>
      <c r="AC656" s="41"/>
    </row>
    <row r="657" ht="15.75" customHeight="1">
      <c r="W657" s="41"/>
      <c r="X657" s="41"/>
      <c r="Y657" s="41"/>
      <c r="Z657" s="41"/>
      <c r="AA657" s="41"/>
      <c r="AB657" s="41"/>
      <c r="AC657" s="41"/>
    </row>
    <row r="658" ht="15.75" customHeight="1">
      <c r="W658" s="41"/>
      <c r="X658" s="41"/>
      <c r="Y658" s="41"/>
      <c r="Z658" s="41"/>
      <c r="AA658" s="41"/>
      <c r="AB658" s="41"/>
      <c r="AC658" s="41"/>
    </row>
    <row r="659" ht="15.75" customHeight="1">
      <c r="W659" s="41"/>
      <c r="X659" s="41"/>
      <c r="Y659" s="41"/>
      <c r="Z659" s="41"/>
      <c r="AA659" s="41"/>
      <c r="AB659" s="41"/>
      <c r="AC659" s="41"/>
    </row>
    <row r="660" ht="15.75" customHeight="1">
      <c r="W660" s="41"/>
      <c r="X660" s="41"/>
      <c r="Y660" s="41"/>
      <c r="Z660" s="41"/>
      <c r="AA660" s="41"/>
      <c r="AB660" s="41"/>
      <c r="AC660" s="41"/>
    </row>
    <row r="661" ht="15.75" customHeight="1">
      <c r="W661" s="41"/>
      <c r="X661" s="41"/>
      <c r="Y661" s="41"/>
      <c r="Z661" s="41"/>
      <c r="AA661" s="41"/>
      <c r="AB661" s="41"/>
      <c r="AC661" s="41"/>
    </row>
    <row r="662" ht="15.75" customHeight="1">
      <c r="W662" s="41"/>
      <c r="X662" s="41"/>
      <c r="Y662" s="41"/>
      <c r="Z662" s="41"/>
      <c r="AA662" s="41"/>
      <c r="AB662" s="41"/>
      <c r="AC662" s="41"/>
    </row>
    <row r="663" ht="15.75" customHeight="1">
      <c r="W663" s="41"/>
      <c r="X663" s="41"/>
      <c r="Y663" s="41"/>
      <c r="Z663" s="41"/>
      <c r="AA663" s="41"/>
      <c r="AB663" s="41"/>
      <c r="AC663" s="41"/>
    </row>
    <row r="664" ht="15.75" customHeight="1">
      <c r="W664" s="41"/>
      <c r="X664" s="41"/>
      <c r="Y664" s="41"/>
      <c r="Z664" s="41"/>
      <c r="AA664" s="41"/>
      <c r="AB664" s="41"/>
      <c r="AC664" s="41"/>
    </row>
    <row r="665" ht="15.75" customHeight="1">
      <c r="W665" s="41"/>
      <c r="X665" s="41"/>
      <c r="Y665" s="41"/>
      <c r="Z665" s="41"/>
      <c r="AA665" s="41"/>
      <c r="AB665" s="41"/>
      <c r="AC665" s="41"/>
    </row>
    <row r="666" ht="15.75" customHeight="1">
      <c r="W666" s="41"/>
      <c r="X666" s="41"/>
      <c r="Y666" s="41"/>
      <c r="Z666" s="41"/>
      <c r="AA666" s="41"/>
      <c r="AB666" s="41"/>
      <c r="AC666" s="41"/>
    </row>
    <row r="667" ht="15.75" customHeight="1">
      <c r="W667" s="41"/>
      <c r="X667" s="41"/>
      <c r="Y667" s="41"/>
      <c r="Z667" s="41"/>
      <c r="AA667" s="41"/>
      <c r="AB667" s="41"/>
      <c r="AC667" s="41"/>
    </row>
    <row r="668" ht="15.75" customHeight="1">
      <c r="W668" s="41"/>
      <c r="X668" s="41"/>
      <c r="Y668" s="41"/>
      <c r="Z668" s="41"/>
      <c r="AA668" s="41"/>
      <c r="AB668" s="41"/>
      <c r="AC668" s="41"/>
    </row>
    <row r="669" ht="15.75" customHeight="1">
      <c r="W669" s="41"/>
      <c r="X669" s="41"/>
      <c r="Y669" s="41"/>
      <c r="Z669" s="41"/>
      <c r="AA669" s="41"/>
      <c r="AB669" s="41"/>
      <c r="AC669" s="41"/>
    </row>
    <row r="670" ht="15.75" customHeight="1">
      <c r="W670" s="41"/>
      <c r="X670" s="41"/>
      <c r="Y670" s="41"/>
      <c r="Z670" s="41"/>
      <c r="AA670" s="41"/>
      <c r="AB670" s="41"/>
      <c r="AC670" s="41"/>
    </row>
    <row r="671" ht="15.75" customHeight="1">
      <c r="W671" s="41"/>
      <c r="X671" s="41"/>
      <c r="Y671" s="41"/>
      <c r="Z671" s="41"/>
      <c r="AA671" s="41"/>
      <c r="AB671" s="41"/>
      <c r="AC671" s="41"/>
    </row>
    <row r="672" ht="15.75" customHeight="1">
      <c r="W672" s="41"/>
      <c r="X672" s="41"/>
      <c r="Y672" s="41"/>
      <c r="Z672" s="41"/>
      <c r="AA672" s="41"/>
      <c r="AB672" s="41"/>
      <c r="AC672" s="41"/>
    </row>
    <row r="673" ht="15.75" customHeight="1">
      <c r="W673" s="41"/>
      <c r="X673" s="41"/>
      <c r="Y673" s="41"/>
      <c r="Z673" s="41"/>
      <c r="AA673" s="41"/>
      <c r="AB673" s="41"/>
      <c r="AC673" s="41"/>
    </row>
    <row r="674" ht="15.75" customHeight="1">
      <c r="W674" s="41"/>
      <c r="X674" s="41"/>
      <c r="Y674" s="41"/>
      <c r="Z674" s="41"/>
      <c r="AA674" s="41"/>
      <c r="AB674" s="41"/>
      <c r="AC674" s="41"/>
    </row>
    <row r="675" ht="15.75" customHeight="1">
      <c r="W675" s="41"/>
      <c r="X675" s="41"/>
      <c r="Y675" s="41"/>
      <c r="Z675" s="41"/>
      <c r="AA675" s="41"/>
      <c r="AB675" s="41"/>
      <c r="AC675" s="41"/>
    </row>
    <row r="676" ht="15.75" customHeight="1">
      <c r="W676" s="41"/>
      <c r="X676" s="41"/>
      <c r="Y676" s="41"/>
      <c r="Z676" s="41"/>
      <c r="AA676" s="41"/>
      <c r="AB676" s="41"/>
      <c r="AC676" s="41"/>
    </row>
    <row r="677" ht="15.75" customHeight="1">
      <c r="W677" s="41"/>
      <c r="X677" s="41"/>
      <c r="Y677" s="41"/>
      <c r="Z677" s="41"/>
      <c r="AA677" s="41"/>
      <c r="AB677" s="41"/>
      <c r="AC677" s="41"/>
    </row>
    <row r="678" ht="15.75" customHeight="1">
      <c r="W678" s="41"/>
      <c r="X678" s="41"/>
      <c r="Y678" s="41"/>
      <c r="Z678" s="41"/>
      <c r="AA678" s="41"/>
      <c r="AB678" s="41"/>
      <c r="AC678" s="41"/>
    </row>
    <row r="679" ht="15.75" customHeight="1">
      <c r="W679" s="41"/>
      <c r="X679" s="41"/>
      <c r="Y679" s="41"/>
      <c r="Z679" s="41"/>
      <c r="AA679" s="41"/>
      <c r="AB679" s="41"/>
      <c r="AC679" s="41"/>
    </row>
    <row r="680" ht="15.75" customHeight="1">
      <c r="W680" s="41"/>
      <c r="X680" s="41"/>
      <c r="Y680" s="41"/>
      <c r="Z680" s="41"/>
      <c r="AA680" s="41"/>
      <c r="AB680" s="41"/>
      <c r="AC680" s="41"/>
    </row>
    <row r="681" ht="15.75" customHeight="1">
      <c r="W681" s="41"/>
      <c r="X681" s="41"/>
      <c r="Y681" s="41"/>
      <c r="Z681" s="41"/>
      <c r="AA681" s="41"/>
      <c r="AB681" s="41"/>
      <c r="AC681" s="41"/>
    </row>
    <row r="682" ht="15.75" customHeight="1">
      <c r="W682" s="41"/>
      <c r="X682" s="41"/>
      <c r="Y682" s="41"/>
      <c r="Z682" s="41"/>
      <c r="AA682" s="41"/>
      <c r="AB682" s="41"/>
      <c r="AC682" s="41"/>
    </row>
    <row r="683" ht="15.75" customHeight="1">
      <c r="W683" s="41"/>
      <c r="X683" s="41"/>
      <c r="Y683" s="41"/>
      <c r="Z683" s="41"/>
      <c r="AA683" s="41"/>
      <c r="AB683" s="41"/>
      <c r="AC683" s="41"/>
    </row>
    <row r="684" ht="15.75" customHeight="1">
      <c r="W684" s="41"/>
      <c r="X684" s="41"/>
      <c r="Y684" s="41"/>
      <c r="Z684" s="41"/>
      <c r="AA684" s="41"/>
      <c r="AB684" s="41"/>
      <c r="AC684" s="41"/>
    </row>
    <row r="685" ht="15.75" customHeight="1">
      <c r="W685" s="41"/>
      <c r="X685" s="41"/>
      <c r="Y685" s="41"/>
      <c r="Z685" s="41"/>
      <c r="AA685" s="41"/>
      <c r="AB685" s="41"/>
      <c r="AC685" s="41"/>
    </row>
    <row r="686" ht="15.75" customHeight="1">
      <c r="W686" s="41"/>
      <c r="X686" s="41"/>
      <c r="Y686" s="41"/>
      <c r="Z686" s="41"/>
      <c r="AA686" s="41"/>
      <c r="AB686" s="41"/>
      <c r="AC686" s="41"/>
    </row>
    <row r="687" ht="15.75" customHeight="1">
      <c r="W687" s="41"/>
      <c r="X687" s="41"/>
      <c r="Y687" s="41"/>
      <c r="Z687" s="41"/>
      <c r="AA687" s="41"/>
      <c r="AB687" s="41"/>
      <c r="AC687" s="41"/>
    </row>
    <row r="688" ht="15.75" customHeight="1">
      <c r="W688" s="41"/>
      <c r="X688" s="41"/>
      <c r="Y688" s="41"/>
      <c r="Z688" s="41"/>
      <c r="AA688" s="41"/>
      <c r="AB688" s="41"/>
      <c r="AC688" s="41"/>
    </row>
    <row r="689" ht="15.75" customHeight="1">
      <c r="W689" s="41"/>
      <c r="X689" s="41"/>
      <c r="Y689" s="41"/>
      <c r="Z689" s="41"/>
      <c r="AA689" s="41"/>
      <c r="AB689" s="41"/>
      <c r="AC689" s="41"/>
    </row>
    <row r="690" ht="15.75" customHeight="1">
      <c r="W690" s="41"/>
      <c r="X690" s="41"/>
      <c r="Y690" s="41"/>
      <c r="Z690" s="41"/>
      <c r="AA690" s="41"/>
      <c r="AB690" s="41"/>
      <c r="AC690" s="41"/>
    </row>
    <row r="691" ht="15.75" customHeight="1">
      <c r="W691" s="41"/>
      <c r="X691" s="41"/>
      <c r="Y691" s="41"/>
      <c r="Z691" s="41"/>
      <c r="AA691" s="41"/>
      <c r="AB691" s="41"/>
      <c r="AC691" s="41"/>
    </row>
    <row r="692" ht="15.75" customHeight="1">
      <c r="W692" s="41"/>
      <c r="X692" s="41"/>
      <c r="Y692" s="41"/>
      <c r="Z692" s="41"/>
      <c r="AA692" s="41"/>
      <c r="AB692" s="41"/>
      <c r="AC692" s="41"/>
    </row>
    <row r="693" ht="15.75" customHeight="1">
      <c r="W693" s="41"/>
      <c r="X693" s="41"/>
      <c r="Y693" s="41"/>
      <c r="Z693" s="41"/>
      <c r="AA693" s="41"/>
      <c r="AB693" s="41"/>
      <c r="AC693" s="41"/>
    </row>
    <row r="694" ht="15.75" customHeight="1">
      <c r="W694" s="41"/>
      <c r="X694" s="41"/>
      <c r="Y694" s="41"/>
      <c r="Z694" s="41"/>
      <c r="AA694" s="41"/>
      <c r="AB694" s="41"/>
      <c r="AC694" s="41"/>
    </row>
    <row r="695" ht="15.75" customHeight="1">
      <c r="W695" s="41"/>
      <c r="X695" s="41"/>
      <c r="Y695" s="41"/>
      <c r="Z695" s="41"/>
      <c r="AA695" s="41"/>
      <c r="AB695" s="41"/>
      <c r="AC695" s="41"/>
    </row>
    <row r="696" ht="15.75" customHeight="1">
      <c r="W696" s="41"/>
      <c r="X696" s="41"/>
      <c r="Y696" s="41"/>
      <c r="Z696" s="41"/>
      <c r="AA696" s="41"/>
      <c r="AB696" s="41"/>
      <c r="AC696" s="41"/>
    </row>
    <row r="697" ht="15.75" customHeight="1">
      <c r="W697" s="41"/>
      <c r="X697" s="41"/>
      <c r="Y697" s="41"/>
      <c r="Z697" s="41"/>
      <c r="AA697" s="41"/>
      <c r="AB697" s="41"/>
      <c r="AC697" s="41"/>
    </row>
    <row r="698" ht="15.75" customHeight="1">
      <c r="W698" s="41"/>
      <c r="X698" s="41"/>
      <c r="Y698" s="41"/>
      <c r="Z698" s="41"/>
      <c r="AA698" s="41"/>
      <c r="AB698" s="41"/>
      <c r="AC698" s="41"/>
    </row>
    <row r="699" ht="15.75" customHeight="1">
      <c r="W699" s="41"/>
      <c r="X699" s="41"/>
      <c r="Y699" s="41"/>
      <c r="Z699" s="41"/>
      <c r="AA699" s="41"/>
      <c r="AB699" s="41"/>
      <c r="AC699" s="41"/>
    </row>
    <row r="700" ht="15.75" customHeight="1">
      <c r="W700" s="41"/>
      <c r="X700" s="41"/>
      <c r="Y700" s="41"/>
      <c r="Z700" s="41"/>
      <c r="AA700" s="41"/>
      <c r="AB700" s="41"/>
      <c r="AC700" s="41"/>
    </row>
    <row r="701" ht="15.75" customHeight="1">
      <c r="W701" s="41"/>
      <c r="X701" s="41"/>
      <c r="Y701" s="41"/>
      <c r="Z701" s="41"/>
      <c r="AA701" s="41"/>
      <c r="AB701" s="41"/>
      <c r="AC701" s="41"/>
    </row>
    <row r="702" ht="15.75" customHeight="1">
      <c r="W702" s="41"/>
      <c r="X702" s="41"/>
      <c r="Y702" s="41"/>
      <c r="Z702" s="41"/>
      <c r="AA702" s="41"/>
      <c r="AB702" s="41"/>
      <c r="AC702" s="41"/>
    </row>
    <row r="703" ht="15.75" customHeight="1">
      <c r="W703" s="41"/>
      <c r="X703" s="41"/>
      <c r="Y703" s="41"/>
      <c r="Z703" s="41"/>
      <c r="AA703" s="41"/>
      <c r="AB703" s="41"/>
      <c r="AC703" s="41"/>
    </row>
    <row r="704" ht="15.75" customHeight="1">
      <c r="W704" s="41"/>
      <c r="X704" s="41"/>
      <c r="Y704" s="41"/>
      <c r="Z704" s="41"/>
      <c r="AA704" s="41"/>
      <c r="AB704" s="41"/>
      <c r="AC704" s="41"/>
    </row>
    <row r="705" ht="15.75" customHeight="1">
      <c r="W705" s="41"/>
      <c r="X705" s="41"/>
      <c r="Y705" s="41"/>
      <c r="Z705" s="41"/>
      <c r="AA705" s="41"/>
      <c r="AB705" s="41"/>
      <c r="AC705" s="41"/>
    </row>
    <row r="706" ht="15.75" customHeight="1">
      <c r="W706" s="41"/>
      <c r="X706" s="41"/>
      <c r="Y706" s="41"/>
      <c r="Z706" s="41"/>
      <c r="AA706" s="41"/>
      <c r="AB706" s="41"/>
      <c r="AC706" s="41"/>
    </row>
    <row r="707" ht="15.75" customHeight="1">
      <c r="W707" s="41"/>
      <c r="X707" s="41"/>
      <c r="Y707" s="41"/>
      <c r="Z707" s="41"/>
      <c r="AA707" s="41"/>
      <c r="AB707" s="41"/>
      <c r="AC707" s="41"/>
    </row>
    <row r="708" ht="15.75" customHeight="1">
      <c r="W708" s="41"/>
      <c r="X708" s="41"/>
      <c r="Y708" s="41"/>
      <c r="Z708" s="41"/>
      <c r="AA708" s="41"/>
      <c r="AB708" s="41"/>
      <c r="AC708" s="41"/>
    </row>
    <row r="709" ht="15.75" customHeight="1">
      <c r="W709" s="41"/>
      <c r="X709" s="41"/>
      <c r="Y709" s="41"/>
      <c r="Z709" s="41"/>
      <c r="AA709" s="41"/>
      <c r="AB709" s="41"/>
      <c r="AC709" s="41"/>
    </row>
    <row r="710" ht="15.75" customHeight="1">
      <c r="W710" s="41"/>
      <c r="X710" s="41"/>
      <c r="Y710" s="41"/>
      <c r="Z710" s="41"/>
      <c r="AA710" s="41"/>
      <c r="AB710" s="41"/>
      <c r="AC710" s="41"/>
    </row>
    <row r="711" ht="15.75" customHeight="1">
      <c r="W711" s="41"/>
      <c r="X711" s="41"/>
      <c r="Y711" s="41"/>
      <c r="Z711" s="41"/>
      <c r="AA711" s="41"/>
      <c r="AB711" s="41"/>
      <c r="AC711" s="41"/>
    </row>
    <row r="712" ht="15.75" customHeight="1">
      <c r="W712" s="41"/>
      <c r="X712" s="41"/>
      <c r="Y712" s="41"/>
      <c r="Z712" s="41"/>
      <c r="AA712" s="41"/>
      <c r="AB712" s="41"/>
      <c r="AC712" s="41"/>
    </row>
    <row r="713" ht="15.75" customHeight="1">
      <c r="W713" s="41"/>
      <c r="X713" s="41"/>
      <c r="Y713" s="41"/>
      <c r="Z713" s="41"/>
      <c r="AA713" s="41"/>
      <c r="AB713" s="41"/>
      <c r="AC713" s="41"/>
    </row>
    <row r="714" ht="15.75" customHeight="1">
      <c r="W714" s="41"/>
      <c r="X714" s="41"/>
      <c r="Y714" s="41"/>
      <c r="Z714" s="41"/>
      <c r="AA714" s="41"/>
      <c r="AB714" s="41"/>
      <c r="AC714" s="41"/>
    </row>
    <row r="715" ht="15.75" customHeight="1">
      <c r="W715" s="41"/>
      <c r="X715" s="41"/>
      <c r="Y715" s="41"/>
      <c r="Z715" s="41"/>
      <c r="AA715" s="41"/>
      <c r="AB715" s="41"/>
      <c r="AC715" s="41"/>
    </row>
    <row r="716" ht="15.75" customHeight="1">
      <c r="W716" s="41"/>
      <c r="X716" s="41"/>
      <c r="Y716" s="41"/>
      <c r="Z716" s="41"/>
      <c r="AA716" s="41"/>
      <c r="AB716" s="41"/>
      <c r="AC716" s="41"/>
    </row>
    <row r="717" ht="15.75" customHeight="1">
      <c r="W717" s="41"/>
      <c r="X717" s="41"/>
      <c r="Y717" s="41"/>
      <c r="Z717" s="41"/>
      <c r="AA717" s="41"/>
      <c r="AB717" s="41"/>
      <c r="AC717" s="41"/>
    </row>
    <row r="718" ht="15.75" customHeight="1">
      <c r="W718" s="41"/>
      <c r="X718" s="41"/>
      <c r="Y718" s="41"/>
      <c r="Z718" s="41"/>
      <c r="AA718" s="41"/>
      <c r="AB718" s="41"/>
      <c r="AC718" s="41"/>
    </row>
    <row r="719" ht="15.75" customHeight="1">
      <c r="W719" s="41"/>
      <c r="X719" s="41"/>
      <c r="Y719" s="41"/>
      <c r="Z719" s="41"/>
      <c r="AA719" s="41"/>
      <c r="AB719" s="41"/>
      <c r="AC719" s="41"/>
    </row>
    <row r="720" ht="15.75" customHeight="1">
      <c r="W720" s="41"/>
      <c r="X720" s="41"/>
      <c r="Y720" s="41"/>
      <c r="Z720" s="41"/>
      <c r="AA720" s="41"/>
      <c r="AB720" s="41"/>
      <c r="AC720" s="41"/>
    </row>
    <row r="721" ht="15.75" customHeight="1">
      <c r="W721" s="41"/>
      <c r="X721" s="41"/>
      <c r="Y721" s="41"/>
      <c r="Z721" s="41"/>
      <c r="AA721" s="41"/>
      <c r="AB721" s="41"/>
      <c r="AC721" s="41"/>
    </row>
    <row r="722" ht="15.75" customHeight="1">
      <c r="W722" s="41"/>
      <c r="X722" s="41"/>
      <c r="Y722" s="41"/>
      <c r="Z722" s="41"/>
      <c r="AA722" s="41"/>
      <c r="AB722" s="41"/>
      <c r="AC722" s="41"/>
    </row>
    <row r="723" ht="15.75" customHeight="1">
      <c r="W723" s="41"/>
      <c r="X723" s="41"/>
      <c r="Y723" s="41"/>
      <c r="Z723" s="41"/>
      <c r="AA723" s="41"/>
      <c r="AB723" s="41"/>
      <c r="AC723" s="41"/>
    </row>
    <row r="724" ht="15.75" customHeight="1">
      <c r="W724" s="41"/>
      <c r="X724" s="41"/>
      <c r="Y724" s="41"/>
      <c r="Z724" s="41"/>
      <c r="AA724" s="41"/>
      <c r="AB724" s="41"/>
      <c r="AC724" s="41"/>
    </row>
    <row r="725" ht="15.75" customHeight="1">
      <c r="W725" s="41"/>
      <c r="X725" s="41"/>
      <c r="Y725" s="41"/>
      <c r="Z725" s="41"/>
      <c r="AA725" s="41"/>
      <c r="AB725" s="41"/>
      <c r="AC725" s="41"/>
    </row>
    <row r="726" ht="15.75" customHeight="1">
      <c r="W726" s="41"/>
      <c r="X726" s="41"/>
      <c r="Y726" s="41"/>
      <c r="Z726" s="41"/>
      <c r="AA726" s="41"/>
      <c r="AB726" s="41"/>
      <c r="AC726" s="41"/>
    </row>
    <row r="727" ht="15.75" customHeight="1">
      <c r="W727" s="41"/>
      <c r="X727" s="41"/>
      <c r="Y727" s="41"/>
      <c r="Z727" s="41"/>
      <c r="AA727" s="41"/>
      <c r="AB727" s="41"/>
      <c r="AC727" s="41"/>
    </row>
    <row r="728" ht="15.75" customHeight="1">
      <c r="W728" s="41"/>
      <c r="X728" s="41"/>
      <c r="Y728" s="41"/>
      <c r="Z728" s="41"/>
      <c r="AA728" s="41"/>
      <c r="AB728" s="41"/>
      <c r="AC728" s="41"/>
    </row>
    <row r="729" ht="15.75" customHeight="1">
      <c r="W729" s="41"/>
      <c r="X729" s="41"/>
      <c r="Y729" s="41"/>
      <c r="Z729" s="41"/>
      <c r="AA729" s="41"/>
      <c r="AB729" s="41"/>
      <c r="AC729" s="41"/>
    </row>
    <row r="730" ht="15.75" customHeight="1">
      <c r="W730" s="41"/>
      <c r="X730" s="41"/>
      <c r="Y730" s="41"/>
      <c r="Z730" s="41"/>
      <c r="AA730" s="41"/>
      <c r="AB730" s="41"/>
      <c r="AC730" s="41"/>
    </row>
    <row r="731" ht="15.75" customHeight="1">
      <c r="W731" s="41"/>
      <c r="X731" s="41"/>
      <c r="Y731" s="41"/>
      <c r="Z731" s="41"/>
      <c r="AA731" s="41"/>
      <c r="AB731" s="41"/>
      <c r="AC731" s="41"/>
    </row>
    <row r="732" ht="15.75" customHeight="1">
      <c r="W732" s="41"/>
      <c r="X732" s="41"/>
      <c r="Y732" s="41"/>
      <c r="Z732" s="41"/>
      <c r="AA732" s="41"/>
      <c r="AB732" s="41"/>
      <c r="AC732" s="41"/>
    </row>
    <row r="733" ht="15.75" customHeight="1">
      <c r="W733" s="41"/>
      <c r="X733" s="41"/>
      <c r="Y733" s="41"/>
      <c r="Z733" s="41"/>
      <c r="AA733" s="41"/>
      <c r="AB733" s="41"/>
      <c r="AC733" s="41"/>
    </row>
    <row r="734" ht="15.75" customHeight="1">
      <c r="W734" s="41"/>
      <c r="X734" s="41"/>
      <c r="Y734" s="41"/>
      <c r="Z734" s="41"/>
      <c r="AA734" s="41"/>
      <c r="AB734" s="41"/>
      <c r="AC734" s="41"/>
    </row>
    <row r="735" ht="15.75" customHeight="1">
      <c r="W735" s="41"/>
      <c r="X735" s="41"/>
      <c r="Y735" s="41"/>
      <c r="Z735" s="41"/>
      <c r="AA735" s="41"/>
      <c r="AB735" s="41"/>
      <c r="AC735" s="41"/>
    </row>
    <row r="736" ht="15.75" customHeight="1">
      <c r="W736" s="41"/>
      <c r="X736" s="41"/>
      <c r="Y736" s="41"/>
      <c r="Z736" s="41"/>
      <c r="AA736" s="41"/>
      <c r="AB736" s="41"/>
      <c r="AC736" s="41"/>
    </row>
    <row r="737" ht="15.75" customHeight="1">
      <c r="W737" s="41"/>
      <c r="X737" s="41"/>
      <c r="Y737" s="41"/>
      <c r="Z737" s="41"/>
      <c r="AA737" s="41"/>
      <c r="AB737" s="41"/>
      <c r="AC737" s="41"/>
    </row>
    <row r="738" ht="15.75" customHeight="1">
      <c r="W738" s="41"/>
      <c r="X738" s="41"/>
      <c r="Y738" s="41"/>
      <c r="Z738" s="41"/>
      <c r="AA738" s="41"/>
      <c r="AB738" s="41"/>
      <c r="AC738" s="41"/>
    </row>
    <row r="739" ht="15.75" customHeight="1">
      <c r="W739" s="41"/>
      <c r="X739" s="41"/>
      <c r="Y739" s="41"/>
      <c r="Z739" s="41"/>
      <c r="AA739" s="41"/>
      <c r="AB739" s="41"/>
      <c r="AC739" s="41"/>
    </row>
    <row r="740" ht="15.75" customHeight="1">
      <c r="W740" s="41"/>
      <c r="X740" s="41"/>
      <c r="Y740" s="41"/>
      <c r="Z740" s="41"/>
      <c r="AA740" s="41"/>
      <c r="AB740" s="41"/>
      <c r="AC740" s="41"/>
    </row>
    <row r="741" ht="15.75" customHeight="1">
      <c r="W741" s="41"/>
      <c r="X741" s="41"/>
      <c r="Y741" s="41"/>
      <c r="Z741" s="41"/>
      <c r="AA741" s="41"/>
      <c r="AB741" s="41"/>
      <c r="AC741" s="41"/>
    </row>
    <row r="742" ht="15.75" customHeight="1">
      <c r="W742" s="41"/>
      <c r="X742" s="41"/>
      <c r="Y742" s="41"/>
      <c r="Z742" s="41"/>
      <c r="AA742" s="41"/>
      <c r="AB742" s="41"/>
      <c r="AC742" s="41"/>
    </row>
    <row r="743" ht="15.75" customHeight="1">
      <c r="W743" s="41"/>
      <c r="X743" s="41"/>
      <c r="Y743" s="41"/>
      <c r="Z743" s="41"/>
      <c r="AA743" s="41"/>
      <c r="AB743" s="41"/>
      <c r="AC743" s="41"/>
    </row>
    <row r="744" ht="15.75" customHeight="1">
      <c r="W744" s="41"/>
      <c r="X744" s="41"/>
      <c r="Y744" s="41"/>
      <c r="Z744" s="41"/>
      <c r="AA744" s="41"/>
      <c r="AB744" s="41"/>
      <c r="AC744" s="41"/>
    </row>
    <row r="745" ht="15.75" customHeight="1">
      <c r="W745" s="41"/>
      <c r="X745" s="41"/>
      <c r="Y745" s="41"/>
      <c r="Z745" s="41"/>
      <c r="AA745" s="41"/>
      <c r="AB745" s="41"/>
      <c r="AC745" s="41"/>
    </row>
    <row r="746" ht="15.75" customHeight="1">
      <c r="W746" s="41"/>
      <c r="X746" s="41"/>
      <c r="Y746" s="41"/>
      <c r="Z746" s="41"/>
      <c r="AA746" s="41"/>
      <c r="AB746" s="41"/>
      <c r="AC746" s="41"/>
    </row>
    <row r="747" ht="15.75" customHeight="1">
      <c r="W747" s="41"/>
      <c r="X747" s="41"/>
      <c r="Y747" s="41"/>
      <c r="Z747" s="41"/>
      <c r="AA747" s="41"/>
      <c r="AB747" s="41"/>
      <c r="AC747" s="41"/>
    </row>
    <row r="748" ht="15.75" customHeight="1">
      <c r="W748" s="41"/>
      <c r="X748" s="41"/>
      <c r="Y748" s="41"/>
      <c r="Z748" s="41"/>
      <c r="AA748" s="41"/>
      <c r="AB748" s="41"/>
      <c r="AC748" s="41"/>
    </row>
    <row r="749" ht="15.75" customHeight="1">
      <c r="W749" s="41"/>
      <c r="X749" s="41"/>
      <c r="Y749" s="41"/>
      <c r="Z749" s="41"/>
      <c r="AA749" s="41"/>
      <c r="AB749" s="41"/>
      <c r="AC749" s="41"/>
    </row>
    <row r="750" ht="15.75" customHeight="1">
      <c r="W750" s="41"/>
      <c r="X750" s="41"/>
      <c r="Y750" s="41"/>
      <c r="Z750" s="41"/>
      <c r="AA750" s="41"/>
      <c r="AB750" s="41"/>
      <c r="AC750" s="41"/>
    </row>
    <row r="751" ht="15.75" customHeight="1">
      <c r="W751" s="41"/>
      <c r="X751" s="41"/>
      <c r="Y751" s="41"/>
      <c r="Z751" s="41"/>
      <c r="AA751" s="41"/>
      <c r="AB751" s="41"/>
      <c r="AC751" s="41"/>
    </row>
    <row r="752" ht="15.75" customHeight="1">
      <c r="W752" s="41"/>
      <c r="X752" s="41"/>
      <c r="Y752" s="41"/>
      <c r="Z752" s="41"/>
      <c r="AA752" s="41"/>
      <c r="AB752" s="41"/>
      <c r="AC752" s="41"/>
    </row>
    <row r="753" ht="15.75" customHeight="1">
      <c r="W753" s="41"/>
      <c r="X753" s="41"/>
      <c r="Y753" s="41"/>
      <c r="Z753" s="41"/>
      <c r="AA753" s="41"/>
      <c r="AB753" s="41"/>
      <c r="AC753" s="41"/>
    </row>
    <row r="754" ht="15.75" customHeight="1">
      <c r="W754" s="41"/>
      <c r="X754" s="41"/>
      <c r="Y754" s="41"/>
      <c r="Z754" s="41"/>
      <c r="AA754" s="41"/>
      <c r="AB754" s="41"/>
      <c r="AC754" s="41"/>
    </row>
    <row r="755" ht="15.75" customHeight="1">
      <c r="W755" s="41"/>
      <c r="X755" s="41"/>
      <c r="Y755" s="41"/>
      <c r="Z755" s="41"/>
      <c r="AA755" s="41"/>
      <c r="AB755" s="41"/>
      <c r="AC755" s="41"/>
    </row>
    <row r="756" ht="15.75" customHeight="1">
      <c r="W756" s="41"/>
      <c r="X756" s="41"/>
      <c r="Y756" s="41"/>
      <c r="Z756" s="41"/>
      <c r="AA756" s="41"/>
      <c r="AB756" s="41"/>
      <c r="AC756" s="41"/>
    </row>
    <row r="757" ht="15.75" customHeight="1">
      <c r="W757" s="41"/>
      <c r="X757" s="41"/>
      <c r="Y757" s="41"/>
      <c r="Z757" s="41"/>
      <c r="AA757" s="41"/>
      <c r="AB757" s="41"/>
      <c r="AC757" s="41"/>
    </row>
    <row r="758" ht="15.75" customHeight="1">
      <c r="W758" s="41"/>
      <c r="X758" s="41"/>
      <c r="Y758" s="41"/>
      <c r="Z758" s="41"/>
      <c r="AA758" s="41"/>
      <c r="AB758" s="41"/>
      <c r="AC758" s="41"/>
    </row>
    <row r="759" ht="15.75" customHeight="1">
      <c r="W759" s="41"/>
      <c r="X759" s="41"/>
      <c r="Y759" s="41"/>
      <c r="Z759" s="41"/>
      <c r="AA759" s="41"/>
      <c r="AB759" s="41"/>
      <c r="AC759" s="41"/>
    </row>
    <row r="760" ht="15.75" customHeight="1">
      <c r="W760" s="41"/>
      <c r="X760" s="41"/>
      <c r="Y760" s="41"/>
      <c r="Z760" s="41"/>
      <c r="AA760" s="41"/>
      <c r="AB760" s="41"/>
      <c r="AC760" s="41"/>
    </row>
    <row r="761" ht="15.75" customHeight="1">
      <c r="W761" s="41"/>
      <c r="X761" s="41"/>
      <c r="Y761" s="41"/>
      <c r="Z761" s="41"/>
      <c r="AA761" s="41"/>
      <c r="AB761" s="41"/>
      <c r="AC761" s="41"/>
    </row>
    <row r="762" ht="15.75" customHeight="1">
      <c r="W762" s="41"/>
      <c r="X762" s="41"/>
      <c r="Y762" s="41"/>
      <c r="Z762" s="41"/>
      <c r="AA762" s="41"/>
      <c r="AB762" s="41"/>
      <c r="AC762" s="41"/>
    </row>
    <row r="763" ht="15.75" customHeight="1">
      <c r="W763" s="41"/>
      <c r="X763" s="41"/>
      <c r="Y763" s="41"/>
      <c r="Z763" s="41"/>
      <c r="AA763" s="41"/>
      <c r="AB763" s="41"/>
      <c r="AC763" s="41"/>
    </row>
    <row r="764" ht="15.75" customHeight="1">
      <c r="W764" s="41"/>
      <c r="X764" s="41"/>
      <c r="Y764" s="41"/>
      <c r="Z764" s="41"/>
      <c r="AA764" s="41"/>
      <c r="AB764" s="41"/>
      <c r="AC764" s="41"/>
    </row>
    <row r="765" ht="15.75" customHeight="1">
      <c r="W765" s="41"/>
      <c r="X765" s="41"/>
      <c r="Y765" s="41"/>
      <c r="Z765" s="41"/>
      <c r="AA765" s="41"/>
      <c r="AB765" s="41"/>
      <c r="AC765" s="41"/>
    </row>
    <row r="766" ht="15.75" customHeight="1">
      <c r="W766" s="41"/>
      <c r="X766" s="41"/>
      <c r="Y766" s="41"/>
      <c r="Z766" s="41"/>
      <c r="AA766" s="41"/>
      <c r="AB766" s="41"/>
      <c r="AC766" s="41"/>
    </row>
    <row r="767" ht="15.75" customHeight="1">
      <c r="W767" s="41"/>
      <c r="X767" s="41"/>
      <c r="Y767" s="41"/>
      <c r="Z767" s="41"/>
      <c r="AA767" s="41"/>
      <c r="AB767" s="41"/>
      <c r="AC767" s="41"/>
    </row>
    <row r="768" ht="15.75" customHeight="1">
      <c r="W768" s="41"/>
      <c r="X768" s="41"/>
      <c r="Y768" s="41"/>
      <c r="Z768" s="41"/>
      <c r="AA768" s="41"/>
      <c r="AB768" s="41"/>
      <c r="AC768" s="41"/>
    </row>
    <row r="769" ht="15.75" customHeight="1">
      <c r="W769" s="41"/>
      <c r="X769" s="41"/>
      <c r="Y769" s="41"/>
      <c r="Z769" s="41"/>
      <c r="AA769" s="41"/>
      <c r="AB769" s="41"/>
      <c r="AC769" s="41"/>
    </row>
    <row r="770" ht="15.75" customHeight="1">
      <c r="W770" s="41"/>
      <c r="X770" s="41"/>
      <c r="Y770" s="41"/>
      <c r="Z770" s="41"/>
      <c r="AA770" s="41"/>
      <c r="AB770" s="41"/>
      <c r="AC770" s="41"/>
    </row>
    <row r="771" ht="15.75" customHeight="1">
      <c r="W771" s="41"/>
      <c r="X771" s="41"/>
      <c r="Y771" s="41"/>
      <c r="Z771" s="41"/>
      <c r="AA771" s="41"/>
      <c r="AB771" s="41"/>
      <c r="AC771" s="41"/>
    </row>
    <row r="772" ht="15.75" customHeight="1">
      <c r="W772" s="41"/>
      <c r="X772" s="41"/>
      <c r="Y772" s="41"/>
      <c r="Z772" s="41"/>
      <c r="AA772" s="41"/>
      <c r="AB772" s="41"/>
      <c r="AC772" s="41"/>
    </row>
    <row r="773" ht="15.75" customHeight="1">
      <c r="W773" s="41"/>
      <c r="X773" s="41"/>
      <c r="Y773" s="41"/>
      <c r="Z773" s="41"/>
      <c r="AA773" s="41"/>
      <c r="AB773" s="41"/>
      <c r="AC773" s="41"/>
    </row>
    <row r="774" ht="15.75" customHeight="1">
      <c r="W774" s="41"/>
      <c r="X774" s="41"/>
      <c r="Y774" s="41"/>
      <c r="Z774" s="41"/>
      <c r="AA774" s="41"/>
      <c r="AB774" s="41"/>
      <c r="AC774" s="41"/>
    </row>
    <row r="775" ht="15.75" customHeight="1">
      <c r="W775" s="41"/>
      <c r="X775" s="41"/>
      <c r="Y775" s="41"/>
      <c r="Z775" s="41"/>
      <c r="AA775" s="41"/>
      <c r="AB775" s="41"/>
      <c r="AC775" s="41"/>
    </row>
    <row r="776" ht="15.75" customHeight="1">
      <c r="W776" s="41"/>
      <c r="X776" s="41"/>
      <c r="Y776" s="41"/>
      <c r="Z776" s="41"/>
      <c r="AA776" s="41"/>
      <c r="AB776" s="41"/>
      <c r="AC776" s="41"/>
    </row>
    <row r="777" ht="15.75" customHeight="1">
      <c r="W777" s="41"/>
      <c r="X777" s="41"/>
      <c r="Y777" s="41"/>
      <c r="Z777" s="41"/>
      <c r="AA777" s="41"/>
      <c r="AB777" s="41"/>
      <c r="AC777" s="41"/>
    </row>
    <row r="778" ht="15.75" customHeight="1">
      <c r="W778" s="41"/>
      <c r="X778" s="41"/>
      <c r="Y778" s="41"/>
      <c r="Z778" s="41"/>
      <c r="AA778" s="41"/>
      <c r="AB778" s="41"/>
      <c r="AC778" s="41"/>
    </row>
    <row r="779" ht="15.75" customHeight="1">
      <c r="W779" s="41"/>
      <c r="X779" s="41"/>
      <c r="Y779" s="41"/>
      <c r="Z779" s="41"/>
      <c r="AA779" s="41"/>
      <c r="AB779" s="41"/>
      <c r="AC779" s="41"/>
    </row>
    <row r="780" ht="15.75" customHeight="1">
      <c r="W780" s="41"/>
      <c r="X780" s="41"/>
      <c r="Y780" s="41"/>
      <c r="Z780" s="41"/>
      <c r="AA780" s="41"/>
      <c r="AB780" s="41"/>
      <c r="AC780" s="41"/>
    </row>
    <row r="781" ht="15.75" customHeight="1">
      <c r="W781" s="41"/>
      <c r="X781" s="41"/>
      <c r="Y781" s="41"/>
      <c r="Z781" s="41"/>
      <c r="AA781" s="41"/>
      <c r="AB781" s="41"/>
      <c r="AC781" s="41"/>
    </row>
    <row r="782" ht="15.75" customHeight="1">
      <c r="W782" s="41"/>
      <c r="X782" s="41"/>
      <c r="Y782" s="41"/>
      <c r="Z782" s="41"/>
      <c r="AA782" s="41"/>
      <c r="AB782" s="41"/>
      <c r="AC782" s="41"/>
    </row>
    <row r="783" ht="15.75" customHeight="1">
      <c r="W783" s="41"/>
      <c r="X783" s="41"/>
      <c r="Y783" s="41"/>
      <c r="Z783" s="41"/>
      <c r="AA783" s="41"/>
      <c r="AB783" s="41"/>
      <c r="AC783" s="41"/>
    </row>
    <row r="784" ht="15.75" customHeight="1">
      <c r="W784" s="41"/>
      <c r="X784" s="41"/>
      <c r="Y784" s="41"/>
      <c r="Z784" s="41"/>
      <c r="AA784" s="41"/>
      <c r="AB784" s="41"/>
      <c r="AC784" s="41"/>
    </row>
    <row r="785" ht="15.75" customHeight="1">
      <c r="W785" s="41"/>
      <c r="X785" s="41"/>
      <c r="Y785" s="41"/>
      <c r="Z785" s="41"/>
      <c r="AA785" s="41"/>
      <c r="AB785" s="41"/>
      <c r="AC785" s="41"/>
    </row>
    <row r="786" ht="15.75" customHeight="1">
      <c r="W786" s="41"/>
      <c r="X786" s="41"/>
      <c r="Y786" s="41"/>
      <c r="Z786" s="41"/>
      <c r="AA786" s="41"/>
      <c r="AB786" s="41"/>
      <c r="AC786" s="41"/>
    </row>
    <row r="787" ht="15.75" customHeight="1">
      <c r="W787" s="41"/>
      <c r="X787" s="41"/>
      <c r="Y787" s="41"/>
      <c r="Z787" s="41"/>
      <c r="AA787" s="41"/>
      <c r="AB787" s="41"/>
      <c r="AC787" s="41"/>
    </row>
    <row r="788" ht="15.75" customHeight="1">
      <c r="W788" s="41"/>
      <c r="X788" s="41"/>
      <c r="Y788" s="41"/>
      <c r="Z788" s="41"/>
      <c r="AA788" s="41"/>
      <c r="AB788" s="41"/>
      <c r="AC788" s="41"/>
    </row>
    <row r="789" ht="15.75" customHeight="1">
      <c r="W789" s="41"/>
      <c r="X789" s="41"/>
      <c r="Y789" s="41"/>
      <c r="Z789" s="41"/>
      <c r="AA789" s="41"/>
      <c r="AB789" s="41"/>
      <c r="AC789" s="41"/>
    </row>
    <row r="790" ht="15.75" customHeight="1">
      <c r="W790" s="41"/>
      <c r="X790" s="41"/>
      <c r="Y790" s="41"/>
      <c r="Z790" s="41"/>
      <c r="AA790" s="41"/>
      <c r="AB790" s="41"/>
      <c r="AC790" s="41"/>
    </row>
    <row r="791" ht="15.75" customHeight="1">
      <c r="W791" s="41"/>
      <c r="X791" s="41"/>
      <c r="Y791" s="41"/>
      <c r="Z791" s="41"/>
      <c r="AA791" s="41"/>
      <c r="AB791" s="41"/>
      <c r="AC791" s="41"/>
    </row>
    <row r="792" ht="15.75" customHeight="1">
      <c r="W792" s="41"/>
      <c r="X792" s="41"/>
      <c r="Y792" s="41"/>
      <c r="Z792" s="41"/>
      <c r="AA792" s="41"/>
      <c r="AB792" s="41"/>
      <c r="AC792" s="41"/>
    </row>
    <row r="793" ht="15.75" customHeight="1">
      <c r="W793" s="41"/>
      <c r="X793" s="41"/>
      <c r="Y793" s="41"/>
      <c r="Z793" s="41"/>
      <c r="AA793" s="41"/>
      <c r="AB793" s="41"/>
      <c r="AC793" s="41"/>
    </row>
    <row r="794" ht="15.75" customHeight="1">
      <c r="W794" s="41"/>
      <c r="X794" s="41"/>
      <c r="Y794" s="41"/>
      <c r="Z794" s="41"/>
      <c r="AA794" s="41"/>
      <c r="AB794" s="41"/>
      <c r="AC794" s="41"/>
    </row>
    <row r="795" ht="15.75" customHeight="1">
      <c r="W795" s="41"/>
      <c r="X795" s="41"/>
      <c r="Y795" s="41"/>
      <c r="Z795" s="41"/>
      <c r="AA795" s="41"/>
      <c r="AB795" s="41"/>
      <c r="AC795" s="41"/>
    </row>
    <row r="796" ht="15.75" customHeight="1">
      <c r="W796" s="41"/>
      <c r="X796" s="41"/>
      <c r="Y796" s="41"/>
      <c r="Z796" s="41"/>
      <c r="AA796" s="41"/>
      <c r="AB796" s="41"/>
      <c r="AC796" s="41"/>
    </row>
    <row r="797" ht="15.75" customHeight="1">
      <c r="W797" s="41"/>
      <c r="X797" s="41"/>
      <c r="Y797" s="41"/>
      <c r="Z797" s="41"/>
      <c r="AA797" s="41"/>
      <c r="AB797" s="41"/>
      <c r="AC797" s="41"/>
    </row>
    <row r="798" ht="15.75" customHeight="1">
      <c r="W798" s="41"/>
      <c r="X798" s="41"/>
      <c r="Y798" s="41"/>
      <c r="Z798" s="41"/>
      <c r="AA798" s="41"/>
      <c r="AB798" s="41"/>
      <c r="AC798" s="41"/>
    </row>
    <row r="799" ht="15.75" customHeight="1">
      <c r="W799" s="41"/>
      <c r="X799" s="41"/>
      <c r="Y799" s="41"/>
      <c r="Z799" s="41"/>
      <c r="AA799" s="41"/>
      <c r="AB799" s="41"/>
      <c r="AC799" s="41"/>
    </row>
    <row r="800" ht="15.75" customHeight="1">
      <c r="W800" s="41"/>
      <c r="X800" s="41"/>
      <c r="Y800" s="41"/>
      <c r="Z800" s="41"/>
      <c r="AA800" s="41"/>
      <c r="AB800" s="41"/>
      <c r="AC800" s="41"/>
    </row>
    <row r="801" ht="15.75" customHeight="1">
      <c r="W801" s="41"/>
      <c r="X801" s="41"/>
      <c r="Y801" s="41"/>
      <c r="Z801" s="41"/>
      <c r="AA801" s="41"/>
      <c r="AB801" s="41"/>
      <c r="AC801" s="41"/>
    </row>
    <row r="802" ht="15.75" customHeight="1">
      <c r="W802" s="41"/>
      <c r="X802" s="41"/>
      <c r="Y802" s="41"/>
      <c r="Z802" s="41"/>
      <c r="AA802" s="41"/>
      <c r="AB802" s="41"/>
      <c r="AC802" s="41"/>
    </row>
    <row r="803" ht="15.75" customHeight="1">
      <c r="W803" s="41"/>
      <c r="X803" s="41"/>
      <c r="Y803" s="41"/>
      <c r="Z803" s="41"/>
      <c r="AA803" s="41"/>
      <c r="AB803" s="41"/>
      <c r="AC803" s="41"/>
    </row>
    <row r="804" ht="15.75" customHeight="1">
      <c r="W804" s="41"/>
      <c r="X804" s="41"/>
      <c r="Y804" s="41"/>
      <c r="Z804" s="41"/>
      <c r="AA804" s="41"/>
      <c r="AB804" s="41"/>
      <c r="AC804" s="41"/>
    </row>
    <row r="805" ht="15.75" customHeight="1">
      <c r="W805" s="41"/>
      <c r="X805" s="41"/>
      <c r="Y805" s="41"/>
      <c r="Z805" s="41"/>
      <c r="AA805" s="41"/>
      <c r="AB805" s="41"/>
      <c r="AC805" s="41"/>
    </row>
    <row r="806" ht="15.75" customHeight="1">
      <c r="W806" s="41"/>
      <c r="X806" s="41"/>
      <c r="Y806" s="41"/>
      <c r="Z806" s="41"/>
      <c r="AA806" s="41"/>
      <c r="AB806" s="41"/>
      <c r="AC806" s="41"/>
    </row>
    <row r="807" ht="15.75" customHeight="1">
      <c r="W807" s="41"/>
      <c r="X807" s="41"/>
      <c r="Y807" s="41"/>
      <c r="Z807" s="41"/>
      <c r="AA807" s="41"/>
      <c r="AB807" s="41"/>
      <c r="AC807" s="41"/>
    </row>
    <row r="808" ht="15.75" customHeight="1">
      <c r="W808" s="41"/>
      <c r="X808" s="41"/>
      <c r="Y808" s="41"/>
      <c r="Z808" s="41"/>
      <c r="AA808" s="41"/>
      <c r="AB808" s="41"/>
      <c r="AC808" s="41"/>
    </row>
    <row r="809" ht="15.75" customHeight="1">
      <c r="W809" s="41"/>
      <c r="X809" s="41"/>
      <c r="Y809" s="41"/>
      <c r="Z809" s="41"/>
      <c r="AA809" s="41"/>
      <c r="AB809" s="41"/>
      <c r="AC809" s="41"/>
    </row>
    <row r="810" ht="15.75" customHeight="1">
      <c r="W810" s="41"/>
      <c r="X810" s="41"/>
      <c r="Y810" s="41"/>
      <c r="Z810" s="41"/>
      <c r="AA810" s="41"/>
      <c r="AB810" s="41"/>
      <c r="AC810" s="41"/>
    </row>
    <row r="811" ht="15.75" customHeight="1">
      <c r="W811" s="41"/>
      <c r="X811" s="41"/>
      <c r="Y811" s="41"/>
      <c r="Z811" s="41"/>
      <c r="AA811" s="41"/>
      <c r="AB811" s="41"/>
      <c r="AC811" s="41"/>
    </row>
    <row r="812" ht="15.75" customHeight="1">
      <c r="W812" s="41"/>
      <c r="X812" s="41"/>
      <c r="Y812" s="41"/>
      <c r="Z812" s="41"/>
      <c r="AA812" s="41"/>
      <c r="AB812" s="41"/>
      <c r="AC812" s="41"/>
    </row>
    <row r="813" ht="15.75" customHeight="1">
      <c r="W813" s="41"/>
      <c r="X813" s="41"/>
      <c r="Y813" s="41"/>
      <c r="Z813" s="41"/>
      <c r="AA813" s="41"/>
      <c r="AB813" s="41"/>
      <c r="AC813" s="41"/>
    </row>
    <row r="814" ht="15.75" customHeight="1">
      <c r="W814" s="41"/>
      <c r="X814" s="41"/>
      <c r="Y814" s="41"/>
      <c r="Z814" s="41"/>
      <c r="AA814" s="41"/>
      <c r="AB814" s="41"/>
      <c r="AC814" s="41"/>
    </row>
    <row r="815" ht="15.75" customHeight="1">
      <c r="W815" s="41"/>
      <c r="X815" s="41"/>
      <c r="Y815" s="41"/>
      <c r="Z815" s="41"/>
      <c r="AA815" s="41"/>
      <c r="AB815" s="41"/>
      <c r="AC815" s="41"/>
    </row>
    <row r="816" ht="15.75" customHeight="1">
      <c r="W816" s="41"/>
      <c r="X816" s="41"/>
      <c r="Y816" s="41"/>
      <c r="Z816" s="41"/>
      <c r="AA816" s="41"/>
      <c r="AB816" s="41"/>
      <c r="AC816" s="41"/>
    </row>
    <row r="817" ht="15.75" customHeight="1">
      <c r="W817" s="41"/>
      <c r="X817" s="41"/>
      <c r="Y817" s="41"/>
      <c r="Z817" s="41"/>
      <c r="AA817" s="41"/>
      <c r="AB817" s="41"/>
      <c r="AC817" s="41"/>
    </row>
    <row r="818" ht="15.75" customHeight="1">
      <c r="W818" s="41"/>
      <c r="X818" s="41"/>
      <c r="Y818" s="41"/>
      <c r="Z818" s="41"/>
      <c r="AA818" s="41"/>
      <c r="AB818" s="41"/>
      <c r="AC818" s="41"/>
    </row>
    <row r="819" ht="15.75" customHeight="1">
      <c r="W819" s="41"/>
      <c r="X819" s="41"/>
      <c r="Y819" s="41"/>
      <c r="Z819" s="41"/>
      <c r="AA819" s="41"/>
      <c r="AB819" s="41"/>
      <c r="AC819" s="41"/>
    </row>
    <row r="820" ht="15.75" customHeight="1">
      <c r="W820" s="41"/>
      <c r="X820" s="41"/>
      <c r="Y820" s="41"/>
      <c r="Z820" s="41"/>
      <c r="AA820" s="41"/>
      <c r="AB820" s="41"/>
      <c r="AC820" s="41"/>
    </row>
    <row r="821" ht="15.75" customHeight="1">
      <c r="W821" s="41"/>
      <c r="X821" s="41"/>
      <c r="Y821" s="41"/>
      <c r="Z821" s="41"/>
      <c r="AA821" s="41"/>
      <c r="AB821" s="41"/>
      <c r="AC821" s="41"/>
    </row>
    <row r="822" ht="15.75" customHeight="1">
      <c r="W822" s="41"/>
      <c r="X822" s="41"/>
      <c r="Y822" s="41"/>
      <c r="Z822" s="41"/>
      <c r="AA822" s="41"/>
      <c r="AB822" s="41"/>
      <c r="AC822" s="41"/>
    </row>
    <row r="823" ht="15.75" customHeight="1">
      <c r="W823" s="41"/>
      <c r="X823" s="41"/>
      <c r="Y823" s="41"/>
      <c r="Z823" s="41"/>
      <c r="AA823" s="41"/>
      <c r="AB823" s="41"/>
      <c r="AC823" s="41"/>
    </row>
    <row r="824" ht="15.75" customHeight="1">
      <c r="W824" s="41"/>
      <c r="X824" s="41"/>
      <c r="Y824" s="41"/>
      <c r="Z824" s="41"/>
      <c r="AA824" s="41"/>
      <c r="AB824" s="41"/>
      <c r="AC824" s="41"/>
    </row>
    <row r="825" ht="15.75" customHeight="1">
      <c r="W825" s="41"/>
      <c r="X825" s="41"/>
      <c r="Y825" s="41"/>
      <c r="Z825" s="41"/>
      <c r="AA825" s="41"/>
      <c r="AB825" s="41"/>
      <c r="AC825" s="41"/>
    </row>
    <row r="826" ht="15.75" customHeight="1">
      <c r="W826" s="41"/>
      <c r="X826" s="41"/>
      <c r="Y826" s="41"/>
      <c r="Z826" s="41"/>
      <c r="AA826" s="41"/>
      <c r="AB826" s="41"/>
      <c r="AC826" s="41"/>
    </row>
    <row r="827" ht="15.75" customHeight="1">
      <c r="W827" s="41"/>
      <c r="X827" s="41"/>
      <c r="Y827" s="41"/>
      <c r="Z827" s="41"/>
      <c r="AA827" s="41"/>
      <c r="AB827" s="41"/>
      <c r="AC827" s="41"/>
    </row>
    <row r="828" ht="15.75" customHeight="1">
      <c r="W828" s="41"/>
      <c r="X828" s="41"/>
      <c r="Y828" s="41"/>
      <c r="Z828" s="41"/>
      <c r="AA828" s="41"/>
      <c r="AB828" s="41"/>
      <c r="AC828" s="41"/>
    </row>
    <row r="829" ht="15.75" customHeight="1">
      <c r="W829" s="41"/>
      <c r="X829" s="41"/>
      <c r="Y829" s="41"/>
      <c r="Z829" s="41"/>
      <c r="AA829" s="41"/>
      <c r="AB829" s="41"/>
      <c r="AC829" s="41"/>
    </row>
    <row r="830" ht="15.75" customHeight="1">
      <c r="W830" s="41"/>
      <c r="X830" s="41"/>
      <c r="Y830" s="41"/>
      <c r="Z830" s="41"/>
      <c r="AA830" s="41"/>
      <c r="AB830" s="41"/>
      <c r="AC830" s="41"/>
    </row>
    <row r="831" ht="15.75" customHeight="1">
      <c r="W831" s="41"/>
      <c r="X831" s="41"/>
      <c r="Y831" s="41"/>
      <c r="Z831" s="41"/>
      <c r="AA831" s="41"/>
      <c r="AB831" s="41"/>
      <c r="AC831" s="41"/>
    </row>
    <row r="832" ht="15.75" customHeight="1">
      <c r="W832" s="41"/>
      <c r="X832" s="41"/>
      <c r="Y832" s="41"/>
      <c r="Z832" s="41"/>
      <c r="AA832" s="41"/>
      <c r="AB832" s="41"/>
      <c r="AC832" s="41"/>
    </row>
    <row r="833" ht="15.75" customHeight="1">
      <c r="W833" s="41"/>
      <c r="X833" s="41"/>
      <c r="Y833" s="41"/>
      <c r="Z833" s="41"/>
      <c r="AA833" s="41"/>
      <c r="AB833" s="41"/>
      <c r="AC833" s="41"/>
    </row>
    <row r="834" ht="15.75" customHeight="1">
      <c r="W834" s="41"/>
      <c r="X834" s="41"/>
      <c r="Y834" s="41"/>
      <c r="Z834" s="41"/>
      <c r="AA834" s="41"/>
      <c r="AB834" s="41"/>
      <c r="AC834" s="41"/>
    </row>
    <row r="835" ht="15.75" customHeight="1">
      <c r="W835" s="41"/>
      <c r="X835" s="41"/>
      <c r="Y835" s="41"/>
      <c r="Z835" s="41"/>
      <c r="AA835" s="41"/>
      <c r="AB835" s="41"/>
      <c r="AC835" s="41"/>
    </row>
    <row r="836" ht="15.75" customHeight="1">
      <c r="W836" s="41"/>
      <c r="X836" s="41"/>
      <c r="Y836" s="41"/>
      <c r="Z836" s="41"/>
      <c r="AA836" s="41"/>
      <c r="AB836" s="41"/>
      <c r="AC836" s="41"/>
    </row>
    <row r="837" ht="15.75" customHeight="1">
      <c r="W837" s="41"/>
      <c r="X837" s="41"/>
      <c r="Y837" s="41"/>
      <c r="Z837" s="41"/>
      <c r="AA837" s="41"/>
      <c r="AB837" s="41"/>
      <c r="AC837" s="41"/>
    </row>
    <row r="838" ht="15.75" customHeight="1">
      <c r="W838" s="41"/>
      <c r="X838" s="41"/>
      <c r="Y838" s="41"/>
      <c r="Z838" s="41"/>
      <c r="AA838" s="41"/>
      <c r="AB838" s="41"/>
      <c r="AC838" s="41"/>
    </row>
    <row r="839" ht="15.75" customHeight="1">
      <c r="W839" s="41"/>
      <c r="X839" s="41"/>
      <c r="Y839" s="41"/>
      <c r="Z839" s="41"/>
      <c r="AA839" s="41"/>
      <c r="AB839" s="41"/>
      <c r="AC839" s="41"/>
    </row>
    <row r="840" ht="15.75" customHeight="1">
      <c r="W840" s="41"/>
      <c r="X840" s="41"/>
      <c r="Y840" s="41"/>
      <c r="Z840" s="41"/>
      <c r="AA840" s="41"/>
      <c r="AB840" s="41"/>
      <c r="AC840" s="41"/>
    </row>
    <row r="841" ht="15.75" customHeight="1">
      <c r="W841" s="41"/>
      <c r="X841" s="41"/>
      <c r="Y841" s="41"/>
      <c r="Z841" s="41"/>
      <c r="AA841" s="41"/>
      <c r="AB841" s="41"/>
      <c r="AC841" s="41"/>
    </row>
    <row r="842" ht="15.75" customHeight="1">
      <c r="W842" s="41"/>
      <c r="X842" s="41"/>
      <c r="Y842" s="41"/>
      <c r="Z842" s="41"/>
      <c r="AA842" s="41"/>
      <c r="AB842" s="41"/>
      <c r="AC842" s="41"/>
    </row>
    <row r="843" ht="15.75" customHeight="1">
      <c r="W843" s="41"/>
      <c r="X843" s="41"/>
      <c r="Y843" s="41"/>
      <c r="Z843" s="41"/>
      <c r="AA843" s="41"/>
      <c r="AB843" s="41"/>
      <c r="AC843" s="41"/>
    </row>
    <row r="844" ht="15.75" customHeight="1">
      <c r="W844" s="41"/>
      <c r="X844" s="41"/>
      <c r="Y844" s="41"/>
      <c r="Z844" s="41"/>
      <c r="AA844" s="41"/>
      <c r="AB844" s="41"/>
      <c r="AC844" s="41"/>
    </row>
    <row r="845" ht="15.75" customHeight="1">
      <c r="W845" s="41"/>
      <c r="X845" s="41"/>
      <c r="Y845" s="41"/>
      <c r="Z845" s="41"/>
      <c r="AA845" s="41"/>
      <c r="AB845" s="41"/>
      <c r="AC845" s="41"/>
    </row>
    <row r="846" ht="15.75" customHeight="1">
      <c r="W846" s="41"/>
      <c r="X846" s="41"/>
      <c r="Y846" s="41"/>
      <c r="Z846" s="41"/>
      <c r="AA846" s="41"/>
      <c r="AB846" s="41"/>
      <c r="AC846" s="41"/>
    </row>
    <row r="847" ht="15.75" customHeight="1">
      <c r="W847" s="41"/>
      <c r="X847" s="41"/>
      <c r="Y847" s="41"/>
      <c r="Z847" s="41"/>
      <c r="AA847" s="41"/>
      <c r="AB847" s="41"/>
      <c r="AC847" s="41"/>
    </row>
    <row r="848" ht="15.75" customHeight="1">
      <c r="W848" s="41"/>
      <c r="X848" s="41"/>
      <c r="Y848" s="41"/>
      <c r="Z848" s="41"/>
      <c r="AA848" s="41"/>
      <c r="AB848" s="41"/>
      <c r="AC848" s="41"/>
    </row>
    <row r="849" ht="15.75" customHeight="1">
      <c r="W849" s="41"/>
      <c r="X849" s="41"/>
      <c r="Y849" s="41"/>
      <c r="Z849" s="41"/>
      <c r="AA849" s="41"/>
      <c r="AB849" s="41"/>
      <c r="AC849" s="41"/>
    </row>
    <row r="850" ht="15.75" customHeight="1">
      <c r="W850" s="41"/>
      <c r="X850" s="41"/>
      <c r="Y850" s="41"/>
      <c r="Z850" s="41"/>
      <c r="AA850" s="41"/>
      <c r="AB850" s="41"/>
      <c r="AC850" s="41"/>
    </row>
    <row r="851" ht="15.75" customHeight="1">
      <c r="W851" s="41"/>
      <c r="X851" s="41"/>
      <c r="Y851" s="41"/>
      <c r="Z851" s="41"/>
      <c r="AA851" s="41"/>
      <c r="AB851" s="41"/>
      <c r="AC851" s="41"/>
    </row>
    <row r="852" ht="15.75" customHeight="1">
      <c r="W852" s="41"/>
      <c r="X852" s="41"/>
      <c r="Y852" s="41"/>
      <c r="Z852" s="41"/>
      <c r="AA852" s="41"/>
      <c r="AB852" s="41"/>
      <c r="AC852" s="41"/>
    </row>
    <row r="853" ht="15.75" customHeight="1">
      <c r="W853" s="41"/>
      <c r="X853" s="41"/>
      <c r="Y853" s="41"/>
      <c r="Z853" s="41"/>
      <c r="AA853" s="41"/>
      <c r="AB853" s="41"/>
      <c r="AC853" s="41"/>
    </row>
    <row r="854" ht="15.75" customHeight="1">
      <c r="W854" s="41"/>
      <c r="X854" s="41"/>
      <c r="Y854" s="41"/>
      <c r="Z854" s="41"/>
      <c r="AA854" s="41"/>
      <c r="AB854" s="41"/>
      <c r="AC854" s="41"/>
    </row>
    <row r="855" ht="15.75" customHeight="1">
      <c r="W855" s="41"/>
      <c r="X855" s="41"/>
      <c r="Y855" s="41"/>
      <c r="Z855" s="41"/>
      <c r="AA855" s="41"/>
      <c r="AB855" s="41"/>
      <c r="AC855" s="41"/>
    </row>
    <row r="856" ht="15.75" customHeight="1">
      <c r="W856" s="41"/>
      <c r="X856" s="41"/>
      <c r="Y856" s="41"/>
      <c r="Z856" s="41"/>
      <c r="AA856" s="41"/>
      <c r="AB856" s="41"/>
      <c r="AC856" s="41"/>
    </row>
    <row r="857" ht="15.75" customHeight="1">
      <c r="W857" s="41"/>
      <c r="X857" s="41"/>
      <c r="Y857" s="41"/>
      <c r="Z857" s="41"/>
      <c r="AA857" s="41"/>
      <c r="AB857" s="41"/>
      <c r="AC857" s="41"/>
    </row>
    <row r="858" ht="15.75" customHeight="1">
      <c r="W858" s="41"/>
      <c r="X858" s="41"/>
      <c r="Y858" s="41"/>
      <c r="Z858" s="41"/>
      <c r="AA858" s="41"/>
      <c r="AB858" s="41"/>
      <c r="AC858" s="41"/>
    </row>
    <row r="859" ht="15.75" customHeight="1">
      <c r="W859" s="41"/>
      <c r="X859" s="41"/>
      <c r="Y859" s="41"/>
      <c r="Z859" s="41"/>
      <c r="AA859" s="41"/>
      <c r="AB859" s="41"/>
      <c r="AC859" s="41"/>
    </row>
    <row r="860" ht="15.75" customHeight="1">
      <c r="W860" s="41"/>
      <c r="X860" s="41"/>
      <c r="Y860" s="41"/>
      <c r="Z860" s="41"/>
      <c r="AA860" s="41"/>
      <c r="AB860" s="41"/>
      <c r="AC860" s="41"/>
    </row>
    <row r="861" ht="15.75" customHeight="1">
      <c r="W861" s="41"/>
      <c r="X861" s="41"/>
      <c r="Y861" s="41"/>
      <c r="Z861" s="41"/>
      <c r="AA861" s="41"/>
      <c r="AB861" s="41"/>
      <c r="AC861" s="41"/>
    </row>
    <row r="862" ht="15.75" customHeight="1">
      <c r="W862" s="41"/>
      <c r="X862" s="41"/>
      <c r="Y862" s="41"/>
      <c r="Z862" s="41"/>
      <c r="AA862" s="41"/>
      <c r="AB862" s="41"/>
      <c r="AC862" s="41"/>
    </row>
    <row r="863" ht="15.75" customHeight="1">
      <c r="W863" s="41"/>
      <c r="X863" s="41"/>
      <c r="Y863" s="41"/>
      <c r="Z863" s="41"/>
      <c r="AA863" s="41"/>
      <c r="AB863" s="41"/>
      <c r="AC863" s="41"/>
    </row>
    <row r="864" ht="15.75" customHeight="1">
      <c r="W864" s="41"/>
      <c r="X864" s="41"/>
      <c r="Y864" s="41"/>
      <c r="Z864" s="41"/>
      <c r="AA864" s="41"/>
      <c r="AB864" s="41"/>
      <c r="AC864" s="41"/>
    </row>
    <row r="865" ht="15.75" customHeight="1">
      <c r="W865" s="41"/>
      <c r="X865" s="41"/>
      <c r="Y865" s="41"/>
      <c r="Z865" s="41"/>
      <c r="AA865" s="41"/>
      <c r="AB865" s="41"/>
      <c r="AC865" s="41"/>
    </row>
    <row r="866" ht="15.75" customHeight="1">
      <c r="W866" s="41"/>
      <c r="X866" s="41"/>
      <c r="Y866" s="41"/>
      <c r="Z866" s="41"/>
      <c r="AA866" s="41"/>
      <c r="AB866" s="41"/>
      <c r="AC866" s="41"/>
    </row>
    <row r="867" ht="15.75" customHeight="1">
      <c r="W867" s="41"/>
      <c r="X867" s="41"/>
      <c r="Y867" s="41"/>
      <c r="Z867" s="41"/>
      <c r="AA867" s="41"/>
      <c r="AB867" s="41"/>
      <c r="AC867" s="41"/>
    </row>
    <row r="868" ht="15.75" customHeight="1">
      <c r="W868" s="41"/>
      <c r="X868" s="41"/>
      <c r="Y868" s="41"/>
      <c r="Z868" s="41"/>
      <c r="AA868" s="41"/>
      <c r="AB868" s="41"/>
      <c r="AC868" s="41"/>
    </row>
    <row r="869" ht="15.75" customHeight="1">
      <c r="W869" s="41"/>
      <c r="X869" s="41"/>
      <c r="Y869" s="41"/>
      <c r="Z869" s="41"/>
      <c r="AA869" s="41"/>
      <c r="AB869" s="41"/>
      <c r="AC869" s="41"/>
    </row>
    <row r="870" ht="15.75" customHeight="1">
      <c r="W870" s="41"/>
      <c r="X870" s="41"/>
      <c r="Y870" s="41"/>
      <c r="Z870" s="41"/>
      <c r="AA870" s="41"/>
      <c r="AB870" s="41"/>
      <c r="AC870" s="41"/>
    </row>
    <row r="871" ht="15.75" customHeight="1">
      <c r="W871" s="41"/>
      <c r="X871" s="41"/>
      <c r="Y871" s="41"/>
      <c r="Z871" s="41"/>
      <c r="AA871" s="41"/>
      <c r="AB871" s="41"/>
      <c r="AC871" s="41"/>
    </row>
    <row r="872" ht="15.75" customHeight="1">
      <c r="W872" s="41"/>
      <c r="X872" s="41"/>
      <c r="Y872" s="41"/>
      <c r="Z872" s="41"/>
      <c r="AA872" s="41"/>
      <c r="AB872" s="41"/>
      <c r="AC872" s="41"/>
    </row>
    <row r="873" ht="15.75" customHeight="1">
      <c r="W873" s="41"/>
      <c r="X873" s="41"/>
      <c r="Y873" s="41"/>
      <c r="Z873" s="41"/>
      <c r="AA873" s="41"/>
      <c r="AB873" s="41"/>
      <c r="AC873" s="41"/>
    </row>
    <row r="874" ht="15.75" customHeight="1">
      <c r="W874" s="41"/>
      <c r="X874" s="41"/>
      <c r="Y874" s="41"/>
      <c r="Z874" s="41"/>
      <c r="AA874" s="41"/>
      <c r="AB874" s="41"/>
      <c r="AC874" s="41"/>
    </row>
    <row r="875" ht="15.75" customHeight="1">
      <c r="W875" s="41"/>
      <c r="X875" s="41"/>
      <c r="Y875" s="41"/>
      <c r="Z875" s="41"/>
      <c r="AA875" s="41"/>
      <c r="AB875" s="41"/>
      <c r="AC875" s="41"/>
    </row>
    <row r="876" ht="15.75" customHeight="1">
      <c r="W876" s="41"/>
      <c r="X876" s="41"/>
      <c r="Y876" s="41"/>
      <c r="Z876" s="41"/>
      <c r="AA876" s="41"/>
      <c r="AB876" s="41"/>
      <c r="AC876" s="41"/>
    </row>
    <row r="877" ht="15.75" customHeight="1">
      <c r="W877" s="41"/>
      <c r="X877" s="41"/>
      <c r="Y877" s="41"/>
      <c r="Z877" s="41"/>
      <c r="AA877" s="41"/>
      <c r="AB877" s="41"/>
      <c r="AC877" s="41"/>
    </row>
    <row r="878" ht="15.75" customHeight="1">
      <c r="W878" s="41"/>
      <c r="X878" s="41"/>
      <c r="Y878" s="41"/>
      <c r="Z878" s="41"/>
      <c r="AA878" s="41"/>
      <c r="AB878" s="41"/>
      <c r="AC878" s="41"/>
    </row>
    <row r="879" ht="15.75" customHeight="1">
      <c r="W879" s="41"/>
      <c r="X879" s="41"/>
      <c r="Y879" s="41"/>
      <c r="Z879" s="41"/>
      <c r="AA879" s="41"/>
      <c r="AB879" s="41"/>
      <c r="AC879" s="41"/>
    </row>
    <row r="880" ht="15.75" customHeight="1">
      <c r="W880" s="41"/>
      <c r="X880" s="41"/>
      <c r="Y880" s="41"/>
      <c r="Z880" s="41"/>
      <c r="AA880" s="41"/>
      <c r="AB880" s="41"/>
      <c r="AC880" s="41"/>
    </row>
    <row r="881" ht="15.75" customHeight="1">
      <c r="W881" s="41"/>
      <c r="X881" s="41"/>
      <c r="Y881" s="41"/>
      <c r="Z881" s="41"/>
      <c r="AA881" s="41"/>
      <c r="AB881" s="41"/>
      <c r="AC881" s="41"/>
    </row>
    <row r="882" ht="15.75" customHeight="1">
      <c r="W882" s="41"/>
      <c r="X882" s="41"/>
      <c r="Y882" s="41"/>
      <c r="Z882" s="41"/>
      <c r="AA882" s="41"/>
      <c r="AB882" s="41"/>
      <c r="AC882" s="41"/>
    </row>
    <row r="883" ht="15.75" customHeight="1">
      <c r="W883" s="41"/>
      <c r="X883" s="41"/>
      <c r="Y883" s="41"/>
      <c r="Z883" s="41"/>
      <c r="AA883" s="41"/>
      <c r="AB883" s="41"/>
      <c r="AC883" s="41"/>
    </row>
    <row r="884" ht="15.75" customHeight="1">
      <c r="W884" s="41"/>
      <c r="X884" s="41"/>
      <c r="Y884" s="41"/>
      <c r="Z884" s="41"/>
      <c r="AA884" s="41"/>
      <c r="AB884" s="41"/>
      <c r="AC884" s="41"/>
    </row>
    <row r="885" ht="15.75" customHeight="1">
      <c r="W885" s="41"/>
      <c r="X885" s="41"/>
      <c r="Y885" s="41"/>
      <c r="Z885" s="41"/>
      <c r="AA885" s="41"/>
      <c r="AB885" s="41"/>
      <c r="AC885" s="41"/>
    </row>
    <row r="886" ht="15.75" customHeight="1">
      <c r="W886" s="41"/>
      <c r="X886" s="41"/>
      <c r="Y886" s="41"/>
      <c r="Z886" s="41"/>
      <c r="AA886" s="41"/>
      <c r="AB886" s="41"/>
      <c r="AC886" s="41"/>
    </row>
    <row r="887" ht="15.75" customHeight="1">
      <c r="W887" s="41"/>
      <c r="X887" s="41"/>
      <c r="Y887" s="41"/>
      <c r="Z887" s="41"/>
      <c r="AA887" s="41"/>
      <c r="AB887" s="41"/>
      <c r="AC887" s="41"/>
    </row>
    <row r="888" ht="15.75" customHeight="1">
      <c r="W888" s="41"/>
      <c r="X888" s="41"/>
      <c r="Y888" s="41"/>
      <c r="Z888" s="41"/>
      <c r="AA888" s="41"/>
      <c r="AB888" s="41"/>
      <c r="AC888" s="41"/>
    </row>
    <row r="889" ht="15.75" customHeight="1">
      <c r="W889" s="41"/>
      <c r="X889" s="41"/>
      <c r="Y889" s="41"/>
      <c r="Z889" s="41"/>
      <c r="AA889" s="41"/>
      <c r="AB889" s="41"/>
      <c r="AC889" s="41"/>
    </row>
    <row r="890" ht="15.75" customHeight="1">
      <c r="W890" s="41"/>
      <c r="X890" s="41"/>
      <c r="Y890" s="41"/>
      <c r="Z890" s="41"/>
      <c r="AA890" s="41"/>
      <c r="AB890" s="41"/>
      <c r="AC890" s="41"/>
    </row>
    <row r="891" ht="15.75" customHeight="1">
      <c r="W891" s="41"/>
      <c r="X891" s="41"/>
      <c r="Y891" s="41"/>
      <c r="Z891" s="41"/>
      <c r="AA891" s="41"/>
      <c r="AB891" s="41"/>
      <c r="AC891" s="41"/>
    </row>
    <row r="892" ht="15.75" customHeight="1">
      <c r="W892" s="41"/>
      <c r="X892" s="41"/>
      <c r="Y892" s="41"/>
      <c r="Z892" s="41"/>
      <c r="AA892" s="41"/>
      <c r="AB892" s="41"/>
      <c r="AC892" s="41"/>
    </row>
    <row r="893" ht="15.75" customHeight="1">
      <c r="W893" s="41"/>
      <c r="X893" s="41"/>
      <c r="Y893" s="41"/>
      <c r="Z893" s="41"/>
      <c r="AA893" s="41"/>
      <c r="AB893" s="41"/>
      <c r="AC893" s="41"/>
    </row>
    <row r="894" ht="15.75" customHeight="1">
      <c r="W894" s="41"/>
      <c r="X894" s="41"/>
      <c r="Y894" s="41"/>
      <c r="Z894" s="41"/>
      <c r="AA894" s="41"/>
      <c r="AB894" s="41"/>
      <c r="AC894" s="41"/>
    </row>
    <row r="895" ht="15.75" customHeight="1">
      <c r="W895" s="41"/>
      <c r="X895" s="41"/>
      <c r="Y895" s="41"/>
      <c r="Z895" s="41"/>
      <c r="AA895" s="41"/>
      <c r="AB895" s="41"/>
      <c r="AC895" s="41"/>
    </row>
    <row r="896" ht="15.75" customHeight="1">
      <c r="W896" s="41"/>
      <c r="X896" s="41"/>
      <c r="Y896" s="41"/>
      <c r="Z896" s="41"/>
      <c r="AA896" s="41"/>
      <c r="AB896" s="41"/>
      <c r="AC896" s="41"/>
    </row>
    <row r="897" ht="15.75" customHeight="1">
      <c r="W897" s="41"/>
      <c r="X897" s="41"/>
      <c r="Y897" s="41"/>
      <c r="Z897" s="41"/>
      <c r="AA897" s="41"/>
      <c r="AB897" s="41"/>
      <c r="AC897" s="41"/>
    </row>
    <row r="898" ht="15.75" customHeight="1">
      <c r="W898" s="41"/>
      <c r="X898" s="41"/>
      <c r="Y898" s="41"/>
      <c r="Z898" s="41"/>
      <c r="AA898" s="41"/>
      <c r="AB898" s="41"/>
      <c r="AC898" s="41"/>
    </row>
    <row r="899" ht="15.75" customHeight="1">
      <c r="W899" s="41"/>
      <c r="X899" s="41"/>
      <c r="Y899" s="41"/>
      <c r="Z899" s="41"/>
      <c r="AA899" s="41"/>
      <c r="AB899" s="41"/>
      <c r="AC899" s="41"/>
    </row>
    <row r="900" ht="15.75" customHeight="1">
      <c r="W900" s="41"/>
      <c r="X900" s="41"/>
      <c r="Y900" s="41"/>
      <c r="Z900" s="41"/>
      <c r="AA900" s="41"/>
      <c r="AB900" s="41"/>
      <c r="AC900" s="41"/>
    </row>
    <row r="901" ht="15.75" customHeight="1">
      <c r="W901" s="41"/>
      <c r="X901" s="41"/>
      <c r="Y901" s="41"/>
      <c r="Z901" s="41"/>
      <c r="AA901" s="41"/>
      <c r="AB901" s="41"/>
      <c r="AC901" s="41"/>
    </row>
    <row r="902" ht="15.75" customHeight="1">
      <c r="W902" s="41"/>
      <c r="X902" s="41"/>
      <c r="Y902" s="41"/>
      <c r="Z902" s="41"/>
      <c r="AA902" s="41"/>
      <c r="AB902" s="41"/>
      <c r="AC902" s="41"/>
    </row>
    <row r="903" ht="15.75" customHeight="1">
      <c r="W903" s="41"/>
      <c r="X903" s="41"/>
      <c r="Y903" s="41"/>
      <c r="Z903" s="41"/>
      <c r="AA903" s="41"/>
      <c r="AB903" s="41"/>
      <c r="AC903" s="41"/>
    </row>
    <row r="904" ht="15.75" customHeight="1">
      <c r="W904" s="41"/>
      <c r="X904" s="41"/>
      <c r="Y904" s="41"/>
      <c r="Z904" s="41"/>
      <c r="AA904" s="41"/>
      <c r="AB904" s="41"/>
      <c r="AC904" s="41"/>
    </row>
    <row r="905" ht="15.75" customHeight="1">
      <c r="W905" s="41"/>
      <c r="X905" s="41"/>
      <c r="Y905" s="41"/>
      <c r="Z905" s="41"/>
      <c r="AA905" s="41"/>
      <c r="AB905" s="41"/>
      <c r="AC905" s="41"/>
    </row>
    <row r="906" ht="15.75" customHeight="1">
      <c r="W906" s="41"/>
      <c r="X906" s="41"/>
      <c r="Y906" s="41"/>
      <c r="Z906" s="41"/>
      <c r="AA906" s="41"/>
      <c r="AB906" s="41"/>
      <c r="AC906" s="41"/>
    </row>
    <row r="907" ht="15.75" customHeight="1">
      <c r="W907" s="41"/>
      <c r="X907" s="41"/>
      <c r="Y907" s="41"/>
      <c r="Z907" s="41"/>
      <c r="AA907" s="41"/>
      <c r="AB907" s="41"/>
      <c r="AC907" s="41"/>
    </row>
    <row r="908" ht="15.75" customHeight="1">
      <c r="W908" s="41"/>
      <c r="X908" s="41"/>
      <c r="Y908" s="41"/>
      <c r="Z908" s="41"/>
      <c r="AA908" s="41"/>
      <c r="AB908" s="41"/>
      <c r="AC908" s="41"/>
    </row>
    <row r="909" ht="15.75" customHeight="1">
      <c r="W909" s="41"/>
      <c r="X909" s="41"/>
      <c r="Y909" s="41"/>
      <c r="Z909" s="41"/>
      <c r="AA909" s="41"/>
      <c r="AB909" s="41"/>
      <c r="AC909" s="41"/>
    </row>
    <row r="910" ht="15.75" customHeight="1">
      <c r="W910" s="41"/>
      <c r="X910" s="41"/>
      <c r="Y910" s="41"/>
      <c r="Z910" s="41"/>
      <c r="AA910" s="41"/>
      <c r="AB910" s="41"/>
      <c r="AC910" s="41"/>
    </row>
    <row r="911" ht="15.75" customHeight="1">
      <c r="W911" s="41"/>
      <c r="X911" s="41"/>
      <c r="Y911" s="41"/>
      <c r="Z911" s="41"/>
      <c r="AA911" s="41"/>
      <c r="AB911" s="41"/>
      <c r="AC911" s="41"/>
    </row>
    <row r="912" ht="15.75" customHeight="1">
      <c r="W912" s="41"/>
      <c r="X912" s="41"/>
      <c r="Y912" s="41"/>
      <c r="Z912" s="41"/>
      <c r="AA912" s="41"/>
      <c r="AB912" s="41"/>
      <c r="AC912" s="41"/>
    </row>
    <row r="913" ht="15.75" customHeight="1">
      <c r="W913" s="41"/>
      <c r="X913" s="41"/>
      <c r="Y913" s="41"/>
      <c r="Z913" s="41"/>
      <c r="AA913" s="41"/>
      <c r="AB913" s="41"/>
      <c r="AC913" s="41"/>
    </row>
    <row r="914" ht="15.75" customHeight="1">
      <c r="W914" s="41"/>
      <c r="X914" s="41"/>
      <c r="Y914" s="41"/>
      <c r="Z914" s="41"/>
      <c r="AA914" s="41"/>
      <c r="AB914" s="41"/>
      <c r="AC914" s="41"/>
    </row>
    <row r="915" ht="15.75" customHeight="1">
      <c r="W915" s="41"/>
      <c r="X915" s="41"/>
      <c r="Y915" s="41"/>
      <c r="Z915" s="41"/>
      <c r="AA915" s="41"/>
      <c r="AB915" s="41"/>
      <c r="AC915" s="41"/>
    </row>
    <row r="916" ht="15.75" customHeight="1">
      <c r="W916" s="41"/>
      <c r="X916" s="41"/>
      <c r="Y916" s="41"/>
      <c r="Z916" s="41"/>
      <c r="AA916" s="41"/>
      <c r="AB916" s="41"/>
      <c r="AC916" s="41"/>
    </row>
    <row r="917" ht="15.75" customHeight="1">
      <c r="W917" s="41"/>
      <c r="X917" s="41"/>
      <c r="Y917" s="41"/>
      <c r="Z917" s="41"/>
      <c r="AA917" s="41"/>
      <c r="AB917" s="41"/>
      <c r="AC917" s="41"/>
    </row>
    <row r="918" ht="15.75" customHeight="1">
      <c r="W918" s="41"/>
      <c r="X918" s="41"/>
      <c r="Y918" s="41"/>
      <c r="Z918" s="41"/>
      <c r="AA918" s="41"/>
      <c r="AB918" s="41"/>
      <c r="AC918" s="41"/>
    </row>
    <row r="919" ht="15.75" customHeight="1">
      <c r="W919" s="41"/>
      <c r="X919" s="41"/>
      <c r="Y919" s="41"/>
      <c r="Z919" s="41"/>
      <c r="AA919" s="41"/>
      <c r="AB919" s="41"/>
      <c r="AC919" s="41"/>
    </row>
    <row r="920" ht="15.75" customHeight="1">
      <c r="W920" s="41"/>
      <c r="X920" s="41"/>
      <c r="Y920" s="41"/>
      <c r="Z920" s="41"/>
      <c r="AA920" s="41"/>
      <c r="AB920" s="41"/>
      <c r="AC920" s="41"/>
    </row>
    <row r="921" ht="15.75" customHeight="1">
      <c r="W921" s="41"/>
      <c r="X921" s="41"/>
      <c r="Y921" s="41"/>
      <c r="Z921" s="41"/>
      <c r="AA921" s="41"/>
      <c r="AB921" s="41"/>
      <c r="AC921" s="41"/>
    </row>
    <row r="922" ht="15.75" customHeight="1">
      <c r="W922" s="41"/>
      <c r="X922" s="41"/>
      <c r="Y922" s="41"/>
      <c r="Z922" s="41"/>
      <c r="AA922" s="41"/>
      <c r="AB922" s="41"/>
      <c r="AC922" s="41"/>
    </row>
    <row r="923" ht="15.75" customHeight="1">
      <c r="W923" s="41"/>
      <c r="X923" s="41"/>
      <c r="Y923" s="41"/>
      <c r="Z923" s="41"/>
      <c r="AA923" s="41"/>
      <c r="AB923" s="41"/>
      <c r="AC923" s="41"/>
    </row>
    <row r="924" ht="15.75" customHeight="1">
      <c r="W924" s="41"/>
      <c r="X924" s="41"/>
      <c r="Y924" s="41"/>
      <c r="Z924" s="41"/>
      <c r="AA924" s="41"/>
      <c r="AB924" s="41"/>
      <c r="AC924" s="41"/>
    </row>
    <row r="925" ht="15.75" customHeight="1">
      <c r="W925" s="41"/>
      <c r="X925" s="41"/>
      <c r="Y925" s="41"/>
      <c r="Z925" s="41"/>
      <c r="AA925" s="41"/>
      <c r="AB925" s="41"/>
      <c r="AC925" s="41"/>
    </row>
    <row r="926" ht="15.75" customHeight="1">
      <c r="W926" s="41"/>
      <c r="X926" s="41"/>
      <c r="Y926" s="41"/>
      <c r="Z926" s="41"/>
      <c r="AA926" s="41"/>
      <c r="AB926" s="41"/>
      <c r="AC926" s="41"/>
    </row>
    <row r="927" ht="15.75" customHeight="1">
      <c r="W927" s="41"/>
      <c r="X927" s="41"/>
      <c r="Y927" s="41"/>
      <c r="Z927" s="41"/>
      <c r="AA927" s="41"/>
      <c r="AB927" s="41"/>
      <c r="AC927" s="41"/>
    </row>
    <row r="928" ht="15.75" customHeight="1">
      <c r="W928" s="41"/>
      <c r="X928" s="41"/>
      <c r="Y928" s="41"/>
      <c r="Z928" s="41"/>
      <c r="AA928" s="41"/>
      <c r="AB928" s="41"/>
      <c r="AC928" s="41"/>
    </row>
    <row r="929" ht="15.75" customHeight="1">
      <c r="W929" s="41"/>
      <c r="X929" s="41"/>
      <c r="Y929" s="41"/>
      <c r="Z929" s="41"/>
      <c r="AA929" s="41"/>
      <c r="AB929" s="41"/>
      <c r="AC929" s="41"/>
    </row>
    <row r="930" ht="15.75" customHeight="1">
      <c r="W930" s="41"/>
      <c r="X930" s="41"/>
      <c r="Y930" s="41"/>
      <c r="Z930" s="41"/>
      <c r="AA930" s="41"/>
      <c r="AB930" s="41"/>
      <c r="AC930" s="41"/>
    </row>
    <row r="931" ht="15.75" customHeight="1">
      <c r="W931" s="41"/>
      <c r="X931" s="41"/>
      <c r="Y931" s="41"/>
      <c r="Z931" s="41"/>
      <c r="AA931" s="41"/>
      <c r="AB931" s="41"/>
      <c r="AC931" s="41"/>
    </row>
    <row r="932" ht="15.75" customHeight="1">
      <c r="W932" s="41"/>
      <c r="X932" s="41"/>
      <c r="Y932" s="41"/>
      <c r="Z932" s="41"/>
      <c r="AA932" s="41"/>
      <c r="AB932" s="41"/>
      <c r="AC932" s="41"/>
    </row>
    <row r="933" ht="15.75" customHeight="1">
      <c r="W933" s="41"/>
      <c r="X933" s="41"/>
      <c r="Y933" s="41"/>
      <c r="Z933" s="41"/>
      <c r="AA933" s="41"/>
      <c r="AB933" s="41"/>
      <c r="AC933" s="41"/>
    </row>
    <row r="934" ht="15.75" customHeight="1">
      <c r="W934" s="41"/>
      <c r="X934" s="41"/>
      <c r="Y934" s="41"/>
      <c r="Z934" s="41"/>
      <c r="AA934" s="41"/>
      <c r="AB934" s="41"/>
      <c r="AC934" s="41"/>
    </row>
    <row r="935" ht="15.75" customHeight="1">
      <c r="W935" s="41"/>
      <c r="X935" s="41"/>
      <c r="Y935" s="41"/>
      <c r="Z935" s="41"/>
      <c r="AA935" s="41"/>
      <c r="AB935" s="41"/>
      <c r="AC935" s="41"/>
    </row>
    <row r="936" ht="15.75" customHeight="1">
      <c r="W936" s="41"/>
      <c r="X936" s="41"/>
      <c r="Y936" s="41"/>
      <c r="Z936" s="41"/>
      <c r="AA936" s="41"/>
      <c r="AB936" s="41"/>
      <c r="AC936" s="41"/>
    </row>
    <row r="937" ht="15.75" customHeight="1">
      <c r="W937" s="41"/>
      <c r="X937" s="41"/>
      <c r="Y937" s="41"/>
      <c r="Z937" s="41"/>
      <c r="AA937" s="41"/>
      <c r="AB937" s="41"/>
      <c r="AC937" s="41"/>
    </row>
    <row r="938" ht="15.75" customHeight="1">
      <c r="W938" s="41"/>
      <c r="X938" s="41"/>
      <c r="Y938" s="41"/>
      <c r="Z938" s="41"/>
      <c r="AA938" s="41"/>
      <c r="AB938" s="41"/>
      <c r="AC938" s="41"/>
    </row>
    <row r="939" ht="15.75" customHeight="1">
      <c r="W939" s="41"/>
      <c r="X939" s="41"/>
      <c r="Y939" s="41"/>
      <c r="Z939" s="41"/>
      <c r="AA939" s="41"/>
      <c r="AB939" s="41"/>
      <c r="AC939" s="41"/>
    </row>
    <row r="940" ht="15.75" customHeight="1">
      <c r="W940" s="41"/>
      <c r="X940" s="41"/>
      <c r="Y940" s="41"/>
      <c r="Z940" s="41"/>
      <c r="AA940" s="41"/>
      <c r="AB940" s="41"/>
      <c r="AC940" s="41"/>
    </row>
    <row r="941" ht="15.75" customHeight="1">
      <c r="W941" s="41"/>
      <c r="X941" s="41"/>
      <c r="Y941" s="41"/>
      <c r="Z941" s="41"/>
      <c r="AA941" s="41"/>
      <c r="AB941" s="41"/>
      <c r="AC941" s="41"/>
    </row>
    <row r="942" ht="15.75" customHeight="1">
      <c r="W942" s="41"/>
      <c r="X942" s="41"/>
      <c r="Y942" s="41"/>
      <c r="Z942" s="41"/>
      <c r="AA942" s="41"/>
      <c r="AB942" s="41"/>
      <c r="AC942" s="41"/>
    </row>
    <row r="943" ht="15.75" customHeight="1">
      <c r="W943" s="41"/>
      <c r="X943" s="41"/>
      <c r="Y943" s="41"/>
      <c r="Z943" s="41"/>
      <c r="AA943" s="41"/>
      <c r="AB943" s="41"/>
      <c r="AC943" s="41"/>
    </row>
    <row r="944" ht="15.75" customHeight="1">
      <c r="W944" s="41"/>
      <c r="X944" s="41"/>
      <c r="Y944" s="41"/>
      <c r="Z944" s="41"/>
      <c r="AA944" s="41"/>
      <c r="AB944" s="41"/>
      <c r="AC944" s="41"/>
    </row>
    <row r="945" ht="15.75" customHeight="1">
      <c r="W945" s="41"/>
      <c r="X945" s="41"/>
      <c r="Y945" s="41"/>
      <c r="Z945" s="41"/>
      <c r="AA945" s="41"/>
      <c r="AB945" s="41"/>
      <c r="AC945" s="41"/>
    </row>
    <row r="946" ht="15.75" customHeight="1">
      <c r="W946" s="41"/>
      <c r="X946" s="41"/>
      <c r="Y946" s="41"/>
      <c r="Z946" s="41"/>
      <c r="AA946" s="41"/>
      <c r="AB946" s="41"/>
      <c r="AC946" s="41"/>
    </row>
    <row r="947" ht="15.75" customHeight="1">
      <c r="W947" s="41"/>
      <c r="X947" s="41"/>
      <c r="Y947" s="41"/>
      <c r="Z947" s="41"/>
      <c r="AA947" s="41"/>
      <c r="AB947" s="41"/>
      <c r="AC947" s="41"/>
    </row>
    <row r="948" ht="15.75" customHeight="1">
      <c r="W948" s="41"/>
      <c r="X948" s="41"/>
      <c r="Y948" s="41"/>
      <c r="Z948" s="41"/>
      <c r="AA948" s="41"/>
      <c r="AB948" s="41"/>
      <c r="AC948" s="41"/>
    </row>
    <row r="949" ht="15.75" customHeight="1">
      <c r="W949" s="41"/>
      <c r="X949" s="41"/>
      <c r="Y949" s="41"/>
      <c r="Z949" s="41"/>
      <c r="AA949" s="41"/>
      <c r="AB949" s="41"/>
      <c r="AC949" s="41"/>
    </row>
    <row r="950" ht="15.75" customHeight="1">
      <c r="W950" s="41"/>
      <c r="X950" s="41"/>
      <c r="Y950" s="41"/>
      <c r="Z950" s="41"/>
      <c r="AA950" s="41"/>
      <c r="AB950" s="41"/>
      <c r="AC950" s="41"/>
    </row>
    <row r="951" ht="15.75" customHeight="1">
      <c r="W951" s="41"/>
      <c r="X951" s="41"/>
      <c r="Y951" s="41"/>
      <c r="Z951" s="41"/>
      <c r="AA951" s="41"/>
      <c r="AB951" s="41"/>
      <c r="AC951" s="41"/>
    </row>
    <row r="952" ht="15.75" customHeight="1">
      <c r="W952" s="41"/>
      <c r="X952" s="41"/>
      <c r="Y952" s="41"/>
      <c r="Z952" s="41"/>
      <c r="AA952" s="41"/>
      <c r="AB952" s="41"/>
      <c r="AC952" s="41"/>
    </row>
    <row r="953" ht="15.75" customHeight="1">
      <c r="W953" s="41"/>
      <c r="X953" s="41"/>
      <c r="Y953" s="41"/>
      <c r="Z953" s="41"/>
      <c r="AA953" s="41"/>
      <c r="AB953" s="41"/>
      <c r="AC953" s="41"/>
    </row>
    <row r="954" ht="15.75" customHeight="1">
      <c r="W954" s="41"/>
      <c r="X954" s="41"/>
      <c r="Y954" s="41"/>
      <c r="Z954" s="41"/>
      <c r="AA954" s="41"/>
      <c r="AB954" s="41"/>
      <c r="AC954" s="41"/>
    </row>
    <row r="955" ht="15.75" customHeight="1">
      <c r="W955" s="41"/>
      <c r="X955" s="41"/>
      <c r="Y955" s="41"/>
      <c r="Z955" s="41"/>
      <c r="AA955" s="41"/>
      <c r="AB955" s="41"/>
      <c r="AC955" s="41"/>
    </row>
    <row r="956" ht="15.75" customHeight="1">
      <c r="W956" s="41"/>
      <c r="X956" s="41"/>
      <c r="Y956" s="41"/>
      <c r="Z956" s="41"/>
      <c r="AA956" s="41"/>
      <c r="AB956" s="41"/>
      <c r="AC956" s="41"/>
    </row>
    <row r="957" ht="15.75" customHeight="1">
      <c r="W957" s="41"/>
      <c r="X957" s="41"/>
      <c r="Y957" s="41"/>
      <c r="Z957" s="41"/>
      <c r="AA957" s="41"/>
      <c r="AB957" s="41"/>
      <c r="AC957" s="41"/>
    </row>
    <row r="958" ht="15.75" customHeight="1">
      <c r="W958" s="41"/>
      <c r="X958" s="41"/>
      <c r="Y958" s="41"/>
      <c r="Z958" s="41"/>
      <c r="AA958" s="41"/>
      <c r="AB958" s="41"/>
      <c r="AC958" s="41"/>
    </row>
    <row r="959" ht="15.75" customHeight="1">
      <c r="W959" s="41"/>
      <c r="X959" s="41"/>
      <c r="Y959" s="41"/>
      <c r="Z959" s="41"/>
      <c r="AA959" s="41"/>
      <c r="AB959" s="41"/>
      <c r="AC959" s="41"/>
    </row>
    <row r="960" ht="15.75" customHeight="1">
      <c r="W960" s="41"/>
      <c r="X960" s="41"/>
      <c r="Y960" s="41"/>
      <c r="Z960" s="41"/>
      <c r="AA960" s="41"/>
      <c r="AB960" s="41"/>
      <c r="AC960" s="41"/>
    </row>
    <row r="961" ht="15.75" customHeight="1">
      <c r="W961" s="41"/>
      <c r="X961" s="41"/>
      <c r="Y961" s="41"/>
      <c r="Z961" s="41"/>
      <c r="AA961" s="41"/>
      <c r="AB961" s="41"/>
      <c r="AC961" s="41"/>
    </row>
    <row r="962" ht="15.75" customHeight="1">
      <c r="W962" s="41"/>
      <c r="X962" s="41"/>
      <c r="Y962" s="41"/>
      <c r="Z962" s="41"/>
      <c r="AA962" s="41"/>
      <c r="AB962" s="41"/>
      <c r="AC962" s="41"/>
    </row>
    <row r="963" ht="15.75" customHeight="1">
      <c r="W963" s="41"/>
      <c r="X963" s="41"/>
      <c r="Y963" s="41"/>
      <c r="Z963" s="41"/>
      <c r="AA963" s="41"/>
      <c r="AB963" s="41"/>
      <c r="AC963" s="41"/>
    </row>
    <row r="964" ht="15.75" customHeight="1">
      <c r="W964" s="41"/>
      <c r="X964" s="41"/>
      <c r="Y964" s="41"/>
      <c r="Z964" s="41"/>
      <c r="AA964" s="41"/>
      <c r="AB964" s="41"/>
      <c r="AC964" s="41"/>
    </row>
    <row r="965" ht="15.75" customHeight="1">
      <c r="W965" s="41"/>
      <c r="X965" s="41"/>
      <c r="Y965" s="41"/>
      <c r="Z965" s="41"/>
      <c r="AA965" s="41"/>
      <c r="AB965" s="41"/>
      <c r="AC965" s="41"/>
    </row>
    <row r="966" ht="15.75" customHeight="1">
      <c r="W966" s="41"/>
      <c r="X966" s="41"/>
      <c r="Y966" s="41"/>
      <c r="Z966" s="41"/>
      <c r="AA966" s="41"/>
      <c r="AB966" s="41"/>
      <c r="AC966" s="41"/>
    </row>
    <row r="967" ht="15.75" customHeight="1">
      <c r="W967" s="41"/>
      <c r="X967" s="41"/>
      <c r="Y967" s="41"/>
      <c r="Z967" s="41"/>
      <c r="AA967" s="41"/>
      <c r="AB967" s="41"/>
      <c r="AC967" s="41"/>
    </row>
    <row r="968" ht="15.75" customHeight="1">
      <c r="W968" s="41"/>
      <c r="X968" s="41"/>
      <c r="Y968" s="41"/>
      <c r="Z968" s="41"/>
      <c r="AA968" s="41"/>
      <c r="AB968" s="41"/>
      <c r="AC968" s="41"/>
    </row>
    <row r="969" ht="15.75" customHeight="1">
      <c r="W969" s="41"/>
      <c r="X969" s="41"/>
      <c r="Y969" s="41"/>
      <c r="Z969" s="41"/>
      <c r="AA969" s="41"/>
      <c r="AB969" s="41"/>
      <c r="AC969" s="41"/>
    </row>
    <row r="970" ht="15.75" customHeight="1">
      <c r="W970" s="41"/>
      <c r="X970" s="41"/>
      <c r="Y970" s="41"/>
      <c r="Z970" s="41"/>
      <c r="AA970" s="41"/>
      <c r="AB970" s="41"/>
      <c r="AC970" s="41"/>
    </row>
    <row r="971" ht="15.75" customHeight="1">
      <c r="W971" s="41"/>
      <c r="X971" s="41"/>
      <c r="Y971" s="41"/>
      <c r="Z971" s="41"/>
      <c r="AA971" s="41"/>
      <c r="AB971" s="41"/>
      <c r="AC971" s="41"/>
    </row>
    <row r="972" ht="15.75" customHeight="1">
      <c r="W972" s="41"/>
      <c r="X972" s="41"/>
      <c r="Y972" s="41"/>
      <c r="Z972" s="41"/>
      <c r="AA972" s="41"/>
      <c r="AB972" s="41"/>
      <c r="AC972" s="41"/>
    </row>
    <row r="973" ht="15.75" customHeight="1">
      <c r="W973" s="41"/>
      <c r="X973" s="41"/>
      <c r="Y973" s="41"/>
      <c r="Z973" s="41"/>
      <c r="AA973" s="41"/>
      <c r="AB973" s="41"/>
      <c r="AC973" s="41"/>
    </row>
    <row r="974" ht="15.75" customHeight="1">
      <c r="W974" s="41"/>
      <c r="X974" s="41"/>
      <c r="Y974" s="41"/>
      <c r="Z974" s="41"/>
      <c r="AA974" s="41"/>
      <c r="AB974" s="41"/>
      <c r="AC974" s="41"/>
    </row>
    <row r="975" ht="15.75" customHeight="1">
      <c r="W975" s="41"/>
      <c r="X975" s="41"/>
      <c r="Y975" s="41"/>
      <c r="Z975" s="41"/>
      <c r="AA975" s="41"/>
      <c r="AB975" s="41"/>
      <c r="AC975" s="41"/>
    </row>
    <row r="976" ht="15.75" customHeight="1">
      <c r="W976" s="41"/>
      <c r="X976" s="41"/>
      <c r="Y976" s="41"/>
      <c r="Z976" s="41"/>
      <c r="AA976" s="41"/>
      <c r="AB976" s="41"/>
      <c r="AC976" s="41"/>
    </row>
    <row r="977" ht="15.75" customHeight="1">
      <c r="W977" s="41"/>
      <c r="X977" s="41"/>
      <c r="Y977" s="41"/>
      <c r="Z977" s="41"/>
      <c r="AA977" s="41"/>
      <c r="AB977" s="41"/>
      <c r="AC977" s="41"/>
    </row>
    <row r="978" ht="15.75" customHeight="1">
      <c r="W978" s="41"/>
      <c r="X978" s="41"/>
      <c r="Y978" s="41"/>
      <c r="Z978" s="41"/>
      <c r="AA978" s="41"/>
      <c r="AB978" s="41"/>
      <c r="AC978" s="41"/>
    </row>
    <row r="979" ht="15.75" customHeight="1">
      <c r="W979" s="41"/>
      <c r="X979" s="41"/>
      <c r="Y979" s="41"/>
      <c r="Z979" s="41"/>
      <c r="AA979" s="41"/>
      <c r="AB979" s="41"/>
      <c r="AC979" s="41"/>
    </row>
    <row r="980" ht="15.75" customHeight="1">
      <c r="W980" s="41"/>
      <c r="X980" s="41"/>
      <c r="Y980" s="41"/>
      <c r="Z980" s="41"/>
      <c r="AA980" s="41"/>
      <c r="AB980" s="41"/>
      <c r="AC980" s="41"/>
    </row>
    <row r="981" ht="15.75" customHeight="1">
      <c r="W981" s="41"/>
      <c r="X981" s="41"/>
      <c r="Y981" s="41"/>
      <c r="Z981" s="41"/>
      <c r="AA981" s="41"/>
      <c r="AB981" s="41"/>
      <c r="AC981" s="41"/>
    </row>
    <row r="982" ht="15.75" customHeight="1">
      <c r="W982" s="41"/>
      <c r="X982" s="41"/>
      <c r="Y982" s="41"/>
      <c r="Z982" s="41"/>
      <c r="AA982" s="41"/>
      <c r="AB982" s="41"/>
      <c r="AC982" s="41"/>
    </row>
    <row r="983" ht="15.75" customHeight="1">
      <c r="W983" s="41"/>
      <c r="X983" s="41"/>
      <c r="Y983" s="41"/>
      <c r="Z983" s="41"/>
      <c r="AA983" s="41"/>
      <c r="AB983" s="41"/>
      <c r="AC983" s="41"/>
    </row>
    <row r="984" ht="15.75" customHeight="1">
      <c r="W984" s="41"/>
      <c r="X984" s="41"/>
      <c r="Y984" s="41"/>
      <c r="Z984" s="41"/>
      <c r="AA984" s="41"/>
      <c r="AB984" s="41"/>
      <c r="AC984" s="41"/>
    </row>
    <row r="985" ht="15.75" customHeight="1">
      <c r="W985" s="41"/>
      <c r="X985" s="41"/>
      <c r="Y985" s="41"/>
      <c r="Z985" s="41"/>
      <c r="AA985" s="41"/>
      <c r="AB985" s="41"/>
      <c r="AC985" s="41"/>
    </row>
    <row r="986" ht="15.75" customHeight="1">
      <c r="W986" s="41"/>
      <c r="X986" s="41"/>
      <c r="Y986" s="41"/>
      <c r="Z986" s="41"/>
      <c r="AA986" s="41"/>
      <c r="AB986" s="41"/>
      <c r="AC986" s="41"/>
    </row>
    <row r="987" ht="15.75" customHeight="1">
      <c r="W987" s="41"/>
      <c r="X987" s="41"/>
      <c r="Y987" s="41"/>
      <c r="Z987" s="41"/>
      <c r="AA987" s="41"/>
      <c r="AB987" s="41"/>
      <c r="AC987" s="41"/>
    </row>
    <row r="988" ht="15.75" customHeight="1">
      <c r="W988" s="41"/>
      <c r="X988" s="41"/>
      <c r="Y988" s="41"/>
      <c r="Z988" s="41"/>
      <c r="AA988" s="41"/>
      <c r="AB988" s="41"/>
      <c r="AC988" s="41"/>
    </row>
    <row r="989" ht="15.75" customHeight="1">
      <c r="W989" s="41"/>
      <c r="X989" s="41"/>
      <c r="Y989" s="41"/>
      <c r="Z989" s="41"/>
      <c r="AA989" s="41"/>
      <c r="AB989" s="41"/>
      <c r="AC989" s="41"/>
    </row>
    <row r="990" ht="15.75" customHeight="1">
      <c r="W990" s="41"/>
      <c r="X990" s="41"/>
      <c r="Y990" s="41"/>
      <c r="Z990" s="41"/>
      <c r="AA990" s="41"/>
      <c r="AB990" s="41"/>
      <c r="AC990" s="41"/>
    </row>
    <row r="991" ht="15.75" customHeight="1">
      <c r="W991" s="41"/>
      <c r="X991" s="41"/>
      <c r="Y991" s="41"/>
      <c r="Z991" s="41"/>
      <c r="AA991" s="41"/>
      <c r="AB991" s="41"/>
      <c r="AC991" s="41"/>
    </row>
    <row r="992" ht="15.75" customHeight="1">
      <c r="W992" s="41"/>
      <c r="X992" s="41"/>
      <c r="Y992" s="41"/>
      <c r="Z992" s="41"/>
      <c r="AA992" s="41"/>
      <c r="AB992" s="41"/>
      <c r="AC992" s="41"/>
    </row>
    <row r="993" ht="15.75" customHeight="1">
      <c r="W993" s="41"/>
      <c r="X993" s="41"/>
      <c r="Y993" s="41"/>
      <c r="Z993" s="41"/>
      <c r="AA993" s="41"/>
      <c r="AB993" s="41"/>
      <c r="AC993" s="41"/>
    </row>
    <row r="994" ht="15.75" customHeight="1">
      <c r="W994" s="41"/>
      <c r="X994" s="41"/>
      <c r="Y994" s="41"/>
      <c r="Z994" s="41"/>
      <c r="AA994" s="41"/>
      <c r="AB994" s="41"/>
      <c r="AC994" s="41"/>
    </row>
    <row r="995" ht="15.75" customHeight="1">
      <c r="W995" s="41"/>
      <c r="X995" s="41"/>
      <c r="Y995" s="41"/>
      <c r="Z995" s="41"/>
      <c r="AA995" s="41"/>
      <c r="AB995" s="41"/>
      <c r="AC995" s="41"/>
    </row>
    <row r="996" ht="15.75" customHeight="1">
      <c r="W996" s="41"/>
      <c r="X996" s="41"/>
      <c r="Y996" s="41"/>
      <c r="Z996" s="41"/>
      <c r="AA996" s="41"/>
      <c r="AB996" s="41"/>
      <c r="AC996" s="41"/>
    </row>
    <row r="997" ht="15.75" customHeight="1">
      <c r="W997" s="41"/>
      <c r="X997" s="41"/>
      <c r="Y997" s="41"/>
      <c r="Z997" s="41"/>
      <c r="AA997" s="41"/>
      <c r="AB997" s="41"/>
      <c r="AC997" s="41"/>
    </row>
    <row r="998" ht="15.75" customHeight="1">
      <c r="W998" s="41"/>
      <c r="X998" s="41"/>
      <c r="Y998" s="41"/>
      <c r="Z998" s="41"/>
      <c r="AA998" s="41"/>
      <c r="AB998" s="41"/>
      <c r="AC998" s="41"/>
    </row>
    <row r="999" ht="15.75" customHeight="1">
      <c r="W999" s="41"/>
      <c r="X999" s="41"/>
      <c r="Y999" s="41"/>
      <c r="Z999" s="41"/>
      <c r="AA999" s="41"/>
      <c r="AB999" s="41"/>
      <c r="AC999" s="41"/>
    </row>
    <row r="1000" ht="15.75" customHeight="1">
      <c r="W1000" s="41"/>
      <c r="X1000" s="41"/>
      <c r="Y1000" s="41"/>
      <c r="Z1000" s="41"/>
      <c r="AA1000" s="41"/>
      <c r="AB1000" s="41"/>
      <c r="AC1000" s="41"/>
    </row>
  </sheetData>
  <mergeCells count="25">
    <mergeCell ref="I36:N36"/>
    <mergeCell ref="P36:U36"/>
    <mergeCell ref="B20:G20"/>
    <mergeCell ref="I20:N20"/>
    <mergeCell ref="P20:U20"/>
    <mergeCell ref="B28:G28"/>
    <mergeCell ref="I28:N28"/>
    <mergeCell ref="P28:U28"/>
    <mergeCell ref="B36:G36"/>
    <mergeCell ref="B44:G44"/>
    <mergeCell ref="I44:N44"/>
    <mergeCell ref="P44:U44"/>
    <mergeCell ref="B52:G52"/>
    <mergeCell ref="I52:N52"/>
    <mergeCell ref="P52:U52"/>
    <mergeCell ref="I61:N61"/>
    <mergeCell ref="B93:G93"/>
    <mergeCell ref="I93:N93"/>
    <mergeCell ref="B61:G61"/>
    <mergeCell ref="B69:G69"/>
    <mergeCell ref="I69:N69"/>
    <mergeCell ref="B77:G77"/>
    <mergeCell ref="I77:N77"/>
    <mergeCell ref="B85:G85"/>
    <mergeCell ref="I85:N85"/>
  </mergeCells>
  <printOptions horizontalCentered="1"/>
  <pageMargins bottom="0.7875" footer="0.0" header="0.0" left="0.196527777777778" right="0.196527777777778" top="0.7875"/>
  <pageSetup paperSize="9" orientation="landscape"/>
  <headerFooter>
    <oddFooter>&amp;CPágina &amp;P de </oddFooter>
  </headerFooter>
  <rowBreaks count="4" manualBreakCount="4">
    <brk id="43" man="1"/>
    <brk id="76" man="1"/>
    <brk id="60" man="1"/>
    <brk id="92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47" width="9.14"/>
  </cols>
  <sheetData>
    <row r="1">
      <c r="A1" s="102" t="s">
        <v>202</v>
      </c>
      <c r="W1" s="41"/>
      <c r="X1" s="41"/>
      <c r="Y1" s="41"/>
      <c r="Z1" s="41"/>
      <c r="AA1" s="41"/>
      <c r="AB1" s="41"/>
      <c r="AC1" s="41"/>
    </row>
    <row r="2">
      <c r="W2" s="41"/>
      <c r="X2" s="41"/>
      <c r="Y2" s="41"/>
      <c r="Z2" s="41"/>
      <c r="AA2" s="41"/>
      <c r="AB2" s="41"/>
      <c r="AC2" s="41"/>
    </row>
    <row r="3">
      <c r="W3" s="41"/>
      <c r="X3" s="41"/>
      <c r="Y3" s="41"/>
      <c r="Z3" s="41"/>
      <c r="AA3" s="41"/>
      <c r="AB3" s="41"/>
      <c r="AC3" s="41"/>
    </row>
    <row r="4" ht="1.5" customHeight="1">
      <c r="W4" s="41"/>
      <c r="X4" s="41"/>
      <c r="Y4" s="41"/>
      <c r="Z4" s="41"/>
      <c r="AA4" s="41"/>
      <c r="AB4" s="41"/>
      <c r="AC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ht="3.0" customHeight="1">
      <c r="W6" s="41"/>
      <c r="X6" s="41"/>
      <c r="Y6" s="41"/>
      <c r="Z6" s="41"/>
      <c r="AA6" s="41"/>
      <c r="AB6" s="41"/>
      <c r="AC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ht="1.5" customHeight="1">
      <c r="W8" s="41"/>
      <c r="X8" s="41"/>
      <c r="Y8" s="41"/>
      <c r="Z8" s="41"/>
      <c r="AA8" s="41"/>
      <c r="AB8" s="41"/>
      <c r="AC8" s="41"/>
    </row>
    <row r="9" ht="24.75" customHeight="1">
      <c r="W9" s="41"/>
      <c r="X9" s="41"/>
      <c r="Y9" s="41"/>
      <c r="Z9" s="41"/>
      <c r="AA9" s="41"/>
      <c r="AB9" s="41"/>
      <c r="AC9" s="41"/>
    </row>
    <row r="10" ht="21.0" customHeight="1">
      <c r="W10" s="41"/>
      <c r="X10" s="41"/>
      <c r="Y10" s="41"/>
      <c r="Z10" s="41"/>
      <c r="AA10" s="41"/>
      <c r="AB10" s="41"/>
      <c r="AC10" s="41"/>
    </row>
    <row r="11" ht="9.7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</row>
    <row r="12" ht="45.0" customHeight="1">
      <c r="B12" s="135" t="s">
        <v>195</v>
      </c>
      <c r="M12" s="135" t="s">
        <v>196</v>
      </c>
      <c r="W12" s="41"/>
      <c r="X12" s="41"/>
      <c r="Y12" s="41" t="str">
        <f>'PA 3'!B13</f>
        <v>Aumentar: Capacidade de produção</v>
      </c>
      <c r="Z12" s="180">
        <f>IF(ISERROR('PA 3'!U13),"",'PA 3'!U13)</f>
        <v>104</v>
      </c>
      <c r="AA12" s="180" t="str">
        <f>IF(ISERROR('PA 3'!V13),"",'PA 3'!V13)</f>
        <v/>
      </c>
      <c r="AB12" s="41"/>
      <c r="AC12" s="41"/>
    </row>
    <row r="13" ht="30.0" customHeight="1">
      <c r="A13" s="41"/>
      <c r="B13" s="41"/>
      <c r="C13" s="41" t="s">
        <v>90</v>
      </c>
      <c r="D13" s="41" t="s">
        <v>91</v>
      </c>
      <c r="E13" s="41"/>
      <c r="F13" s="41"/>
      <c r="G13" s="41"/>
      <c r="H13" s="41"/>
      <c r="I13" s="41"/>
      <c r="J13" s="41"/>
      <c r="K13" s="41"/>
      <c r="L13" s="41"/>
      <c r="M13" s="41" t="s">
        <v>197</v>
      </c>
      <c r="N13" s="41" t="s">
        <v>198</v>
      </c>
      <c r="O13" s="41" t="s">
        <v>199</v>
      </c>
      <c r="P13" s="41" t="s">
        <v>200</v>
      </c>
      <c r="Q13" s="41" t="s">
        <v>201</v>
      </c>
      <c r="R13" s="41"/>
      <c r="S13" s="41"/>
      <c r="T13" s="41"/>
      <c r="U13" s="41"/>
      <c r="V13" s="41"/>
      <c r="W13" s="41"/>
      <c r="X13" s="41"/>
      <c r="Y13" s="41" t="str">
        <f>'PA 3'!B14</f>
        <v/>
      </c>
      <c r="Z13" s="180">
        <f>IF(ISERROR('PA 3'!U14),"",'PA 3'!U14)</f>
        <v>1510</v>
      </c>
      <c r="AA13" s="180" t="str">
        <f>IF(ISERROR('PA 3'!V14),"",'PA 3'!V14)</f>
        <v/>
      </c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</row>
    <row r="14" ht="30.0" customHeight="1">
      <c r="A14" s="41"/>
      <c r="B14" s="41" t="str">
        <f>'EST 3'!B14</f>
        <v>Aumentar: Tempo médio de atualização dos relatórios</v>
      </c>
      <c r="C14" s="41">
        <f>SUM('EST 3'!CB14,'EST 3'!BL14,'EST 3'!AV14,'EST 3'!AF14,'EST 3'!P14)</f>
        <v>1638.9</v>
      </c>
      <c r="D14" s="41">
        <f>SUM('EST 3'!P15,'EST 3'!AF15,'EST 3'!AV15,'EST 3'!BL15,'EST 3'!CB15)</f>
        <v>1649</v>
      </c>
      <c r="E14" s="41"/>
      <c r="F14" s="41"/>
      <c r="G14" s="41"/>
      <c r="H14" s="41"/>
      <c r="I14" s="41"/>
      <c r="J14" s="41"/>
      <c r="K14" s="41"/>
      <c r="L14" s="41" t="str">
        <f t="shared" ref="L14:L18" si="1">B14</f>
        <v>Aumentar: Tempo médio de atualização dos relatórios</v>
      </c>
      <c r="M14" s="41">
        <f t="array" ref="M14">SUM(IF($Y$12:$Y$29=$L14,IF($Z$12:$Z$29=0,1,0),0))</f>
        <v>0</v>
      </c>
      <c r="N14" s="41">
        <f t="array" ref="N14">SUM(IF($Y$12:$Y$29=$L14,IF($Z$12:$Z$29=-1,1,0),0))</f>
        <v>0</v>
      </c>
      <c r="O14" s="41">
        <f t="shared" ref="O14:O18" si="2">COUNTIFS($Y$12:$Y$29,$L14,$AA$12:$AA$29,"=2")</f>
        <v>0</v>
      </c>
      <c r="P14" s="41">
        <f t="shared" ref="P14:P18" si="3">COUNTIFS($Y$12:$Y$29,$L14,$AA$12:$AA$29,"&gt;2")</f>
        <v>0</v>
      </c>
      <c r="Q14" s="41">
        <f t="shared" ref="Q14:Q18" si="4">COUNTIFS($Y$12:$Y$29,$L14,$Z$12:$Z$29,"&gt;0")</f>
        <v>0</v>
      </c>
      <c r="R14" s="41"/>
      <c r="S14" s="41"/>
      <c r="T14" s="41"/>
      <c r="U14" s="41"/>
      <c r="V14" s="41"/>
      <c r="W14" s="41"/>
      <c r="X14" s="41"/>
      <c r="Y14" s="41" t="str">
        <f>'PA 3'!B15</f>
        <v/>
      </c>
      <c r="Z14" s="180">
        <f>IF(ISERROR('PA 3'!U15),"",'PA 3'!U15)</f>
        <v>1510</v>
      </c>
      <c r="AA14" s="180" t="str">
        <f>IF(ISERROR('PA 3'!V15),"",'PA 3'!V15)</f>
        <v/>
      </c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</row>
    <row r="15" ht="30.0" customHeight="1">
      <c r="A15" s="41"/>
      <c r="B15" s="41" t="str">
        <f>'EST 3'!B19</f>
        <v>Aumentar: Integração com marketplaces (Amazon, Mercado Livre, Shopee etc.)</v>
      </c>
      <c r="C15" s="41">
        <f>SUM('EST 3'!P19,'EST 3'!AF19,'EST 3'!AV19,'EST 3'!BL19,'EST 3'!CB19)</f>
        <v>7079</v>
      </c>
      <c r="D15" s="41">
        <f>SUM('EST 3'!CB20,'EST 3'!BL20,'EST 3'!AV20,'EST 3'!AF20,'EST 3'!P20)</f>
        <v>7291</v>
      </c>
      <c r="E15" s="41"/>
      <c r="F15" s="41"/>
      <c r="G15" s="41"/>
      <c r="H15" s="41"/>
      <c r="I15" s="41"/>
      <c r="J15" s="41"/>
      <c r="K15" s="41"/>
      <c r="L15" s="41" t="str">
        <f t="shared" si="1"/>
        <v>Aumentar: Integração com marketplaces (Amazon, Mercado Livre, Shopee etc.)</v>
      </c>
      <c r="M15" s="41">
        <f t="array" ref="M15">SUM(IF($Y$12:$Y$29=$L15,IF($Z$12:$Z$29=0,1,0),0))</f>
        <v>0</v>
      </c>
      <c r="N15" s="41">
        <f t="array" ref="N15">SUM(IF($Y$12:$Y$29=$L15,IF($Z$12:$Z$29=-1,1,0),0))</f>
        <v>0</v>
      </c>
      <c r="O15" s="41">
        <f t="shared" si="2"/>
        <v>0</v>
      </c>
      <c r="P15" s="41">
        <f t="shared" si="3"/>
        <v>0</v>
      </c>
      <c r="Q15" s="41">
        <f t="shared" si="4"/>
        <v>0</v>
      </c>
      <c r="R15" s="41"/>
      <c r="S15" s="41"/>
      <c r="T15" s="41"/>
      <c r="U15" s="41"/>
      <c r="V15" s="41"/>
      <c r="W15" s="41"/>
      <c r="X15" s="41"/>
      <c r="Y15" s="41" t="str">
        <f>'PA 3'!B16</f>
        <v/>
      </c>
      <c r="Z15" s="180">
        <f>IF(ISERROR('PA 3'!U16),"",'PA 3'!U16)</f>
        <v>1510</v>
      </c>
      <c r="AA15" s="180" t="str">
        <f>IF(ISERROR('PA 3'!V16),"",'PA 3'!V16)</f>
        <v/>
      </c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</row>
    <row r="16" ht="30.0" customHeight="1">
      <c r="A16" s="41"/>
      <c r="B16" s="41" t="str">
        <f>'EST 3'!B24</f>
        <v>Diminuir: Tempo de resposta do suporte</v>
      </c>
      <c r="C16" s="41">
        <f>SUM('EST 3'!P24,'EST 3'!AF24,'EST 3'!AV24,'EST 3'!BL24,'EST 3'!CB24)</f>
        <v>491</v>
      </c>
      <c r="D16" s="41">
        <f>SUM('EST 3'!CB25,'EST 3'!BL25,'EST 3'!AV25,'EST 3'!AF25,'EST 3'!P25)</f>
        <v>508</v>
      </c>
      <c r="E16" s="41"/>
      <c r="F16" s="41"/>
      <c r="G16" s="41"/>
      <c r="H16" s="41"/>
      <c r="I16" s="41"/>
      <c r="J16" s="41"/>
      <c r="K16" s="41"/>
      <c r="L16" s="41" t="str">
        <f t="shared" si="1"/>
        <v>Diminuir: Tempo de resposta do suporte</v>
      </c>
      <c r="M16" s="41">
        <f t="array" ref="M16">SUM(IF($Y$12:$Y$29=$L16,IF($Z$12:$Z$29=0,1,0),0))</f>
        <v>0</v>
      </c>
      <c r="N16" s="41">
        <f t="array" ref="N16">SUM(IF($Y$12:$Y$29=$L16,IF($Z$12:$Z$29=-1,1,0),0))</f>
        <v>0</v>
      </c>
      <c r="O16" s="41">
        <f t="shared" si="2"/>
        <v>0</v>
      </c>
      <c r="P16" s="41">
        <f t="shared" si="3"/>
        <v>0</v>
      </c>
      <c r="Q16" s="41">
        <f t="shared" si="4"/>
        <v>0</v>
      </c>
      <c r="R16" s="41"/>
      <c r="S16" s="41"/>
      <c r="T16" s="41"/>
      <c r="U16" s="41"/>
      <c r="V16" s="41"/>
      <c r="W16" s="41"/>
      <c r="X16" s="41"/>
      <c r="Y16" s="41" t="str">
        <f>'PA 3'!B17</f>
        <v/>
      </c>
      <c r="Z16" s="180">
        <f>IF(ISERROR('PA 3'!U17),"",'PA 3'!U17)</f>
        <v>1510</v>
      </c>
      <c r="AA16" s="180" t="str">
        <f>IF(ISERROR('PA 3'!V17),"",'PA 3'!V17)</f>
        <v/>
      </c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</row>
    <row r="17" ht="30.0" customHeight="1">
      <c r="A17" s="41"/>
      <c r="B17" s="41" t="str">
        <f>'EST 3'!B29</f>
        <v>Aumentar: Gasto para produção</v>
      </c>
      <c r="C17" s="41">
        <f>SUM('EST 3'!P29,'EST 3'!AF29,'EST 3'!AV29,'EST 3'!BL29,'EST 3'!CB29)</f>
        <v>165</v>
      </c>
      <c r="D17" s="41">
        <f>SUM('EST 3'!CB30,'EST 3'!BL30,'EST 3'!AV30,'EST 3'!AF30,'EST 3'!P30)</f>
        <v>172</v>
      </c>
      <c r="E17" s="41"/>
      <c r="F17" s="41"/>
      <c r="G17" s="41"/>
      <c r="H17" s="41"/>
      <c r="I17" s="41"/>
      <c r="J17" s="41"/>
      <c r="K17" s="41"/>
      <c r="L17" s="41" t="str">
        <f t="shared" si="1"/>
        <v>Aumentar: Gasto para produção</v>
      </c>
      <c r="M17" s="41">
        <f t="array" ref="M17">SUM(IF($Y$12:$Y$29=$L17,IF($Z$12:$Z$29=0,1,0),0))</f>
        <v>0</v>
      </c>
      <c r="N17" s="41">
        <f t="array" ref="N17">SUM(IF($Y$12:$Y$29=$L17,IF($Z$12:$Z$29=-1,1,0),0))</f>
        <v>0</v>
      </c>
      <c r="O17" s="41">
        <f t="shared" si="2"/>
        <v>0</v>
      </c>
      <c r="P17" s="41">
        <f t="shared" si="3"/>
        <v>0</v>
      </c>
      <c r="Q17" s="41">
        <f t="shared" si="4"/>
        <v>0</v>
      </c>
      <c r="R17" s="41"/>
      <c r="S17" s="41"/>
      <c r="T17" s="41"/>
      <c r="U17" s="41"/>
      <c r="V17" s="41"/>
      <c r="W17" s="41"/>
      <c r="X17" s="41"/>
      <c r="Y17" s="41" t="str">
        <f>'PA 3'!B18</f>
        <v/>
      </c>
      <c r="Z17" s="180">
        <f>IF(ISERROR('PA 3'!U18),"",'PA 3'!U18)</f>
        <v>1510</v>
      </c>
      <c r="AA17" s="180" t="str">
        <f>IF(ISERROR('PA 3'!V18),"",'PA 3'!V18)</f>
        <v/>
      </c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</row>
    <row r="18" ht="30.0" customHeight="1">
      <c r="A18" s="41"/>
      <c r="B18" s="41" t="str">
        <f>'EST 3'!B34</f>
        <v>Aumentar: Gasto para produção</v>
      </c>
      <c r="C18" s="41">
        <f>SUM('EST 3'!P34,'EST 3'!AF34,'EST 3'!AV34,'EST 3'!BL34,'EST 3'!CB34)</f>
        <v>131</v>
      </c>
      <c r="D18" s="41">
        <f>SUM('EST 3'!CB35,'EST 3'!BL35,'EST 3'!AV35,'EST 3'!AF35,'EST 3'!P35)</f>
        <v>140</v>
      </c>
      <c r="E18" s="41"/>
      <c r="F18" s="41"/>
      <c r="G18" s="41"/>
      <c r="H18" s="41"/>
      <c r="I18" s="41"/>
      <c r="J18" s="41"/>
      <c r="K18" s="41"/>
      <c r="L18" s="41" t="str">
        <f t="shared" si="1"/>
        <v>Aumentar: Gasto para produção</v>
      </c>
      <c r="M18" s="41">
        <f t="array" ref="M18">SUM(IF($Y$12:$Y$29=$L18,IF($Z$12:$Z$29=0,1,0),0))</f>
        <v>0</v>
      </c>
      <c r="N18" s="41">
        <f t="array" ref="N18">SUM(IF($Y$12:$Y$29=$L18,IF($Z$12:$Z$29=-1,1,0),0))</f>
        <v>0</v>
      </c>
      <c r="O18" s="41">
        <f t="shared" si="2"/>
        <v>0</v>
      </c>
      <c r="P18" s="41">
        <f t="shared" si="3"/>
        <v>0</v>
      </c>
      <c r="Q18" s="41">
        <f t="shared" si="4"/>
        <v>0</v>
      </c>
      <c r="R18" s="41"/>
      <c r="S18" s="41"/>
      <c r="T18" s="41"/>
      <c r="U18" s="41"/>
      <c r="V18" s="41"/>
      <c r="W18" s="41"/>
      <c r="X18" s="41"/>
      <c r="Y18" s="41" t="str">
        <f>'PA 3'!B19</f>
        <v/>
      </c>
      <c r="Z18" s="180">
        <f>IF(ISERROR('PA 3'!U19),"",'PA 3'!U19)</f>
        <v>1510</v>
      </c>
      <c r="AA18" s="180" t="str">
        <f>IF(ISERROR('PA 3'!V19),"",'PA 3'!V19)</f>
        <v/>
      </c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</row>
    <row r="19" ht="30.0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 t="str">
        <f>'PA 3'!B20</f>
        <v/>
      </c>
      <c r="Z19" s="180">
        <f>IF(ISERROR('PA 3'!U20),"",'PA 3'!U20)</f>
        <v>1510</v>
      </c>
      <c r="AA19" s="180" t="str">
        <f>IF(ISERROR('PA 3'!V20),"",'PA 3'!V20)</f>
        <v/>
      </c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</row>
    <row r="20" ht="45.0" customHeight="1">
      <c r="A20" s="181"/>
      <c r="B20" s="182" t="str">
        <f>"Ano 1 - "&amp;B14</f>
        <v>Ano 1 - Aumentar: Tempo médio de atualização dos relatórios</v>
      </c>
      <c r="H20" s="183"/>
      <c r="I20" s="182" t="str">
        <f>"Ano 1 - "&amp;B15</f>
        <v>Ano 1 - Aumentar: Integração com marketplaces (Amazon, Mercado Livre, Shopee etc.)</v>
      </c>
      <c r="O20" s="184"/>
      <c r="P20" s="182" t="str">
        <f>"Ano 1 - "&amp;B16</f>
        <v>Ano 1 - Diminuir: Tempo de resposta do suporte</v>
      </c>
      <c r="V20" s="184"/>
      <c r="W20" s="185"/>
      <c r="X20" s="185"/>
      <c r="Y20" s="41" t="str">
        <f>'PA 3'!B21</f>
        <v/>
      </c>
      <c r="Z20" s="180">
        <f>IF(ISERROR('PA 3'!U21),"",'PA 3'!U21)</f>
        <v>1510</v>
      </c>
      <c r="AA20" s="180" t="str">
        <f>IF(ISERROR('PA 3'!V21),"",'PA 3'!V21)</f>
        <v/>
      </c>
      <c r="AB20" s="185"/>
      <c r="AC20" s="185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  <c r="AP20" s="181"/>
      <c r="AQ20" s="181"/>
      <c r="AR20" s="181"/>
      <c r="AS20" s="181"/>
      <c r="AT20" s="181"/>
      <c r="AU20" s="181"/>
    </row>
    <row r="21" ht="30.0" customHeight="1">
      <c r="W21" s="41"/>
      <c r="X21" s="41"/>
      <c r="Y21" s="41" t="str">
        <f>'PA 3'!B22</f>
        <v/>
      </c>
      <c r="Z21" s="180">
        <f>IF(ISERROR('PA 3'!U22),"",'PA 3'!U22)</f>
        <v>1510</v>
      </c>
      <c r="AA21" s="180" t="str">
        <f>IF(ISERROR('PA 3'!V22),"",'PA 3'!V22)</f>
        <v/>
      </c>
      <c r="AB21" s="41"/>
      <c r="AC21" s="41"/>
    </row>
    <row r="22" ht="30.0" customHeight="1">
      <c r="W22" s="41"/>
      <c r="X22" s="41"/>
      <c r="Y22" s="41" t="str">
        <f>'PA 3'!B23</f>
        <v/>
      </c>
      <c r="Z22" s="180">
        <f>IF(ISERROR('PA 3'!U23),"",'PA 3'!U23)</f>
        <v>1510</v>
      </c>
      <c r="AA22" s="180" t="str">
        <f>IF(ISERROR('PA 3'!V23),"",'PA 3'!V23)</f>
        <v/>
      </c>
      <c r="AB22" s="41"/>
      <c r="AC22" s="41"/>
    </row>
    <row r="23" ht="30.0" customHeight="1">
      <c r="W23" s="41"/>
      <c r="X23" s="41"/>
      <c r="Y23" s="41" t="str">
        <f>'PA 3'!B24</f>
        <v/>
      </c>
      <c r="Z23" s="180">
        <f>IF(ISERROR('PA 3'!U24),"",'PA 3'!U24)</f>
        <v>1510</v>
      </c>
      <c r="AA23" s="180" t="str">
        <f>IF(ISERROR('PA 3'!V24),"",'PA 3'!V24)</f>
        <v/>
      </c>
      <c r="AB23" s="41"/>
      <c r="AC23" s="41"/>
    </row>
    <row r="24" ht="30.0" customHeight="1">
      <c r="W24" s="41"/>
      <c r="X24" s="41"/>
      <c r="Y24" s="41" t="str">
        <f>'PA 3'!B25</f>
        <v/>
      </c>
      <c r="Z24" s="180">
        <f>IF(ISERROR('PA 3'!U25),"",'PA 3'!U25)</f>
        <v>1510</v>
      </c>
      <c r="AA24" s="180" t="str">
        <f>IF(ISERROR('PA 3'!V25),"",'PA 3'!V25)</f>
        <v/>
      </c>
      <c r="AB24" s="41"/>
      <c r="AC24" s="41"/>
    </row>
    <row r="25" ht="30.0" customHeight="1">
      <c r="W25" s="41"/>
      <c r="X25" s="41"/>
      <c r="Y25" s="41" t="str">
        <f>'PA 3'!B26</f>
        <v/>
      </c>
      <c r="Z25" s="180">
        <f>IF(ISERROR('PA 3'!U26),"",'PA 3'!U26)</f>
        <v>1510</v>
      </c>
      <c r="AA25" s="180" t="str">
        <f>IF(ISERROR('PA 3'!V26),"",'PA 3'!V26)</f>
        <v/>
      </c>
      <c r="AB25" s="41"/>
      <c r="AC25" s="41"/>
    </row>
    <row r="26" ht="30.0" customHeight="1">
      <c r="W26" s="41"/>
      <c r="X26" s="41"/>
      <c r="Y26" s="41" t="str">
        <f>'PA 3'!B27</f>
        <v/>
      </c>
      <c r="Z26" s="180">
        <f>IF(ISERROR('PA 3'!U27),"",'PA 3'!U27)</f>
        <v>1510</v>
      </c>
      <c r="AA26" s="180" t="str">
        <f>IF(ISERROR('PA 3'!V27),"",'PA 3'!V27)</f>
        <v/>
      </c>
      <c r="AB26" s="41"/>
      <c r="AC26" s="41"/>
    </row>
    <row r="27" ht="30.0" customHeight="1">
      <c r="W27" s="41"/>
      <c r="X27" s="41"/>
      <c r="Y27" s="41" t="str">
        <f>'PA 3'!B28</f>
        <v/>
      </c>
      <c r="Z27" s="180">
        <f>IF(ISERROR('PA 3'!U28),"",'PA 3'!U28)</f>
        <v>1510</v>
      </c>
      <c r="AA27" s="180" t="str">
        <f>IF(ISERROR('PA 3'!V28),"",'PA 3'!V28)</f>
        <v/>
      </c>
      <c r="AB27" s="41"/>
      <c r="AC27" s="41"/>
    </row>
    <row r="28" ht="45.0" customHeight="1">
      <c r="A28" s="181"/>
      <c r="B28" s="182" t="str">
        <f>"Ano 2 - "&amp;$B$14</f>
        <v>Ano 2 - Aumentar: Tempo médio de atualização dos relatórios</v>
      </c>
      <c r="H28" s="184"/>
      <c r="I28" s="182" t="str">
        <f>"Ano 2 - "&amp;$B$15</f>
        <v>Ano 2 - Aumentar: Integração com marketplaces (Amazon, Mercado Livre, Shopee etc.)</v>
      </c>
      <c r="O28" s="184"/>
      <c r="P28" s="182" t="str">
        <f>"Ano 2 - "&amp;$B$16</f>
        <v>Ano 2 - Diminuir: Tempo de resposta do suporte</v>
      </c>
      <c r="V28" s="184"/>
      <c r="W28" s="185"/>
      <c r="X28" s="185"/>
      <c r="Y28" s="41" t="str">
        <f>'PA 3'!B29</f>
        <v/>
      </c>
      <c r="Z28" s="180">
        <f>IF(ISERROR('PA 3'!U29),"",'PA 3'!U29)</f>
        <v>1510</v>
      </c>
      <c r="AA28" s="180" t="str">
        <f>IF(ISERROR('PA 3'!V29),"",'PA 3'!V29)</f>
        <v/>
      </c>
      <c r="AB28" s="185"/>
      <c r="AC28" s="185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1"/>
    </row>
    <row r="29" ht="30.0" customHeight="1">
      <c r="W29" s="41"/>
      <c r="X29" s="41"/>
      <c r="Y29" s="41" t="str">
        <f>'PA 3'!B30</f>
        <v/>
      </c>
      <c r="Z29" s="180">
        <f>IF(ISERROR('PA 3'!U30),"",'PA 3'!U30)</f>
        <v>1510</v>
      </c>
      <c r="AA29" s="180" t="str">
        <f>IF(ISERROR('PA 3'!V30),"",'PA 3'!V30)</f>
        <v/>
      </c>
      <c r="AB29" s="41"/>
      <c r="AC29" s="41"/>
    </row>
    <row r="30" ht="30.0" customHeight="1">
      <c r="W30" s="41"/>
      <c r="X30" s="41"/>
      <c r="Y30" s="179"/>
      <c r="Z30" s="179"/>
      <c r="AA30" s="179"/>
      <c r="AB30" s="41"/>
      <c r="AC30" s="41"/>
    </row>
    <row r="31" ht="30.0" customHeight="1">
      <c r="W31" s="41"/>
      <c r="X31" s="41"/>
      <c r="Y31" s="41"/>
      <c r="Z31" s="41"/>
      <c r="AA31" s="41"/>
      <c r="AB31" s="41"/>
      <c r="AC31" s="41"/>
    </row>
    <row r="32" ht="30.0" customHeight="1">
      <c r="W32" s="41"/>
      <c r="X32" s="41"/>
      <c r="Y32" s="41"/>
      <c r="Z32" s="41"/>
      <c r="AA32" s="41"/>
      <c r="AB32" s="41"/>
      <c r="AC32" s="41"/>
    </row>
    <row r="33" ht="30.0" customHeight="1">
      <c r="W33" s="41"/>
      <c r="X33" s="41"/>
      <c r="Y33" s="41"/>
      <c r="Z33" s="41"/>
      <c r="AA33" s="41"/>
      <c r="AB33" s="41"/>
      <c r="AC33" s="41"/>
    </row>
    <row r="34" ht="30.0" customHeight="1">
      <c r="W34" s="41"/>
      <c r="X34" s="41"/>
      <c r="Y34" s="41"/>
      <c r="Z34" s="41"/>
      <c r="AA34" s="41"/>
      <c r="AB34" s="41"/>
      <c r="AC34" s="41"/>
    </row>
    <row r="35" ht="30.0" customHeight="1">
      <c r="W35" s="41"/>
      <c r="X35" s="41"/>
      <c r="Y35" s="41"/>
      <c r="Z35" s="41"/>
      <c r="AA35" s="41"/>
      <c r="AB35" s="41"/>
      <c r="AC35" s="41"/>
    </row>
    <row r="36" ht="45.0" customHeight="1">
      <c r="A36" s="181"/>
      <c r="B36" s="182" t="str">
        <f>"Ano 3 - "&amp;$B$14</f>
        <v>Ano 3 - Aumentar: Tempo médio de atualização dos relatórios</v>
      </c>
      <c r="H36" s="184"/>
      <c r="I36" s="182" t="str">
        <f>"Ano 3 - "&amp;$B$15</f>
        <v>Ano 3 - Aumentar: Integração com marketplaces (Amazon, Mercado Livre, Shopee etc.)</v>
      </c>
      <c r="O36" s="184"/>
      <c r="P36" s="182" t="str">
        <f>"Ano 3 - "&amp;$B$16</f>
        <v>Ano 3 - Diminuir: Tempo de resposta do suporte</v>
      </c>
      <c r="V36" s="184"/>
      <c r="W36" s="185"/>
      <c r="X36" s="185"/>
      <c r="Y36" s="185"/>
      <c r="Z36" s="185"/>
      <c r="AA36" s="185"/>
      <c r="AB36" s="185"/>
      <c r="AC36" s="185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1"/>
    </row>
    <row r="37" ht="30.0" customHeight="1">
      <c r="W37" s="41"/>
      <c r="X37" s="41"/>
      <c r="Y37" s="41"/>
      <c r="Z37" s="41"/>
      <c r="AA37" s="41"/>
      <c r="AB37" s="41"/>
      <c r="AC37" s="41"/>
    </row>
    <row r="38" ht="30.0" customHeight="1">
      <c r="W38" s="41"/>
      <c r="X38" s="41"/>
      <c r="Y38" s="41"/>
      <c r="Z38" s="41"/>
      <c r="AA38" s="41"/>
      <c r="AB38" s="41"/>
      <c r="AC38" s="41"/>
    </row>
    <row r="39" ht="30.0" customHeight="1">
      <c r="W39" s="41"/>
      <c r="X39" s="41"/>
      <c r="Y39" s="41"/>
      <c r="Z39" s="41"/>
      <c r="AA39" s="41"/>
      <c r="AB39" s="41"/>
      <c r="AC39" s="41"/>
    </row>
    <row r="40" ht="30.0" customHeight="1">
      <c r="W40" s="41"/>
      <c r="X40" s="41"/>
      <c r="Y40" s="41"/>
      <c r="Z40" s="41"/>
      <c r="AA40" s="41"/>
      <c r="AB40" s="41"/>
      <c r="AC40" s="41"/>
    </row>
    <row r="41" ht="30.0" customHeight="1">
      <c r="W41" s="41"/>
      <c r="X41" s="41"/>
      <c r="Y41" s="41"/>
      <c r="Z41" s="41"/>
      <c r="AA41" s="41"/>
      <c r="AB41" s="41"/>
      <c r="AC41" s="41"/>
    </row>
    <row r="42" ht="30.0" customHeight="1">
      <c r="W42" s="41"/>
      <c r="X42" s="41"/>
      <c r="Y42" s="41"/>
      <c r="Z42" s="41"/>
      <c r="AA42" s="41"/>
      <c r="AB42" s="41"/>
      <c r="AC42" s="41"/>
    </row>
    <row r="43" ht="30.0" customHeight="1">
      <c r="W43" s="41"/>
      <c r="X43" s="41"/>
      <c r="Y43" s="41"/>
      <c r="Z43" s="41"/>
      <c r="AA43" s="41"/>
      <c r="AB43" s="41"/>
      <c r="AC43" s="41"/>
    </row>
    <row r="44" ht="45.0" customHeight="1">
      <c r="A44" s="181"/>
      <c r="B44" s="182" t="str">
        <f>"Ano 4 - "&amp;$B$14</f>
        <v>Ano 4 - Aumentar: Tempo médio de atualização dos relatórios</v>
      </c>
      <c r="H44" s="181"/>
      <c r="I44" s="182" t="str">
        <f>"Ano 4 - "&amp;$B$15</f>
        <v>Ano 4 - Aumentar: Integração com marketplaces (Amazon, Mercado Livre, Shopee etc.)</v>
      </c>
      <c r="O44" s="181"/>
      <c r="P44" s="182" t="str">
        <f>"Ano 4 - "&amp;$B$16</f>
        <v>Ano 4 - Diminuir: Tempo de resposta do suporte</v>
      </c>
      <c r="V44" s="181"/>
      <c r="W44" s="185"/>
      <c r="X44" s="185"/>
      <c r="Y44" s="185"/>
      <c r="Z44" s="185"/>
      <c r="AA44" s="185"/>
      <c r="AB44" s="185"/>
      <c r="AC44" s="185"/>
      <c r="AD44" s="181"/>
      <c r="AE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</row>
    <row r="45" ht="30.0" customHeight="1">
      <c r="W45" s="41"/>
      <c r="X45" s="41"/>
      <c r="Y45" s="41"/>
      <c r="Z45" s="41"/>
      <c r="AA45" s="41"/>
      <c r="AB45" s="41"/>
      <c r="AC45" s="41"/>
    </row>
    <row r="46" ht="30.0" customHeight="1">
      <c r="W46" s="41"/>
      <c r="X46" s="41"/>
      <c r="Y46" s="41"/>
      <c r="Z46" s="41"/>
      <c r="AA46" s="41"/>
      <c r="AB46" s="41"/>
      <c r="AC46" s="41"/>
    </row>
    <row r="47" ht="30.0" customHeight="1">
      <c r="W47" s="41"/>
      <c r="X47" s="41"/>
      <c r="Y47" s="41"/>
      <c r="Z47" s="41"/>
      <c r="AA47" s="41"/>
      <c r="AB47" s="41"/>
      <c r="AC47" s="41"/>
    </row>
    <row r="48" ht="30.0" customHeight="1">
      <c r="W48" s="41"/>
      <c r="X48" s="41"/>
      <c r="Y48" s="41"/>
      <c r="Z48" s="41"/>
      <c r="AA48" s="41"/>
      <c r="AB48" s="41"/>
      <c r="AC48" s="41"/>
    </row>
    <row r="49" ht="30.0" customHeight="1">
      <c r="W49" s="41"/>
      <c r="X49" s="41"/>
      <c r="Y49" s="41"/>
      <c r="Z49" s="41"/>
      <c r="AA49" s="41"/>
      <c r="AB49" s="41"/>
      <c r="AC49" s="41"/>
    </row>
    <row r="50" ht="30.0" customHeight="1">
      <c r="W50" s="41"/>
      <c r="X50" s="41"/>
      <c r="Y50" s="41"/>
      <c r="Z50" s="41"/>
      <c r="AA50" s="41"/>
      <c r="AB50" s="41"/>
      <c r="AC50" s="41"/>
    </row>
    <row r="51" ht="30.0" customHeight="1">
      <c r="W51" s="41"/>
      <c r="X51" s="41"/>
      <c r="Y51" s="41"/>
      <c r="Z51" s="41"/>
      <c r="AA51" s="41"/>
      <c r="AB51" s="41"/>
      <c r="AC51" s="41"/>
    </row>
    <row r="52" ht="45.0" customHeight="1">
      <c r="A52" s="181"/>
      <c r="B52" s="182" t="str">
        <f>"Ano 5 - "&amp;$B$14</f>
        <v>Ano 5 - Aumentar: Tempo médio de atualização dos relatórios</v>
      </c>
      <c r="H52" s="181"/>
      <c r="I52" s="182" t="str">
        <f>"Ano 5 - "&amp;$B$15</f>
        <v>Ano 5 - Aumentar: Integração com marketplaces (Amazon, Mercado Livre, Shopee etc.)</v>
      </c>
      <c r="O52" s="181"/>
      <c r="P52" s="182" t="str">
        <f>"Ano 5 - "&amp;$B$16</f>
        <v>Ano 5 - Diminuir: Tempo de resposta do suporte</v>
      </c>
      <c r="V52" s="181"/>
      <c r="W52" s="185"/>
      <c r="X52" s="185"/>
      <c r="Y52" s="185"/>
      <c r="Z52" s="185"/>
      <c r="AA52" s="185"/>
      <c r="AB52" s="185"/>
      <c r="AC52" s="185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</row>
    <row r="53" ht="30.0" customHeight="1">
      <c r="W53" s="41"/>
      <c r="X53" s="41"/>
      <c r="Y53" s="41"/>
      <c r="Z53" s="41"/>
      <c r="AA53" s="41"/>
      <c r="AB53" s="41"/>
      <c r="AC53" s="41"/>
    </row>
    <row r="54" ht="30.0" customHeight="1">
      <c r="W54" s="41"/>
      <c r="X54" s="41"/>
      <c r="Y54" s="41"/>
      <c r="Z54" s="41"/>
      <c r="AA54" s="41"/>
      <c r="AB54" s="41"/>
      <c r="AC54" s="41"/>
    </row>
    <row r="55" ht="30.0" customHeight="1">
      <c r="W55" s="41"/>
      <c r="X55" s="41"/>
      <c r="Y55" s="41"/>
      <c r="Z55" s="41"/>
      <c r="AA55" s="41"/>
      <c r="AB55" s="41"/>
      <c r="AC55" s="41"/>
    </row>
    <row r="56" ht="30.0" customHeight="1">
      <c r="W56" s="41"/>
      <c r="X56" s="41"/>
      <c r="Y56" s="41"/>
      <c r="Z56" s="41"/>
      <c r="AA56" s="41"/>
      <c r="AB56" s="41"/>
      <c r="AC56" s="41"/>
    </row>
    <row r="57" ht="30.0" customHeight="1">
      <c r="W57" s="41"/>
      <c r="X57" s="41"/>
      <c r="Y57" s="41"/>
      <c r="Z57" s="41"/>
      <c r="AA57" s="41"/>
      <c r="AB57" s="41"/>
      <c r="AC57" s="41"/>
    </row>
    <row r="58" ht="30.0" customHeight="1">
      <c r="W58" s="41"/>
      <c r="X58" s="41"/>
      <c r="Y58" s="41"/>
      <c r="Z58" s="41"/>
      <c r="AA58" s="41"/>
      <c r="AB58" s="41"/>
      <c r="AC58" s="41"/>
    </row>
    <row r="59" ht="30.0" customHeight="1">
      <c r="W59" s="41"/>
      <c r="X59" s="41"/>
      <c r="Y59" s="41"/>
      <c r="Z59" s="41"/>
      <c r="AA59" s="41"/>
      <c r="AB59" s="41"/>
      <c r="AC59" s="41"/>
    </row>
    <row r="60" ht="30.0" customHeight="1">
      <c r="W60" s="41"/>
      <c r="X60" s="41"/>
      <c r="Y60" s="41"/>
      <c r="Z60" s="41"/>
      <c r="AA60" s="41"/>
      <c r="AB60" s="41"/>
      <c r="AC60" s="41"/>
    </row>
    <row r="61" ht="30.0" customHeight="1">
      <c r="A61" s="41"/>
      <c r="B61" s="182" t="str">
        <f>"Ano 1 - "&amp;B17</f>
        <v>Ano 1 - Aumentar: Gasto para produção</v>
      </c>
      <c r="H61" s="184"/>
      <c r="I61" s="182" t="str">
        <f>"Ano 1 - "&amp;B18</f>
        <v>Ano 1 - Aumentar: Gasto para produção</v>
      </c>
      <c r="O61" s="184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ht="30.0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ht="30.0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</row>
    <row r="64" ht="30.0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</row>
    <row r="65" ht="30.0" customHeight="1">
      <c r="W65" s="41"/>
      <c r="X65" s="41"/>
      <c r="Y65" s="41"/>
      <c r="Z65" s="41"/>
      <c r="AA65" s="41"/>
      <c r="AB65" s="41"/>
      <c r="AC65" s="41"/>
    </row>
    <row r="66" ht="30.0" customHeight="1">
      <c r="W66" s="41"/>
      <c r="X66" s="41"/>
      <c r="Y66" s="41"/>
      <c r="Z66" s="41"/>
      <c r="AA66" s="41"/>
      <c r="AB66" s="41"/>
      <c r="AC66" s="41"/>
    </row>
    <row r="67" ht="30.0" customHeight="1">
      <c r="W67" s="41"/>
      <c r="X67" s="41"/>
      <c r="Y67" s="41"/>
      <c r="Z67" s="41"/>
      <c r="AA67" s="41"/>
      <c r="AB67" s="41"/>
      <c r="AC67" s="41"/>
    </row>
    <row r="68" ht="30.0" customHeight="1">
      <c r="W68" s="41"/>
      <c r="X68" s="41"/>
      <c r="Y68" s="41"/>
      <c r="Z68" s="41"/>
      <c r="AA68" s="41"/>
      <c r="AB68" s="41"/>
      <c r="AC68" s="41"/>
    </row>
    <row r="69" ht="30.0" customHeight="1">
      <c r="B69" s="182" t="str">
        <f>"Ano 2 - "&amp;$B$17</f>
        <v>Ano 2 - Aumentar: Gasto para produção</v>
      </c>
      <c r="H69" s="184"/>
      <c r="I69" s="182" t="str">
        <f>"Ano 2 - "&amp;$B$18</f>
        <v>Ano 2 - Aumentar: Gasto para produção</v>
      </c>
      <c r="O69" s="184"/>
      <c r="W69" s="41"/>
      <c r="X69" s="41"/>
      <c r="Y69" s="41"/>
      <c r="Z69" s="41"/>
      <c r="AA69" s="41"/>
      <c r="AB69" s="41"/>
      <c r="AC69" s="41"/>
    </row>
    <row r="70" ht="30.0" customHeight="1">
      <c r="W70" s="41"/>
      <c r="X70" s="41"/>
      <c r="Y70" s="41"/>
      <c r="Z70" s="41"/>
      <c r="AA70" s="41"/>
      <c r="AB70" s="41"/>
      <c r="AC70" s="41"/>
    </row>
    <row r="71" ht="30.0" customHeight="1">
      <c r="W71" s="41"/>
      <c r="X71" s="41"/>
      <c r="Y71" s="41"/>
      <c r="Z71" s="41"/>
      <c r="AA71" s="41"/>
      <c r="AB71" s="41"/>
      <c r="AC71" s="41"/>
    </row>
    <row r="72" ht="30.0" customHeight="1">
      <c r="W72" s="41"/>
      <c r="X72" s="41"/>
      <c r="Y72" s="41"/>
      <c r="Z72" s="41"/>
      <c r="AA72" s="41"/>
      <c r="AB72" s="41"/>
      <c r="AC72" s="41"/>
    </row>
    <row r="73" ht="30.0" customHeight="1">
      <c r="W73" s="41"/>
      <c r="X73" s="41"/>
      <c r="Y73" s="41"/>
      <c r="Z73" s="41"/>
      <c r="AA73" s="41"/>
      <c r="AB73" s="41"/>
      <c r="AC73" s="41"/>
    </row>
    <row r="74" ht="30.0" customHeight="1">
      <c r="W74" s="41"/>
      <c r="X74" s="41"/>
      <c r="Y74" s="41"/>
      <c r="Z74" s="41"/>
      <c r="AA74" s="41"/>
      <c r="AB74" s="41"/>
      <c r="AC74" s="41"/>
    </row>
    <row r="75" ht="30.0" customHeight="1">
      <c r="W75" s="41"/>
      <c r="X75" s="41"/>
      <c r="Y75" s="41"/>
      <c r="Z75" s="41"/>
      <c r="AA75" s="41"/>
      <c r="AB75" s="41"/>
      <c r="AC75" s="41"/>
    </row>
    <row r="76" ht="30.0" customHeight="1">
      <c r="W76" s="41"/>
      <c r="X76" s="41"/>
      <c r="Y76" s="41"/>
      <c r="Z76" s="41"/>
      <c r="AA76" s="41"/>
      <c r="AB76" s="41"/>
      <c r="AC76" s="41"/>
    </row>
    <row r="77" ht="30.0" customHeight="1">
      <c r="B77" s="182" t="str">
        <f>"Ano 3 - "&amp;$B$17</f>
        <v>Ano 3 - Aumentar: Gasto para produção</v>
      </c>
      <c r="H77" s="184"/>
      <c r="I77" s="182" t="str">
        <f>"Ano 3 - "&amp;$B$18</f>
        <v>Ano 3 - Aumentar: Gasto para produção</v>
      </c>
      <c r="O77" s="184"/>
      <c r="W77" s="41"/>
      <c r="X77" s="41"/>
      <c r="Y77" s="41"/>
      <c r="Z77" s="41"/>
      <c r="AA77" s="41"/>
      <c r="AB77" s="41"/>
      <c r="AC77" s="41"/>
    </row>
    <row r="78" ht="30.0" customHeight="1">
      <c r="W78" s="41"/>
      <c r="X78" s="41"/>
      <c r="Y78" s="41"/>
      <c r="Z78" s="41"/>
      <c r="AA78" s="41"/>
      <c r="AB78" s="41"/>
      <c r="AC78" s="41"/>
    </row>
    <row r="79" ht="30.0" customHeight="1">
      <c r="W79" s="41"/>
      <c r="X79" s="41"/>
      <c r="Y79" s="41"/>
      <c r="Z79" s="41"/>
      <c r="AA79" s="41"/>
      <c r="AB79" s="41"/>
      <c r="AC79" s="41"/>
    </row>
    <row r="80" ht="30.0" customHeight="1">
      <c r="W80" s="41"/>
      <c r="X80" s="41"/>
      <c r="Y80" s="41"/>
      <c r="Z80" s="41"/>
      <c r="AA80" s="41"/>
      <c r="AB80" s="41"/>
      <c r="AC80" s="41"/>
    </row>
    <row r="81" ht="30.0" customHeight="1">
      <c r="W81" s="41"/>
      <c r="X81" s="41"/>
      <c r="Y81" s="41"/>
      <c r="Z81" s="41"/>
      <c r="AA81" s="41"/>
      <c r="AB81" s="41"/>
      <c r="AC81" s="41"/>
    </row>
    <row r="82" ht="30.0" customHeight="1">
      <c r="W82" s="41"/>
      <c r="X82" s="41"/>
      <c r="Y82" s="41"/>
      <c r="Z82" s="41"/>
      <c r="AA82" s="41"/>
      <c r="AB82" s="41"/>
      <c r="AC82" s="41"/>
    </row>
    <row r="83" ht="30.0" customHeight="1">
      <c r="W83" s="41"/>
      <c r="X83" s="41"/>
      <c r="Y83" s="41"/>
      <c r="Z83" s="41"/>
      <c r="AA83" s="41"/>
      <c r="AB83" s="41"/>
      <c r="AC83" s="41"/>
    </row>
    <row r="84" ht="30.0" customHeight="1">
      <c r="W84" s="41"/>
      <c r="X84" s="41"/>
      <c r="Y84" s="41"/>
      <c r="Z84" s="41"/>
      <c r="AA84" s="41"/>
      <c r="AB84" s="41"/>
      <c r="AC84" s="41"/>
    </row>
    <row r="85" ht="30.0" customHeight="1">
      <c r="B85" s="182" t="str">
        <f>"Ano 4 - "&amp;$B$17</f>
        <v>Ano 4 - Aumentar: Gasto para produção</v>
      </c>
      <c r="H85" s="181"/>
      <c r="I85" s="182" t="str">
        <f>"Ano 4 - "&amp;$B$18</f>
        <v>Ano 4 - Aumentar: Gasto para produção</v>
      </c>
      <c r="O85" s="181"/>
      <c r="W85" s="41"/>
      <c r="X85" s="41"/>
      <c r="Y85" s="41"/>
      <c r="Z85" s="41"/>
      <c r="AA85" s="41"/>
      <c r="AB85" s="41"/>
      <c r="AC85" s="41"/>
    </row>
    <row r="86" ht="30.0" customHeight="1">
      <c r="W86" s="41"/>
      <c r="X86" s="41"/>
      <c r="Y86" s="41"/>
      <c r="Z86" s="41"/>
      <c r="AA86" s="41"/>
      <c r="AB86" s="41"/>
      <c r="AC86" s="41"/>
    </row>
    <row r="87" ht="30.0" customHeight="1">
      <c r="W87" s="41"/>
      <c r="X87" s="41"/>
      <c r="Y87" s="41"/>
      <c r="Z87" s="41"/>
      <c r="AA87" s="41"/>
      <c r="AB87" s="41"/>
      <c r="AC87" s="41"/>
    </row>
    <row r="88" ht="30.0" customHeight="1">
      <c r="W88" s="41"/>
      <c r="X88" s="41"/>
      <c r="Y88" s="41"/>
      <c r="Z88" s="41"/>
      <c r="AA88" s="41"/>
      <c r="AB88" s="41"/>
      <c r="AC88" s="41"/>
    </row>
    <row r="89" ht="30.0" customHeight="1">
      <c r="W89" s="41"/>
      <c r="X89" s="41"/>
      <c r="Y89" s="41"/>
      <c r="Z89" s="41"/>
      <c r="AA89" s="41"/>
      <c r="AB89" s="41"/>
      <c r="AC89" s="41"/>
    </row>
    <row r="90" ht="30.0" customHeight="1">
      <c r="W90" s="41"/>
      <c r="X90" s="41"/>
      <c r="Y90" s="41"/>
      <c r="Z90" s="41"/>
      <c r="AA90" s="41"/>
      <c r="AB90" s="41"/>
      <c r="AC90" s="41"/>
    </row>
    <row r="91" ht="30.0" customHeight="1">
      <c r="W91" s="41"/>
      <c r="X91" s="41"/>
      <c r="Y91" s="41"/>
      <c r="Z91" s="41"/>
      <c r="AA91" s="41"/>
      <c r="AB91" s="41"/>
      <c r="AC91" s="41"/>
    </row>
    <row r="92" ht="30.0" customHeight="1">
      <c r="W92" s="41"/>
      <c r="X92" s="41"/>
      <c r="Y92" s="41"/>
      <c r="Z92" s="41"/>
      <c r="AA92" s="41"/>
      <c r="AB92" s="41"/>
      <c r="AC92" s="41"/>
    </row>
    <row r="93" ht="30.0" customHeight="1">
      <c r="B93" s="182" t="str">
        <f>"Ano 5 - "&amp;$B$17</f>
        <v>Ano 5 - Aumentar: Gasto para produção</v>
      </c>
      <c r="H93" s="181"/>
      <c r="I93" s="182" t="str">
        <f>"Ano 5 - "&amp;$B$18</f>
        <v>Ano 5 - Aumentar: Gasto para produção</v>
      </c>
      <c r="O93" s="181"/>
      <c r="W93" s="41"/>
      <c r="X93" s="41"/>
      <c r="Y93" s="41"/>
      <c r="Z93" s="41"/>
      <c r="AA93" s="41"/>
      <c r="AB93" s="41"/>
      <c r="AC93" s="41"/>
    </row>
    <row r="94" ht="30.0" customHeight="1">
      <c r="W94" s="41"/>
      <c r="X94" s="41"/>
      <c r="Y94" s="41"/>
      <c r="Z94" s="41"/>
      <c r="AA94" s="41"/>
      <c r="AB94" s="41"/>
      <c r="AC94" s="41"/>
    </row>
    <row r="95" ht="30.0" customHeight="1">
      <c r="W95" s="41"/>
      <c r="X95" s="41"/>
      <c r="Y95" s="41"/>
      <c r="Z95" s="41"/>
      <c r="AA95" s="41"/>
      <c r="AB95" s="41"/>
      <c r="AC95" s="41"/>
    </row>
    <row r="96" ht="30.0" customHeight="1">
      <c r="W96" s="41"/>
      <c r="X96" s="41"/>
      <c r="Y96" s="41"/>
      <c r="Z96" s="41"/>
      <c r="AA96" s="41"/>
      <c r="AB96" s="41"/>
      <c r="AC96" s="41"/>
    </row>
    <row r="97" ht="30.0" customHeight="1">
      <c r="W97" s="41"/>
      <c r="X97" s="41"/>
      <c r="Y97" s="41"/>
      <c r="Z97" s="41"/>
      <c r="AA97" s="41"/>
      <c r="AB97" s="41"/>
      <c r="AC97" s="41"/>
    </row>
    <row r="98" ht="30.0" customHeight="1">
      <c r="W98" s="41"/>
      <c r="X98" s="41"/>
      <c r="Y98" s="41"/>
      <c r="Z98" s="41"/>
      <c r="AA98" s="41"/>
      <c r="AB98" s="41"/>
      <c r="AC98" s="41"/>
    </row>
    <row r="99" ht="30.0" customHeight="1">
      <c r="W99" s="41"/>
      <c r="X99" s="41"/>
      <c r="Y99" s="41"/>
      <c r="Z99" s="41"/>
      <c r="AA99" s="41"/>
      <c r="AB99" s="41"/>
      <c r="AC99" s="41"/>
    </row>
    <row r="100" ht="30.0" customHeight="1">
      <c r="W100" s="41"/>
      <c r="X100" s="41"/>
      <c r="Y100" s="41"/>
      <c r="Z100" s="41"/>
      <c r="AA100" s="41"/>
      <c r="AB100" s="41"/>
      <c r="AC100" s="41"/>
    </row>
    <row r="101" ht="30.0" customHeight="1">
      <c r="B101" s="41" t="str">
        <f>PA!C32</f>
        <v>Perspectiva Financeira</v>
      </c>
      <c r="W101" s="41"/>
      <c r="X101" s="41"/>
      <c r="Y101" s="41"/>
      <c r="Z101" s="41"/>
      <c r="AA101" s="41"/>
      <c r="AB101" s="41"/>
      <c r="AC101" s="41"/>
    </row>
    <row r="102" ht="30.0" customHeight="1">
      <c r="B102" s="41" t="str">
        <f>PA!C33</f>
        <v>Perspectiva de Clientes</v>
      </c>
      <c r="W102" s="41"/>
      <c r="X102" s="41"/>
      <c r="Y102" s="41"/>
      <c r="Z102" s="41"/>
      <c r="AA102" s="41"/>
      <c r="AB102" s="41"/>
      <c r="AC102" s="41"/>
    </row>
    <row r="103" ht="30.0" customHeight="1">
      <c r="B103" s="41" t="str">
        <f>PA!C34</f>
        <v>Perspectiva de Processos Internos</v>
      </c>
      <c r="W103" s="41"/>
      <c r="X103" s="41"/>
      <c r="Y103" s="41"/>
      <c r="Z103" s="41"/>
      <c r="AA103" s="41"/>
      <c r="AB103" s="41"/>
      <c r="AC103" s="41"/>
    </row>
    <row r="104" ht="30.0" customHeight="1">
      <c r="B104" s="41" t="str">
        <f>PA!C35</f>
        <v>Perspectiva de Aprendizagem</v>
      </c>
      <c r="W104" s="41"/>
      <c r="X104" s="41"/>
      <c r="Y104" s="41"/>
      <c r="Z104" s="41"/>
      <c r="AA104" s="41"/>
      <c r="AB104" s="41"/>
      <c r="AC104" s="41"/>
    </row>
    <row r="105" ht="30.0" customHeight="1">
      <c r="W105" s="41"/>
      <c r="X105" s="41"/>
      <c r="Y105" s="41"/>
      <c r="Z105" s="41"/>
      <c r="AA105" s="41"/>
      <c r="AB105" s="41"/>
      <c r="AC105" s="41"/>
    </row>
    <row r="106" ht="30.0" customHeight="1">
      <c r="W106" s="41"/>
      <c r="X106" s="41"/>
      <c r="Y106" s="41"/>
      <c r="Z106" s="41"/>
      <c r="AA106" s="41"/>
      <c r="AB106" s="41"/>
      <c r="AC106" s="41"/>
    </row>
    <row r="107" ht="30.0" customHeight="1">
      <c r="W107" s="41"/>
      <c r="X107" s="41"/>
      <c r="Y107" s="41"/>
      <c r="Z107" s="41"/>
      <c r="AA107" s="41"/>
      <c r="AB107" s="41"/>
      <c r="AC107" s="41"/>
    </row>
    <row r="108" ht="15.75" customHeight="1">
      <c r="W108" s="41"/>
      <c r="X108" s="41"/>
      <c r="Y108" s="41"/>
      <c r="Z108" s="41"/>
      <c r="AA108" s="41"/>
      <c r="AB108" s="41"/>
      <c r="AC108" s="41"/>
    </row>
    <row r="109" ht="15.75" customHeight="1">
      <c r="W109" s="41"/>
      <c r="X109" s="41"/>
      <c r="Y109" s="41"/>
      <c r="Z109" s="41"/>
      <c r="AA109" s="41"/>
      <c r="AB109" s="41"/>
      <c r="AC109" s="41"/>
    </row>
    <row r="110" ht="15.75" customHeight="1">
      <c r="W110" s="41"/>
      <c r="X110" s="41"/>
      <c r="Y110" s="41"/>
      <c r="Z110" s="41"/>
      <c r="AA110" s="41"/>
      <c r="AB110" s="41"/>
      <c r="AC110" s="41"/>
    </row>
    <row r="111" ht="15.75" customHeight="1">
      <c r="W111" s="41"/>
      <c r="X111" s="41"/>
      <c r="Y111" s="41"/>
      <c r="Z111" s="41"/>
      <c r="AA111" s="41"/>
      <c r="AB111" s="41"/>
      <c r="AC111" s="41"/>
    </row>
    <row r="112" ht="15.75" customHeight="1">
      <c r="W112" s="41"/>
      <c r="X112" s="41"/>
      <c r="Y112" s="41"/>
      <c r="Z112" s="41"/>
      <c r="AA112" s="41"/>
      <c r="AB112" s="41"/>
      <c r="AC112" s="41"/>
    </row>
    <row r="113" ht="15.75" customHeight="1">
      <c r="W113" s="41"/>
      <c r="X113" s="41"/>
      <c r="Y113" s="41"/>
      <c r="Z113" s="41"/>
      <c r="AA113" s="41"/>
      <c r="AB113" s="41"/>
      <c r="AC113" s="41"/>
    </row>
    <row r="114" ht="15.75" customHeight="1">
      <c r="W114" s="41"/>
      <c r="X114" s="41"/>
      <c r="Y114" s="41"/>
      <c r="Z114" s="41"/>
      <c r="AA114" s="41"/>
      <c r="AB114" s="41"/>
      <c r="AC114" s="41"/>
    </row>
    <row r="115" ht="15.75" customHeight="1">
      <c r="W115" s="41"/>
      <c r="X115" s="41"/>
      <c r="Y115" s="41"/>
      <c r="Z115" s="41"/>
      <c r="AA115" s="41"/>
      <c r="AB115" s="41"/>
      <c r="AC115" s="41"/>
    </row>
    <row r="116" ht="15.75" customHeight="1">
      <c r="W116" s="41"/>
      <c r="X116" s="41"/>
      <c r="Y116" s="41"/>
      <c r="Z116" s="41"/>
      <c r="AA116" s="41"/>
      <c r="AB116" s="41"/>
      <c r="AC116" s="41"/>
    </row>
    <row r="117" ht="15.75" customHeight="1">
      <c r="W117" s="41"/>
      <c r="X117" s="41"/>
      <c r="Y117" s="41"/>
      <c r="Z117" s="41"/>
      <c r="AA117" s="41"/>
      <c r="AB117" s="41"/>
      <c r="AC117" s="41"/>
    </row>
    <row r="118" ht="15.75" customHeight="1">
      <c r="W118" s="41"/>
      <c r="X118" s="41"/>
      <c r="Y118" s="41"/>
      <c r="Z118" s="41"/>
      <c r="AA118" s="41"/>
      <c r="AB118" s="41"/>
      <c r="AC118" s="41"/>
    </row>
    <row r="119" ht="15.75" customHeight="1">
      <c r="W119" s="41"/>
      <c r="X119" s="41"/>
      <c r="Y119" s="41"/>
      <c r="Z119" s="41"/>
      <c r="AA119" s="41"/>
      <c r="AB119" s="41"/>
      <c r="AC119" s="41"/>
    </row>
    <row r="120" ht="15.75" customHeight="1">
      <c r="W120" s="41"/>
      <c r="X120" s="41"/>
      <c r="Y120" s="41"/>
      <c r="Z120" s="41"/>
      <c r="AA120" s="41"/>
      <c r="AB120" s="41"/>
      <c r="AC120" s="41"/>
    </row>
    <row r="121" ht="15.75" customHeight="1">
      <c r="W121" s="41"/>
      <c r="X121" s="41"/>
      <c r="Y121" s="41"/>
      <c r="Z121" s="41"/>
      <c r="AA121" s="41"/>
      <c r="AB121" s="41"/>
      <c r="AC121" s="41"/>
    </row>
    <row r="122" ht="15.75" customHeight="1">
      <c r="W122" s="41"/>
      <c r="X122" s="41"/>
      <c r="Y122" s="41"/>
      <c r="Z122" s="41"/>
      <c r="AA122" s="41"/>
      <c r="AB122" s="41"/>
      <c r="AC122" s="41"/>
    </row>
    <row r="123" ht="15.75" customHeight="1">
      <c r="W123" s="41"/>
      <c r="X123" s="41"/>
      <c r="Y123" s="41"/>
      <c r="Z123" s="41"/>
      <c r="AA123" s="41"/>
      <c r="AB123" s="41"/>
      <c r="AC123" s="41"/>
    </row>
    <row r="124" ht="15.75" customHeight="1">
      <c r="W124" s="41"/>
      <c r="X124" s="41"/>
      <c r="Y124" s="41"/>
      <c r="Z124" s="41"/>
      <c r="AA124" s="41"/>
      <c r="AB124" s="41"/>
      <c r="AC124" s="41"/>
    </row>
    <row r="125" ht="15.75" customHeight="1">
      <c r="W125" s="41"/>
      <c r="X125" s="41"/>
      <c r="Y125" s="41"/>
      <c r="Z125" s="41"/>
      <c r="AA125" s="41"/>
      <c r="AB125" s="41"/>
      <c r="AC125" s="41"/>
    </row>
    <row r="126" ht="15.75" customHeight="1">
      <c r="W126" s="41"/>
      <c r="X126" s="41"/>
      <c r="Y126" s="41"/>
      <c r="Z126" s="41"/>
      <c r="AA126" s="41"/>
      <c r="AB126" s="41"/>
      <c r="AC126" s="41"/>
    </row>
    <row r="127" ht="15.75" customHeight="1">
      <c r="W127" s="41"/>
      <c r="X127" s="41"/>
      <c r="Y127" s="41"/>
      <c r="Z127" s="41"/>
      <c r="AA127" s="41"/>
      <c r="AB127" s="41"/>
      <c r="AC127" s="41"/>
    </row>
    <row r="128" ht="15.75" customHeight="1">
      <c r="W128" s="41"/>
      <c r="X128" s="41"/>
      <c r="Y128" s="41"/>
      <c r="Z128" s="41"/>
      <c r="AA128" s="41"/>
      <c r="AB128" s="41"/>
      <c r="AC128" s="41"/>
    </row>
    <row r="129" ht="15.75" customHeight="1">
      <c r="W129" s="41"/>
      <c r="X129" s="41"/>
      <c r="Y129" s="41"/>
      <c r="Z129" s="41"/>
      <c r="AA129" s="41"/>
      <c r="AB129" s="41"/>
      <c r="AC129" s="41"/>
    </row>
    <row r="130" ht="15.75" customHeight="1">
      <c r="W130" s="41"/>
      <c r="X130" s="41"/>
      <c r="Y130" s="41"/>
      <c r="Z130" s="41"/>
      <c r="AA130" s="41"/>
      <c r="AB130" s="41"/>
      <c r="AC130" s="41"/>
    </row>
    <row r="131" ht="15.75" customHeight="1">
      <c r="W131" s="41"/>
      <c r="X131" s="41"/>
      <c r="Y131" s="41"/>
      <c r="Z131" s="41"/>
      <c r="AA131" s="41"/>
      <c r="AB131" s="41"/>
      <c r="AC131" s="41"/>
    </row>
    <row r="132" ht="15.75" customHeight="1">
      <c r="W132" s="41"/>
      <c r="X132" s="41"/>
      <c r="Y132" s="41"/>
      <c r="Z132" s="41"/>
      <c r="AA132" s="41"/>
      <c r="AB132" s="41"/>
      <c r="AC132" s="41"/>
    </row>
    <row r="133" ht="15.75" customHeight="1">
      <c r="W133" s="41"/>
      <c r="X133" s="41"/>
      <c r="Y133" s="41"/>
      <c r="Z133" s="41"/>
      <c r="AA133" s="41"/>
      <c r="AB133" s="41"/>
      <c r="AC133" s="41"/>
    </row>
    <row r="134" ht="15.75" customHeight="1">
      <c r="W134" s="41"/>
      <c r="X134" s="41"/>
      <c r="Y134" s="41"/>
      <c r="Z134" s="41"/>
      <c r="AA134" s="41"/>
      <c r="AB134" s="41"/>
      <c r="AC134" s="41"/>
    </row>
    <row r="135" ht="15.75" customHeight="1">
      <c r="W135" s="41"/>
      <c r="X135" s="41"/>
      <c r="Y135" s="41"/>
      <c r="Z135" s="41"/>
      <c r="AA135" s="41"/>
      <c r="AB135" s="41"/>
      <c r="AC135" s="41"/>
    </row>
    <row r="136" ht="15.75" customHeight="1">
      <c r="W136" s="41"/>
      <c r="X136" s="41"/>
      <c r="Y136" s="41"/>
      <c r="Z136" s="41"/>
      <c r="AA136" s="41"/>
      <c r="AB136" s="41"/>
      <c r="AC136" s="41"/>
    </row>
    <row r="137" ht="15.75" customHeight="1">
      <c r="W137" s="41"/>
      <c r="X137" s="41"/>
      <c r="Y137" s="41"/>
      <c r="Z137" s="41"/>
      <c r="AA137" s="41"/>
      <c r="AB137" s="41"/>
      <c r="AC137" s="41"/>
    </row>
    <row r="138" ht="15.75" customHeight="1">
      <c r="W138" s="41"/>
      <c r="X138" s="41"/>
      <c r="Y138" s="41"/>
      <c r="Z138" s="41"/>
      <c r="AA138" s="41"/>
      <c r="AB138" s="41"/>
      <c r="AC138" s="41"/>
    </row>
    <row r="139" ht="15.75" customHeight="1">
      <c r="W139" s="41"/>
      <c r="X139" s="41"/>
      <c r="Y139" s="41"/>
      <c r="Z139" s="41"/>
      <c r="AA139" s="41"/>
      <c r="AB139" s="41"/>
      <c r="AC139" s="41"/>
    </row>
    <row r="140" ht="15.75" customHeight="1">
      <c r="W140" s="41"/>
      <c r="X140" s="41"/>
      <c r="Y140" s="41"/>
      <c r="Z140" s="41"/>
      <c r="AA140" s="41"/>
      <c r="AB140" s="41"/>
      <c r="AC140" s="41"/>
    </row>
    <row r="141" ht="15.75" customHeight="1">
      <c r="W141" s="41"/>
      <c r="X141" s="41"/>
      <c r="Y141" s="41"/>
      <c r="Z141" s="41"/>
      <c r="AA141" s="41"/>
      <c r="AB141" s="41"/>
      <c r="AC141" s="41"/>
    </row>
    <row r="142" ht="15.75" customHeight="1">
      <c r="W142" s="41"/>
      <c r="X142" s="41"/>
      <c r="Y142" s="41"/>
      <c r="Z142" s="41"/>
      <c r="AA142" s="41"/>
      <c r="AB142" s="41"/>
      <c r="AC142" s="41"/>
    </row>
    <row r="143" ht="15.75" customHeight="1">
      <c r="W143" s="41"/>
      <c r="X143" s="41"/>
      <c r="Y143" s="41"/>
      <c r="Z143" s="41"/>
      <c r="AA143" s="41"/>
      <c r="AB143" s="41"/>
      <c r="AC143" s="41"/>
    </row>
    <row r="144" ht="15.75" customHeight="1">
      <c r="W144" s="41"/>
      <c r="X144" s="41"/>
      <c r="Y144" s="41"/>
      <c r="Z144" s="41"/>
      <c r="AA144" s="41"/>
      <c r="AB144" s="41"/>
      <c r="AC144" s="41"/>
    </row>
    <row r="145" ht="15.75" customHeight="1">
      <c r="W145" s="41"/>
      <c r="X145" s="41"/>
      <c r="Y145" s="41"/>
      <c r="Z145" s="41"/>
      <c r="AA145" s="41"/>
      <c r="AB145" s="41"/>
      <c r="AC145" s="41"/>
    </row>
    <row r="146" ht="15.75" customHeight="1">
      <c r="W146" s="41"/>
      <c r="X146" s="41"/>
      <c r="Y146" s="41"/>
      <c r="Z146" s="41"/>
      <c r="AA146" s="41"/>
      <c r="AB146" s="41"/>
      <c r="AC146" s="41"/>
    </row>
    <row r="147" ht="15.75" customHeight="1">
      <c r="W147" s="41"/>
      <c r="X147" s="41"/>
      <c r="Y147" s="41"/>
      <c r="Z147" s="41"/>
      <c r="AA147" s="41"/>
      <c r="AB147" s="41"/>
      <c r="AC147" s="41"/>
    </row>
    <row r="148" ht="15.75" customHeight="1">
      <c r="W148" s="41"/>
      <c r="X148" s="41"/>
      <c r="Y148" s="41"/>
      <c r="Z148" s="41"/>
      <c r="AA148" s="41"/>
      <c r="AB148" s="41"/>
      <c r="AC148" s="41"/>
    </row>
    <row r="149" ht="15.75" customHeight="1">
      <c r="W149" s="41"/>
      <c r="X149" s="41"/>
      <c r="Y149" s="41"/>
      <c r="Z149" s="41"/>
      <c r="AA149" s="41"/>
      <c r="AB149" s="41"/>
      <c r="AC149" s="41"/>
    </row>
    <row r="150" ht="15.75" customHeight="1">
      <c r="W150" s="41"/>
      <c r="X150" s="41"/>
      <c r="Y150" s="41"/>
      <c r="Z150" s="41"/>
      <c r="AA150" s="41"/>
      <c r="AB150" s="41"/>
      <c r="AC150" s="41"/>
    </row>
    <row r="151" ht="15.75" customHeight="1">
      <c r="W151" s="41"/>
      <c r="X151" s="41"/>
      <c r="Y151" s="41"/>
      <c r="Z151" s="41"/>
      <c r="AA151" s="41"/>
      <c r="AB151" s="41"/>
      <c r="AC151" s="41"/>
    </row>
    <row r="152" ht="15.75" customHeight="1">
      <c r="W152" s="41"/>
      <c r="X152" s="41"/>
      <c r="Y152" s="41"/>
      <c r="Z152" s="41"/>
      <c r="AA152" s="41"/>
      <c r="AB152" s="41"/>
      <c r="AC152" s="41"/>
    </row>
    <row r="153" ht="15.75" customHeight="1">
      <c r="W153" s="41"/>
      <c r="X153" s="41"/>
      <c r="Y153" s="41"/>
      <c r="Z153" s="41"/>
      <c r="AA153" s="41"/>
      <c r="AB153" s="41"/>
      <c r="AC153" s="41"/>
    </row>
    <row r="154" ht="15.75" customHeight="1">
      <c r="W154" s="41"/>
      <c r="X154" s="41"/>
      <c r="Y154" s="41"/>
      <c r="Z154" s="41"/>
      <c r="AA154" s="41"/>
      <c r="AB154" s="41"/>
      <c r="AC154" s="41"/>
    </row>
    <row r="155" ht="15.75" customHeight="1">
      <c r="W155" s="41"/>
      <c r="X155" s="41"/>
      <c r="Y155" s="41"/>
      <c r="Z155" s="41"/>
      <c r="AA155" s="41"/>
      <c r="AB155" s="41"/>
      <c r="AC155" s="41"/>
    </row>
    <row r="156" ht="15.75" customHeight="1">
      <c r="W156" s="41"/>
      <c r="X156" s="41"/>
      <c r="Y156" s="41"/>
      <c r="Z156" s="41"/>
      <c r="AA156" s="41"/>
      <c r="AB156" s="41"/>
      <c r="AC156" s="41"/>
    </row>
    <row r="157" ht="15.75" customHeight="1">
      <c r="W157" s="41"/>
      <c r="X157" s="41"/>
      <c r="Y157" s="41"/>
      <c r="Z157" s="41"/>
      <c r="AA157" s="41"/>
      <c r="AB157" s="41"/>
      <c r="AC157" s="41"/>
    </row>
    <row r="158" ht="15.75" customHeight="1">
      <c r="W158" s="41"/>
      <c r="X158" s="41"/>
      <c r="Y158" s="41"/>
      <c r="Z158" s="41"/>
      <c r="AA158" s="41"/>
      <c r="AB158" s="41"/>
      <c r="AC158" s="41"/>
    </row>
    <row r="159" ht="15.75" customHeight="1">
      <c r="W159" s="41"/>
      <c r="X159" s="41"/>
      <c r="Y159" s="41"/>
      <c r="Z159" s="41"/>
      <c r="AA159" s="41"/>
      <c r="AB159" s="41"/>
      <c r="AC159" s="41"/>
    </row>
    <row r="160" ht="15.75" customHeight="1">
      <c r="W160" s="41"/>
      <c r="X160" s="41"/>
      <c r="Y160" s="41"/>
      <c r="Z160" s="41"/>
      <c r="AA160" s="41"/>
      <c r="AB160" s="41"/>
      <c r="AC160" s="41"/>
    </row>
    <row r="161" ht="15.75" customHeight="1">
      <c r="W161" s="41"/>
      <c r="X161" s="41"/>
      <c r="Y161" s="41"/>
      <c r="Z161" s="41"/>
      <c r="AA161" s="41"/>
      <c r="AB161" s="41"/>
      <c r="AC161" s="41"/>
    </row>
    <row r="162" ht="15.75" customHeight="1">
      <c r="W162" s="41"/>
      <c r="X162" s="41"/>
      <c r="Y162" s="41"/>
      <c r="Z162" s="41"/>
      <c r="AA162" s="41"/>
      <c r="AB162" s="41"/>
      <c r="AC162" s="41"/>
    </row>
    <row r="163" ht="15.75" customHeight="1">
      <c r="W163" s="41"/>
      <c r="X163" s="41"/>
      <c r="Y163" s="41"/>
      <c r="Z163" s="41"/>
      <c r="AA163" s="41"/>
      <c r="AB163" s="41"/>
      <c r="AC163" s="41"/>
    </row>
    <row r="164" ht="15.75" customHeight="1">
      <c r="W164" s="41"/>
      <c r="X164" s="41"/>
      <c r="Y164" s="41"/>
      <c r="Z164" s="41"/>
      <c r="AA164" s="41"/>
      <c r="AB164" s="41"/>
      <c r="AC164" s="41"/>
    </row>
    <row r="165" ht="15.75" customHeight="1">
      <c r="W165" s="41"/>
      <c r="X165" s="41"/>
      <c r="Y165" s="41"/>
      <c r="Z165" s="41"/>
      <c r="AA165" s="41"/>
      <c r="AB165" s="41"/>
      <c r="AC165" s="41"/>
    </row>
    <row r="166" ht="15.75" customHeight="1">
      <c r="W166" s="41"/>
      <c r="X166" s="41"/>
      <c r="Y166" s="41"/>
      <c r="Z166" s="41"/>
      <c r="AA166" s="41"/>
      <c r="AB166" s="41"/>
      <c r="AC166" s="41"/>
    </row>
    <row r="167" ht="15.75" customHeight="1">
      <c r="W167" s="41"/>
      <c r="X167" s="41"/>
      <c r="Y167" s="41"/>
      <c r="Z167" s="41"/>
      <c r="AA167" s="41"/>
      <c r="AB167" s="41"/>
      <c r="AC167" s="41"/>
    </row>
    <row r="168" ht="15.75" customHeight="1">
      <c r="W168" s="41"/>
      <c r="X168" s="41"/>
      <c r="Y168" s="41"/>
      <c r="Z168" s="41"/>
      <c r="AA168" s="41"/>
      <c r="AB168" s="41"/>
      <c r="AC168" s="41"/>
    </row>
    <row r="169" ht="15.75" customHeight="1">
      <c r="W169" s="41"/>
      <c r="X169" s="41"/>
      <c r="Y169" s="41"/>
      <c r="Z169" s="41"/>
      <c r="AA169" s="41"/>
      <c r="AB169" s="41"/>
      <c r="AC169" s="41"/>
    </row>
    <row r="170" ht="15.75" customHeight="1">
      <c r="W170" s="41"/>
      <c r="X170" s="41"/>
      <c r="Y170" s="41"/>
      <c r="Z170" s="41"/>
      <c r="AA170" s="41"/>
      <c r="AB170" s="41"/>
      <c r="AC170" s="41"/>
    </row>
    <row r="171" ht="15.75" customHeight="1">
      <c r="W171" s="41"/>
      <c r="X171" s="41"/>
      <c r="Y171" s="41"/>
      <c r="Z171" s="41"/>
      <c r="AA171" s="41"/>
      <c r="AB171" s="41"/>
      <c r="AC171" s="41"/>
    </row>
    <row r="172" ht="15.75" customHeight="1">
      <c r="W172" s="41"/>
      <c r="X172" s="41"/>
      <c r="Y172" s="41"/>
      <c r="Z172" s="41"/>
      <c r="AA172" s="41"/>
      <c r="AB172" s="41"/>
      <c r="AC172" s="41"/>
    </row>
    <row r="173" ht="15.75" customHeight="1">
      <c r="W173" s="41"/>
      <c r="X173" s="41"/>
      <c r="Y173" s="41"/>
      <c r="Z173" s="41"/>
      <c r="AA173" s="41"/>
      <c r="AB173" s="41"/>
      <c r="AC173" s="41"/>
    </row>
    <row r="174" ht="15.75" customHeight="1">
      <c r="W174" s="41"/>
      <c r="X174" s="41"/>
      <c r="Y174" s="41"/>
      <c r="Z174" s="41"/>
      <c r="AA174" s="41"/>
      <c r="AB174" s="41"/>
      <c r="AC174" s="41"/>
    </row>
    <row r="175" ht="15.75" customHeight="1">
      <c r="W175" s="41"/>
      <c r="X175" s="41"/>
      <c r="Y175" s="41"/>
      <c r="Z175" s="41"/>
      <c r="AA175" s="41"/>
      <c r="AB175" s="41"/>
      <c r="AC175" s="41"/>
    </row>
    <row r="176" ht="15.75" customHeight="1">
      <c r="W176" s="41"/>
      <c r="X176" s="41"/>
      <c r="Y176" s="41"/>
      <c r="Z176" s="41"/>
      <c r="AA176" s="41"/>
      <c r="AB176" s="41"/>
      <c r="AC176" s="41"/>
    </row>
    <row r="177" ht="15.75" customHeight="1">
      <c r="W177" s="41"/>
      <c r="X177" s="41"/>
      <c r="Y177" s="41"/>
      <c r="Z177" s="41"/>
      <c r="AA177" s="41"/>
      <c r="AB177" s="41"/>
      <c r="AC177" s="41"/>
    </row>
    <row r="178" ht="15.75" customHeight="1">
      <c r="W178" s="41"/>
      <c r="X178" s="41"/>
      <c r="Y178" s="41"/>
      <c r="Z178" s="41"/>
      <c r="AA178" s="41"/>
      <c r="AB178" s="41"/>
      <c r="AC178" s="41"/>
    </row>
    <row r="179" ht="15.75" customHeight="1">
      <c r="W179" s="41"/>
      <c r="X179" s="41"/>
      <c r="Y179" s="41"/>
      <c r="Z179" s="41"/>
      <c r="AA179" s="41"/>
      <c r="AB179" s="41"/>
      <c r="AC179" s="41"/>
    </row>
    <row r="180" ht="15.75" customHeight="1">
      <c r="W180" s="41"/>
      <c r="X180" s="41"/>
      <c r="Y180" s="41"/>
      <c r="Z180" s="41"/>
      <c r="AA180" s="41"/>
      <c r="AB180" s="41"/>
      <c r="AC180" s="41"/>
    </row>
    <row r="181" ht="15.75" customHeight="1">
      <c r="W181" s="41"/>
      <c r="X181" s="41"/>
      <c r="Y181" s="41"/>
      <c r="Z181" s="41"/>
      <c r="AA181" s="41"/>
      <c r="AB181" s="41"/>
      <c r="AC181" s="41"/>
    </row>
    <row r="182" ht="15.75" customHeight="1">
      <c r="W182" s="41"/>
      <c r="X182" s="41"/>
      <c r="Y182" s="41"/>
      <c r="Z182" s="41"/>
      <c r="AA182" s="41"/>
      <c r="AB182" s="41"/>
      <c r="AC182" s="41"/>
    </row>
    <row r="183" ht="15.75" customHeight="1">
      <c r="W183" s="41"/>
      <c r="X183" s="41"/>
      <c r="Y183" s="41"/>
      <c r="Z183" s="41"/>
      <c r="AA183" s="41"/>
      <c r="AB183" s="41"/>
      <c r="AC183" s="41"/>
    </row>
    <row r="184" ht="15.75" customHeight="1">
      <c r="W184" s="41"/>
      <c r="X184" s="41"/>
      <c r="Y184" s="41"/>
      <c r="Z184" s="41"/>
      <c r="AA184" s="41"/>
      <c r="AB184" s="41"/>
      <c r="AC184" s="41"/>
    </row>
    <row r="185" ht="15.75" customHeight="1">
      <c r="W185" s="41"/>
      <c r="X185" s="41"/>
      <c r="Y185" s="41"/>
      <c r="Z185" s="41"/>
      <c r="AA185" s="41"/>
      <c r="AB185" s="41"/>
      <c r="AC185" s="41"/>
    </row>
    <row r="186" ht="15.75" customHeight="1">
      <c r="W186" s="41"/>
      <c r="X186" s="41"/>
      <c r="Y186" s="41"/>
      <c r="Z186" s="41"/>
      <c r="AA186" s="41"/>
      <c r="AB186" s="41"/>
      <c r="AC186" s="41"/>
    </row>
    <row r="187" ht="15.75" customHeight="1">
      <c r="W187" s="41"/>
      <c r="X187" s="41"/>
      <c r="Y187" s="41"/>
      <c r="Z187" s="41"/>
      <c r="AA187" s="41"/>
      <c r="AB187" s="41"/>
      <c r="AC187" s="41"/>
    </row>
    <row r="188" ht="15.75" customHeight="1">
      <c r="W188" s="41"/>
      <c r="X188" s="41"/>
      <c r="Y188" s="41"/>
      <c r="Z188" s="41"/>
      <c r="AA188" s="41"/>
      <c r="AB188" s="41"/>
      <c r="AC188" s="41"/>
    </row>
    <row r="189" ht="15.75" customHeight="1">
      <c r="W189" s="41"/>
      <c r="X189" s="41"/>
      <c r="Y189" s="41"/>
      <c r="Z189" s="41"/>
      <c r="AA189" s="41"/>
      <c r="AB189" s="41"/>
      <c r="AC189" s="41"/>
    </row>
    <row r="190" ht="15.75" customHeight="1">
      <c r="W190" s="41"/>
      <c r="X190" s="41"/>
      <c r="Y190" s="41"/>
      <c r="Z190" s="41"/>
      <c r="AA190" s="41"/>
      <c r="AB190" s="41"/>
      <c r="AC190" s="41"/>
    </row>
    <row r="191" ht="15.75" customHeight="1">
      <c r="W191" s="41"/>
      <c r="X191" s="41"/>
      <c r="Y191" s="41"/>
      <c r="Z191" s="41"/>
      <c r="AA191" s="41"/>
      <c r="AB191" s="41"/>
      <c r="AC191" s="41"/>
    </row>
    <row r="192" ht="15.75" customHeight="1">
      <c r="W192" s="41"/>
      <c r="X192" s="41"/>
      <c r="Y192" s="41"/>
      <c r="Z192" s="41"/>
      <c r="AA192" s="41"/>
      <c r="AB192" s="41"/>
      <c r="AC192" s="41"/>
    </row>
    <row r="193" ht="15.75" customHeight="1">
      <c r="W193" s="41"/>
      <c r="X193" s="41"/>
      <c r="Y193" s="41"/>
      <c r="Z193" s="41"/>
      <c r="AA193" s="41"/>
      <c r="AB193" s="41"/>
      <c r="AC193" s="41"/>
    </row>
    <row r="194" ht="15.75" customHeight="1">
      <c r="W194" s="41"/>
      <c r="X194" s="41"/>
      <c r="Y194" s="41"/>
      <c r="Z194" s="41"/>
      <c r="AA194" s="41"/>
      <c r="AB194" s="41"/>
      <c r="AC194" s="41"/>
    </row>
    <row r="195" ht="15.75" customHeight="1">
      <c r="W195" s="41"/>
      <c r="X195" s="41"/>
      <c r="Y195" s="41"/>
      <c r="Z195" s="41"/>
      <c r="AA195" s="41"/>
      <c r="AB195" s="41"/>
      <c r="AC195" s="41"/>
    </row>
    <row r="196" ht="15.75" customHeight="1">
      <c r="W196" s="41"/>
      <c r="X196" s="41"/>
      <c r="Y196" s="41"/>
      <c r="Z196" s="41"/>
      <c r="AA196" s="41"/>
      <c r="AB196" s="41"/>
      <c r="AC196" s="41"/>
    </row>
    <row r="197" ht="15.75" customHeight="1">
      <c r="W197" s="41"/>
      <c r="X197" s="41"/>
      <c r="Y197" s="41"/>
      <c r="Z197" s="41"/>
      <c r="AA197" s="41"/>
      <c r="AB197" s="41"/>
      <c r="AC197" s="41"/>
    </row>
    <row r="198" ht="15.75" customHeight="1">
      <c r="W198" s="41"/>
      <c r="X198" s="41"/>
      <c r="Y198" s="41"/>
      <c r="Z198" s="41"/>
      <c r="AA198" s="41"/>
      <c r="AB198" s="41"/>
      <c r="AC198" s="41"/>
    </row>
    <row r="199" ht="15.75" customHeight="1">
      <c r="W199" s="41"/>
      <c r="X199" s="41"/>
      <c r="Y199" s="41"/>
      <c r="Z199" s="41"/>
      <c r="AA199" s="41"/>
      <c r="AB199" s="41"/>
      <c r="AC199" s="41"/>
    </row>
    <row r="200" ht="15.75" customHeight="1">
      <c r="W200" s="41"/>
      <c r="X200" s="41"/>
      <c r="Y200" s="41"/>
      <c r="Z200" s="41"/>
      <c r="AA200" s="41"/>
      <c r="AB200" s="41"/>
      <c r="AC200" s="41"/>
    </row>
    <row r="201" ht="15.75" customHeight="1">
      <c r="W201" s="41"/>
      <c r="X201" s="41"/>
      <c r="Y201" s="41"/>
      <c r="Z201" s="41"/>
      <c r="AA201" s="41"/>
      <c r="AB201" s="41"/>
      <c r="AC201" s="41"/>
    </row>
    <row r="202" ht="15.75" customHeight="1">
      <c r="W202" s="41"/>
      <c r="X202" s="41"/>
      <c r="Y202" s="41"/>
      <c r="Z202" s="41"/>
      <c r="AA202" s="41"/>
      <c r="AB202" s="41"/>
      <c r="AC202" s="41"/>
    </row>
    <row r="203" ht="15.75" customHeight="1">
      <c r="W203" s="41"/>
      <c r="X203" s="41"/>
      <c r="Y203" s="41"/>
      <c r="Z203" s="41"/>
      <c r="AA203" s="41"/>
      <c r="AB203" s="41"/>
      <c r="AC203" s="41"/>
    </row>
    <row r="204" ht="15.75" customHeight="1">
      <c r="W204" s="41"/>
      <c r="X204" s="41"/>
      <c r="Y204" s="41"/>
      <c r="Z204" s="41"/>
      <c r="AA204" s="41"/>
      <c r="AB204" s="41"/>
      <c r="AC204" s="41"/>
    </row>
    <row r="205" ht="15.75" customHeight="1">
      <c r="W205" s="41"/>
      <c r="X205" s="41"/>
      <c r="Y205" s="41"/>
      <c r="Z205" s="41"/>
      <c r="AA205" s="41"/>
      <c r="AB205" s="41"/>
      <c r="AC205" s="41"/>
    </row>
    <row r="206" ht="15.75" customHeight="1">
      <c r="W206" s="41"/>
      <c r="X206" s="41"/>
      <c r="Y206" s="41"/>
      <c r="Z206" s="41"/>
      <c r="AA206" s="41"/>
      <c r="AB206" s="41"/>
      <c r="AC206" s="41"/>
    </row>
    <row r="207" ht="15.75" customHeight="1">
      <c r="W207" s="41"/>
      <c r="X207" s="41"/>
      <c r="Y207" s="41"/>
      <c r="Z207" s="41"/>
      <c r="AA207" s="41"/>
      <c r="AB207" s="41"/>
      <c r="AC207" s="41"/>
    </row>
    <row r="208" ht="15.75" customHeight="1">
      <c r="W208" s="41"/>
      <c r="X208" s="41"/>
      <c r="Y208" s="41"/>
      <c r="Z208" s="41"/>
      <c r="AA208" s="41"/>
      <c r="AB208" s="41"/>
      <c r="AC208" s="41"/>
    </row>
    <row r="209" ht="15.75" customHeight="1">
      <c r="W209" s="41"/>
      <c r="X209" s="41"/>
      <c r="Y209" s="41"/>
      <c r="Z209" s="41"/>
      <c r="AA209" s="41"/>
      <c r="AB209" s="41"/>
      <c r="AC209" s="41"/>
    </row>
    <row r="210" ht="15.75" customHeight="1">
      <c r="W210" s="41"/>
      <c r="X210" s="41"/>
      <c r="Y210" s="41"/>
      <c r="Z210" s="41"/>
      <c r="AA210" s="41"/>
      <c r="AB210" s="41"/>
      <c r="AC210" s="41"/>
    </row>
    <row r="211" ht="15.75" customHeight="1">
      <c r="W211" s="41"/>
      <c r="X211" s="41"/>
      <c r="Y211" s="41"/>
      <c r="Z211" s="41"/>
      <c r="AA211" s="41"/>
      <c r="AB211" s="41"/>
      <c r="AC211" s="41"/>
    </row>
    <row r="212" ht="15.75" customHeight="1">
      <c r="W212" s="41"/>
      <c r="X212" s="41"/>
      <c r="Y212" s="41"/>
      <c r="Z212" s="41"/>
      <c r="AA212" s="41"/>
      <c r="AB212" s="41"/>
      <c r="AC212" s="41"/>
    </row>
    <row r="213" ht="15.75" customHeight="1">
      <c r="W213" s="41"/>
      <c r="X213" s="41"/>
      <c r="Y213" s="41"/>
      <c r="Z213" s="41"/>
      <c r="AA213" s="41"/>
      <c r="AB213" s="41"/>
      <c r="AC213" s="41"/>
    </row>
    <row r="214" ht="15.75" customHeight="1">
      <c r="W214" s="41"/>
      <c r="X214" s="41"/>
      <c r="Y214" s="41"/>
      <c r="Z214" s="41"/>
      <c r="AA214" s="41"/>
      <c r="AB214" s="41"/>
      <c r="AC214" s="41"/>
    </row>
    <row r="215" ht="15.75" customHeight="1">
      <c r="W215" s="41"/>
      <c r="X215" s="41"/>
      <c r="Y215" s="41"/>
      <c r="Z215" s="41"/>
      <c r="AA215" s="41"/>
      <c r="AB215" s="41"/>
      <c r="AC215" s="41"/>
    </row>
    <row r="216" ht="15.75" customHeight="1">
      <c r="W216" s="41"/>
      <c r="X216" s="41"/>
      <c r="Y216" s="41"/>
      <c r="Z216" s="41"/>
      <c r="AA216" s="41"/>
      <c r="AB216" s="41"/>
      <c r="AC216" s="41"/>
    </row>
    <row r="217" ht="15.75" customHeight="1">
      <c r="W217" s="41"/>
      <c r="X217" s="41"/>
      <c r="Y217" s="41"/>
      <c r="Z217" s="41"/>
      <c r="AA217" s="41"/>
      <c r="AB217" s="41"/>
      <c r="AC217" s="41"/>
    </row>
    <row r="218" ht="15.75" customHeight="1">
      <c r="W218" s="41"/>
      <c r="X218" s="41"/>
      <c r="Y218" s="41"/>
      <c r="Z218" s="41"/>
      <c r="AA218" s="41"/>
      <c r="AB218" s="41"/>
      <c r="AC218" s="41"/>
    </row>
    <row r="219" ht="15.75" customHeight="1">
      <c r="W219" s="41"/>
      <c r="X219" s="41"/>
      <c r="Y219" s="41"/>
      <c r="Z219" s="41"/>
      <c r="AA219" s="41"/>
      <c r="AB219" s="41"/>
      <c r="AC219" s="41"/>
    </row>
    <row r="220" ht="15.75" customHeight="1">
      <c r="W220" s="41"/>
      <c r="X220" s="41"/>
      <c r="Y220" s="41"/>
      <c r="Z220" s="41"/>
      <c r="AA220" s="41"/>
      <c r="AB220" s="41"/>
      <c r="AC220" s="41"/>
    </row>
    <row r="221" ht="15.75" customHeight="1">
      <c r="W221" s="41"/>
      <c r="X221" s="41"/>
      <c r="Y221" s="41"/>
      <c r="Z221" s="41"/>
      <c r="AA221" s="41"/>
      <c r="AB221" s="41"/>
      <c r="AC221" s="41"/>
    </row>
    <row r="222" ht="15.75" customHeight="1">
      <c r="W222" s="41"/>
      <c r="X222" s="41"/>
      <c r="Y222" s="41"/>
      <c r="Z222" s="41"/>
      <c r="AA222" s="41"/>
      <c r="AB222" s="41"/>
      <c r="AC222" s="41"/>
    </row>
    <row r="223" ht="15.75" customHeight="1">
      <c r="W223" s="41"/>
      <c r="X223" s="41"/>
      <c r="Y223" s="41"/>
      <c r="Z223" s="41"/>
      <c r="AA223" s="41"/>
      <c r="AB223" s="41"/>
      <c r="AC223" s="41"/>
    </row>
    <row r="224" ht="15.75" customHeight="1">
      <c r="W224" s="41"/>
      <c r="X224" s="41"/>
      <c r="Y224" s="41"/>
      <c r="Z224" s="41"/>
      <c r="AA224" s="41"/>
      <c r="AB224" s="41"/>
      <c r="AC224" s="41"/>
    </row>
    <row r="225" ht="15.75" customHeight="1">
      <c r="W225" s="41"/>
      <c r="X225" s="41"/>
      <c r="Y225" s="41"/>
      <c r="Z225" s="41"/>
      <c r="AA225" s="41"/>
      <c r="AB225" s="41"/>
      <c r="AC225" s="41"/>
    </row>
    <row r="226" ht="15.75" customHeight="1">
      <c r="W226" s="41"/>
      <c r="X226" s="41"/>
      <c r="Y226" s="41"/>
      <c r="Z226" s="41"/>
      <c r="AA226" s="41"/>
      <c r="AB226" s="41"/>
      <c r="AC226" s="41"/>
    </row>
    <row r="227" ht="15.75" customHeight="1">
      <c r="W227" s="41"/>
      <c r="X227" s="41"/>
      <c r="Y227" s="41"/>
      <c r="Z227" s="41"/>
      <c r="AA227" s="41"/>
      <c r="AB227" s="41"/>
      <c r="AC227" s="41"/>
    </row>
    <row r="228" ht="15.75" customHeight="1">
      <c r="W228" s="41"/>
      <c r="X228" s="41"/>
      <c r="Y228" s="41"/>
      <c r="Z228" s="41"/>
      <c r="AA228" s="41"/>
      <c r="AB228" s="41"/>
      <c r="AC228" s="41"/>
    </row>
    <row r="229" ht="15.75" customHeight="1">
      <c r="W229" s="41"/>
      <c r="X229" s="41"/>
      <c r="Y229" s="41"/>
      <c r="Z229" s="41"/>
      <c r="AA229" s="41"/>
      <c r="AB229" s="41"/>
      <c r="AC229" s="41"/>
    </row>
    <row r="230" ht="15.75" customHeight="1">
      <c r="W230" s="41"/>
      <c r="X230" s="41"/>
      <c r="Y230" s="41"/>
      <c r="Z230" s="41"/>
      <c r="AA230" s="41"/>
      <c r="AB230" s="41"/>
      <c r="AC230" s="41"/>
    </row>
    <row r="231" ht="15.75" customHeight="1">
      <c r="W231" s="41"/>
      <c r="X231" s="41"/>
      <c r="Y231" s="41"/>
      <c r="Z231" s="41"/>
      <c r="AA231" s="41"/>
      <c r="AB231" s="41"/>
      <c r="AC231" s="41"/>
    </row>
    <row r="232" ht="15.75" customHeight="1">
      <c r="W232" s="41"/>
      <c r="X232" s="41"/>
      <c r="Y232" s="41"/>
      <c r="Z232" s="41"/>
      <c r="AA232" s="41"/>
      <c r="AB232" s="41"/>
      <c r="AC232" s="41"/>
    </row>
    <row r="233" ht="15.75" customHeight="1">
      <c r="W233" s="41"/>
      <c r="X233" s="41"/>
      <c r="Y233" s="41"/>
      <c r="Z233" s="41"/>
      <c r="AA233" s="41"/>
      <c r="AB233" s="41"/>
      <c r="AC233" s="41"/>
    </row>
    <row r="234" ht="15.75" customHeight="1">
      <c r="W234" s="41"/>
      <c r="X234" s="41"/>
      <c r="Y234" s="41"/>
      <c r="Z234" s="41"/>
      <c r="AA234" s="41"/>
      <c r="AB234" s="41"/>
      <c r="AC234" s="41"/>
    </row>
    <row r="235" ht="15.75" customHeight="1">
      <c r="W235" s="41"/>
      <c r="X235" s="41"/>
      <c r="Y235" s="41"/>
      <c r="Z235" s="41"/>
      <c r="AA235" s="41"/>
      <c r="AB235" s="41"/>
      <c r="AC235" s="41"/>
    </row>
    <row r="236" ht="15.75" customHeight="1">
      <c r="W236" s="41"/>
      <c r="X236" s="41"/>
      <c r="Y236" s="41"/>
      <c r="Z236" s="41"/>
      <c r="AA236" s="41"/>
      <c r="AB236" s="41"/>
      <c r="AC236" s="41"/>
    </row>
    <row r="237" ht="15.75" customHeight="1">
      <c r="W237" s="41"/>
      <c r="X237" s="41"/>
      <c r="Y237" s="41"/>
      <c r="Z237" s="41"/>
      <c r="AA237" s="41"/>
      <c r="AB237" s="41"/>
      <c r="AC237" s="41"/>
    </row>
    <row r="238" ht="15.75" customHeight="1">
      <c r="W238" s="41"/>
      <c r="X238" s="41"/>
      <c r="Y238" s="41"/>
      <c r="Z238" s="41"/>
      <c r="AA238" s="41"/>
      <c r="AB238" s="41"/>
      <c r="AC238" s="41"/>
    </row>
    <row r="239" ht="15.75" customHeight="1">
      <c r="W239" s="41"/>
      <c r="X239" s="41"/>
      <c r="Y239" s="41"/>
      <c r="Z239" s="41"/>
      <c r="AA239" s="41"/>
      <c r="AB239" s="41"/>
      <c r="AC239" s="41"/>
    </row>
    <row r="240" ht="15.75" customHeight="1">
      <c r="W240" s="41"/>
      <c r="X240" s="41"/>
      <c r="Y240" s="41"/>
      <c r="Z240" s="41"/>
      <c r="AA240" s="41"/>
      <c r="AB240" s="41"/>
      <c r="AC240" s="41"/>
    </row>
    <row r="241" ht="15.75" customHeight="1">
      <c r="W241" s="41"/>
      <c r="X241" s="41"/>
      <c r="Y241" s="41"/>
      <c r="Z241" s="41"/>
      <c r="AA241" s="41"/>
      <c r="AB241" s="41"/>
      <c r="AC241" s="41"/>
    </row>
    <row r="242" ht="15.75" customHeight="1">
      <c r="W242" s="41"/>
      <c r="X242" s="41"/>
      <c r="Y242" s="41"/>
      <c r="Z242" s="41"/>
      <c r="AA242" s="41"/>
      <c r="AB242" s="41"/>
      <c r="AC242" s="41"/>
    </row>
    <row r="243" ht="15.75" customHeight="1">
      <c r="W243" s="41"/>
      <c r="X243" s="41"/>
      <c r="Y243" s="41"/>
      <c r="Z243" s="41"/>
      <c r="AA243" s="41"/>
      <c r="AB243" s="41"/>
      <c r="AC243" s="41"/>
    </row>
    <row r="244" ht="15.75" customHeight="1">
      <c r="W244" s="41"/>
      <c r="X244" s="41"/>
      <c r="Y244" s="41"/>
      <c r="Z244" s="41"/>
      <c r="AA244" s="41"/>
      <c r="AB244" s="41"/>
      <c r="AC244" s="41"/>
    </row>
    <row r="245" ht="15.75" customHeight="1">
      <c r="W245" s="41"/>
      <c r="X245" s="41"/>
      <c r="Y245" s="41"/>
      <c r="Z245" s="41"/>
      <c r="AA245" s="41"/>
      <c r="AB245" s="41"/>
      <c r="AC245" s="41"/>
    </row>
    <row r="246" ht="15.75" customHeight="1">
      <c r="W246" s="41"/>
      <c r="X246" s="41"/>
      <c r="Y246" s="41"/>
      <c r="Z246" s="41"/>
      <c r="AA246" s="41"/>
      <c r="AB246" s="41"/>
      <c r="AC246" s="41"/>
    </row>
    <row r="247" ht="15.75" customHeight="1">
      <c r="W247" s="41"/>
      <c r="X247" s="41"/>
      <c r="Y247" s="41"/>
      <c r="Z247" s="41"/>
      <c r="AA247" s="41"/>
      <c r="AB247" s="41"/>
      <c r="AC247" s="41"/>
    </row>
    <row r="248" ht="15.75" customHeight="1">
      <c r="W248" s="41"/>
      <c r="X248" s="41"/>
      <c r="Y248" s="41"/>
      <c r="Z248" s="41"/>
      <c r="AA248" s="41"/>
      <c r="AB248" s="41"/>
      <c r="AC248" s="41"/>
    </row>
    <row r="249" ht="15.75" customHeight="1">
      <c r="W249" s="41"/>
      <c r="X249" s="41"/>
      <c r="Y249" s="41"/>
      <c r="Z249" s="41"/>
      <c r="AA249" s="41"/>
      <c r="AB249" s="41"/>
      <c r="AC249" s="41"/>
    </row>
    <row r="250" ht="15.75" customHeight="1">
      <c r="W250" s="41"/>
      <c r="X250" s="41"/>
      <c r="Y250" s="41"/>
      <c r="Z250" s="41"/>
      <c r="AA250" s="41"/>
      <c r="AB250" s="41"/>
      <c r="AC250" s="41"/>
    </row>
    <row r="251" ht="15.75" customHeight="1">
      <c r="W251" s="41"/>
      <c r="X251" s="41"/>
      <c r="Y251" s="41"/>
      <c r="Z251" s="41"/>
      <c r="AA251" s="41"/>
      <c r="AB251" s="41"/>
      <c r="AC251" s="41"/>
    </row>
    <row r="252" ht="15.75" customHeight="1">
      <c r="W252" s="41"/>
      <c r="X252" s="41"/>
      <c r="Y252" s="41"/>
      <c r="Z252" s="41"/>
      <c r="AA252" s="41"/>
      <c r="AB252" s="41"/>
      <c r="AC252" s="41"/>
    </row>
    <row r="253" ht="15.75" customHeight="1">
      <c r="W253" s="41"/>
      <c r="X253" s="41"/>
      <c r="Y253" s="41"/>
      <c r="Z253" s="41"/>
      <c r="AA253" s="41"/>
      <c r="AB253" s="41"/>
      <c r="AC253" s="41"/>
    </row>
    <row r="254" ht="15.75" customHeight="1">
      <c r="W254" s="41"/>
      <c r="X254" s="41"/>
      <c r="Y254" s="41"/>
      <c r="Z254" s="41"/>
      <c r="AA254" s="41"/>
      <c r="AB254" s="41"/>
      <c r="AC254" s="41"/>
    </row>
    <row r="255" ht="15.75" customHeight="1">
      <c r="W255" s="41"/>
      <c r="X255" s="41"/>
      <c r="Y255" s="41"/>
      <c r="Z255" s="41"/>
      <c r="AA255" s="41"/>
      <c r="AB255" s="41"/>
      <c r="AC255" s="41"/>
    </row>
    <row r="256" ht="15.75" customHeight="1">
      <c r="W256" s="41"/>
      <c r="X256" s="41"/>
      <c r="Y256" s="41"/>
      <c r="Z256" s="41"/>
      <c r="AA256" s="41"/>
      <c r="AB256" s="41"/>
      <c r="AC256" s="41"/>
    </row>
    <row r="257" ht="15.75" customHeight="1">
      <c r="W257" s="41"/>
      <c r="X257" s="41"/>
      <c r="Y257" s="41"/>
      <c r="Z257" s="41"/>
      <c r="AA257" s="41"/>
      <c r="AB257" s="41"/>
      <c r="AC257" s="41"/>
    </row>
    <row r="258" ht="15.75" customHeight="1">
      <c r="W258" s="41"/>
      <c r="X258" s="41"/>
      <c r="Y258" s="41"/>
      <c r="Z258" s="41"/>
      <c r="AA258" s="41"/>
      <c r="AB258" s="41"/>
      <c r="AC258" s="41"/>
    </row>
    <row r="259" ht="15.75" customHeight="1">
      <c r="W259" s="41"/>
      <c r="X259" s="41"/>
      <c r="Y259" s="41"/>
      <c r="Z259" s="41"/>
      <c r="AA259" s="41"/>
      <c r="AB259" s="41"/>
      <c r="AC259" s="41"/>
    </row>
    <row r="260" ht="15.75" customHeight="1">
      <c r="W260" s="41"/>
      <c r="X260" s="41"/>
      <c r="Y260" s="41"/>
      <c r="Z260" s="41"/>
      <c r="AA260" s="41"/>
      <c r="AB260" s="41"/>
      <c r="AC260" s="41"/>
    </row>
    <row r="261" ht="15.75" customHeight="1">
      <c r="W261" s="41"/>
      <c r="X261" s="41"/>
      <c r="Y261" s="41"/>
      <c r="Z261" s="41"/>
      <c r="AA261" s="41"/>
      <c r="AB261" s="41"/>
      <c r="AC261" s="41"/>
    </row>
    <row r="262" ht="15.75" customHeight="1">
      <c r="W262" s="41"/>
      <c r="X262" s="41"/>
      <c r="Y262" s="41"/>
      <c r="Z262" s="41"/>
      <c r="AA262" s="41"/>
      <c r="AB262" s="41"/>
      <c r="AC262" s="41"/>
    </row>
    <row r="263" ht="15.75" customHeight="1">
      <c r="W263" s="41"/>
      <c r="X263" s="41"/>
      <c r="Y263" s="41"/>
      <c r="Z263" s="41"/>
      <c r="AA263" s="41"/>
      <c r="AB263" s="41"/>
      <c r="AC263" s="41"/>
    </row>
    <row r="264" ht="15.75" customHeight="1">
      <c r="W264" s="41"/>
      <c r="X264" s="41"/>
      <c r="Y264" s="41"/>
      <c r="Z264" s="41"/>
      <c r="AA264" s="41"/>
      <c r="AB264" s="41"/>
      <c r="AC264" s="41"/>
    </row>
    <row r="265" ht="15.75" customHeight="1">
      <c r="W265" s="41"/>
      <c r="X265" s="41"/>
      <c r="Y265" s="41"/>
      <c r="Z265" s="41"/>
      <c r="AA265" s="41"/>
      <c r="AB265" s="41"/>
      <c r="AC265" s="41"/>
    </row>
    <row r="266" ht="15.75" customHeight="1">
      <c r="W266" s="41"/>
      <c r="X266" s="41"/>
      <c r="Y266" s="41"/>
      <c r="Z266" s="41"/>
      <c r="AA266" s="41"/>
      <c r="AB266" s="41"/>
      <c r="AC266" s="41"/>
    </row>
    <row r="267" ht="15.75" customHeight="1">
      <c r="W267" s="41"/>
      <c r="X267" s="41"/>
      <c r="Y267" s="41"/>
      <c r="Z267" s="41"/>
      <c r="AA267" s="41"/>
      <c r="AB267" s="41"/>
      <c r="AC267" s="41"/>
    </row>
    <row r="268" ht="15.75" customHeight="1">
      <c r="W268" s="41"/>
      <c r="X268" s="41"/>
      <c r="Y268" s="41"/>
      <c r="Z268" s="41"/>
      <c r="AA268" s="41"/>
      <c r="AB268" s="41"/>
      <c r="AC268" s="41"/>
    </row>
    <row r="269" ht="15.75" customHeight="1">
      <c r="W269" s="41"/>
      <c r="X269" s="41"/>
      <c r="Y269" s="41"/>
      <c r="Z269" s="41"/>
      <c r="AA269" s="41"/>
      <c r="AB269" s="41"/>
      <c r="AC269" s="41"/>
    </row>
    <row r="270" ht="15.75" customHeight="1">
      <c r="W270" s="41"/>
      <c r="X270" s="41"/>
      <c r="Y270" s="41"/>
      <c r="Z270" s="41"/>
      <c r="AA270" s="41"/>
      <c r="AB270" s="41"/>
      <c r="AC270" s="41"/>
    </row>
    <row r="271" ht="15.75" customHeight="1">
      <c r="W271" s="41"/>
      <c r="X271" s="41"/>
      <c r="Y271" s="41"/>
      <c r="Z271" s="41"/>
      <c r="AA271" s="41"/>
      <c r="AB271" s="41"/>
      <c r="AC271" s="41"/>
    </row>
    <row r="272" ht="15.75" customHeight="1">
      <c r="W272" s="41"/>
      <c r="X272" s="41"/>
      <c r="Y272" s="41"/>
      <c r="Z272" s="41"/>
      <c r="AA272" s="41"/>
      <c r="AB272" s="41"/>
      <c r="AC272" s="41"/>
    </row>
    <row r="273" ht="15.75" customHeight="1">
      <c r="W273" s="41"/>
      <c r="X273" s="41"/>
      <c r="Y273" s="41"/>
      <c r="Z273" s="41"/>
      <c r="AA273" s="41"/>
      <c r="AB273" s="41"/>
      <c r="AC273" s="41"/>
    </row>
    <row r="274" ht="15.75" customHeight="1">
      <c r="W274" s="41"/>
      <c r="X274" s="41"/>
      <c r="Y274" s="41"/>
      <c r="Z274" s="41"/>
      <c r="AA274" s="41"/>
      <c r="AB274" s="41"/>
      <c r="AC274" s="41"/>
    </row>
    <row r="275" ht="15.75" customHeight="1">
      <c r="W275" s="41"/>
      <c r="X275" s="41"/>
      <c r="Y275" s="41"/>
      <c r="Z275" s="41"/>
      <c r="AA275" s="41"/>
      <c r="AB275" s="41"/>
      <c r="AC275" s="41"/>
    </row>
    <row r="276" ht="15.75" customHeight="1">
      <c r="W276" s="41"/>
      <c r="X276" s="41"/>
      <c r="Y276" s="41"/>
      <c r="Z276" s="41"/>
      <c r="AA276" s="41"/>
      <c r="AB276" s="41"/>
      <c r="AC276" s="41"/>
    </row>
    <row r="277" ht="15.75" customHeight="1">
      <c r="W277" s="41"/>
      <c r="X277" s="41"/>
      <c r="Y277" s="41"/>
      <c r="Z277" s="41"/>
      <c r="AA277" s="41"/>
      <c r="AB277" s="41"/>
      <c r="AC277" s="41"/>
    </row>
    <row r="278" ht="15.75" customHeight="1">
      <c r="W278" s="41"/>
      <c r="X278" s="41"/>
      <c r="Y278" s="41"/>
      <c r="Z278" s="41"/>
      <c r="AA278" s="41"/>
      <c r="AB278" s="41"/>
      <c r="AC278" s="41"/>
    </row>
    <row r="279" ht="15.75" customHeight="1">
      <c r="W279" s="41"/>
      <c r="X279" s="41"/>
      <c r="Y279" s="41"/>
      <c r="Z279" s="41"/>
      <c r="AA279" s="41"/>
      <c r="AB279" s="41"/>
      <c r="AC279" s="41"/>
    </row>
    <row r="280" ht="15.75" customHeight="1">
      <c r="W280" s="41"/>
      <c r="X280" s="41"/>
      <c r="Y280" s="41"/>
      <c r="Z280" s="41"/>
      <c r="AA280" s="41"/>
      <c r="AB280" s="41"/>
      <c r="AC280" s="41"/>
    </row>
    <row r="281" ht="15.75" customHeight="1">
      <c r="W281" s="41"/>
      <c r="X281" s="41"/>
      <c r="Y281" s="41"/>
      <c r="Z281" s="41"/>
      <c r="AA281" s="41"/>
      <c r="AB281" s="41"/>
      <c r="AC281" s="41"/>
    </row>
    <row r="282" ht="15.75" customHeight="1">
      <c r="W282" s="41"/>
      <c r="X282" s="41"/>
      <c r="Y282" s="41"/>
      <c r="Z282" s="41"/>
      <c r="AA282" s="41"/>
      <c r="AB282" s="41"/>
      <c r="AC282" s="41"/>
    </row>
    <row r="283" ht="15.75" customHeight="1">
      <c r="W283" s="41"/>
      <c r="X283" s="41"/>
      <c r="Y283" s="41"/>
      <c r="Z283" s="41"/>
      <c r="AA283" s="41"/>
      <c r="AB283" s="41"/>
      <c r="AC283" s="41"/>
    </row>
    <row r="284" ht="15.75" customHeight="1">
      <c r="W284" s="41"/>
      <c r="X284" s="41"/>
      <c r="Y284" s="41"/>
      <c r="Z284" s="41"/>
      <c r="AA284" s="41"/>
      <c r="AB284" s="41"/>
      <c r="AC284" s="41"/>
    </row>
    <row r="285" ht="15.75" customHeight="1">
      <c r="W285" s="41"/>
      <c r="X285" s="41"/>
      <c r="Y285" s="41"/>
      <c r="Z285" s="41"/>
      <c r="AA285" s="41"/>
      <c r="AB285" s="41"/>
      <c r="AC285" s="41"/>
    </row>
    <row r="286" ht="15.75" customHeight="1">
      <c r="W286" s="41"/>
      <c r="X286" s="41"/>
      <c r="Y286" s="41"/>
      <c r="Z286" s="41"/>
      <c r="AA286" s="41"/>
      <c r="AB286" s="41"/>
      <c r="AC286" s="41"/>
    </row>
    <row r="287" ht="15.75" customHeight="1">
      <c r="W287" s="41"/>
      <c r="X287" s="41"/>
      <c r="Y287" s="41"/>
      <c r="Z287" s="41"/>
      <c r="AA287" s="41"/>
      <c r="AB287" s="41"/>
      <c r="AC287" s="41"/>
    </row>
    <row r="288" ht="15.75" customHeight="1">
      <c r="W288" s="41"/>
      <c r="X288" s="41"/>
      <c r="Y288" s="41"/>
      <c r="Z288" s="41"/>
      <c r="AA288" s="41"/>
      <c r="AB288" s="41"/>
      <c r="AC288" s="41"/>
    </row>
    <row r="289" ht="15.75" customHeight="1">
      <c r="W289" s="41"/>
      <c r="X289" s="41"/>
      <c r="Y289" s="41"/>
      <c r="Z289" s="41"/>
      <c r="AA289" s="41"/>
      <c r="AB289" s="41"/>
      <c r="AC289" s="41"/>
    </row>
    <row r="290" ht="15.75" customHeight="1">
      <c r="W290" s="41"/>
      <c r="X290" s="41"/>
      <c r="Y290" s="41"/>
      <c r="Z290" s="41"/>
      <c r="AA290" s="41"/>
      <c r="AB290" s="41"/>
      <c r="AC290" s="41"/>
    </row>
    <row r="291" ht="15.75" customHeight="1">
      <c r="W291" s="41"/>
      <c r="X291" s="41"/>
      <c r="Y291" s="41"/>
      <c r="Z291" s="41"/>
      <c r="AA291" s="41"/>
      <c r="AB291" s="41"/>
      <c r="AC291" s="41"/>
    </row>
    <row r="292" ht="15.75" customHeight="1">
      <c r="W292" s="41"/>
      <c r="X292" s="41"/>
      <c r="Y292" s="41"/>
      <c r="Z292" s="41"/>
      <c r="AA292" s="41"/>
      <c r="AB292" s="41"/>
      <c r="AC292" s="41"/>
    </row>
    <row r="293" ht="15.75" customHeight="1">
      <c r="W293" s="41"/>
      <c r="X293" s="41"/>
      <c r="Y293" s="41"/>
      <c r="Z293" s="41"/>
      <c r="AA293" s="41"/>
      <c r="AB293" s="41"/>
      <c r="AC293" s="41"/>
    </row>
    <row r="294" ht="15.75" customHeight="1">
      <c r="W294" s="41"/>
      <c r="X294" s="41"/>
      <c r="Y294" s="41"/>
      <c r="Z294" s="41"/>
      <c r="AA294" s="41"/>
      <c r="AB294" s="41"/>
      <c r="AC294" s="41"/>
    </row>
    <row r="295" ht="15.75" customHeight="1">
      <c r="W295" s="41"/>
      <c r="X295" s="41"/>
      <c r="Y295" s="41"/>
      <c r="Z295" s="41"/>
      <c r="AA295" s="41"/>
      <c r="AB295" s="41"/>
      <c r="AC295" s="41"/>
    </row>
    <row r="296" ht="15.75" customHeight="1">
      <c r="W296" s="41"/>
      <c r="X296" s="41"/>
      <c r="Y296" s="41"/>
      <c r="Z296" s="41"/>
      <c r="AA296" s="41"/>
      <c r="AB296" s="41"/>
      <c r="AC296" s="41"/>
    </row>
    <row r="297" ht="15.75" customHeight="1">
      <c r="W297" s="41"/>
      <c r="X297" s="41"/>
      <c r="Y297" s="41"/>
      <c r="Z297" s="41"/>
      <c r="AA297" s="41"/>
      <c r="AB297" s="41"/>
      <c r="AC297" s="41"/>
    </row>
    <row r="298" ht="15.75" customHeight="1">
      <c r="W298" s="41"/>
      <c r="X298" s="41"/>
      <c r="Y298" s="41"/>
      <c r="Z298" s="41"/>
      <c r="AA298" s="41"/>
      <c r="AB298" s="41"/>
      <c r="AC298" s="41"/>
    </row>
    <row r="299" ht="15.75" customHeight="1">
      <c r="W299" s="41"/>
      <c r="X299" s="41"/>
      <c r="Y299" s="41"/>
      <c r="Z299" s="41"/>
      <c r="AA299" s="41"/>
      <c r="AB299" s="41"/>
      <c r="AC299" s="41"/>
    </row>
    <row r="300" ht="15.75" customHeight="1">
      <c r="W300" s="41"/>
      <c r="X300" s="41"/>
      <c r="Y300" s="41"/>
      <c r="Z300" s="41"/>
      <c r="AA300" s="41"/>
      <c r="AB300" s="41"/>
      <c r="AC300" s="41"/>
    </row>
    <row r="301" ht="15.75" customHeight="1">
      <c r="W301" s="41"/>
      <c r="X301" s="41"/>
      <c r="Y301" s="41"/>
      <c r="Z301" s="41"/>
      <c r="AA301" s="41"/>
      <c r="AB301" s="41"/>
      <c r="AC301" s="41"/>
    </row>
    <row r="302" ht="15.75" customHeight="1">
      <c r="W302" s="41"/>
      <c r="X302" s="41"/>
      <c r="Y302" s="41"/>
      <c r="Z302" s="41"/>
      <c r="AA302" s="41"/>
      <c r="AB302" s="41"/>
      <c r="AC302" s="41"/>
    </row>
    <row r="303" ht="15.75" customHeight="1">
      <c r="W303" s="41"/>
      <c r="X303" s="41"/>
      <c r="Y303" s="41"/>
      <c r="Z303" s="41"/>
      <c r="AA303" s="41"/>
      <c r="AB303" s="41"/>
      <c r="AC303" s="41"/>
    </row>
    <row r="304" ht="15.75" customHeight="1">
      <c r="W304" s="41"/>
      <c r="X304" s="41"/>
      <c r="Y304" s="41"/>
      <c r="Z304" s="41"/>
      <c r="AA304" s="41"/>
      <c r="AB304" s="41"/>
      <c r="AC304" s="41"/>
    </row>
    <row r="305" ht="15.75" customHeight="1">
      <c r="W305" s="41"/>
      <c r="X305" s="41"/>
      <c r="Y305" s="41"/>
      <c r="Z305" s="41"/>
      <c r="AA305" s="41"/>
      <c r="AB305" s="41"/>
      <c r="AC305" s="41"/>
    </row>
    <row r="306" ht="15.75" customHeight="1">
      <c r="W306" s="41"/>
      <c r="X306" s="41"/>
      <c r="Y306" s="41"/>
      <c r="Z306" s="41"/>
      <c r="AA306" s="41"/>
      <c r="AB306" s="41"/>
      <c r="AC306" s="41"/>
    </row>
    <row r="307" ht="15.75" customHeight="1">
      <c r="W307" s="41"/>
      <c r="X307" s="41"/>
      <c r="Y307" s="41"/>
      <c r="Z307" s="41"/>
      <c r="AA307" s="41"/>
      <c r="AB307" s="41"/>
      <c r="AC307" s="41"/>
    </row>
    <row r="308" ht="15.75" customHeight="1">
      <c r="W308" s="41"/>
      <c r="X308" s="41"/>
      <c r="Y308" s="41"/>
      <c r="Z308" s="41"/>
      <c r="AA308" s="41"/>
      <c r="AB308" s="41"/>
      <c r="AC308" s="41"/>
    </row>
    <row r="309" ht="15.75" customHeight="1">
      <c r="W309" s="41"/>
      <c r="X309" s="41"/>
      <c r="Y309" s="41"/>
      <c r="Z309" s="41"/>
      <c r="AA309" s="41"/>
      <c r="AB309" s="41"/>
      <c r="AC309" s="41"/>
    </row>
    <row r="310" ht="15.75" customHeight="1">
      <c r="W310" s="41"/>
      <c r="X310" s="41"/>
      <c r="Y310" s="41"/>
      <c r="Z310" s="41"/>
      <c r="AA310" s="41"/>
      <c r="AB310" s="41"/>
      <c r="AC310" s="41"/>
    </row>
    <row r="311" ht="15.75" customHeight="1">
      <c r="W311" s="41"/>
      <c r="X311" s="41"/>
      <c r="Y311" s="41"/>
      <c r="Z311" s="41"/>
      <c r="AA311" s="41"/>
      <c r="AB311" s="41"/>
      <c r="AC311" s="41"/>
    </row>
    <row r="312" ht="15.75" customHeight="1">
      <c r="W312" s="41"/>
      <c r="X312" s="41"/>
      <c r="Y312" s="41"/>
      <c r="Z312" s="41"/>
      <c r="AA312" s="41"/>
      <c r="AB312" s="41"/>
      <c r="AC312" s="41"/>
    </row>
    <row r="313" ht="15.75" customHeight="1">
      <c r="W313" s="41"/>
      <c r="X313" s="41"/>
      <c r="Y313" s="41"/>
      <c r="Z313" s="41"/>
      <c r="AA313" s="41"/>
      <c r="AB313" s="41"/>
      <c r="AC313" s="41"/>
    </row>
    <row r="314" ht="15.75" customHeight="1">
      <c r="W314" s="41"/>
      <c r="X314" s="41"/>
      <c r="Y314" s="41"/>
      <c r="Z314" s="41"/>
      <c r="AA314" s="41"/>
      <c r="AB314" s="41"/>
      <c r="AC314" s="41"/>
    </row>
    <row r="315" ht="15.75" customHeight="1">
      <c r="W315" s="41"/>
      <c r="X315" s="41"/>
      <c r="Y315" s="41"/>
      <c r="Z315" s="41"/>
      <c r="AA315" s="41"/>
      <c r="AB315" s="41"/>
      <c r="AC315" s="41"/>
    </row>
    <row r="316" ht="15.75" customHeight="1">
      <c r="W316" s="41"/>
      <c r="X316" s="41"/>
      <c r="Y316" s="41"/>
      <c r="Z316" s="41"/>
      <c r="AA316" s="41"/>
      <c r="AB316" s="41"/>
      <c r="AC316" s="41"/>
    </row>
    <row r="317" ht="15.75" customHeight="1">
      <c r="W317" s="41"/>
      <c r="X317" s="41"/>
      <c r="Y317" s="41"/>
      <c r="Z317" s="41"/>
      <c r="AA317" s="41"/>
      <c r="AB317" s="41"/>
      <c r="AC317" s="41"/>
    </row>
    <row r="318" ht="15.75" customHeight="1">
      <c r="W318" s="41"/>
      <c r="X318" s="41"/>
      <c r="Y318" s="41"/>
      <c r="Z318" s="41"/>
      <c r="AA318" s="41"/>
      <c r="AB318" s="41"/>
      <c r="AC318" s="41"/>
    </row>
    <row r="319" ht="15.75" customHeight="1">
      <c r="W319" s="41"/>
      <c r="X319" s="41"/>
      <c r="Y319" s="41"/>
      <c r="Z319" s="41"/>
      <c r="AA319" s="41"/>
      <c r="AB319" s="41"/>
      <c r="AC319" s="41"/>
    </row>
    <row r="320" ht="15.75" customHeight="1">
      <c r="W320" s="41"/>
      <c r="X320" s="41"/>
      <c r="Y320" s="41"/>
      <c r="Z320" s="41"/>
      <c r="AA320" s="41"/>
      <c r="AB320" s="41"/>
      <c r="AC320" s="41"/>
    </row>
    <row r="321" ht="15.75" customHeight="1">
      <c r="W321" s="41"/>
      <c r="X321" s="41"/>
      <c r="Y321" s="41"/>
      <c r="Z321" s="41"/>
      <c r="AA321" s="41"/>
      <c r="AB321" s="41"/>
      <c r="AC321" s="41"/>
    </row>
    <row r="322" ht="15.75" customHeight="1">
      <c r="W322" s="41"/>
      <c r="X322" s="41"/>
      <c r="Y322" s="41"/>
      <c r="Z322" s="41"/>
      <c r="AA322" s="41"/>
      <c r="AB322" s="41"/>
      <c r="AC322" s="41"/>
    </row>
    <row r="323" ht="15.75" customHeight="1">
      <c r="W323" s="41"/>
      <c r="X323" s="41"/>
      <c r="Y323" s="41"/>
      <c r="Z323" s="41"/>
      <c r="AA323" s="41"/>
      <c r="AB323" s="41"/>
      <c r="AC323" s="41"/>
    </row>
    <row r="324" ht="15.75" customHeight="1">
      <c r="W324" s="41"/>
      <c r="X324" s="41"/>
      <c r="Y324" s="41"/>
      <c r="Z324" s="41"/>
      <c r="AA324" s="41"/>
      <c r="AB324" s="41"/>
      <c r="AC324" s="41"/>
    </row>
    <row r="325" ht="15.75" customHeight="1">
      <c r="W325" s="41"/>
      <c r="X325" s="41"/>
      <c r="Y325" s="41"/>
      <c r="Z325" s="41"/>
      <c r="AA325" s="41"/>
      <c r="AB325" s="41"/>
      <c r="AC325" s="41"/>
    </row>
    <row r="326" ht="15.75" customHeight="1">
      <c r="W326" s="41"/>
      <c r="X326" s="41"/>
      <c r="Y326" s="41"/>
      <c r="Z326" s="41"/>
      <c r="AA326" s="41"/>
      <c r="AB326" s="41"/>
      <c r="AC326" s="41"/>
    </row>
    <row r="327" ht="15.75" customHeight="1">
      <c r="W327" s="41"/>
      <c r="X327" s="41"/>
      <c r="Y327" s="41"/>
      <c r="Z327" s="41"/>
      <c r="AA327" s="41"/>
      <c r="AB327" s="41"/>
      <c r="AC327" s="41"/>
    </row>
    <row r="328" ht="15.75" customHeight="1">
      <c r="W328" s="41"/>
      <c r="X328" s="41"/>
      <c r="Y328" s="41"/>
      <c r="Z328" s="41"/>
      <c r="AA328" s="41"/>
      <c r="AB328" s="41"/>
      <c r="AC328" s="41"/>
    </row>
    <row r="329" ht="15.75" customHeight="1">
      <c r="W329" s="41"/>
      <c r="X329" s="41"/>
      <c r="Y329" s="41"/>
      <c r="Z329" s="41"/>
      <c r="AA329" s="41"/>
      <c r="AB329" s="41"/>
      <c r="AC329" s="41"/>
    </row>
    <row r="330" ht="15.75" customHeight="1">
      <c r="W330" s="41"/>
      <c r="X330" s="41"/>
      <c r="Y330" s="41"/>
      <c r="Z330" s="41"/>
      <c r="AA330" s="41"/>
      <c r="AB330" s="41"/>
      <c r="AC330" s="41"/>
    </row>
    <row r="331" ht="15.75" customHeight="1">
      <c r="W331" s="41"/>
      <c r="X331" s="41"/>
      <c r="Y331" s="41"/>
      <c r="Z331" s="41"/>
      <c r="AA331" s="41"/>
      <c r="AB331" s="41"/>
      <c r="AC331" s="41"/>
    </row>
    <row r="332" ht="15.75" customHeight="1">
      <c r="W332" s="41"/>
      <c r="X332" s="41"/>
      <c r="Y332" s="41"/>
      <c r="Z332" s="41"/>
      <c r="AA332" s="41"/>
      <c r="AB332" s="41"/>
      <c r="AC332" s="41"/>
    </row>
    <row r="333" ht="15.75" customHeight="1">
      <c r="W333" s="41"/>
      <c r="X333" s="41"/>
      <c r="Y333" s="41"/>
      <c r="Z333" s="41"/>
      <c r="AA333" s="41"/>
      <c r="AB333" s="41"/>
      <c r="AC333" s="41"/>
    </row>
    <row r="334" ht="15.75" customHeight="1">
      <c r="W334" s="41"/>
      <c r="X334" s="41"/>
      <c r="Y334" s="41"/>
      <c r="Z334" s="41"/>
      <c r="AA334" s="41"/>
      <c r="AB334" s="41"/>
      <c r="AC334" s="41"/>
    </row>
    <row r="335" ht="15.75" customHeight="1">
      <c r="W335" s="41"/>
      <c r="X335" s="41"/>
      <c r="Y335" s="41"/>
      <c r="Z335" s="41"/>
      <c r="AA335" s="41"/>
      <c r="AB335" s="41"/>
      <c r="AC335" s="41"/>
    </row>
    <row r="336" ht="15.75" customHeight="1">
      <c r="W336" s="41"/>
      <c r="X336" s="41"/>
      <c r="Y336" s="41"/>
      <c r="Z336" s="41"/>
      <c r="AA336" s="41"/>
      <c r="AB336" s="41"/>
      <c r="AC336" s="41"/>
    </row>
    <row r="337" ht="15.75" customHeight="1">
      <c r="W337" s="41"/>
      <c r="X337" s="41"/>
      <c r="Y337" s="41"/>
      <c r="Z337" s="41"/>
      <c r="AA337" s="41"/>
      <c r="AB337" s="41"/>
      <c r="AC337" s="41"/>
    </row>
    <row r="338" ht="15.75" customHeight="1">
      <c r="W338" s="41"/>
      <c r="X338" s="41"/>
      <c r="Y338" s="41"/>
      <c r="Z338" s="41"/>
      <c r="AA338" s="41"/>
      <c r="AB338" s="41"/>
      <c r="AC338" s="41"/>
    </row>
    <row r="339" ht="15.75" customHeight="1">
      <c r="W339" s="41"/>
      <c r="X339" s="41"/>
      <c r="Y339" s="41"/>
      <c r="Z339" s="41"/>
      <c r="AA339" s="41"/>
      <c r="AB339" s="41"/>
      <c r="AC339" s="41"/>
    </row>
    <row r="340" ht="15.75" customHeight="1">
      <c r="W340" s="41"/>
      <c r="X340" s="41"/>
      <c r="Y340" s="41"/>
      <c r="Z340" s="41"/>
      <c r="AA340" s="41"/>
      <c r="AB340" s="41"/>
      <c r="AC340" s="41"/>
    </row>
    <row r="341" ht="15.75" customHeight="1">
      <c r="W341" s="41"/>
      <c r="X341" s="41"/>
      <c r="Y341" s="41"/>
      <c r="Z341" s="41"/>
      <c r="AA341" s="41"/>
      <c r="AB341" s="41"/>
      <c r="AC341" s="41"/>
    </row>
    <row r="342" ht="15.75" customHeight="1">
      <c r="W342" s="41"/>
      <c r="X342" s="41"/>
      <c r="Y342" s="41"/>
      <c r="Z342" s="41"/>
      <c r="AA342" s="41"/>
      <c r="AB342" s="41"/>
      <c r="AC342" s="41"/>
    </row>
    <row r="343" ht="15.75" customHeight="1">
      <c r="W343" s="41"/>
      <c r="X343" s="41"/>
      <c r="Y343" s="41"/>
      <c r="Z343" s="41"/>
      <c r="AA343" s="41"/>
      <c r="AB343" s="41"/>
      <c r="AC343" s="41"/>
    </row>
    <row r="344" ht="15.75" customHeight="1">
      <c r="W344" s="41"/>
      <c r="X344" s="41"/>
      <c r="Y344" s="41"/>
      <c r="Z344" s="41"/>
      <c r="AA344" s="41"/>
      <c r="AB344" s="41"/>
      <c r="AC344" s="41"/>
    </row>
    <row r="345" ht="15.75" customHeight="1">
      <c r="W345" s="41"/>
      <c r="X345" s="41"/>
      <c r="Y345" s="41"/>
      <c r="Z345" s="41"/>
      <c r="AA345" s="41"/>
      <c r="AB345" s="41"/>
      <c r="AC345" s="41"/>
    </row>
    <row r="346" ht="15.75" customHeight="1">
      <c r="W346" s="41"/>
      <c r="X346" s="41"/>
      <c r="Y346" s="41"/>
      <c r="Z346" s="41"/>
      <c r="AA346" s="41"/>
      <c r="AB346" s="41"/>
      <c r="AC346" s="41"/>
    </row>
    <row r="347" ht="15.75" customHeight="1">
      <c r="W347" s="41"/>
      <c r="X347" s="41"/>
      <c r="Y347" s="41"/>
      <c r="Z347" s="41"/>
      <c r="AA347" s="41"/>
      <c r="AB347" s="41"/>
      <c r="AC347" s="41"/>
    </row>
    <row r="348" ht="15.75" customHeight="1">
      <c r="W348" s="41"/>
      <c r="X348" s="41"/>
      <c r="Y348" s="41"/>
      <c r="Z348" s="41"/>
      <c r="AA348" s="41"/>
      <c r="AB348" s="41"/>
      <c r="AC348" s="41"/>
    </row>
    <row r="349" ht="15.75" customHeight="1">
      <c r="W349" s="41"/>
      <c r="X349" s="41"/>
      <c r="Y349" s="41"/>
      <c r="Z349" s="41"/>
      <c r="AA349" s="41"/>
      <c r="AB349" s="41"/>
      <c r="AC349" s="41"/>
    </row>
    <row r="350" ht="15.75" customHeight="1">
      <c r="W350" s="41"/>
      <c r="X350" s="41"/>
      <c r="Y350" s="41"/>
      <c r="Z350" s="41"/>
      <c r="AA350" s="41"/>
      <c r="AB350" s="41"/>
      <c r="AC350" s="41"/>
    </row>
    <row r="351" ht="15.75" customHeight="1">
      <c r="W351" s="41"/>
      <c r="X351" s="41"/>
      <c r="Y351" s="41"/>
      <c r="Z351" s="41"/>
      <c r="AA351" s="41"/>
      <c r="AB351" s="41"/>
      <c r="AC351" s="41"/>
    </row>
    <row r="352" ht="15.75" customHeight="1">
      <c r="W352" s="41"/>
      <c r="X352" s="41"/>
      <c r="Y352" s="41"/>
      <c r="Z352" s="41"/>
      <c r="AA352" s="41"/>
      <c r="AB352" s="41"/>
      <c r="AC352" s="41"/>
    </row>
    <row r="353" ht="15.75" customHeight="1">
      <c r="W353" s="41"/>
      <c r="X353" s="41"/>
      <c r="Y353" s="41"/>
      <c r="Z353" s="41"/>
      <c r="AA353" s="41"/>
      <c r="AB353" s="41"/>
      <c r="AC353" s="41"/>
    </row>
    <row r="354" ht="15.75" customHeight="1">
      <c r="W354" s="41"/>
      <c r="X354" s="41"/>
      <c r="Y354" s="41"/>
      <c r="Z354" s="41"/>
      <c r="AA354" s="41"/>
      <c r="AB354" s="41"/>
      <c r="AC354" s="41"/>
    </row>
    <row r="355" ht="15.75" customHeight="1">
      <c r="W355" s="41"/>
      <c r="X355" s="41"/>
      <c r="Y355" s="41"/>
      <c r="Z355" s="41"/>
      <c r="AA355" s="41"/>
      <c r="AB355" s="41"/>
      <c r="AC355" s="41"/>
    </row>
    <row r="356" ht="15.75" customHeight="1">
      <c r="W356" s="41"/>
      <c r="X356" s="41"/>
      <c r="Y356" s="41"/>
      <c r="Z356" s="41"/>
      <c r="AA356" s="41"/>
      <c r="AB356" s="41"/>
      <c r="AC356" s="41"/>
    </row>
    <row r="357" ht="15.75" customHeight="1">
      <c r="W357" s="41"/>
      <c r="X357" s="41"/>
      <c r="Y357" s="41"/>
      <c r="Z357" s="41"/>
      <c r="AA357" s="41"/>
      <c r="AB357" s="41"/>
      <c r="AC357" s="41"/>
    </row>
    <row r="358" ht="15.75" customHeight="1">
      <c r="W358" s="41"/>
      <c r="X358" s="41"/>
      <c r="Y358" s="41"/>
      <c r="Z358" s="41"/>
      <c r="AA358" s="41"/>
      <c r="AB358" s="41"/>
      <c r="AC358" s="41"/>
    </row>
    <row r="359" ht="15.75" customHeight="1">
      <c r="W359" s="41"/>
      <c r="X359" s="41"/>
      <c r="Y359" s="41"/>
      <c r="Z359" s="41"/>
      <c r="AA359" s="41"/>
      <c r="AB359" s="41"/>
      <c r="AC359" s="41"/>
    </row>
    <row r="360" ht="15.75" customHeight="1">
      <c r="W360" s="41"/>
      <c r="X360" s="41"/>
      <c r="Y360" s="41"/>
      <c r="Z360" s="41"/>
      <c r="AA360" s="41"/>
      <c r="AB360" s="41"/>
      <c r="AC360" s="41"/>
    </row>
    <row r="361" ht="15.75" customHeight="1">
      <c r="W361" s="41"/>
      <c r="X361" s="41"/>
      <c r="Y361" s="41"/>
      <c r="Z361" s="41"/>
      <c r="AA361" s="41"/>
      <c r="AB361" s="41"/>
      <c r="AC361" s="41"/>
    </row>
    <row r="362" ht="15.75" customHeight="1">
      <c r="W362" s="41"/>
      <c r="X362" s="41"/>
      <c r="Y362" s="41"/>
      <c r="Z362" s="41"/>
      <c r="AA362" s="41"/>
      <c r="AB362" s="41"/>
      <c r="AC362" s="41"/>
    </row>
    <row r="363" ht="15.75" customHeight="1">
      <c r="W363" s="41"/>
      <c r="X363" s="41"/>
      <c r="Y363" s="41"/>
      <c r="Z363" s="41"/>
      <c r="AA363" s="41"/>
      <c r="AB363" s="41"/>
      <c r="AC363" s="41"/>
    </row>
    <row r="364" ht="15.75" customHeight="1">
      <c r="W364" s="41"/>
      <c r="X364" s="41"/>
      <c r="Y364" s="41"/>
      <c r="Z364" s="41"/>
      <c r="AA364" s="41"/>
      <c r="AB364" s="41"/>
      <c r="AC364" s="41"/>
    </row>
    <row r="365" ht="15.75" customHeight="1">
      <c r="W365" s="41"/>
      <c r="X365" s="41"/>
      <c r="Y365" s="41"/>
      <c r="Z365" s="41"/>
      <c r="AA365" s="41"/>
      <c r="AB365" s="41"/>
      <c r="AC365" s="41"/>
    </row>
    <row r="366" ht="15.75" customHeight="1">
      <c r="W366" s="41"/>
      <c r="X366" s="41"/>
      <c r="Y366" s="41"/>
      <c r="Z366" s="41"/>
      <c r="AA366" s="41"/>
      <c r="AB366" s="41"/>
      <c r="AC366" s="41"/>
    </row>
    <row r="367" ht="15.75" customHeight="1">
      <c r="W367" s="41"/>
      <c r="X367" s="41"/>
      <c r="Y367" s="41"/>
      <c r="Z367" s="41"/>
      <c r="AA367" s="41"/>
      <c r="AB367" s="41"/>
      <c r="AC367" s="41"/>
    </row>
    <row r="368" ht="15.75" customHeight="1">
      <c r="W368" s="41"/>
      <c r="X368" s="41"/>
      <c r="Y368" s="41"/>
      <c r="Z368" s="41"/>
      <c r="AA368" s="41"/>
      <c r="AB368" s="41"/>
      <c r="AC368" s="41"/>
    </row>
    <row r="369" ht="15.75" customHeight="1">
      <c r="W369" s="41"/>
      <c r="X369" s="41"/>
      <c r="Y369" s="41"/>
      <c r="Z369" s="41"/>
      <c r="AA369" s="41"/>
      <c r="AB369" s="41"/>
      <c r="AC369" s="41"/>
    </row>
    <row r="370" ht="15.75" customHeight="1">
      <c r="W370" s="41"/>
      <c r="X370" s="41"/>
      <c r="Y370" s="41"/>
      <c r="Z370" s="41"/>
      <c r="AA370" s="41"/>
      <c r="AB370" s="41"/>
      <c r="AC370" s="41"/>
    </row>
    <row r="371" ht="15.75" customHeight="1">
      <c r="W371" s="41"/>
      <c r="X371" s="41"/>
      <c r="Y371" s="41"/>
      <c r="Z371" s="41"/>
      <c r="AA371" s="41"/>
      <c r="AB371" s="41"/>
      <c r="AC371" s="41"/>
    </row>
    <row r="372" ht="15.75" customHeight="1">
      <c r="W372" s="41"/>
      <c r="X372" s="41"/>
      <c r="Y372" s="41"/>
      <c r="Z372" s="41"/>
      <c r="AA372" s="41"/>
      <c r="AB372" s="41"/>
      <c r="AC372" s="41"/>
    </row>
    <row r="373" ht="15.75" customHeight="1">
      <c r="W373" s="41"/>
      <c r="X373" s="41"/>
      <c r="Y373" s="41"/>
      <c r="Z373" s="41"/>
      <c r="AA373" s="41"/>
      <c r="AB373" s="41"/>
      <c r="AC373" s="41"/>
    </row>
    <row r="374" ht="15.75" customHeight="1">
      <c r="W374" s="41"/>
      <c r="X374" s="41"/>
      <c r="Y374" s="41"/>
      <c r="Z374" s="41"/>
      <c r="AA374" s="41"/>
      <c r="AB374" s="41"/>
      <c r="AC374" s="41"/>
    </row>
    <row r="375" ht="15.75" customHeight="1">
      <c r="W375" s="41"/>
      <c r="X375" s="41"/>
      <c r="Y375" s="41"/>
      <c r="Z375" s="41"/>
      <c r="AA375" s="41"/>
      <c r="AB375" s="41"/>
      <c r="AC375" s="41"/>
    </row>
    <row r="376" ht="15.75" customHeight="1">
      <c r="W376" s="41"/>
      <c r="X376" s="41"/>
      <c r="Y376" s="41"/>
      <c r="Z376" s="41"/>
      <c r="AA376" s="41"/>
      <c r="AB376" s="41"/>
      <c r="AC376" s="41"/>
    </row>
    <row r="377" ht="15.75" customHeight="1">
      <c r="W377" s="41"/>
      <c r="X377" s="41"/>
      <c r="Y377" s="41"/>
      <c r="Z377" s="41"/>
      <c r="AA377" s="41"/>
      <c r="AB377" s="41"/>
      <c r="AC377" s="41"/>
    </row>
    <row r="378" ht="15.75" customHeight="1">
      <c r="W378" s="41"/>
      <c r="X378" s="41"/>
      <c r="Y378" s="41"/>
      <c r="Z378" s="41"/>
      <c r="AA378" s="41"/>
      <c r="AB378" s="41"/>
      <c r="AC378" s="41"/>
    </row>
    <row r="379" ht="15.75" customHeight="1">
      <c r="W379" s="41"/>
      <c r="X379" s="41"/>
      <c r="Y379" s="41"/>
      <c r="Z379" s="41"/>
      <c r="AA379" s="41"/>
      <c r="AB379" s="41"/>
      <c r="AC379" s="41"/>
    </row>
    <row r="380" ht="15.75" customHeight="1">
      <c r="W380" s="41"/>
      <c r="X380" s="41"/>
      <c r="Y380" s="41"/>
      <c r="Z380" s="41"/>
      <c r="AA380" s="41"/>
      <c r="AB380" s="41"/>
      <c r="AC380" s="41"/>
    </row>
    <row r="381" ht="15.75" customHeight="1">
      <c r="W381" s="41"/>
      <c r="X381" s="41"/>
      <c r="Y381" s="41"/>
      <c r="Z381" s="41"/>
      <c r="AA381" s="41"/>
      <c r="AB381" s="41"/>
      <c r="AC381" s="41"/>
    </row>
    <row r="382" ht="15.75" customHeight="1">
      <c r="W382" s="41"/>
      <c r="X382" s="41"/>
      <c r="Y382" s="41"/>
      <c r="Z382" s="41"/>
      <c r="AA382" s="41"/>
      <c r="AB382" s="41"/>
      <c r="AC382" s="41"/>
    </row>
    <row r="383" ht="15.75" customHeight="1">
      <c r="W383" s="41"/>
      <c r="X383" s="41"/>
      <c r="Y383" s="41"/>
      <c r="Z383" s="41"/>
      <c r="AA383" s="41"/>
      <c r="AB383" s="41"/>
      <c r="AC383" s="41"/>
    </row>
    <row r="384" ht="15.75" customHeight="1">
      <c r="W384" s="41"/>
      <c r="X384" s="41"/>
      <c r="Y384" s="41"/>
      <c r="Z384" s="41"/>
      <c r="AA384" s="41"/>
      <c r="AB384" s="41"/>
      <c r="AC384" s="41"/>
    </row>
    <row r="385" ht="15.75" customHeight="1">
      <c r="W385" s="41"/>
      <c r="X385" s="41"/>
      <c r="Y385" s="41"/>
      <c r="Z385" s="41"/>
      <c r="AA385" s="41"/>
      <c r="AB385" s="41"/>
      <c r="AC385" s="41"/>
    </row>
    <row r="386" ht="15.75" customHeight="1">
      <c r="W386" s="41"/>
      <c r="X386" s="41"/>
      <c r="Y386" s="41"/>
      <c r="Z386" s="41"/>
      <c r="AA386" s="41"/>
      <c r="AB386" s="41"/>
      <c r="AC386" s="41"/>
    </row>
    <row r="387" ht="15.75" customHeight="1">
      <c r="W387" s="41"/>
      <c r="X387" s="41"/>
      <c r="Y387" s="41"/>
      <c r="Z387" s="41"/>
      <c r="AA387" s="41"/>
      <c r="AB387" s="41"/>
      <c r="AC387" s="41"/>
    </row>
    <row r="388" ht="15.75" customHeight="1">
      <c r="W388" s="41"/>
      <c r="X388" s="41"/>
      <c r="Y388" s="41"/>
      <c r="Z388" s="41"/>
      <c r="AA388" s="41"/>
      <c r="AB388" s="41"/>
      <c r="AC388" s="41"/>
    </row>
    <row r="389" ht="15.75" customHeight="1">
      <c r="W389" s="41"/>
      <c r="X389" s="41"/>
      <c r="Y389" s="41"/>
      <c r="Z389" s="41"/>
      <c r="AA389" s="41"/>
      <c r="AB389" s="41"/>
      <c r="AC389" s="41"/>
    </row>
    <row r="390" ht="15.75" customHeight="1">
      <c r="W390" s="41"/>
      <c r="X390" s="41"/>
      <c r="Y390" s="41"/>
      <c r="Z390" s="41"/>
      <c r="AA390" s="41"/>
      <c r="AB390" s="41"/>
      <c r="AC390" s="41"/>
    </row>
    <row r="391" ht="15.75" customHeight="1">
      <c r="W391" s="41"/>
      <c r="X391" s="41"/>
      <c r="Y391" s="41"/>
      <c r="Z391" s="41"/>
      <c r="AA391" s="41"/>
      <c r="AB391" s="41"/>
      <c r="AC391" s="41"/>
    </row>
    <row r="392" ht="15.75" customHeight="1">
      <c r="W392" s="41"/>
      <c r="X392" s="41"/>
      <c r="Y392" s="41"/>
      <c r="Z392" s="41"/>
      <c r="AA392" s="41"/>
      <c r="AB392" s="41"/>
      <c r="AC392" s="41"/>
    </row>
    <row r="393" ht="15.75" customHeight="1">
      <c r="W393" s="41"/>
      <c r="X393" s="41"/>
      <c r="Y393" s="41"/>
      <c r="Z393" s="41"/>
      <c r="AA393" s="41"/>
      <c r="AB393" s="41"/>
      <c r="AC393" s="41"/>
    </row>
    <row r="394" ht="15.75" customHeight="1">
      <c r="W394" s="41"/>
      <c r="X394" s="41"/>
      <c r="Y394" s="41"/>
      <c r="Z394" s="41"/>
      <c r="AA394" s="41"/>
      <c r="AB394" s="41"/>
      <c r="AC394" s="41"/>
    </row>
    <row r="395" ht="15.75" customHeight="1">
      <c r="W395" s="41"/>
      <c r="X395" s="41"/>
      <c r="Y395" s="41"/>
      <c r="Z395" s="41"/>
      <c r="AA395" s="41"/>
      <c r="AB395" s="41"/>
      <c r="AC395" s="41"/>
    </row>
    <row r="396" ht="15.75" customHeight="1">
      <c r="W396" s="41"/>
      <c r="X396" s="41"/>
      <c r="Y396" s="41"/>
      <c r="Z396" s="41"/>
      <c r="AA396" s="41"/>
      <c r="AB396" s="41"/>
      <c r="AC396" s="41"/>
    </row>
    <row r="397" ht="15.75" customHeight="1">
      <c r="W397" s="41"/>
      <c r="X397" s="41"/>
      <c r="Y397" s="41"/>
      <c r="Z397" s="41"/>
      <c r="AA397" s="41"/>
      <c r="AB397" s="41"/>
      <c r="AC397" s="41"/>
    </row>
    <row r="398" ht="15.75" customHeight="1">
      <c r="W398" s="41"/>
      <c r="X398" s="41"/>
      <c r="Y398" s="41"/>
      <c r="Z398" s="41"/>
      <c r="AA398" s="41"/>
      <c r="AB398" s="41"/>
      <c r="AC398" s="41"/>
    </row>
    <row r="399" ht="15.75" customHeight="1">
      <c r="W399" s="41"/>
      <c r="X399" s="41"/>
      <c r="Y399" s="41"/>
      <c r="Z399" s="41"/>
      <c r="AA399" s="41"/>
      <c r="AB399" s="41"/>
      <c r="AC399" s="41"/>
    </row>
    <row r="400" ht="15.75" customHeight="1">
      <c r="W400" s="41"/>
      <c r="X400" s="41"/>
      <c r="Y400" s="41"/>
      <c r="Z400" s="41"/>
      <c r="AA400" s="41"/>
      <c r="AB400" s="41"/>
      <c r="AC400" s="41"/>
    </row>
    <row r="401" ht="15.75" customHeight="1">
      <c r="W401" s="41"/>
      <c r="X401" s="41"/>
      <c r="Y401" s="41"/>
      <c r="Z401" s="41"/>
      <c r="AA401" s="41"/>
      <c r="AB401" s="41"/>
      <c r="AC401" s="41"/>
    </row>
    <row r="402" ht="15.75" customHeight="1">
      <c r="W402" s="41"/>
      <c r="X402" s="41"/>
      <c r="Y402" s="41"/>
      <c r="Z402" s="41"/>
      <c r="AA402" s="41"/>
      <c r="AB402" s="41"/>
      <c r="AC402" s="41"/>
    </row>
    <row r="403" ht="15.75" customHeight="1">
      <c r="W403" s="41"/>
      <c r="X403" s="41"/>
      <c r="Y403" s="41"/>
      <c r="Z403" s="41"/>
      <c r="AA403" s="41"/>
      <c r="AB403" s="41"/>
      <c r="AC403" s="41"/>
    </row>
    <row r="404" ht="15.75" customHeight="1">
      <c r="W404" s="41"/>
      <c r="X404" s="41"/>
      <c r="Y404" s="41"/>
      <c r="Z404" s="41"/>
      <c r="AA404" s="41"/>
      <c r="AB404" s="41"/>
      <c r="AC404" s="41"/>
    </row>
    <row r="405" ht="15.75" customHeight="1">
      <c r="W405" s="41"/>
      <c r="X405" s="41"/>
      <c r="Y405" s="41"/>
      <c r="Z405" s="41"/>
      <c r="AA405" s="41"/>
      <c r="AB405" s="41"/>
      <c r="AC405" s="41"/>
    </row>
    <row r="406" ht="15.75" customHeight="1">
      <c r="W406" s="41"/>
      <c r="X406" s="41"/>
      <c r="Y406" s="41"/>
      <c r="Z406" s="41"/>
      <c r="AA406" s="41"/>
      <c r="AB406" s="41"/>
      <c r="AC406" s="41"/>
    </row>
    <row r="407" ht="15.75" customHeight="1">
      <c r="W407" s="41"/>
      <c r="X407" s="41"/>
      <c r="Y407" s="41"/>
      <c r="Z407" s="41"/>
      <c r="AA407" s="41"/>
      <c r="AB407" s="41"/>
      <c r="AC407" s="41"/>
    </row>
    <row r="408" ht="15.75" customHeight="1">
      <c r="W408" s="41"/>
      <c r="X408" s="41"/>
      <c r="Y408" s="41"/>
      <c r="Z408" s="41"/>
      <c r="AA408" s="41"/>
      <c r="AB408" s="41"/>
      <c r="AC408" s="41"/>
    </row>
    <row r="409" ht="15.75" customHeight="1">
      <c r="W409" s="41"/>
      <c r="X409" s="41"/>
      <c r="Y409" s="41"/>
      <c r="Z409" s="41"/>
      <c r="AA409" s="41"/>
      <c r="AB409" s="41"/>
      <c r="AC409" s="41"/>
    </row>
    <row r="410" ht="15.75" customHeight="1">
      <c r="W410" s="41"/>
      <c r="X410" s="41"/>
      <c r="Y410" s="41"/>
      <c r="Z410" s="41"/>
      <c r="AA410" s="41"/>
      <c r="AB410" s="41"/>
      <c r="AC410" s="41"/>
    </row>
    <row r="411" ht="15.75" customHeight="1">
      <c r="W411" s="41"/>
      <c r="X411" s="41"/>
      <c r="Y411" s="41"/>
      <c r="Z411" s="41"/>
      <c r="AA411" s="41"/>
      <c r="AB411" s="41"/>
      <c r="AC411" s="41"/>
    </row>
    <row r="412" ht="15.75" customHeight="1">
      <c r="W412" s="41"/>
      <c r="X412" s="41"/>
      <c r="Y412" s="41"/>
      <c r="Z412" s="41"/>
      <c r="AA412" s="41"/>
      <c r="AB412" s="41"/>
      <c r="AC412" s="41"/>
    </row>
    <row r="413" ht="15.75" customHeight="1">
      <c r="W413" s="41"/>
      <c r="X413" s="41"/>
      <c r="Y413" s="41"/>
      <c r="Z413" s="41"/>
      <c r="AA413" s="41"/>
      <c r="AB413" s="41"/>
      <c r="AC413" s="41"/>
    </row>
    <row r="414" ht="15.75" customHeight="1">
      <c r="W414" s="41"/>
      <c r="X414" s="41"/>
      <c r="Y414" s="41"/>
      <c r="Z414" s="41"/>
      <c r="AA414" s="41"/>
      <c r="AB414" s="41"/>
      <c r="AC414" s="41"/>
    </row>
    <row r="415" ht="15.75" customHeight="1">
      <c r="W415" s="41"/>
      <c r="X415" s="41"/>
      <c r="Y415" s="41"/>
      <c r="Z415" s="41"/>
      <c r="AA415" s="41"/>
      <c r="AB415" s="41"/>
      <c r="AC415" s="41"/>
    </row>
    <row r="416" ht="15.75" customHeight="1">
      <c r="W416" s="41"/>
      <c r="X416" s="41"/>
      <c r="Y416" s="41"/>
      <c r="Z416" s="41"/>
      <c r="AA416" s="41"/>
      <c r="AB416" s="41"/>
      <c r="AC416" s="41"/>
    </row>
    <row r="417" ht="15.75" customHeight="1">
      <c r="W417" s="41"/>
      <c r="X417" s="41"/>
      <c r="Y417" s="41"/>
      <c r="Z417" s="41"/>
      <c r="AA417" s="41"/>
      <c r="AB417" s="41"/>
      <c r="AC417" s="41"/>
    </row>
    <row r="418" ht="15.75" customHeight="1">
      <c r="W418" s="41"/>
      <c r="X418" s="41"/>
      <c r="Y418" s="41"/>
      <c r="Z418" s="41"/>
      <c r="AA418" s="41"/>
      <c r="AB418" s="41"/>
      <c r="AC418" s="41"/>
    </row>
    <row r="419" ht="15.75" customHeight="1">
      <c r="W419" s="41"/>
      <c r="X419" s="41"/>
      <c r="Y419" s="41"/>
      <c r="Z419" s="41"/>
      <c r="AA419" s="41"/>
      <c r="AB419" s="41"/>
      <c r="AC419" s="41"/>
    </row>
    <row r="420" ht="15.75" customHeight="1">
      <c r="W420" s="41"/>
      <c r="X420" s="41"/>
      <c r="Y420" s="41"/>
      <c r="Z420" s="41"/>
      <c r="AA420" s="41"/>
      <c r="AB420" s="41"/>
      <c r="AC420" s="41"/>
    </row>
    <row r="421" ht="15.75" customHeight="1">
      <c r="W421" s="41"/>
      <c r="X421" s="41"/>
      <c r="Y421" s="41"/>
      <c r="Z421" s="41"/>
      <c r="AA421" s="41"/>
      <c r="AB421" s="41"/>
      <c r="AC421" s="41"/>
    </row>
    <row r="422" ht="15.75" customHeight="1">
      <c r="W422" s="41"/>
      <c r="X422" s="41"/>
      <c r="Y422" s="41"/>
      <c r="Z422" s="41"/>
      <c r="AA422" s="41"/>
      <c r="AB422" s="41"/>
      <c r="AC422" s="41"/>
    </row>
    <row r="423" ht="15.75" customHeight="1">
      <c r="W423" s="41"/>
      <c r="X423" s="41"/>
      <c r="Y423" s="41"/>
      <c r="Z423" s="41"/>
      <c r="AA423" s="41"/>
      <c r="AB423" s="41"/>
      <c r="AC423" s="41"/>
    </row>
    <row r="424" ht="15.75" customHeight="1">
      <c r="W424" s="41"/>
      <c r="X424" s="41"/>
      <c r="Y424" s="41"/>
      <c r="Z424" s="41"/>
      <c r="AA424" s="41"/>
      <c r="AB424" s="41"/>
      <c r="AC424" s="41"/>
    </row>
    <row r="425" ht="15.75" customHeight="1">
      <c r="W425" s="41"/>
      <c r="X425" s="41"/>
      <c r="Y425" s="41"/>
      <c r="Z425" s="41"/>
      <c r="AA425" s="41"/>
      <c r="AB425" s="41"/>
      <c r="AC425" s="41"/>
    </row>
    <row r="426" ht="15.75" customHeight="1">
      <c r="W426" s="41"/>
      <c r="X426" s="41"/>
      <c r="Y426" s="41"/>
      <c r="Z426" s="41"/>
      <c r="AA426" s="41"/>
      <c r="AB426" s="41"/>
      <c r="AC426" s="41"/>
    </row>
    <row r="427" ht="15.75" customHeight="1">
      <c r="W427" s="41"/>
      <c r="X427" s="41"/>
      <c r="Y427" s="41"/>
      <c r="Z427" s="41"/>
      <c r="AA427" s="41"/>
      <c r="AB427" s="41"/>
      <c r="AC427" s="41"/>
    </row>
    <row r="428" ht="15.75" customHeight="1">
      <c r="W428" s="41"/>
      <c r="X428" s="41"/>
      <c r="Y428" s="41"/>
      <c r="Z428" s="41"/>
      <c r="AA428" s="41"/>
      <c r="AB428" s="41"/>
      <c r="AC428" s="41"/>
    </row>
    <row r="429" ht="15.75" customHeight="1">
      <c r="W429" s="41"/>
      <c r="X429" s="41"/>
      <c r="Y429" s="41"/>
      <c r="Z429" s="41"/>
      <c r="AA429" s="41"/>
      <c r="AB429" s="41"/>
      <c r="AC429" s="41"/>
    </row>
    <row r="430" ht="15.75" customHeight="1">
      <c r="W430" s="41"/>
      <c r="X430" s="41"/>
      <c r="Y430" s="41"/>
      <c r="Z430" s="41"/>
      <c r="AA430" s="41"/>
      <c r="AB430" s="41"/>
      <c r="AC430" s="41"/>
    </row>
    <row r="431" ht="15.75" customHeight="1">
      <c r="W431" s="41"/>
      <c r="X431" s="41"/>
      <c r="Y431" s="41"/>
      <c r="Z431" s="41"/>
      <c r="AA431" s="41"/>
      <c r="AB431" s="41"/>
      <c r="AC431" s="41"/>
    </row>
    <row r="432" ht="15.75" customHeight="1">
      <c r="W432" s="41"/>
      <c r="X432" s="41"/>
      <c r="Y432" s="41"/>
      <c r="Z432" s="41"/>
      <c r="AA432" s="41"/>
      <c r="AB432" s="41"/>
      <c r="AC432" s="41"/>
    </row>
    <row r="433" ht="15.75" customHeight="1">
      <c r="W433" s="41"/>
      <c r="X433" s="41"/>
      <c r="Y433" s="41"/>
      <c r="Z433" s="41"/>
      <c r="AA433" s="41"/>
      <c r="AB433" s="41"/>
      <c r="AC433" s="41"/>
    </row>
    <row r="434" ht="15.75" customHeight="1">
      <c r="W434" s="41"/>
      <c r="X434" s="41"/>
      <c r="Y434" s="41"/>
      <c r="Z434" s="41"/>
      <c r="AA434" s="41"/>
      <c r="AB434" s="41"/>
      <c r="AC434" s="41"/>
    </row>
    <row r="435" ht="15.75" customHeight="1">
      <c r="W435" s="41"/>
      <c r="X435" s="41"/>
      <c r="Y435" s="41"/>
      <c r="Z435" s="41"/>
      <c r="AA435" s="41"/>
      <c r="AB435" s="41"/>
      <c r="AC435" s="41"/>
    </row>
    <row r="436" ht="15.75" customHeight="1">
      <c r="W436" s="41"/>
      <c r="X436" s="41"/>
      <c r="Y436" s="41"/>
      <c r="Z436" s="41"/>
      <c r="AA436" s="41"/>
      <c r="AB436" s="41"/>
      <c r="AC436" s="41"/>
    </row>
    <row r="437" ht="15.75" customHeight="1">
      <c r="W437" s="41"/>
      <c r="X437" s="41"/>
      <c r="Y437" s="41"/>
      <c r="Z437" s="41"/>
      <c r="AA437" s="41"/>
      <c r="AB437" s="41"/>
      <c r="AC437" s="41"/>
    </row>
    <row r="438" ht="15.75" customHeight="1">
      <c r="W438" s="41"/>
      <c r="X438" s="41"/>
      <c r="Y438" s="41"/>
      <c r="Z438" s="41"/>
      <c r="AA438" s="41"/>
      <c r="AB438" s="41"/>
      <c r="AC438" s="41"/>
    </row>
    <row r="439" ht="15.75" customHeight="1">
      <c r="W439" s="41"/>
      <c r="X439" s="41"/>
      <c r="Y439" s="41"/>
      <c r="Z439" s="41"/>
      <c r="AA439" s="41"/>
      <c r="AB439" s="41"/>
      <c r="AC439" s="41"/>
    </row>
    <row r="440" ht="15.75" customHeight="1">
      <c r="W440" s="41"/>
      <c r="X440" s="41"/>
      <c r="Y440" s="41"/>
      <c r="Z440" s="41"/>
      <c r="AA440" s="41"/>
      <c r="AB440" s="41"/>
      <c r="AC440" s="41"/>
    </row>
    <row r="441" ht="15.75" customHeight="1">
      <c r="W441" s="41"/>
      <c r="X441" s="41"/>
      <c r="Y441" s="41"/>
      <c r="Z441" s="41"/>
      <c r="AA441" s="41"/>
      <c r="AB441" s="41"/>
      <c r="AC441" s="41"/>
    </row>
    <row r="442" ht="15.75" customHeight="1">
      <c r="W442" s="41"/>
      <c r="X442" s="41"/>
      <c r="Y442" s="41"/>
      <c r="Z442" s="41"/>
      <c r="AA442" s="41"/>
      <c r="AB442" s="41"/>
      <c r="AC442" s="41"/>
    </row>
    <row r="443" ht="15.75" customHeight="1">
      <c r="W443" s="41"/>
      <c r="X443" s="41"/>
      <c r="Y443" s="41"/>
      <c r="Z443" s="41"/>
      <c r="AA443" s="41"/>
      <c r="AB443" s="41"/>
      <c r="AC443" s="41"/>
    </row>
    <row r="444" ht="15.75" customHeight="1">
      <c r="W444" s="41"/>
      <c r="X444" s="41"/>
      <c r="Y444" s="41"/>
      <c r="Z444" s="41"/>
      <c r="AA444" s="41"/>
      <c r="AB444" s="41"/>
      <c r="AC444" s="41"/>
    </row>
    <row r="445" ht="15.75" customHeight="1">
      <c r="W445" s="41"/>
      <c r="X445" s="41"/>
      <c r="Y445" s="41"/>
      <c r="Z445" s="41"/>
      <c r="AA445" s="41"/>
      <c r="AB445" s="41"/>
      <c r="AC445" s="41"/>
    </row>
    <row r="446" ht="15.75" customHeight="1">
      <c r="W446" s="41"/>
      <c r="X446" s="41"/>
      <c r="Y446" s="41"/>
      <c r="Z446" s="41"/>
      <c r="AA446" s="41"/>
      <c r="AB446" s="41"/>
      <c r="AC446" s="41"/>
    </row>
    <row r="447" ht="15.75" customHeight="1">
      <c r="W447" s="41"/>
      <c r="X447" s="41"/>
      <c r="Y447" s="41"/>
      <c r="Z447" s="41"/>
      <c r="AA447" s="41"/>
      <c r="AB447" s="41"/>
      <c r="AC447" s="41"/>
    </row>
    <row r="448" ht="15.75" customHeight="1">
      <c r="W448" s="41"/>
      <c r="X448" s="41"/>
      <c r="Y448" s="41"/>
      <c r="Z448" s="41"/>
      <c r="AA448" s="41"/>
      <c r="AB448" s="41"/>
      <c r="AC448" s="41"/>
    </row>
    <row r="449" ht="15.75" customHeight="1">
      <c r="W449" s="41"/>
      <c r="X449" s="41"/>
      <c r="Y449" s="41"/>
      <c r="Z449" s="41"/>
      <c r="AA449" s="41"/>
      <c r="AB449" s="41"/>
      <c r="AC449" s="41"/>
    </row>
    <row r="450" ht="15.75" customHeight="1">
      <c r="W450" s="41"/>
      <c r="X450" s="41"/>
      <c r="Y450" s="41"/>
      <c r="Z450" s="41"/>
      <c r="AA450" s="41"/>
      <c r="AB450" s="41"/>
      <c r="AC450" s="41"/>
    </row>
    <row r="451" ht="15.75" customHeight="1">
      <c r="W451" s="41"/>
      <c r="X451" s="41"/>
      <c r="Y451" s="41"/>
      <c r="Z451" s="41"/>
      <c r="AA451" s="41"/>
      <c r="AB451" s="41"/>
      <c r="AC451" s="41"/>
    </row>
    <row r="452" ht="15.75" customHeight="1">
      <c r="W452" s="41"/>
      <c r="X452" s="41"/>
      <c r="Y452" s="41"/>
      <c r="Z452" s="41"/>
      <c r="AA452" s="41"/>
      <c r="AB452" s="41"/>
      <c r="AC452" s="41"/>
    </row>
    <row r="453" ht="15.75" customHeight="1">
      <c r="W453" s="41"/>
      <c r="X453" s="41"/>
      <c r="Y453" s="41"/>
      <c r="Z453" s="41"/>
      <c r="AA453" s="41"/>
      <c r="AB453" s="41"/>
      <c r="AC453" s="41"/>
    </row>
    <row r="454" ht="15.75" customHeight="1">
      <c r="W454" s="41"/>
      <c r="X454" s="41"/>
      <c r="Y454" s="41"/>
      <c r="Z454" s="41"/>
      <c r="AA454" s="41"/>
      <c r="AB454" s="41"/>
      <c r="AC454" s="41"/>
    </row>
    <row r="455" ht="15.75" customHeight="1">
      <c r="W455" s="41"/>
      <c r="X455" s="41"/>
      <c r="Y455" s="41"/>
      <c r="Z455" s="41"/>
      <c r="AA455" s="41"/>
      <c r="AB455" s="41"/>
      <c r="AC455" s="41"/>
    </row>
    <row r="456" ht="15.75" customHeight="1">
      <c r="W456" s="41"/>
      <c r="X456" s="41"/>
      <c r="Y456" s="41"/>
      <c r="Z456" s="41"/>
      <c r="AA456" s="41"/>
      <c r="AB456" s="41"/>
      <c r="AC456" s="41"/>
    </row>
    <row r="457" ht="15.75" customHeight="1">
      <c r="W457" s="41"/>
      <c r="X457" s="41"/>
      <c r="Y457" s="41"/>
      <c r="Z457" s="41"/>
      <c r="AA457" s="41"/>
      <c r="AB457" s="41"/>
      <c r="AC457" s="41"/>
    </row>
    <row r="458" ht="15.75" customHeight="1">
      <c r="W458" s="41"/>
      <c r="X458" s="41"/>
      <c r="Y458" s="41"/>
      <c r="Z458" s="41"/>
      <c r="AA458" s="41"/>
      <c r="AB458" s="41"/>
      <c r="AC458" s="41"/>
    </row>
    <row r="459" ht="15.75" customHeight="1">
      <c r="W459" s="41"/>
      <c r="X459" s="41"/>
      <c r="Y459" s="41"/>
      <c r="Z459" s="41"/>
      <c r="AA459" s="41"/>
      <c r="AB459" s="41"/>
      <c r="AC459" s="41"/>
    </row>
    <row r="460" ht="15.75" customHeight="1">
      <c r="W460" s="41"/>
      <c r="X460" s="41"/>
      <c r="Y460" s="41"/>
      <c r="Z460" s="41"/>
      <c r="AA460" s="41"/>
      <c r="AB460" s="41"/>
      <c r="AC460" s="41"/>
    </row>
    <row r="461" ht="15.75" customHeight="1">
      <c r="W461" s="41"/>
      <c r="X461" s="41"/>
      <c r="Y461" s="41"/>
      <c r="Z461" s="41"/>
      <c r="AA461" s="41"/>
      <c r="AB461" s="41"/>
      <c r="AC461" s="41"/>
    </row>
    <row r="462" ht="15.75" customHeight="1">
      <c r="W462" s="41"/>
      <c r="X462" s="41"/>
      <c r="Y462" s="41"/>
      <c r="Z462" s="41"/>
      <c r="AA462" s="41"/>
      <c r="AB462" s="41"/>
      <c r="AC462" s="41"/>
    </row>
    <row r="463" ht="15.75" customHeight="1">
      <c r="W463" s="41"/>
      <c r="X463" s="41"/>
      <c r="Y463" s="41"/>
      <c r="Z463" s="41"/>
      <c r="AA463" s="41"/>
      <c r="AB463" s="41"/>
      <c r="AC463" s="41"/>
    </row>
    <row r="464" ht="15.75" customHeight="1">
      <c r="W464" s="41"/>
      <c r="X464" s="41"/>
      <c r="Y464" s="41"/>
      <c r="Z464" s="41"/>
      <c r="AA464" s="41"/>
      <c r="AB464" s="41"/>
      <c r="AC464" s="41"/>
    </row>
    <row r="465" ht="15.75" customHeight="1">
      <c r="W465" s="41"/>
      <c r="X465" s="41"/>
      <c r="Y465" s="41"/>
      <c r="Z465" s="41"/>
      <c r="AA465" s="41"/>
      <c r="AB465" s="41"/>
      <c r="AC465" s="41"/>
    </row>
    <row r="466" ht="15.75" customHeight="1">
      <c r="W466" s="41"/>
      <c r="X466" s="41"/>
      <c r="Y466" s="41"/>
      <c r="Z466" s="41"/>
      <c r="AA466" s="41"/>
      <c r="AB466" s="41"/>
      <c r="AC466" s="41"/>
    </row>
    <row r="467" ht="15.75" customHeight="1">
      <c r="W467" s="41"/>
      <c r="X467" s="41"/>
      <c r="Y467" s="41"/>
      <c r="Z467" s="41"/>
      <c r="AA467" s="41"/>
      <c r="AB467" s="41"/>
      <c r="AC467" s="41"/>
    </row>
    <row r="468" ht="15.75" customHeight="1">
      <c r="W468" s="41"/>
      <c r="X468" s="41"/>
      <c r="Y468" s="41"/>
      <c r="Z468" s="41"/>
      <c r="AA468" s="41"/>
      <c r="AB468" s="41"/>
      <c r="AC468" s="41"/>
    </row>
    <row r="469" ht="15.75" customHeight="1">
      <c r="W469" s="41"/>
      <c r="X469" s="41"/>
      <c r="Y469" s="41"/>
      <c r="Z469" s="41"/>
      <c r="AA469" s="41"/>
      <c r="AB469" s="41"/>
      <c r="AC469" s="41"/>
    </row>
    <row r="470" ht="15.75" customHeight="1">
      <c r="W470" s="41"/>
      <c r="X470" s="41"/>
      <c r="Y470" s="41"/>
      <c r="Z470" s="41"/>
      <c r="AA470" s="41"/>
      <c r="AB470" s="41"/>
      <c r="AC470" s="41"/>
    </row>
    <row r="471" ht="15.75" customHeight="1">
      <c r="W471" s="41"/>
      <c r="X471" s="41"/>
      <c r="Y471" s="41"/>
      <c r="Z471" s="41"/>
      <c r="AA471" s="41"/>
      <c r="AB471" s="41"/>
      <c r="AC471" s="41"/>
    </row>
    <row r="472" ht="15.75" customHeight="1">
      <c r="W472" s="41"/>
      <c r="X472" s="41"/>
      <c r="Y472" s="41"/>
      <c r="Z472" s="41"/>
      <c r="AA472" s="41"/>
      <c r="AB472" s="41"/>
      <c r="AC472" s="41"/>
    </row>
    <row r="473" ht="15.75" customHeight="1">
      <c r="W473" s="41"/>
      <c r="X473" s="41"/>
      <c r="Y473" s="41"/>
      <c r="Z473" s="41"/>
      <c r="AA473" s="41"/>
      <c r="AB473" s="41"/>
      <c r="AC473" s="41"/>
    </row>
    <row r="474" ht="15.75" customHeight="1">
      <c r="W474" s="41"/>
      <c r="X474" s="41"/>
      <c r="Y474" s="41"/>
      <c r="Z474" s="41"/>
      <c r="AA474" s="41"/>
      <c r="AB474" s="41"/>
      <c r="AC474" s="41"/>
    </row>
    <row r="475" ht="15.75" customHeight="1">
      <c r="W475" s="41"/>
      <c r="X475" s="41"/>
      <c r="Y475" s="41"/>
      <c r="Z475" s="41"/>
      <c r="AA475" s="41"/>
      <c r="AB475" s="41"/>
      <c r="AC475" s="41"/>
    </row>
    <row r="476" ht="15.75" customHeight="1">
      <c r="W476" s="41"/>
      <c r="X476" s="41"/>
      <c r="Y476" s="41"/>
      <c r="Z476" s="41"/>
      <c r="AA476" s="41"/>
      <c r="AB476" s="41"/>
      <c r="AC476" s="41"/>
    </row>
    <row r="477" ht="15.75" customHeight="1">
      <c r="W477" s="41"/>
      <c r="X477" s="41"/>
      <c r="Y477" s="41"/>
      <c r="Z477" s="41"/>
      <c r="AA477" s="41"/>
      <c r="AB477" s="41"/>
      <c r="AC477" s="41"/>
    </row>
    <row r="478" ht="15.75" customHeight="1">
      <c r="W478" s="41"/>
      <c r="X478" s="41"/>
      <c r="Y478" s="41"/>
      <c r="Z478" s="41"/>
      <c r="AA478" s="41"/>
      <c r="AB478" s="41"/>
      <c r="AC478" s="41"/>
    </row>
    <row r="479" ht="15.75" customHeight="1">
      <c r="W479" s="41"/>
      <c r="X479" s="41"/>
      <c r="Y479" s="41"/>
      <c r="Z479" s="41"/>
      <c r="AA479" s="41"/>
      <c r="AB479" s="41"/>
      <c r="AC479" s="41"/>
    </row>
    <row r="480" ht="15.75" customHeight="1">
      <c r="W480" s="41"/>
      <c r="X480" s="41"/>
      <c r="Y480" s="41"/>
      <c r="Z480" s="41"/>
      <c r="AA480" s="41"/>
      <c r="AB480" s="41"/>
      <c r="AC480" s="41"/>
    </row>
    <row r="481" ht="15.75" customHeight="1">
      <c r="W481" s="41"/>
      <c r="X481" s="41"/>
      <c r="Y481" s="41"/>
      <c r="Z481" s="41"/>
      <c r="AA481" s="41"/>
      <c r="AB481" s="41"/>
      <c r="AC481" s="41"/>
    </row>
    <row r="482" ht="15.75" customHeight="1">
      <c r="W482" s="41"/>
      <c r="X482" s="41"/>
      <c r="Y482" s="41"/>
      <c r="Z482" s="41"/>
      <c r="AA482" s="41"/>
      <c r="AB482" s="41"/>
      <c r="AC482" s="41"/>
    </row>
    <row r="483" ht="15.75" customHeight="1">
      <c r="W483" s="41"/>
      <c r="X483" s="41"/>
      <c r="Y483" s="41"/>
      <c r="Z483" s="41"/>
      <c r="AA483" s="41"/>
      <c r="AB483" s="41"/>
      <c r="AC483" s="41"/>
    </row>
    <row r="484" ht="15.75" customHeight="1">
      <c r="W484" s="41"/>
      <c r="X484" s="41"/>
      <c r="Y484" s="41"/>
      <c r="Z484" s="41"/>
      <c r="AA484" s="41"/>
      <c r="AB484" s="41"/>
      <c r="AC484" s="41"/>
    </row>
    <row r="485" ht="15.75" customHeight="1">
      <c r="W485" s="41"/>
      <c r="X485" s="41"/>
      <c r="Y485" s="41"/>
      <c r="Z485" s="41"/>
      <c r="AA485" s="41"/>
      <c r="AB485" s="41"/>
      <c r="AC485" s="41"/>
    </row>
    <row r="486" ht="15.75" customHeight="1">
      <c r="W486" s="41"/>
      <c r="X486" s="41"/>
      <c r="Y486" s="41"/>
      <c r="Z486" s="41"/>
      <c r="AA486" s="41"/>
      <c r="AB486" s="41"/>
      <c r="AC486" s="41"/>
    </row>
    <row r="487" ht="15.75" customHeight="1">
      <c r="W487" s="41"/>
      <c r="X487" s="41"/>
      <c r="Y487" s="41"/>
      <c r="Z487" s="41"/>
      <c r="AA487" s="41"/>
      <c r="AB487" s="41"/>
      <c r="AC487" s="41"/>
    </row>
    <row r="488" ht="15.75" customHeight="1">
      <c r="W488" s="41"/>
      <c r="X488" s="41"/>
      <c r="Y488" s="41"/>
      <c r="Z488" s="41"/>
      <c r="AA488" s="41"/>
      <c r="AB488" s="41"/>
      <c r="AC488" s="41"/>
    </row>
    <row r="489" ht="15.75" customHeight="1">
      <c r="W489" s="41"/>
      <c r="X489" s="41"/>
      <c r="Y489" s="41"/>
      <c r="Z489" s="41"/>
      <c r="AA489" s="41"/>
      <c r="AB489" s="41"/>
      <c r="AC489" s="41"/>
    </row>
    <row r="490" ht="15.75" customHeight="1">
      <c r="W490" s="41"/>
      <c r="X490" s="41"/>
      <c r="Y490" s="41"/>
      <c r="Z490" s="41"/>
      <c r="AA490" s="41"/>
      <c r="AB490" s="41"/>
      <c r="AC490" s="41"/>
    </row>
    <row r="491" ht="15.75" customHeight="1">
      <c r="W491" s="41"/>
      <c r="X491" s="41"/>
      <c r="Y491" s="41"/>
      <c r="Z491" s="41"/>
      <c r="AA491" s="41"/>
      <c r="AB491" s="41"/>
      <c r="AC491" s="41"/>
    </row>
    <row r="492" ht="15.75" customHeight="1">
      <c r="W492" s="41"/>
      <c r="X492" s="41"/>
      <c r="Y492" s="41"/>
      <c r="Z492" s="41"/>
      <c r="AA492" s="41"/>
      <c r="AB492" s="41"/>
      <c r="AC492" s="41"/>
    </row>
    <row r="493" ht="15.75" customHeight="1">
      <c r="W493" s="41"/>
      <c r="X493" s="41"/>
      <c r="Y493" s="41"/>
      <c r="Z493" s="41"/>
      <c r="AA493" s="41"/>
      <c r="AB493" s="41"/>
      <c r="AC493" s="41"/>
    </row>
    <row r="494" ht="15.75" customHeight="1">
      <c r="W494" s="41"/>
      <c r="X494" s="41"/>
      <c r="Y494" s="41"/>
      <c r="Z494" s="41"/>
      <c r="AA494" s="41"/>
      <c r="AB494" s="41"/>
      <c r="AC494" s="41"/>
    </row>
    <row r="495" ht="15.75" customHeight="1">
      <c r="W495" s="41"/>
      <c r="X495" s="41"/>
      <c r="Y495" s="41"/>
      <c r="Z495" s="41"/>
      <c r="AA495" s="41"/>
      <c r="AB495" s="41"/>
      <c r="AC495" s="41"/>
    </row>
    <row r="496" ht="15.75" customHeight="1">
      <c r="W496" s="41"/>
      <c r="X496" s="41"/>
      <c r="Y496" s="41"/>
      <c r="Z496" s="41"/>
      <c r="AA496" s="41"/>
      <c r="AB496" s="41"/>
      <c r="AC496" s="41"/>
    </row>
    <row r="497" ht="15.75" customHeight="1">
      <c r="W497" s="41"/>
      <c r="X497" s="41"/>
      <c r="Y497" s="41"/>
      <c r="Z497" s="41"/>
      <c r="AA497" s="41"/>
      <c r="AB497" s="41"/>
      <c r="AC497" s="41"/>
    </row>
    <row r="498" ht="15.75" customHeight="1">
      <c r="W498" s="41"/>
      <c r="X498" s="41"/>
      <c r="Y498" s="41"/>
      <c r="Z498" s="41"/>
      <c r="AA498" s="41"/>
      <c r="AB498" s="41"/>
      <c r="AC498" s="41"/>
    </row>
    <row r="499" ht="15.75" customHeight="1">
      <c r="W499" s="41"/>
      <c r="X499" s="41"/>
      <c r="Y499" s="41"/>
      <c r="Z499" s="41"/>
      <c r="AA499" s="41"/>
      <c r="AB499" s="41"/>
      <c r="AC499" s="41"/>
    </row>
    <row r="500" ht="15.75" customHeight="1">
      <c r="W500" s="41"/>
      <c r="X500" s="41"/>
      <c r="Y500" s="41"/>
      <c r="Z500" s="41"/>
      <c r="AA500" s="41"/>
      <c r="AB500" s="41"/>
      <c r="AC500" s="41"/>
    </row>
    <row r="501" ht="15.75" customHeight="1">
      <c r="W501" s="41"/>
      <c r="X501" s="41"/>
      <c r="Y501" s="41"/>
      <c r="Z501" s="41"/>
      <c r="AA501" s="41"/>
      <c r="AB501" s="41"/>
      <c r="AC501" s="41"/>
    </row>
    <row r="502" ht="15.75" customHeight="1">
      <c r="W502" s="41"/>
      <c r="X502" s="41"/>
      <c r="Y502" s="41"/>
      <c r="Z502" s="41"/>
      <c r="AA502" s="41"/>
      <c r="AB502" s="41"/>
      <c r="AC502" s="41"/>
    </row>
    <row r="503" ht="15.75" customHeight="1">
      <c r="W503" s="41"/>
      <c r="X503" s="41"/>
      <c r="Y503" s="41"/>
      <c r="Z503" s="41"/>
      <c r="AA503" s="41"/>
      <c r="AB503" s="41"/>
      <c r="AC503" s="41"/>
    </row>
    <row r="504" ht="15.75" customHeight="1">
      <c r="W504" s="41"/>
      <c r="X504" s="41"/>
      <c r="Y504" s="41"/>
      <c r="Z504" s="41"/>
      <c r="AA504" s="41"/>
      <c r="AB504" s="41"/>
      <c r="AC504" s="41"/>
    </row>
    <row r="505" ht="15.75" customHeight="1">
      <c r="W505" s="41"/>
      <c r="X505" s="41"/>
      <c r="Y505" s="41"/>
      <c r="Z505" s="41"/>
      <c r="AA505" s="41"/>
      <c r="AB505" s="41"/>
      <c r="AC505" s="41"/>
    </row>
    <row r="506" ht="15.75" customHeight="1">
      <c r="W506" s="41"/>
      <c r="X506" s="41"/>
      <c r="Y506" s="41"/>
      <c r="Z506" s="41"/>
      <c r="AA506" s="41"/>
      <c r="AB506" s="41"/>
      <c r="AC506" s="41"/>
    </row>
    <row r="507" ht="15.75" customHeight="1">
      <c r="W507" s="41"/>
      <c r="X507" s="41"/>
      <c r="Y507" s="41"/>
      <c r="Z507" s="41"/>
      <c r="AA507" s="41"/>
      <c r="AB507" s="41"/>
      <c r="AC507" s="41"/>
    </row>
    <row r="508" ht="15.75" customHeight="1">
      <c r="W508" s="41"/>
      <c r="X508" s="41"/>
      <c r="Y508" s="41"/>
      <c r="Z508" s="41"/>
      <c r="AA508" s="41"/>
      <c r="AB508" s="41"/>
      <c r="AC508" s="41"/>
    </row>
    <row r="509" ht="15.75" customHeight="1">
      <c r="W509" s="41"/>
      <c r="X509" s="41"/>
      <c r="Y509" s="41"/>
      <c r="Z509" s="41"/>
      <c r="AA509" s="41"/>
      <c r="AB509" s="41"/>
      <c r="AC509" s="41"/>
    </row>
    <row r="510" ht="15.75" customHeight="1">
      <c r="W510" s="41"/>
      <c r="X510" s="41"/>
      <c r="Y510" s="41"/>
      <c r="Z510" s="41"/>
      <c r="AA510" s="41"/>
      <c r="AB510" s="41"/>
      <c r="AC510" s="41"/>
    </row>
    <row r="511" ht="15.75" customHeight="1">
      <c r="W511" s="41"/>
      <c r="X511" s="41"/>
      <c r="Y511" s="41"/>
      <c r="Z511" s="41"/>
      <c r="AA511" s="41"/>
      <c r="AB511" s="41"/>
      <c r="AC511" s="41"/>
    </row>
    <row r="512" ht="15.75" customHeight="1">
      <c r="W512" s="41"/>
      <c r="X512" s="41"/>
      <c r="Y512" s="41"/>
      <c r="Z512" s="41"/>
      <c r="AA512" s="41"/>
      <c r="AB512" s="41"/>
      <c r="AC512" s="41"/>
    </row>
    <row r="513" ht="15.75" customHeight="1">
      <c r="W513" s="41"/>
      <c r="X513" s="41"/>
      <c r="Y513" s="41"/>
      <c r="Z513" s="41"/>
      <c r="AA513" s="41"/>
      <c r="AB513" s="41"/>
      <c r="AC513" s="41"/>
    </row>
    <row r="514" ht="15.75" customHeight="1">
      <c r="W514" s="41"/>
      <c r="X514" s="41"/>
      <c r="Y514" s="41"/>
      <c r="Z514" s="41"/>
      <c r="AA514" s="41"/>
      <c r="AB514" s="41"/>
      <c r="AC514" s="41"/>
    </row>
    <row r="515" ht="15.75" customHeight="1">
      <c r="W515" s="41"/>
      <c r="X515" s="41"/>
      <c r="Y515" s="41"/>
      <c r="Z515" s="41"/>
      <c r="AA515" s="41"/>
      <c r="AB515" s="41"/>
      <c r="AC515" s="41"/>
    </row>
    <row r="516" ht="15.75" customHeight="1">
      <c r="W516" s="41"/>
      <c r="X516" s="41"/>
      <c r="Y516" s="41"/>
      <c r="Z516" s="41"/>
      <c r="AA516" s="41"/>
      <c r="AB516" s="41"/>
      <c r="AC516" s="41"/>
    </row>
    <row r="517" ht="15.75" customHeight="1">
      <c r="W517" s="41"/>
      <c r="X517" s="41"/>
      <c r="Y517" s="41"/>
      <c r="Z517" s="41"/>
      <c r="AA517" s="41"/>
      <c r="AB517" s="41"/>
      <c r="AC517" s="41"/>
    </row>
    <row r="518" ht="15.75" customHeight="1">
      <c r="W518" s="41"/>
      <c r="X518" s="41"/>
      <c r="Y518" s="41"/>
      <c r="Z518" s="41"/>
      <c r="AA518" s="41"/>
      <c r="AB518" s="41"/>
      <c r="AC518" s="41"/>
    </row>
    <row r="519" ht="15.75" customHeight="1">
      <c r="W519" s="41"/>
      <c r="X519" s="41"/>
      <c r="Y519" s="41"/>
      <c r="Z519" s="41"/>
      <c r="AA519" s="41"/>
      <c r="AB519" s="41"/>
      <c r="AC519" s="41"/>
    </row>
    <row r="520" ht="15.75" customHeight="1">
      <c r="W520" s="41"/>
      <c r="X520" s="41"/>
      <c r="Y520" s="41"/>
      <c r="Z520" s="41"/>
      <c r="AA520" s="41"/>
      <c r="AB520" s="41"/>
      <c r="AC520" s="41"/>
    </row>
    <row r="521" ht="15.75" customHeight="1">
      <c r="W521" s="41"/>
      <c r="X521" s="41"/>
      <c r="Y521" s="41"/>
      <c r="Z521" s="41"/>
      <c r="AA521" s="41"/>
      <c r="AB521" s="41"/>
      <c r="AC521" s="41"/>
    </row>
    <row r="522" ht="15.75" customHeight="1">
      <c r="W522" s="41"/>
      <c r="X522" s="41"/>
      <c r="Y522" s="41"/>
      <c r="Z522" s="41"/>
      <c r="AA522" s="41"/>
      <c r="AB522" s="41"/>
      <c r="AC522" s="41"/>
    </row>
    <row r="523" ht="15.75" customHeight="1">
      <c r="W523" s="41"/>
      <c r="X523" s="41"/>
      <c r="Y523" s="41"/>
      <c r="Z523" s="41"/>
      <c r="AA523" s="41"/>
      <c r="AB523" s="41"/>
      <c r="AC523" s="41"/>
    </row>
    <row r="524" ht="15.75" customHeight="1">
      <c r="W524" s="41"/>
      <c r="X524" s="41"/>
      <c r="Y524" s="41"/>
      <c r="Z524" s="41"/>
      <c r="AA524" s="41"/>
      <c r="AB524" s="41"/>
      <c r="AC524" s="41"/>
    </row>
    <row r="525" ht="15.75" customHeight="1">
      <c r="W525" s="41"/>
      <c r="X525" s="41"/>
      <c r="Y525" s="41"/>
      <c r="Z525" s="41"/>
      <c r="AA525" s="41"/>
      <c r="AB525" s="41"/>
      <c r="AC525" s="41"/>
    </row>
    <row r="526" ht="15.75" customHeight="1">
      <c r="W526" s="41"/>
      <c r="X526" s="41"/>
      <c r="Y526" s="41"/>
      <c r="Z526" s="41"/>
      <c r="AA526" s="41"/>
      <c r="AB526" s="41"/>
      <c r="AC526" s="41"/>
    </row>
    <row r="527" ht="15.75" customHeight="1">
      <c r="W527" s="41"/>
      <c r="X527" s="41"/>
      <c r="Y527" s="41"/>
      <c r="Z527" s="41"/>
      <c r="AA527" s="41"/>
      <c r="AB527" s="41"/>
      <c r="AC527" s="41"/>
    </row>
    <row r="528" ht="15.75" customHeight="1">
      <c r="W528" s="41"/>
      <c r="X528" s="41"/>
      <c r="Y528" s="41"/>
      <c r="Z528" s="41"/>
      <c r="AA528" s="41"/>
      <c r="AB528" s="41"/>
      <c r="AC528" s="41"/>
    </row>
    <row r="529" ht="15.75" customHeight="1">
      <c r="W529" s="41"/>
      <c r="X529" s="41"/>
      <c r="Y529" s="41"/>
      <c r="Z529" s="41"/>
      <c r="AA529" s="41"/>
      <c r="AB529" s="41"/>
      <c r="AC529" s="41"/>
    </row>
    <row r="530" ht="15.75" customHeight="1">
      <c r="W530" s="41"/>
      <c r="X530" s="41"/>
      <c r="Y530" s="41"/>
      <c r="Z530" s="41"/>
      <c r="AA530" s="41"/>
      <c r="AB530" s="41"/>
      <c r="AC530" s="41"/>
    </row>
    <row r="531" ht="15.75" customHeight="1">
      <c r="W531" s="41"/>
      <c r="X531" s="41"/>
      <c r="Y531" s="41"/>
      <c r="Z531" s="41"/>
      <c r="AA531" s="41"/>
      <c r="AB531" s="41"/>
      <c r="AC531" s="41"/>
    </row>
    <row r="532" ht="15.75" customHeight="1">
      <c r="W532" s="41"/>
      <c r="X532" s="41"/>
      <c r="Y532" s="41"/>
      <c r="Z532" s="41"/>
      <c r="AA532" s="41"/>
      <c r="AB532" s="41"/>
      <c r="AC532" s="41"/>
    </row>
    <row r="533" ht="15.75" customHeight="1">
      <c r="W533" s="41"/>
      <c r="X533" s="41"/>
      <c r="Y533" s="41"/>
      <c r="Z533" s="41"/>
      <c r="AA533" s="41"/>
      <c r="AB533" s="41"/>
      <c r="AC533" s="41"/>
    </row>
    <row r="534" ht="15.75" customHeight="1">
      <c r="W534" s="41"/>
      <c r="X534" s="41"/>
      <c r="Y534" s="41"/>
      <c r="Z534" s="41"/>
      <c r="AA534" s="41"/>
      <c r="AB534" s="41"/>
      <c r="AC534" s="41"/>
    </row>
    <row r="535" ht="15.75" customHeight="1">
      <c r="W535" s="41"/>
      <c r="X535" s="41"/>
      <c r="Y535" s="41"/>
      <c r="Z535" s="41"/>
      <c r="AA535" s="41"/>
      <c r="AB535" s="41"/>
      <c r="AC535" s="41"/>
    </row>
    <row r="536" ht="15.75" customHeight="1">
      <c r="W536" s="41"/>
      <c r="X536" s="41"/>
      <c r="Y536" s="41"/>
      <c r="Z536" s="41"/>
      <c r="AA536" s="41"/>
      <c r="AB536" s="41"/>
      <c r="AC536" s="41"/>
    </row>
    <row r="537" ht="15.75" customHeight="1">
      <c r="W537" s="41"/>
      <c r="X537" s="41"/>
      <c r="Y537" s="41"/>
      <c r="Z537" s="41"/>
      <c r="AA537" s="41"/>
      <c r="AB537" s="41"/>
      <c r="AC537" s="41"/>
    </row>
    <row r="538" ht="15.75" customHeight="1">
      <c r="W538" s="41"/>
      <c r="X538" s="41"/>
      <c r="Y538" s="41"/>
      <c r="Z538" s="41"/>
      <c r="AA538" s="41"/>
      <c r="AB538" s="41"/>
      <c r="AC538" s="41"/>
    </row>
    <row r="539" ht="15.75" customHeight="1">
      <c r="W539" s="41"/>
      <c r="X539" s="41"/>
      <c r="Y539" s="41"/>
      <c r="Z539" s="41"/>
      <c r="AA539" s="41"/>
      <c r="AB539" s="41"/>
      <c r="AC539" s="41"/>
    </row>
    <row r="540" ht="15.75" customHeight="1">
      <c r="W540" s="41"/>
      <c r="X540" s="41"/>
      <c r="Y540" s="41"/>
      <c r="Z540" s="41"/>
      <c r="AA540" s="41"/>
      <c r="AB540" s="41"/>
      <c r="AC540" s="41"/>
    </row>
    <row r="541" ht="15.75" customHeight="1">
      <c r="W541" s="41"/>
      <c r="X541" s="41"/>
      <c r="Y541" s="41"/>
      <c r="Z541" s="41"/>
      <c r="AA541" s="41"/>
      <c r="AB541" s="41"/>
      <c r="AC541" s="41"/>
    </row>
    <row r="542" ht="15.75" customHeight="1">
      <c r="W542" s="41"/>
      <c r="X542" s="41"/>
      <c r="Y542" s="41"/>
      <c r="Z542" s="41"/>
      <c r="AA542" s="41"/>
      <c r="AB542" s="41"/>
      <c r="AC542" s="41"/>
    </row>
    <row r="543" ht="15.75" customHeight="1">
      <c r="W543" s="41"/>
      <c r="X543" s="41"/>
      <c r="Y543" s="41"/>
      <c r="Z543" s="41"/>
      <c r="AA543" s="41"/>
      <c r="AB543" s="41"/>
      <c r="AC543" s="41"/>
    </row>
    <row r="544" ht="15.75" customHeight="1">
      <c r="W544" s="41"/>
      <c r="X544" s="41"/>
      <c r="Y544" s="41"/>
      <c r="Z544" s="41"/>
      <c r="AA544" s="41"/>
      <c r="AB544" s="41"/>
      <c r="AC544" s="41"/>
    </row>
    <row r="545" ht="15.75" customHeight="1">
      <c r="W545" s="41"/>
      <c r="X545" s="41"/>
      <c r="Y545" s="41"/>
      <c r="Z545" s="41"/>
      <c r="AA545" s="41"/>
      <c r="AB545" s="41"/>
      <c r="AC545" s="41"/>
    </row>
    <row r="546" ht="15.75" customHeight="1">
      <c r="W546" s="41"/>
      <c r="X546" s="41"/>
      <c r="Y546" s="41"/>
      <c r="Z546" s="41"/>
      <c r="AA546" s="41"/>
      <c r="AB546" s="41"/>
      <c r="AC546" s="41"/>
    </row>
    <row r="547" ht="15.75" customHeight="1">
      <c r="W547" s="41"/>
      <c r="X547" s="41"/>
      <c r="Y547" s="41"/>
      <c r="Z547" s="41"/>
      <c r="AA547" s="41"/>
      <c r="AB547" s="41"/>
      <c r="AC547" s="41"/>
    </row>
    <row r="548" ht="15.75" customHeight="1">
      <c r="W548" s="41"/>
      <c r="X548" s="41"/>
      <c r="Y548" s="41"/>
      <c r="Z548" s="41"/>
      <c r="AA548" s="41"/>
      <c r="AB548" s="41"/>
      <c r="AC548" s="41"/>
    </row>
    <row r="549" ht="15.75" customHeight="1">
      <c r="W549" s="41"/>
      <c r="X549" s="41"/>
      <c r="Y549" s="41"/>
      <c r="Z549" s="41"/>
      <c r="AA549" s="41"/>
      <c r="AB549" s="41"/>
      <c r="AC549" s="41"/>
    </row>
    <row r="550" ht="15.75" customHeight="1">
      <c r="W550" s="41"/>
      <c r="X550" s="41"/>
      <c r="Y550" s="41"/>
      <c r="Z550" s="41"/>
      <c r="AA550" s="41"/>
      <c r="AB550" s="41"/>
      <c r="AC550" s="41"/>
    </row>
    <row r="551" ht="15.75" customHeight="1">
      <c r="W551" s="41"/>
      <c r="X551" s="41"/>
      <c r="Y551" s="41"/>
      <c r="Z551" s="41"/>
      <c r="AA551" s="41"/>
      <c r="AB551" s="41"/>
      <c r="AC551" s="41"/>
    </row>
    <row r="552" ht="15.75" customHeight="1">
      <c r="W552" s="41"/>
      <c r="X552" s="41"/>
      <c r="Y552" s="41"/>
      <c r="Z552" s="41"/>
      <c r="AA552" s="41"/>
      <c r="AB552" s="41"/>
      <c r="AC552" s="41"/>
    </row>
    <row r="553" ht="15.75" customHeight="1">
      <c r="W553" s="41"/>
      <c r="X553" s="41"/>
      <c r="Y553" s="41"/>
      <c r="Z553" s="41"/>
      <c r="AA553" s="41"/>
      <c r="AB553" s="41"/>
      <c r="AC553" s="41"/>
    </row>
    <row r="554" ht="15.75" customHeight="1">
      <c r="W554" s="41"/>
      <c r="X554" s="41"/>
      <c r="Y554" s="41"/>
      <c r="Z554" s="41"/>
      <c r="AA554" s="41"/>
      <c r="AB554" s="41"/>
      <c r="AC554" s="41"/>
    </row>
    <row r="555" ht="15.75" customHeight="1">
      <c r="W555" s="41"/>
      <c r="X555" s="41"/>
      <c r="Y555" s="41"/>
      <c r="Z555" s="41"/>
      <c r="AA555" s="41"/>
      <c r="AB555" s="41"/>
      <c r="AC555" s="41"/>
    </row>
    <row r="556" ht="15.75" customHeight="1">
      <c r="W556" s="41"/>
      <c r="X556" s="41"/>
      <c r="Y556" s="41"/>
      <c r="Z556" s="41"/>
      <c r="AA556" s="41"/>
      <c r="AB556" s="41"/>
      <c r="AC556" s="41"/>
    </row>
    <row r="557" ht="15.75" customHeight="1">
      <c r="W557" s="41"/>
      <c r="X557" s="41"/>
      <c r="Y557" s="41"/>
      <c r="Z557" s="41"/>
      <c r="AA557" s="41"/>
      <c r="AB557" s="41"/>
      <c r="AC557" s="41"/>
    </row>
    <row r="558" ht="15.75" customHeight="1">
      <c r="W558" s="41"/>
      <c r="X558" s="41"/>
      <c r="Y558" s="41"/>
      <c r="Z558" s="41"/>
      <c r="AA558" s="41"/>
      <c r="AB558" s="41"/>
      <c r="AC558" s="41"/>
    </row>
    <row r="559" ht="15.75" customHeight="1">
      <c r="W559" s="41"/>
      <c r="X559" s="41"/>
      <c r="Y559" s="41"/>
      <c r="Z559" s="41"/>
      <c r="AA559" s="41"/>
      <c r="AB559" s="41"/>
      <c r="AC559" s="41"/>
    </row>
    <row r="560" ht="15.75" customHeight="1">
      <c r="W560" s="41"/>
      <c r="X560" s="41"/>
      <c r="Y560" s="41"/>
      <c r="Z560" s="41"/>
      <c r="AA560" s="41"/>
      <c r="AB560" s="41"/>
      <c r="AC560" s="41"/>
    </row>
    <row r="561" ht="15.75" customHeight="1">
      <c r="W561" s="41"/>
      <c r="X561" s="41"/>
      <c r="Y561" s="41"/>
      <c r="Z561" s="41"/>
      <c r="AA561" s="41"/>
      <c r="AB561" s="41"/>
      <c r="AC561" s="41"/>
    </row>
    <row r="562" ht="15.75" customHeight="1">
      <c r="W562" s="41"/>
      <c r="X562" s="41"/>
      <c r="Y562" s="41"/>
      <c r="Z562" s="41"/>
      <c r="AA562" s="41"/>
      <c r="AB562" s="41"/>
      <c r="AC562" s="41"/>
    </row>
    <row r="563" ht="15.75" customHeight="1">
      <c r="W563" s="41"/>
      <c r="X563" s="41"/>
      <c r="Y563" s="41"/>
      <c r="Z563" s="41"/>
      <c r="AA563" s="41"/>
      <c r="AB563" s="41"/>
      <c r="AC563" s="41"/>
    </row>
    <row r="564" ht="15.75" customHeight="1">
      <c r="W564" s="41"/>
      <c r="X564" s="41"/>
      <c r="Y564" s="41"/>
      <c r="Z564" s="41"/>
      <c r="AA564" s="41"/>
      <c r="AB564" s="41"/>
      <c r="AC564" s="41"/>
    </row>
    <row r="565" ht="15.75" customHeight="1">
      <c r="W565" s="41"/>
      <c r="X565" s="41"/>
      <c r="Y565" s="41"/>
      <c r="Z565" s="41"/>
      <c r="AA565" s="41"/>
      <c r="AB565" s="41"/>
      <c r="AC565" s="41"/>
    </row>
    <row r="566" ht="15.75" customHeight="1">
      <c r="W566" s="41"/>
      <c r="X566" s="41"/>
      <c r="Y566" s="41"/>
      <c r="Z566" s="41"/>
      <c r="AA566" s="41"/>
      <c r="AB566" s="41"/>
      <c r="AC566" s="41"/>
    </row>
    <row r="567" ht="15.75" customHeight="1">
      <c r="W567" s="41"/>
      <c r="X567" s="41"/>
      <c r="Y567" s="41"/>
      <c r="Z567" s="41"/>
      <c r="AA567" s="41"/>
      <c r="AB567" s="41"/>
      <c r="AC567" s="41"/>
    </row>
    <row r="568" ht="15.75" customHeight="1">
      <c r="W568" s="41"/>
      <c r="X568" s="41"/>
      <c r="Y568" s="41"/>
      <c r="Z568" s="41"/>
      <c r="AA568" s="41"/>
      <c r="AB568" s="41"/>
      <c r="AC568" s="41"/>
    </row>
    <row r="569" ht="15.75" customHeight="1">
      <c r="W569" s="41"/>
      <c r="X569" s="41"/>
      <c r="Y569" s="41"/>
      <c r="Z569" s="41"/>
      <c r="AA569" s="41"/>
      <c r="AB569" s="41"/>
      <c r="AC569" s="41"/>
    </row>
    <row r="570" ht="15.75" customHeight="1">
      <c r="W570" s="41"/>
      <c r="X570" s="41"/>
      <c r="Y570" s="41"/>
      <c r="Z570" s="41"/>
      <c r="AA570" s="41"/>
      <c r="AB570" s="41"/>
      <c r="AC570" s="41"/>
    </row>
    <row r="571" ht="15.75" customHeight="1">
      <c r="W571" s="41"/>
      <c r="X571" s="41"/>
      <c r="Y571" s="41"/>
      <c r="Z571" s="41"/>
      <c r="AA571" s="41"/>
      <c r="AB571" s="41"/>
      <c r="AC571" s="41"/>
    </row>
    <row r="572" ht="15.75" customHeight="1">
      <c r="W572" s="41"/>
      <c r="X572" s="41"/>
      <c r="Y572" s="41"/>
      <c r="Z572" s="41"/>
      <c r="AA572" s="41"/>
      <c r="AB572" s="41"/>
      <c r="AC572" s="41"/>
    </row>
    <row r="573" ht="15.75" customHeight="1">
      <c r="W573" s="41"/>
      <c r="X573" s="41"/>
      <c r="Y573" s="41"/>
      <c r="Z573" s="41"/>
      <c r="AA573" s="41"/>
      <c r="AB573" s="41"/>
      <c r="AC573" s="41"/>
    </row>
    <row r="574" ht="15.75" customHeight="1">
      <c r="W574" s="41"/>
      <c r="X574" s="41"/>
      <c r="Y574" s="41"/>
      <c r="Z574" s="41"/>
      <c r="AA574" s="41"/>
      <c r="AB574" s="41"/>
      <c r="AC574" s="41"/>
    </row>
    <row r="575" ht="15.75" customHeight="1">
      <c r="W575" s="41"/>
      <c r="X575" s="41"/>
      <c r="Y575" s="41"/>
      <c r="Z575" s="41"/>
      <c r="AA575" s="41"/>
      <c r="AB575" s="41"/>
      <c r="AC575" s="41"/>
    </row>
    <row r="576" ht="15.75" customHeight="1">
      <c r="W576" s="41"/>
      <c r="X576" s="41"/>
      <c r="Y576" s="41"/>
      <c r="Z576" s="41"/>
      <c r="AA576" s="41"/>
      <c r="AB576" s="41"/>
      <c r="AC576" s="41"/>
    </row>
    <row r="577" ht="15.75" customHeight="1">
      <c r="W577" s="41"/>
      <c r="X577" s="41"/>
      <c r="Y577" s="41"/>
      <c r="Z577" s="41"/>
      <c r="AA577" s="41"/>
      <c r="AB577" s="41"/>
      <c r="AC577" s="41"/>
    </row>
    <row r="578" ht="15.75" customHeight="1">
      <c r="W578" s="41"/>
      <c r="X578" s="41"/>
      <c r="Y578" s="41"/>
      <c r="Z578" s="41"/>
      <c r="AA578" s="41"/>
      <c r="AB578" s="41"/>
      <c r="AC578" s="41"/>
    </row>
    <row r="579" ht="15.75" customHeight="1">
      <c r="W579" s="41"/>
      <c r="X579" s="41"/>
      <c r="Y579" s="41"/>
      <c r="Z579" s="41"/>
      <c r="AA579" s="41"/>
      <c r="AB579" s="41"/>
      <c r="AC579" s="41"/>
    </row>
    <row r="580" ht="15.75" customHeight="1">
      <c r="W580" s="41"/>
      <c r="X580" s="41"/>
      <c r="Y580" s="41"/>
      <c r="Z580" s="41"/>
      <c r="AA580" s="41"/>
      <c r="AB580" s="41"/>
      <c r="AC580" s="41"/>
    </row>
    <row r="581" ht="15.75" customHeight="1">
      <c r="W581" s="41"/>
      <c r="X581" s="41"/>
      <c r="Y581" s="41"/>
      <c r="Z581" s="41"/>
      <c r="AA581" s="41"/>
      <c r="AB581" s="41"/>
      <c r="AC581" s="41"/>
    </row>
    <row r="582" ht="15.75" customHeight="1">
      <c r="W582" s="41"/>
      <c r="X582" s="41"/>
      <c r="Y582" s="41"/>
      <c r="Z582" s="41"/>
      <c r="AA582" s="41"/>
      <c r="AB582" s="41"/>
      <c r="AC582" s="41"/>
    </row>
    <row r="583" ht="15.75" customHeight="1">
      <c r="W583" s="41"/>
      <c r="X583" s="41"/>
      <c r="Y583" s="41"/>
      <c r="Z583" s="41"/>
      <c r="AA583" s="41"/>
      <c r="AB583" s="41"/>
      <c r="AC583" s="41"/>
    </row>
    <row r="584" ht="15.75" customHeight="1">
      <c r="W584" s="41"/>
      <c r="X584" s="41"/>
      <c r="Y584" s="41"/>
      <c r="Z584" s="41"/>
      <c r="AA584" s="41"/>
      <c r="AB584" s="41"/>
      <c r="AC584" s="41"/>
    </row>
    <row r="585" ht="15.75" customHeight="1">
      <c r="W585" s="41"/>
      <c r="X585" s="41"/>
      <c r="Y585" s="41"/>
      <c r="Z585" s="41"/>
      <c r="AA585" s="41"/>
      <c r="AB585" s="41"/>
      <c r="AC585" s="41"/>
    </row>
    <row r="586" ht="15.75" customHeight="1">
      <c r="W586" s="41"/>
      <c r="X586" s="41"/>
      <c r="Y586" s="41"/>
      <c r="Z586" s="41"/>
      <c r="AA586" s="41"/>
      <c r="AB586" s="41"/>
      <c r="AC586" s="41"/>
    </row>
    <row r="587" ht="15.75" customHeight="1">
      <c r="W587" s="41"/>
      <c r="X587" s="41"/>
      <c r="Y587" s="41"/>
      <c r="Z587" s="41"/>
      <c r="AA587" s="41"/>
      <c r="AB587" s="41"/>
      <c r="AC587" s="41"/>
    </row>
    <row r="588" ht="15.75" customHeight="1">
      <c r="W588" s="41"/>
      <c r="X588" s="41"/>
      <c r="Y588" s="41"/>
      <c r="Z588" s="41"/>
      <c r="AA588" s="41"/>
      <c r="AB588" s="41"/>
      <c r="AC588" s="41"/>
    </row>
    <row r="589" ht="15.75" customHeight="1">
      <c r="W589" s="41"/>
      <c r="X589" s="41"/>
      <c r="Y589" s="41"/>
      <c r="Z589" s="41"/>
      <c r="AA589" s="41"/>
      <c r="AB589" s="41"/>
      <c r="AC589" s="41"/>
    </row>
    <row r="590" ht="15.75" customHeight="1">
      <c r="W590" s="41"/>
      <c r="X590" s="41"/>
      <c r="Y590" s="41"/>
      <c r="Z590" s="41"/>
      <c r="AA590" s="41"/>
      <c r="AB590" s="41"/>
      <c r="AC590" s="41"/>
    </row>
    <row r="591" ht="15.75" customHeight="1">
      <c r="W591" s="41"/>
      <c r="X591" s="41"/>
      <c r="Y591" s="41"/>
      <c r="Z591" s="41"/>
      <c r="AA591" s="41"/>
      <c r="AB591" s="41"/>
      <c r="AC591" s="41"/>
    </row>
    <row r="592" ht="15.75" customHeight="1">
      <c r="W592" s="41"/>
      <c r="X592" s="41"/>
      <c r="Y592" s="41"/>
      <c r="Z592" s="41"/>
      <c r="AA592" s="41"/>
      <c r="AB592" s="41"/>
      <c r="AC592" s="41"/>
    </row>
    <row r="593" ht="15.75" customHeight="1">
      <c r="W593" s="41"/>
      <c r="X593" s="41"/>
      <c r="Y593" s="41"/>
      <c r="Z593" s="41"/>
      <c r="AA593" s="41"/>
      <c r="AB593" s="41"/>
      <c r="AC593" s="41"/>
    </row>
    <row r="594" ht="15.75" customHeight="1">
      <c r="W594" s="41"/>
      <c r="X594" s="41"/>
      <c r="Y594" s="41"/>
      <c r="Z594" s="41"/>
      <c r="AA594" s="41"/>
      <c r="AB594" s="41"/>
      <c r="AC594" s="41"/>
    </row>
    <row r="595" ht="15.75" customHeight="1">
      <c r="W595" s="41"/>
      <c r="X595" s="41"/>
      <c r="Y595" s="41"/>
      <c r="Z595" s="41"/>
      <c r="AA595" s="41"/>
      <c r="AB595" s="41"/>
      <c r="AC595" s="41"/>
    </row>
    <row r="596" ht="15.75" customHeight="1">
      <c r="W596" s="41"/>
      <c r="X596" s="41"/>
      <c r="Y596" s="41"/>
      <c r="Z596" s="41"/>
      <c r="AA596" s="41"/>
      <c r="AB596" s="41"/>
      <c r="AC596" s="41"/>
    </row>
    <row r="597" ht="15.75" customHeight="1">
      <c r="W597" s="41"/>
      <c r="X597" s="41"/>
      <c r="Y597" s="41"/>
      <c r="Z597" s="41"/>
      <c r="AA597" s="41"/>
      <c r="AB597" s="41"/>
      <c r="AC597" s="41"/>
    </row>
    <row r="598" ht="15.75" customHeight="1">
      <c r="W598" s="41"/>
      <c r="X598" s="41"/>
      <c r="Y598" s="41"/>
      <c r="Z598" s="41"/>
      <c r="AA598" s="41"/>
      <c r="AB598" s="41"/>
      <c r="AC598" s="41"/>
    </row>
    <row r="599" ht="15.75" customHeight="1">
      <c r="W599" s="41"/>
      <c r="X599" s="41"/>
      <c r="Y599" s="41"/>
      <c r="Z599" s="41"/>
      <c r="AA599" s="41"/>
      <c r="AB599" s="41"/>
      <c r="AC599" s="41"/>
    </row>
    <row r="600" ht="15.75" customHeight="1">
      <c r="W600" s="41"/>
      <c r="X600" s="41"/>
      <c r="Y600" s="41"/>
      <c r="Z600" s="41"/>
      <c r="AA600" s="41"/>
      <c r="AB600" s="41"/>
      <c r="AC600" s="41"/>
    </row>
    <row r="601" ht="15.75" customHeight="1">
      <c r="W601" s="41"/>
      <c r="X601" s="41"/>
      <c r="Y601" s="41"/>
      <c r="Z601" s="41"/>
      <c r="AA601" s="41"/>
      <c r="AB601" s="41"/>
      <c r="AC601" s="41"/>
    </row>
    <row r="602" ht="15.75" customHeight="1">
      <c r="W602" s="41"/>
      <c r="X602" s="41"/>
      <c r="Y602" s="41"/>
      <c r="Z602" s="41"/>
      <c r="AA602" s="41"/>
      <c r="AB602" s="41"/>
      <c r="AC602" s="41"/>
    </row>
    <row r="603" ht="15.75" customHeight="1">
      <c r="W603" s="41"/>
      <c r="X603" s="41"/>
      <c r="Y603" s="41"/>
      <c r="Z603" s="41"/>
      <c r="AA603" s="41"/>
      <c r="AB603" s="41"/>
      <c r="AC603" s="41"/>
    </row>
    <row r="604" ht="15.75" customHeight="1">
      <c r="W604" s="41"/>
      <c r="X604" s="41"/>
      <c r="Y604" s="41"/>
      <c r="Z604" s="41"/>
      <c r="AA604" s="41"/>
      <c r="AB604" s="41"/>
      <c r="AC604" s="41"/>
    </row>
    <row r="605" ht="15.75" customHeight="1">
      <c r="W605" s="41"/>
      <c r="X605" s="41"/>
      <c r="Y605" s="41"/>
      <c r="Z605" s="41"/>
      <c r="AA605" s="41"/>
      <c r="AB605" s="41"/>
      <c r="AC605" s="41"/>
    </row>
    <row r="606" ht="15.75" customHeight="1">
      <c r="W606" s="41"/>
      <c r="X606" s="41"/>
      <c r="Y606" s="41"/>
      <c r="Z606" s="41"/>
      <c r="AA606" s="41"/>
      <c r="AB606" s="41"/>
      <c r="AC606" s="41"/>
    </row>
    <row r="607" ht="15.75" customHeight="1">
      <c r="W607" s="41"/>
      <c r="X607" s="41"/>
      <c r="Y607" s="41"/>
      <c r="Z607" s="41"/>
      <c r="AA607" s="41"/>
      <c r="AB607" s="41"/>
      <c r="AC607" s="41"/>
    </row>
    <row r="608" ht="15.75" customHeight="1">
      <c r="W608" s="41"/>
      <c r="X608" s="41"/>
      <c r="Y608" s="41"/>
      <c r="Z608" s="41"/>
      <c r="AA608" s="41"/>
      <c r="AB608" s="41"/>
      <c r="AC608" s="41"/>
    </row>
    <row r="609" ht="15.75" customHeight="1">
      <c r="W609" s="41"/>
      <c r="X609" s="41"/>
      <c r="Y609" s="41"/>
      <c r="Z609" s="41"/>
      <c r="AA609" s="41"/>
      <c r="AB609" s="41"/>
      <c r="AC609" s="41"/>
    </row>
    <row r="610" ht="15.75" customHeight="1">
      <c r="W610" s="41"/>
      <c r="X610" s="41"/>
      <c r="Y610" s="41"/>
      <c r="Z610" s="41"/>
      <c r="AA610" s="41"/>
      <c r="AB610" s="41"/>
      <c r="AC610" s="41"/>
    </row>
    <row r="611" ht="15.75" customHeight="1">
      <c r="W611" s="41"/>
      <c r="X611" s="41"/>
      <c r="Y611" s="41"/>
      <c r="Z611" s="41"/>
      <c r="AA611" s="41"/>
      <c r="AB611" s="41"/>
      <c r="AC611" s="41"/>
    </row>
    <row r="612" ht="15.75" customHeight="1">
      <c r="W612" s="41"/>
      <c r="X612" s="41"/>
      <c r="Y612" s="41"/>
      <c r="Z612" s="41"/>
      <c r="AA612" s="41"/>
      <c r="AB612" s="41"/>
      <c r="AC612" s="41"/>
    </row>
    <row r="613" ht="15.75" customHeight="1">
      <c r="W613" s="41"/>
      <c r="X613" s="41"/>
      <c r="Y613" s="41"/>
      <c r="Z613" s="41"/>
      <c r="AA613" s="41"/>
      <c r="AB613" s="41"/>
      <c r="AC613" s="41"/>
    </row>
    <row r="614" ht="15.75" customHeight="1">
      <c r="W614" s="41"/>
      <c r="X614" s="41"/>
      <c r="Y614" s="41"/>
      <c r="Z614" s="41"/>
      <c r="AA614" s="41"/>
      <c r="AB614" s="41"/>
      <c r="AC614" s="41"/>
    </row>
    <row r="615" ht="15.75" customHeight="1">
      <c r="W615" s="41"/>
      <c r="X615" s="41"/>
      <c r="Y615" s="41"/>
      <c r="Z615" s="41"/>
      <c r="AA615" s="41"/>
      <c r="AB615" s="41"/>
      <c r="AC615" s="41"/>
    </row>
    <row r="616" ht="15.75" customHeight="1">
      <c r="W616" s="41"/>
      <c r="X616" s="41"/>
      <c r="Y616" s="41"/>
      <c r="Z616" s="41"/>
      <c r="AA616" s="41"/>
      <c r="AB616" s="41"/>
      <c r="AC616" s="41"/>
    </row>
    <row r="617" ht="15.75" customHeight="1">
      <c r="W617" s="41"/>
      <c r="X617" s="41"/>
      <c r="Y617" s="41"/>
      <c r="Z617" s="41"/>
      <c r="AA617" s="41"/>
      <c r="AB617" s="41"/>
      <c r="AC617" s="41"/>
    </row>
    <row r="618" ht="15.75" customHeight="1">
      <c r="W618" s="41"/>
      <c r="X618" s="41"/>
      <c r="Y618" s="41"/>
      <c r="Z618" s="41"/>
      <c r="AA618" s="41"/>
      <c r="AB618" s="41"/>
      <c r="AC618" s="41"/>
    </row>
    <row r="619" ht="15.75" customHeight="1">
      <c r="W619" s="41"/>
      <c r="X619" s="41"/>
      <c r="Y619" s="41"/>
      <c r="Z619" s="41"/>
      <c r="AA619" s="41"/>
      <c r="AB619" s="41"/>
      <c r="AC619" s="41"/>
    </row>
    <row r="620" ht="15.75" customHeight="1">
      <c r="W620" s="41"/>
      <c r="X620" s="41"/>
      <c r="Y620" s="41"/>
      <c r="Z620" s="41"/>
      <c r="AA620" s="41"/>
      <c r="AB620" s="41"/>
      <c r="AC620" s="41"/>
    </row>
    <row r="621" ht="15.75" customHeight="1">
      <c r="W621" s="41"/>
      <c r="X621" s="41"/>
      <c r="Y621" s="41"/>
      <c r="Z621" s="41"/>
      <c r="AA621" s="41"/>
      <c r="AB621" s="41"/>
      <c r="AC621" s="41"/>
    </row>
    <row r="622" ht="15.75" customHeight="1">
      <c r="W622" s="41"/>
      <c r="X622" s="41"/>
      <c r="Y622" s="41"/>
      <c r="Z622" s="41"/>
      <c r="AA622" s="41"/>
      <c r="AB622" s="41"/>
      <c r="AC622" s="41"/>
    </row>
    <row r="623" ht="15.75" customHeight="1">
      <c r="W623" s="41"/>
      <c r="X623" s="41"/>
      <c r="Y623" s="41"/>
      <c r="Z623" s="41"/>
      <c r="AA623" s="41"/>
      <c r="AB623" s="41"/>
      <c r="AC623" s="41"/>
    </row>
    <row r="624" ht="15.75" customHeight="1">
      <c r="W624" s="41"/>
      <c r="X624" s="41"/>
      <c r="Y624" s="41"/>
      <c r="Z624" s="41"/>
      <c r="AA624" s="41"/>
      <c r="AB624" s="41"/>
      <c r="AC624" s="41"/>
    </row>
    <row r="625" ht="15.75" customHeight="1">
      <c r="W625" s="41"/>
      <c r="X625" s="41"/>
      <c r="Y625" s="41"/>
      <c r="Z625" s="41"/>
      <c r="AA625" s="41"/>
      <c r="AB625" s="41"/>
      <c r="AC625" s="41"/>
    </row>
    <row r="626" ht="15.75" customHeight="1">
      <c r="W626" s="41"/>
      <c r="X626" s="41"/>
      <c r="Y626" s="41"/>
      <c r="Z626" s="41"/>
      <c r="AA626" s="41"/>
      <c r="AB626" s="41"/>
      <c r="AC626" s="41"/>
    </row>
    <row r="627" ht="15.75" customHeight="1">
      <c r="W627" s="41"/>
      <c r="X627" s="41"/>
      <c r="Y627" s="41"/>
      <c r="Z627" s="41"/>
      <c r="AA627" s="41"/>
      <c r="AB627" s="41"/>
      <c r="AC627" s="41"/>
    </row>
    <row r="628" ht="15.75" customHeight="1">
      <c r="W628" s="41"/>
      <c r="X628" s="41"/>
      <c r="Y628" s="41"/>
      <c r="Z628" s="41"/>
      <c r="AA628" s="41"/>
      <c r="AB628" s="41"/>
      <c r="AC628" s="41"/>
    </row>
    <row r="629" ht="15.75" customHeight="1">
      <c r="W629" s="41"/>
      <c r="X629" s="41"/>
      <c r="Y629" s="41"/>
      <c r="Z629" s="41"/>
      <c r="AA629" s="41"/>
      <c r="AB629" s="41"/>
      <c r="AC629" s="41"/>
    </row>
    <row r="630" ht="15.75" customHeight="1">
      <c r="W630" s="41"/>
      <c r="X630" s="41"/>
      <c r="Y630" s="41"/>
      <c r="Z630" s="41"/>
      <c r="AA630" s="41"/>
      <c r="AB630" s="41"/>
      <c r="AC630" s="41"/>
    </row>
    <row r="631" ht="15.75" customHeight="1">
      <c r="W631" s="41"/>
      <c r="X631" s="41"/>
      <c r="Y631" s="41"/>
      <c r="Z631" s="41"/>
      <c r="AA631" s="41"/>
      <c r="AB631" s="41"/>
      <c r="AC631" s="41"/>
    </row>
    <row r="632" ht="15.75" customHeight="1">
      <c r="W632" s="41"/>
      <c r="X632" s="41"/>
      <c r="Y632" s="41"/>
      <c r="Z632" s="41"/>
      <c r="AA632" s="41"/>
      <c r="AB632" s="41"/>
      <c r="AC632" s="41"/>
    </row>
    <row r="633" ht="15.75" customHeight="1">
      <c r="W633" s="41"/>
      <c r="X633" s="41"/>
      <c r="Y633" s="41"/>
      <c r="Z633" s="41"/>
      <c r="AA633" s="41"/>
      <c r="AB633" s="41"/>
      <c r="AC633" s="41"/>
    </row>
    <row r="634" ht="15.75" customHeight="1">
      <c r="W634" s="41"/>
      <c r="X634" s="41"/>
      <c r="Y634" s="41"/>
      <c r="Z634" s="41"/>
      <c r="AA634" s="41"/>
      <c r="AB634" s="41"/>
      <c r="AC634" s="41"/>
    </row>
    <row r="635" ht="15.75" customHeight="1">
      <c r="W635" s="41"/>
      <c r="X635" s="41"/>
      <c r="Y635" s="41"/>
      <c r="Z635" s="41"/>
      <c r="AA635" s="41"/>
      <c r="AB635" s="41"/>
      <c r="AC635" s="41"/>
    </row>
    <row r="636" ht="15.75" customHeight="1">
      <c r="W636" s="41"/>
      <c r="X636" s="41"/>
      <c r="Y636" s="41"/>
      <c r="Z636" s="41"/>
      <c r="AA636" s="41"/>
      <c r="AB636" s="41"/>
      <c r="AC636" s="41"/>
    </row>
    <row r="637" ht="15.75" customHeight="1">
      <c r="W637" s="41"/>
      <c r="X637" s="41"/>
      <c r="Y637" s="41"/>
      <c r="Z637" s="41"/>
      <c r="AA637" s="41"/>
      <c r="AB637" s="41"/>
      <c r="AC637" s="41"/>
    </row>
    <row r="638" ht="15.75" customHeight="1">
      <c r="W638" s="41"/>
      <c r="X638" s="41"/>
      <c r="Y638" s="41"/>
      <c r="Z638" s="41"/>
      <c r="AA638" s="41"/>
      <c r="AB638" s="41"/>
      <c r="AC638" s="41"/>
    </row>
    <row r="639" ht="15.75" customHeight="1">
      <c r="W639" s="41"/>
      <c r="X639" s="41"/>
      <c r="Y639" s="41"/>
      <c r="Z639" s="41"/>
      <c r="AA639" s="41"/>
      <c r="AB639" s="41"/>
      <c r="AC639" s="41"/>
    </row>
    <row r="640" ht="15.75" customHeight="1">
      <c r="W640" s="41"/>
      <c r="X640" s="41"/>
      <c r="Y640" s="41"/>
      <c r="Z640" s="41"/>
      <c r="AA640" s="41"/>
      <c r="AB640" s="41"/>
      <c r="AC640" s="41"/>
    </row>
    <row r="641" ht="15.75" customHeight="1">
      <c r="W641" s="41"/>
      <c r="X641" s="41"/>
      <c r="Y641" s="41"/>
      <c r="Z641" s="41"/>
      <c r="AA641" s="41"/>
      <c r="AB641" s="41"/>
      <c r="AC641" s="41"/>
    </row>
    <row r="642" ht="15.75" customHeight="1">
      <c r="W642" s="41"/>
      <c r="X642" s="41"/>
      <c r="Y642" s="41"/>
      <c r="Z642" s="41"/>
      <c r="AA642" s="41"/>
      <c r="AB642" s="41"/>
      <c r="AC642" s="41"/>
    </row>
    <row r="643" ht="15.75" customHeight="1">
      <c r="W643" s="41"/>
      <c r="X643" s="41"/>
      <c r="Y643" s="41"/>
      <c r="Z643" s="41"/>
      <c r="AA643" s="41"/>
      <c r="AB643" s="41"/>
      <c r="AC643" s="41"/>
    </row>
    <row r="644" ht="15.75" customHeight="1">
      <c r="W644" s="41"/>
      <c r="X644" s="41"/>
      <c r="Y644" s="41"/>
      <c r="Z644" s="41"/>
      <c r="AA644" s="41"/>
      <c r="AB644" s="41"/>
      <c r="AC644" s="41"/>
    </row>
    <row r="645" ht="15.75" customHeight="1">
      <c r="W645" s="41"/>
      <c r="X645" s="41"/>
      <c r="Y645" s="41"/>
      <c r="Z645" s="41"/>
      <c r="AA645" s="41"/>
      <c r="AB645" s="41"/>
      <c r="AC645" s="41"/>
    </row>
    <row r="646" ht="15.75" customHeight="1">
      <c r="W646" s="41"/>
      <c r="X646" s="41"/>
      <c r="Y646" s="41"/>
      <c r="Z646" s="41"/>
      <c r="AA646" s="41"/>
      <c r="AB646" s="41"/>
      <c r="AC646" s="41"/>
    </row>
    <row r="647" ht="15.75" customHeight="1">
      <c r="W647" s="41"/>
      <c r="X647" s="41"/>
      <c r="Y647" s="41"/>
      <c r="Z647" s="41"/>
      <c r="AA647" s="41"/>
      <c r="AB647" s="41"/>
      <c r="AC647" s="41"/>
    </row>
    <row r="648" ht="15.75" customHeight="1">
      <c r="W648" s="41"/>
      <c r="X648" s="41"/>
      <c r="Y648" s="41"/>
      <c r="Z648" s="41"/>
      <c r="AA648" s="41"/>
      <c r="AB648" s="41"/>
      <c r="AC648" s="41"/>
    </row>
    <row r="649" ht="15.75" customHeight="1">
      <c r="W649" s="41"/>
      <c r="X649" s="41"/>
      <c r="Y649" s="41"/>
      <c r="Z649" s="41"/>
      <c r="AA649" s="41"/>
      <c r="AB649" s="41"/>
      <c r="AC649" s="41"/>
    </row>
    <row r="650" ht="15.75" customHeight="1">
      <c r="W650" s="41"/>
      <c r="X650" s="41"/>
      <c r="Y650" s="41"/>
      <c r="Z650" s="41"/>
      <c r="AA650" s="41"/>
      <c r="AB650" s="41"/>
      <c r="AC650" s="41"/>
    </row>
    <row r="651" ht="15.75" customHeight="1">
      <c r="W651" s="41"/>
      <c r="X651" s="41"/>
      <c r="Y651" s="41"/>
      <c r="Z651" s="41"/>
      <c r="AA651" s="41"/>
      <c r="AB651" s="41"/>
      <c r="AC651" s="41"/>
    </row>
    <row r="652" ht="15.75" customHeight="1">
      <c r="W652" s="41"/>
      <c r="X652" s="41"/>
      <c r="Y652" s="41"/>
      <c r="Z652" s="41"/>
      <c r="AA652" s="41"/>
      <c r="AB652" s="41"/>
      <c r="AC652" s="41"/>
    </row>
    <row r="653" ht="15.75" customHeight="1">
      <c r="W653" s="41"/>
      <c r="X653" s="41"/>
      <c r="Y653" s="41"/>
      <c r="Z653" s="41"/>
      <c r="AA653" s="41"/>
      <c r="AB653" s="41"/>
      <c r="AC653" s="41"/>
    </row>
    <row r="654" ht="15.75" customHeight="1">
      <c r="W654" s="41"/>
      <c r="X654" s="41"/>
      <c r="Y654" s="41"/>
      <c r="Z654" s="41"/>
      <c r="AA654" s="41"/>
      <c r="AB654" s="41"/>
      <c r="AC654" s="41"/>
    </row>
    <row r="655" ht="15.75" customHeight="1">
      <c r="W655" s="41"/>
      <c r="X655" s="41"/>
      <c r="Y655" s="41"/>
      <c r="Z655" s="41"/>
      <c r="AA655" s="41"/>
      <c r="AB655" s="41"/>
      <c r="AC655" s="41"/>
    </row>
    <row r="656" ht="15.75" customHeight="1">
      <c r="W656" s="41"/>
      <c r="X656" s="41"/>
      <c r="Y656" s="41"/>
      <c r="Z656" s="41"/>
      <c r="AA656" s="41"/>
      <c r="AB656" s="41"/>
      <c r="AC656" s="41"/>
    </row>
    <row r="657" ht="15.75" customHeight="1">
      <c r="W657" s="41"/>
      <c r="X657" s="41"/>
      <c r="Y657" s="41"/>
      <c r="Z657" s="41"/>
      <c r="AA657" s="41"/>
      <c r="AB657" s="41"/>
      <c r="AC657" s="41"/>
    </row>
    <row r="658" ht="15.75" customHeight="1">
      <c r="W658" s="41"/>
      <c r="X658" s="41"/>
      <c r="Y658" s="41"/>
      <c r="Z658" s="41"/>
      <c r="AA658" s="41"/>
      <c r="AB658" s="41"/>
      <c r="AC658" s="41"/>
    </row>
    <row r="659" ht="15.75" customHeight="1">
      <c r="W659" s="41"/>
      <c r="X659" s="41"/>
      <c r="Y659" s="41"/>
      <c r="Z659" s="41"/>
      <c r="AA659" s="41"/>
      <c r="AB659" s="41"/>
      <c r="AC659" s="41"/>
    </row>
    <row r="660" ht="15.75" customHeight="1">
      <c r="W660" s="41"/>
      <c r="X660" s="41"/>
      <c r="Y660" s="41"/>
      <c r="Z660" s="41"/>
      <c r="AA660" s="41"/>
      <c r="AB660" s="41"/>
      <c r="AC660" s="41"/>
    </row>
    <row r="661" ht="15.75" customHeight="1">
      <c r="W661" s="41"/>
      <c r="X661" s="41"/>
      <c r="Y661" s="41"/>
      <c r="Z661" s="41"/>
      <c r="AA661" s="41"/>
      <c r="AB661" s="41"/>
      <c r="AC661" s="41"/>
    </row>
    <row r="662" ht="15.75" customHeight="1">
      <c r="W662" s="41"/>
      <c r="X662" s="41"/>
      <c r="Y662" s="41"/>
      <c r="Z662" s="41"/>
      <c r="AA662" s="41"/>
      <c r="AB662" s="41"/>
      <c r="AC662" s="41"/>
    </row>
    <row r="663" ht="15.75" customHeight="1">
      <c r="W663" s="41"/>
      <c r="X663" s="41"/>
      <c r="Y663" s="41"/>
      <c r="Z663" s="41"/>
      <c r="AA663" s="41"/>
      <c r="AB663" s="41"/>
      <c r="AC663" s="41"/>
    </row>
    <row r="664" ht="15.75" customHeight="1">
      <c r="W664" s="41"/>
      <c r="X664" s="41"/>
      <c r="Y664" s="41"/>
      <c r="Z664" s="41"/>
      <c r="AA664" s="41"/>
      <c r="AB664" s="41"/>
      <c r="AC664" s="41"/>
    </row>
    <row r="665" ht="15.75" customHeight="1">
      <c r="W665" s="41"/>
      <c r="X665" s="41"/>
      <c r="Y665" s="41"/>
      <c r="Z665" s="41"/>
      <c r="AA665" s="41"/>
      <c r="AB665" s="41"/>
      <c r="AC665" s="41"/>
    </row>
    <row r="666" ht="15.75" customHeight="1">
      <c r="W666" s="41"/>
      <c r="X666" s="41"/>
      <c r="Y666" s="41"/>
      <c r="Z666" s="41"/>
      <c r="AA666" s="41"/>
      <c r="AB666" s="41"/>
      <c r="AC666" s="41"/>
    </row>
    <row r="667" ht="15.75" customHeight="1">
      <c r="W667" s="41"/>
      <c r="X667" s="41"/>
      <c r="Y667" s="41"/>
      <c r="Z667" s="41"/>
      <c r="AA667" s="41"/>
      <c r="AB667" s="41"/>
      <c r="AC667" s="41"/>
    </row>
    <row r="668" ht="15.75" customHeight="1">
      <c r="W668" s="41"/>
      <c r="X668" s="41"/>
      <c r="Y668" s="41"/>
      <c r="Z668" s="41"/>
      <c r="AA668" s="41"/>
      <c r="AB668" s="41"/>
      <c r="AC668" s="41"/>
    </row>
    <row r="669" ht="15.75" customHeight="1">
      <c r="W669" s="41"/>
      <c r="X669" s="41"/>
      <c r="Y669" s="41"/>
      <c r="Z669" s="41"/>
      <c r="AA669" s="41"/>
      <c r="AB669" s="41"/>
      <c r="AC669" s="41"/>
    </row>
    <row r="670" ht="15.75" customHeight="1">
      <c r="W670" s="41"/>
      <c r="X670" s="41"/>
      <c r="Y670" s="41"/>
      <c r="Z670" s="41"/>
      <c r="AA670" s="41"/>
      <c r="AB670" s="41"/>
      <c r="AC670" s="41"/>
    </row>
    <row r="671" ht="15.75" customHeight="1">
      <c r="W671" s="41"/>
      <c r="X671" s="41"/>
      <c r="Y671" s="41"/>
      <c r="Z671" s="41"/>
      <c r="AA671" s="41"/>
      <c r="AB671" s="41"/>
      <c r="AC671" s="41"/>
    </row>
    <row r="672" ht="15.75" customHeight="1">
      <c r="W672" s="41"/>
      <c r="X672" s="41"/>
      <c r="Y672" s="41"/>
      <c r="Z672" s="41"/>
      <c r="AA672" s="41"/>
      <c r="AB672" s="41"/>
      <c r="AC672" s="41"/>
    </row>
    <row r="673" ht="15.75" customHeight="1">
      <c r="W673" s="41"/>
      <c r="X673" s="41"/>
      <c r="Y673" s="41"/>
      <c r="Z673" s="41"/>
      <c r="AA673" s="41"/>
      <c r="AB673" s="41"/>
      <c r="AC673" s="41"/>
    </row>
    <row r="674" ht="15.75" customHeight="1">
      <c r="W674" s="41"/>
      <c r="X674" s="41"/>
      <c r="Y674" s="41"/>
      <c r="Z674" s="41"/>
      <c r="AA674" s="41"/>
      <c r="AB674" s="41"/>
      <c r="AC674" s="41"/>
    </row>
    <row r="675" ht="15.75" customHeight="1">
      <c r="W675" s="41"/>
      <c r="X675" s="41"/>
      <c r="Y675" s="41"/>
      <c r="Z675" s="41"/>
      <c r="AA675" s="41"/>
      <c r="AB675" s="41"/>
      <c r="AC675" s="41"/>
    </row>
    <row r="676" ht="15.75" customHeight="1">
      <c r="W676" s="41"/>
      <c r="X676" s="41"/>
      <c r="Y676" s="41"/>
      <c r="Z676" s="41"/>
      <c r="AA676" s="41"/>
      <c r="AB676" s="41"/>
      <c r="AC676" s="41"/>
    </row>
    <row r="677" ht="15.75" customHeight="1">
      <c r="W677" s="41"/>
      <c r="X677" s="41"/>
      <c r="Y677" s="41"/>
      <c r="Z677" s="41"/>
      <c r="AA677" s="41"/>
      <c r="AB677" s="41"/>
      <c r="AC677" s="41"/>
    </row>
    <row r="678" ht="15.75" customHeight="1">
      <c r="W678" s="41"/>
      <c r="X678" s="41"/>
      <c r="Y678" s="41"/>
      <c r="Z678" s="41"/>
      <c r="AA678" s="41"/>
      <c r="AB678" s="41"/>
      <c r="AC678" s="41"/>
    </row>
    <row r="679" ht="15.75" customHeight="1">
      <c r="W679" s="41"/>
      <c r="X679" s="41"/>
      <c r="Y679" s="41"/>
      <c r="Z679" s="41"/>
      <c r="AA679" s="41"/>
      <c r="AB679" s="41"/>
      <c r="AC679" s="41"/>
    </row>
    <row r="680" ht="15.75" customHeight="1">
      <c r="W680" s="41"/>
      <c r="X680" s="41"/>
      <c r="Y680" s="41"/>
      <c r="Z680" s="41"/>
      <c r="AA680" s="41"/>
      <c r="AB680" s="41"/>
      <c r="AC680" s="41"/>
    </row>
    <row r="681" ht="15.75" customHeight="1">
      <c r="W681" s="41"/>
      <c r="X681" s="41"/>
      <c r="Y681" s="41"/>
      <c r="Z681" s="41"/>
      <c r="AA681" s="41"/>
      <c r="AB681" s="41"/>
      <c r="AC681" s="41"/>
    </row>
    <row r="682" ht="15.75" customHeight="1">
      <c r="W682" s="41"/>
      <c r="X682" s="41"/>
      <c r="Y682" s="41"/>
      <c r="Z682" s="41"/>
      <c r="AA682" s="41"/>
      <c r="AB682" s="41"/>
      <c r="AC682" s="41"/>
    </row>
    <row r="683" ht="15.75" customHeight="1">
      <c r="W683" s="41"/>
      <c r="X683" s="41"/>
      <c r="Y683" s="41"/>
      <c r="Z683" s="41"/>
      <c r="AA683" s="41"/>
      <c r="AB683" s="41"/>
      <c r="AC683" s="41"/>
    </row>
    <row r="684" ht="15.75" customHeight="1">
      <c r="W684" s="41"/>
      <c r="X684" s="41"/>
      <c r="Y684" s="41"/>
      <c r="Z684" s="41"/>
      <c r="AA684" s="41"/>
      <c r="AB684" s="41"/>
      <c r="AC684" s="41"/>
    </row>
    <row r="685" ht="15.75" customHeight="1">
      <c r="W685" s="41"/>
      <c r="X685" s="41"/>
      <c r="Y685" s="41"/>
      <c r="Z685" s="41"/>
      <c r="AA685" s="41"/>
      <c r="AB685" s="41"/>
      <c r="AC685" s="41"/>
    </row>
    <row r="686" ht="15.75" customHeight="1">
      <c r="W686" s="41"/>
      <c r="X686" s="41"/>
      <c r="Y686" s="41"/>
      <c r="Z686" s="41"/>
      <c r="AA686" s="41"/>
      <c r="AB686" s="41"/>
      <c r="AC686" s="41"/>
    </row>
    <row r="687" ht="15.75" customHeight="1">
      <c r="W687" s="41"/>
      <c r="X687" s="41"/>
      <c r="Y687" s="41"/>
      <c r="Z687" s="41"/>
      <c r="AA687" s="41"/>
      <c r="AB687" s="41"/>
      <c r="AC687" s="41"/>
    </row>
    <row r="688" ht="15.75" customHeight="1">
      <c r="W688" s="41"/>
      <c r="X688" s="41"/>
      <c r="Y688" s="41"/>
      <c r="Z688" s="41"/>
      <c r="AA688" s="41"/>
      <c r="AB688" s="41"/>
      <c r="AC688" s="41"/>
    </row>
    <row r="689" ht="15.75" customHeight="1">
      <c r="W689" s="41"/>
      <c r="X689" s="41"/>
      <c r="Y689" s="41"/>
      <c r="Z689" s="41"/>
      <c r="AA689" s="41"/>
      <c r="AB689" s="41"/>
      <c r="AC689" s="41"/>
    </row>
    <row r="690" ht="15.75" customHeight="1">
      <c r="W690" s="41"/>
      <c r="X690" s="41"/>
      <c r="Y690" s="41"/>
      <c r="Z690" s="41"/>
      <c r="AA690" s="41"/>
      <c r="AB690" s="41"/>
      <c r="AC690" s="41"/>
    </row>
    <row r="691" ht="15.75" customHeight="1">
      <c r="W691" s="41"/>
      <c r="X691" s="41"/>
      <c r="Y691" s="41"/>
      <c r="Z691" s="41"/>
      <c r="AA691" s="41"/>
      <c r="AB691" s="41"/>
      <c r="AC691" s="41"/>
    </row>
    <row r="692" ht="15.75" customHeight="1">
      <c r="W692" s="41"/>
      <c r="X692" s="41"/>
      <c r="Y692" s="41"/>
      <c r="Z692" s="41"/>
      <c r="AA692" s="41"/>
      <c r="AB692" s="41"/>
      <c r="AC692" s="41"/>
    </row>
    <row r="693" ht="15.75" customHeight="1">
      <c r="W693" s="41"/>
      <c r="X693" s="41"/>
      <c r="Y693" s="41"/>
      <c r="Z693" s="41"/>
      <c r="AA693" s="41"/>
      <c r="AB693" s="41"/>
      <c r="AC693" s="41"/>
    </row>
    <row r="694" ht="15.75" customHeight="1">
      <c r="W694" s="41"/>
      <c r="X694" s="41"/>
      <c r="Y694" s="41"/>
      <c r="Z694" s="41"/>
      <c r="AA694" s="41"/>
      <c r="AB694" s="41"/>
      <c r="AC694" s="41"/>
    </row>
    <row r="695" ht="15.75" customHeight="1">
      <c r="W695" s="41"/>
      <c r="X695" s="41"/>
      <c r="Y695" s="41"/>
      <c r="Z695" s="41"/>
      <c r="AA695" s="41"/>
      <c r="AB695" s="41"/>
      <c r="AC695" s="41"/>
    </row>
    <row r="696" ht="15.75" customHeight="1">
      <c r="W696" s="41"/>
      <c r="X696" s="41"/>
      <c r="Y696" s="41"/>
      <c r="Z696" s="41"/>
      <c r="AA696" s="41"/>
      <c r="AB696" s="41"/>
      <c r="AC696" s="41"/>
    </row>
    <row r="697" ht="15.75" customHeight="1">
      <c r="W697" s="41"/>
      <c r="X697" s="41"/>
      <c r="Y697" s="41"/>
      <c r="Z697" s="41"/>
      <c r="AA697" s="41"/>
      <c r="AB697" s="41"/>
      <c r="AC697" s="41"/>
    </row>
    <row r="698" ht="15.75" customHeight="1">
      <c r="W698" s="41"/>
      <c r="X698" s="41"/>
      <c r="Y698" s="41"/>
      <c r="Z698" s="41"/>
      <c r="AA698" s="41"/>
      <c r="AB698" s="41"/>
      <c r="AC698" s="41"/>
    </row>
    <row r="699" ht="15.75" customHeight="1">
      <c r="W699" s="41"/>
      <c r="X699" s="41"/>
      <c r="Y699" s="41"/>
      <c r="Z699" s="41"/>
      <c r="AA699" s="41"/>
      <c r="AB699" s="41"/>
      <c r="AC699" s="41"/>
    </row>
    <row r="700" ht="15.75" customHeight="1">
      <c r="W700" s="41"/>
      <c r="X700" s="41"/>
      <c r="Y700" s="41"/>
      <c r="Z700" s="41"/>
      <c r="AA700" s="41"/>
      <c r="AB700" s="41"/>
      <c r="AC700" s="41"/>
    </row>
    <row r="701" ht="15.75" customHeight="1">
      <c r="W701" s="41"/>
      <c r="X701" s="41"/>
      <c r="Y701" s="41"/>
      <c r="Z701" s="41"/>
      <c r="AA701" s="41"/>
      <c r="AB701" s="41"/>
      <c r="AC701" s="41"/>
    </row>
    <row r="702" ht="15.75" customHeight="1">
      <c r="W702" s="41"/>
      <c r="X702" s="41"/>
      <c r="Y702" s="41"/>
      <c r="Z702" s="41"/>
      <c r="AA702" s="41"/>
      <c r="AB702" s="41"/>
      <c r="AC702" s="41"/>
    </row>
    <row r="703" ht="15.75" customHeight="1">
      <c r="W703" s="41"/>
      <c r="X703" s="41"/>
      <c r="Y703" s="41"/>
      <c r="Z703" s="41"/>
      <c r="AA703" s="41"/>
      <c r="AB703" s="41"/>
      <c r="AC703" s="41"/>
    </row>
    <row r="704" ht="15.75" customHeight="1">
      <c r="W704" s="41"/>
      <c r="X704" s="41"/>
      <c r="Y704" s="41"/>
      <c r="Z704" s="41"/>
      <c r="AA704" s="41"/>
      <c r="AB704" s="41"/>
      <c r="AC704" s="41"/>
    </row>
    <row r="705" ht="15.75" customHeight="1">
      <c r="W705" s="41"/>
      <c r="X705" s="41"/>
      <c r="Y705" s="41"/>
      <c r="Z705" s="41"/>
      <c r="AA705" s="41"/>
      <c r="AB705" s="41"/>
      <c r="AC705" s="41"/>
    </row>
    <row r="706" ht="15.75" customHeight="1">
      <c r="W706" s="41"/>
      <c r="X706" s="41"/>
      <c r="Y706" s="41"/>
      <c r="Z706" s="41"/>
      <c r="AA706" s="41"/>
      <c r="AB706" s="41"/>
      <c r="AC706" s="41"/>
    </row>
    <row r="707" ht="15.75" customHeight="1">
      <c r="W707" s="41"/>
      <c r="X707" s="41"/>
      <c r="Y707" s="41"/>
      <c r="Z707" s="41"/>
      <c r="AA707" s="41"/>
      <c r="AB707" s="41"/>
      <c r="AC707" s="41"/>
    </row>
    <row r="708" ht="15.75" customHeight="1">
      <c r="W708" s="41"/>
      <c r="X708" s="41"/>
      <c r="Y708" s="41"/>
      <c r="Z708" s="41"/>
      <c r="AA708" s="41"/>
      <c r="AB708" s="41"/>
      <c r="AC708" s="41"/>
    </row>
    <row r="709" ht="15.75" customHeight="1">
      <c r="W709" s="41"/>
      <c r="X709" s="41"/>
      <c r="Y709" s="41"/>
      <c r="Z709" s="41"/>
      <c r="AA709" s="41"/>
      <c r="AB709" s="41"/>
      <c r="AC709" s="41"/>
    </row>
    <row r="710" ht="15.75" customHeight="1">
      <c r="W710" s="41"/>
      <c r="X710" s="41"/>
      <c r="Y710" s="41"/>
      <c r="Z710" s="41"/>
      <c r="AA710" s="41"/>
      <c r="AB710" s="41"/>
      <c r="AC710" s="41"/>
    </row>
    <row r="711" ht="15.75" customHeight="1">
      <c r="W711" s="41"/>
      <c r="X711" s="41"/>
      <c r="Y711" s="41"/>
      <c r="Z711" s="41"/>
      <c r="AA711" s="41"/>
      <c r="AB711" s="41"/>
      <c r="AC711" s="41"/>
    </row>
    <row r="712" ht="15.75" customHeight="1">
      <c r="W712" s="41"/>
      <c r="X712" s="41"/>
      <c r="Y712" s="41"/>
      <c r="Z712" s="41"/>
      <c r="AA712" s="41"/>
      <c r="AB712" s="41"/>
      <c r="AC712" s="41"/>
    </row>
    <row r="713" ht="15.75" customHeight="1">
      <c r="W713" s="41"/>
      <c r="X713" s="41"/>
      <c r="Y713" s="41"/>
      <c r="Z713" s="41"/>
      <c r="AA713" s="41"/>
      <c r="AB713" s="41"/>
      <c r="AC713" s="41"/>
    </row>
    <row r="714" ht="15.75" customHeight="1">
      <c r="W714" s="41"/>
      <c r="X714" s="41"/>
      <c r="Y714" s="41"/>
      <c r="Z714" s="41"/>
      <c r="AA714" s="41"/>
      <c r="AB714" s="41"/>
      <c r="AC714" s="41"/>
    </row>
    <row r="715" ht="15.75" customHeight="1">
      <c r="W715" s="41"/>
      <c r="X715" s="41"/>
      <c r="Y715" s="41"/>
      <c r="Z715" s="41"/>
      <c r="AA715" s="41"/>
      <c r="AB715" s="41"/>
      <c r="AC715" s="41"/>
    </row>
    <row r="716" ht="15.75" customHeight="1">
      <c r="W716" s="41"/>
      <c r="X716" s="41"/>
      <c r="Y716" s="41"/>
      <c r="Z716" s="41"/>
      <c r="AA716" s="41"/>
      <c r="AB716" s="41"/>
      <c r="AC716" s="41"/>
    </row>
    <row r="717" ht="15.75" customHeight="1">
      <c r="W717" s="41"/>
      <c r="X717" s="41"/>
      <c r="Y717" s="41"/>
      <c r="Z717" s="41"/>
      <c r="AA717" s="41"/>
      <c r="AB717" s="41"/>
      <c r="AC717" s="41"/>
    </row>
    <row r="718" ht="15.75" customHeight="1">
      <c r="W718" s="41"/>
      <c r="X718" s="41"/>
      <c r="Y718" s="41"/>
      <c r="Z718" s="41"/>
      <c r="AA718" s="41"/>
      <c r="AB718" s="41"/>
      <c r="AC718" s="41"/>
    </row>
    <row r="719" ht="15.75" customHeight="1">
      <c r="W719" s="41"/>
      <c r="X719" s="41"/>
      <c r="Y719" s="41"/>
      <c r="Z719" s="41"/>
      <c r="AA719" s="41"/>
      <c r="AB719" s="41"/>
      <c r="AC719" s="41"/>
    </row>
    <row r="720" ht="15.75" customHeight="1">
      <c r="W720" s="41"/>
      <c r="X720" s="41"/>
      <c r="Y720" s="41"/>
      <c r="Z720" s="41"/>
      <c r="AA720" s="41"/>
      <c r="AB720" s="41"/>
      <c r="AC720" s="41"/>
    </row>
    <row r="721" ht="15.75" customHeight="1">
      <c r="W721" s="41"/>
      <c r="X721" s="41"/>
      <c r="Y721" s="41"/>
      <c r="Z721" s="41"/>
      <c r="AA721" s="41"/>
      <c r="AB721" s="41"/>
      <c r="AC721" s="41"/>
    </row>
    <row r="722" ht="15.75" customHeight="1">
      <c r="W722" s="41"/>
      <c r="X722" s="41"/>
      <c r="Y722" s="41"/>
      <c r="Z722" s="41"/>
      <c r="AA722" s="41"/>
      <c r="AB722" s="41"/>
      <c r="AC722" s="41"/>
    </row>
    <row r="723" ht="15.75" customHeight="1">
      <c r="W723" s="41"/>
      <c r="X723" s="41"/>
      <c r="Y723" s="41"/>
      <c r="Z723" s="41"/>
      <c r="AA723" s="41"/>
      <c r="AB723" s="41"/>
      <c r="AC723" s="41"/>
    </row>
    <row r="724" ht="15.75" customHeight="1">
      <c r="W724" s="41"/>
      <c r="X724" s="41"/>
      <c r="Y724" s="41"/>
      <c r="Z724" s="41"/>
      <c r="AA724" s="41"/>
      <c r="AB724" s="41"/>
      <c r="AC724" s="41"/>
    </row>
    <row r="725" ht="15.75" customHeight="1">
      <c r="W725" s="41"/>
      <c r="X725" s="41"/>
      <c r="Y725" s="41"/>
      <c r="Z725" s="41"/>
      <c r="AA725" s="41"/>
      <c r="AB725" s="41"/>
      <c r="AC725" s="41"/>
    </row>
    <row r="726" ht="15.75" customHeight="1">
      <c r="W726" s="41"/>
      <c r="X726" s="41"/>
      <c r="Y726" s="41"/>
      <c r="Z726" s="41"/>
      <c r="AA726" s="41"/>
      <c r="AB726" s="41"/>
      <c r="AC726" s="41"/>
    </row>
    <row r="727" ht="15.75" customHeight="1">
      <c r="W727" s="41"/>
      <c r="X727" s="41"/>
      <c r="Y727" s="41"/>
      <c r="Z727" s="41"/>
      <c r="AA727" s="41"/>
      <c r="AB727" s="41"/>
      <c r="AC727" s="41"/>
    </row>
    <row r="728" ht="15.75" customHeight="1">
      <c r="W728" s="41"/>
      <c r="X728" s="41"/>
      <c r="Y728" s="41"/>
      <c r="Z728" s="41"/>
      <c r="AA728" s="41"/>
      <c r="AB728" s="41"/>
      <c r="AC728" s="41"/>
    </row>
    <row r="729" ht="15.75" customHeight="1">
      <c r="W729" s="41"/>
      <c r="X729" s="41"/>
      <c r="Y729" s="41"/>
      <c r="Z729" s="41"/>
      <c r="AA729" s="41"/>
      <c r="AB729" s="41"/>
      <c r="AC729" s="41"/>
    </row>
    <row r="730" ht="15.75" customHeight="1">
      <c r="W730" s="41"/>
      <c r="X730" s="41"/>
      <c r="Y730" s="41"/>
      <c r="Z730" s="41"/>
      <c r="AA730" s="41"/>
      <c r="AB730" s="41"/>
      <c r="AC730" s="41"/>
    </row>
    <row r="731" ht="15.75" customHeight="1">
      <c r="W731" s="41"/>
      <c r="X731" s="41"/>
      <c r="Y731" s="41"/>
      <c r="Z731" s="41"/>
      <c r="AA731" s="41"/>
      <c r="AB731" s="41"/>
      <c r="AC731" s="41"/>
    </row>
    <row r="732" ht="15.75" customHeight="1">
      <c r="W732" s="41"/>
      <c r="X732" s="41"/>
      <c r="Y732" s="41"/>
      <c r="Z732" s="41"/>
      <c r="AA732" s="41"/>
      <c r="AB732" s="41"/>
      <c r="AC732" s="41"/>
    </row>
    <row r="733" ht="15.75" customHeight="1">
      <c r="W733" s="41"/>
      <c r="X733" s="41"/>
      <c r="Y733" s="41"/>
      <c r="Z733" s="41"/>
      <c r="AA733" s="41"/>
      <c r="AB733" s="41"/>
      <c r="AC733" s="41"/>
    </row>
    <row r="734" ht="15.75" customHeight="1">
      <c r="W734" s="41"/>
      <c r="X734" s="41"/>
      <c r="Y734" s="41"/>
      <c r="Z734" s="41"/>
      <c r="AA734" s="41"/>
      <c r="AB734" s="41"/>
      <c r="AC734" s="41"/>
    </row>
    <row r="735" ht="15.75" customHeight="1">
      <c r="W735" s="41"/>
      <c r="X735" s="41"/>
      <c r="Y735" s="41"/>
      <c r="Z735" s="41"/>
      <c r="AA735" s="41"/>
      <c r="AB735" s="41"/>
      <c r="AC735" s="41"/>
    </row>
    <row r="736" ht="15.75" customHeight="1">
      <c r="W736" s="41"/>
      <c r="X736" s="41"/>
      <c r="Y736" s="41"/>
      <c r="Z736" s="41"/>
      <c r="AA736" s="41"/>
      <c r="AB736" s="41"/>
      <c r="AC736" s="41"/>
    </row>
    <row r="737" ht="15.75" customHeight="1">
      <c r="W737" s="41"/>
      <c r="X737" s="41"/>
      <c r="Y737" s="41"/>
      <c r="Z737" s="41"/>
      <c r="AA737" s="41"/>
      <c r="AB737" s="41"/>
      <c r="AC737" s="41"/>
    </row>
    <row r="738" ht="15.75" customHeight="1">
      <c r="W738" s="41"/>
      <c r="X738" s="41"/>
      <c r="Y738" s="41"/>
      <c r="Z738" s="41"/>
      <c r="AA738" s="41"/>
      <c r="AB738" s="41"/>
      <c r="AC738" s="41"/>
    </row>
    <row r="739" ht="15.75" customHeight="1">
      <c r="W739" s="41"/>
      <c r="X739" s="41"/>
      <c r="Y739" s="41"/>
      <c r="Z739" s="41"/>
      <c r="AA739" s="41"/>
      <c r="AB739" s="41"/>
      <c r="AC739" s="41"/>
    </row>
    <row r="740" ht="15.75" customHeight="1">
      <c r="W740" s="41"/>
      <c r="X740" s="41"/>
      <c r="Y740" s="41"/>
      <c r="Z740" s="41"/>
      <c r="AA740" s="41"/>
      <c r="AB740" s="41"/>
      <c r="AC740" s="41"/>
    </row>
    <row r="741" ht="15.75" customHeight="1">
      <c r="W741" s="41"/>
      <c r="X741" s="41"/>
      <c r="Y741" s="41"/>
      <c r="Z741" s="41"/>
      <c r="AA741" s="41"/>
      <c r="AB741" s="41"/>
      <c r="AC741" s="41"/>
    </row>
    <row r="742" ht="15.75" customHeight="1">
      <c r="W742" s="41"/>
      <c r="X742" s="41"/>
      <c r="Y742" s="41"/>
      <c r="Z742" s="41"/>
      <c r="AA742" s="41"/>
      <c r="AB742" s="41"/>
      <c r="AC742" s="41"/>
    </row>
    <row r="743" ht="15.75" customHeight="1">
      <c r="W743" s="41"/>
      <c r="X743" s="41"/>
      <c r="Y743" s="41"/>
      <c r="Z743" s="41"/>
      <c r="AA743" s="41"/>
      <c r="AB743" s="41"/>
      <c r="AC743" s="41"/>
    </row>
    <row r="744" ht="15.75" customHeight="1">
      <c r="W744" s="41"/>
      <c r="X744" s="41"/>
      <c r="Y744" s="41"/>
      <c r="Z744" s="41"/>
      <c r="AA744" s="41"/>
      <c r="AB744" s="41"/>
      <c r="AC744" s="41"/>
    </row>
    <row r="745" ht="15.75" customHeight="1">
      <c r="W745" s="41"/>
      <c r="X745" s="41"/>
      <c r="Y745" s="41"/>
      <c r="Z745" s="41"/>
      <c r="AA745" s="41"/>
      <c r="AB745" s="41"/>
      <c r="AC745" s="41"/>
    </row>
    <row r="746" ht="15.75" customHeight="1">
      <c r="W746" s="41"/>
      <c r="X746" s="41"/>
      <c r="Y746" s="41"/>
      <c r="Z746" s="41"/>
      <c r="AA746" s="41"/>
      <c r="AB746" s="41"/>
      <c r="AC746" s="41"/>
    </row>
    <row r="747" ht="15.75" customHeight="1">
      <c r="W747" s="41"/>
      <c r="X747" s="41"/>
      <c r="Y747" s="41"/>
      <c r="Z747" s="41"/>
      <c r="AA747" s="41"/>
      <c r="AB747" s="41"/>
      <c r="AC747" s="41"/>
    </row>
    <row r="748" ht="15.75" customHeight="1">
      <c r="W748" s="41"/>
      <c r="X748" s="41"/>
      <c r="Y748" s="41"/>
      <c r="Z748" s="41"/>
      <c r="AA748" s="41"/>
      <c r="AB748" s="41"/>
      <c r="AC748" s="41"/>
    </row>
    <row r="749" ht="15.75" customHeight="1">
      <c r="W749" s="41"/>
      <c r="X749" s="41"/>
      <c r="Y749" s="41"/>
      <c r="Z749" s="41"/>
      <c r="AA749" s="41"/>
      <c r="AB749" s="41"/>
      <c r="AC749" s="41"/>
    </row>
    <row r="750" ht="15.75" customHeight="1">
      <c r="W750" s="41"/>
      <c r="X750" s="41"/>
      <c r="Y750" s="41"/>
      <c r="Z750" s="41"/>
      <c r="AA750" s="41"/>
      <c r="AB750" s="41"/>
      <c r="AC750" s="41"/>
    </row>
    <row r="751" ht="15.75" customHeight="1">
      <c r="W751" s="41"/>
      <c r="X751" s="41"/>
      <c r="Y751" s="41"/>
      <c r="Z751" s="41"/>
      <c r="AA751" s="41"/>
      <c r="AB751" s="41"/>
      <c r="AC751" s="41"/>
    </row>
    <row r="752" ht="15.75" customHeight="1">
      <c r="W752" s="41"/>
      <c r="X752" s="41"/>
      <c r="Y752" s="41"/>
      <c r="Z752" s="41"/>
      <c r="AA752" s="41"/>
      <c r="AB752" s="41"/>
      <c r="AC752" s="41"/>
    </row>
    <row r="753" ht="15.75" customHeight="1">
      <c r="W753" s="41"/>
      <c r="X753" s="41"/>
      <c r="Y753" s="41"/>
      <c r="Z753" s="41"/>
      <c r="AA753" s="41"/>
      <c r="AB753" s="41"/>
      <c r="AC753" s="41"/>
    </row>
    <row r="754" ht="15.75" customHeight="1">
      <c r="W754" s="41"/>
      <c r="X754" s="41"/>
      <c r="Y754" s="41"/>
      <c r="Z754" s="41"/>
      <c r="AA754" s="41"/>
      <c r="AB754" s="41"/>
      <c r="AC754" s="41"/>
    </row>
    <row r="755" ht="15.75" customHeight="1">
      <c r="W755" s="41"/>
      <c r="X755" s="41"/>
      <c r="Y755" s="41"/>
      <c r="Z755" s="41"/>
      <c r="AA755" s="41"/>
      <c r="AB755" s="41"/>
      <c r="AC755" s="41"/>
    </row>
    <row r="756" ht="15.75" customHeight="1">
      <c r="W756" s="41"/>
      <c r="X756" s="41"/>
      <c r="Y756" s="41"/>
      <c r="Z756" s="41"/>
      <c r="AA756" s="41"/>
      <c r="AB756" s="41"/>
      <c r="AC756" s="41"/>
    </row>
    <row r="757" ht="15.75" customHeight="1">
      <c r="W757" s="41"/>
      <c r="X757" s="41"/>
      <c r="Y757" s="41"/>
      <c r="Z757" s="41"/>
      <c r="AA757" s="41"/>
      <c r="AB757" s="41"/>
      <c r="AC757" s="41"/>
    </row>
    <row r="758" ht="15.75" customHeight="1">
      <c r="W758" s="41"/>
      <c r="X758" s="41"/>
      <c r="Y758" s="41"/>
      <c r="Z758" s="41"/>
      <c r="AA758" s="41"/>
      <c r="AB758" s="41"/>
      <c r="AC758" s="41"/>
    </row>
    <row r="759" ht="15.75" customHeight="1">
      <c r="W759" s="41"/>
      <c r="X759" s="41"/>
      <c r="Y759" s="41"/>
      <c r="Z759" s="41"/>
      <c r="AA759" s="41"/>
      <c r="AB759" s="41"/>
      <c r="AC759" s="41"/>
    </row>
    <row r="760" ht="15.75" customHeight="1">
      <c r="W760" s="41"/>
      <c r="X760" s="41"/>
      <c r="Y760" s="41"/>
      <c r="Z760" s="41"/>
      <c r="AA760" s="41"/>
      <c r="AB760" s="41"/>
      <c r="AC760" s="41"/>
    </row>
    <row r="761" ht="15.75" customHeight="1">
      <c r="W761" s="41"/>
      <c r="X761" s="41"/>
      <c r="Y761" s="41"/>
      <c r="Z761" s="41"/>
      <c r="AA761" s="41"/>
      <c r="AB761" s="41"/>
      <c r="AC761" s="41"/>
    </row>
    <row r="762" ht="15.75" customHeight="1">
      <c r="W762" s="41"/>
      <c r="X762" s="41"/>
      <c r="Y762" s="41"/>
      <c r="Z762" s="41"/>
      <c r="AA762" s="41"/>
      <c r="AB762" s="41"/>
      <c r="AC762" s="41"/>
    </row>
    <row r="763" ht="15.75" customHeight="1">
      <c r="W763" s="41"/>
      <c r="X763" s="41"/>
      <c r="Y763" s="41"/>
      <c r="Z763" s="41"/>
      <c r="AA763" s="41"/>
      <c r="AB763" s="41"/>
      <c r="AC763" s="41"/>
    </row>
    <row r="764" ht="15.75" customHeight="1">
      <c r="W764" s="41"/>
      <c r="X764" s="41"/>
      <c r="Y764" s="41"/>
      <c r="Z764" s="41"/>
      <c r="AA764" s="41"/>
      <c r="AB764" s="41"/>
      <c r="AC764" s="41"/>
    </row>
    <row r="765" ht="15.75" customHeight="1">
      <c r="W765" s="41"/>
      <c r="X765" s="41"/>
      <c r="Y765" s="41"/>
      <c r="Z765" s="41"/>
      <c r="AA765" s="41"/>
      <c r="AB765" s="41"/>
      <c r="AC765" s="41"/>
    </row>
    <row r="766" ht="15.75" customHeight="1">
      <c r="W766" s="41"/>
      <c r="X766" s="41"/>
      <c r="Y766" s="41"/>
      <c r="Z766" s="41"/>
      <c r="AA766" s="41"/>
      <c r="AB766" s="41"/>
      <c r="AC766" s="41"/>
    </row>
    <row r="767" ht="15.75" customHeight="1">
      <c r="W767" s="41"/>
      <c r="X767" s="41"/>
      <c r="Y767" s="41"/>
      <c r="Z767" s="41"/>
      <c r="AA767" s="41"/>
      <c r="AB767" s="41"/>
      <c r="AC767" s="41"/>
    </row>
    <row r="768" ht="15.75" customHeight="1">
      <c r="W768" s="41"/>
      <c r="X768" s="41"/>
      <c r="Y768" s="41"/>
      <c r="Z768" s="41"/>
      <c r="AA768" s="41"/>
      <c r="AB768" s="41"/>
      <c r="AC768" s="41"/>
    </row>
    <row r="769" ht="15.75" customHeight="1">
      <c r="W769" s="41"/>
      <c r="X769" s="41"/>
      <c r="Y769" s="41"/>
      <c r="Z769" s="41"/>
      <c r="AA769" s="41"/>
      <c r="AB769" s="41"/>
      <c r="AC769" s="41"/>
    </row>
    <row r="770" ht="15.75" customHeight="1">
      <c r="W770" s="41"/>
      <c r="X770" s="41"/>
      <c r="Y770" s="41"/>
      <c r="Z770" s="41"/>
      <c r="AA770" s="41"/>
      <c r="AB770" s="41"/>
      <c r="AC770" s="41"/>
    </row>
    <row r="771" ht="15.75" customHeight="1">
      <c r="W771" s="41"/>
      <c r="X771" s="41"/>
      <c r="Y771" s="41"/>
      <c r="Z771" s="41"/>
      <c r="AA771" s="41"/>
      <c r="AB771" s="41"/>
      <c r="AC771" s="41"/>
    </row>
    <row r="772" ht="15.75" customHeight="1">
      <c r="W772" s="41"/>
      <c r="X772" s="41"/>
      <c r="Y772" s="41"/>
      <c r="Z772" s="41"/>
      <c r="AA772" s="41"/>
      <c r="AB772" s="41"/>
      <c r="AC772" s="41"/>
    </row>
    <row r="773" ht="15.75" customHeight="1">
      <c r="W773" s="41"/>
      <c r="X773" s="41"/>
      <c r="Y773" s="41"/>
      <c r="Z773" s="41"/>
      <c r="AA773" s="41"/>
      <c r="AB773" s="41"/>
      <c r="AC773" s="41"/>
    </row>
    <row r="774" ht="15.75" customHeight="1">
      <c r="W774" s="41"/>
      <c r="X774" s="41"/>
      <c r="Y774" s="41"/>
      <c r="Z774" s="41"/>
      <c r="AA774" s="41"/>
      <c r="AB774" s="41"/>
      <c r="AC774" s="41"/>
    </row>
    <row r="775" ht="15.75" customHeight="1">
      <c r="W775" s="41"/>
      <c r="X775" s="41"/>
      <c r="Y775" s="41"/>
      <c r="Z775" s="41"/>
      <c r="AA775" s="41"/>
      <c r="AB775" s="41"/>
      <c r="AC775" s="41"/>
    </row>
    <row r="776" ht="15.75" customHeight="1">
      <c r="W776" s="41"/>
      <c r="X776" s="41"/>
      <c r="Y776" s="41"/>
      <c r="Z776" s="41"/>
      <c r="AA776" s="41"/>
      <c r="AB776" s="41"/>
      <c r="AC776" s="41"/>
    </row>
    <row r="777" ht="15.75" customHeight="1">
      <c r="W777" s="41"/>
      <c r="X777" s="41"/>
      <c r="Y777" s="41"/>
      <c r="Z777" s="41"/>
      <c r="AA777" s="41"/>
      <c r="AB777" s="41"/>
      <c r="AC777" s="41"/>
    </row>
    <row r="778" ht="15.75" customHeight="1">
      <c r="W778" s="41"/>
      <c r="X778" s="41"/>
      <c r="Y778" s="41"/>
      <c r="Z778" s="41"/>
      <c r="AA778" s="41"/>
      <c r="AB778" s="41"/>
      <c r="AC778" s="41"/>
    </row>
    <row r="779" ht="15.75" customHeight="1">
      <c r="W779" s="41"/>
      <c r="X779" s="41"/>
      <c r="Y779" s="41"/>
      <c r="Z779" s="41"/>
      <c r="AA779" s="41"/>
      <c r="AB779" s="41"/>
      <c r="AC779" s="41"/>
    </row>
    <row r="780" ht="15.75" customHeight="1">
      <c r="W780" s="41"/>
      <c r="X780" s="41"/>
      <c r="Y780" s="41"/>
      <c r="Z780" s="41"/>
      <c r="AA780" s="41"/>
      <c r="AB780" s="41"/>
      <c r="AC780" s="41"/>
    </row>
    <row r="781" ht="15.75" customHeight="1">
      <c r="W781" s="41"/>
      <c r="X781" s="41"/>
      <c r="Y781" s="41"/>
      <c r="Z781" s="41"/>
      <c r="AA781" s="41"/>
      <c r="AB781" s="41"/>
      <c r="AC781" s="41"/>
    </row>
    <row r="782" ht="15.75" customHeight="1">
      <c r="W782" s="41"/>
      <c r="X782" s="41"/>
      <c r="Y782" s="41"/>
      <c r="Z782" s="41"/>
      <c r="AA782" s="41"/>
      <c r="AB782" s="41"/>
      <c r="AC782" s="41"/>
    </row>
    <row r="783" ht="15.75" customHeight="1">
      <c r="W783" s="41"/>
      <c r="X783" s="41"/>
      <c r="Y783" s="41"/>
      <c r="Z783" s="41"/>
      <c r="AA783" s="41"/>
      <c r="AB783" s="41"/>
      <c r="AC783" s="41"/>
    </row>
    <row r="784" ht="15.75" customHeight="1">
      <c r="W784" s="41"/>
      <c r="X784" s="41"/>
      <c r="Y784" s="41"/>
      <c r="Z784" s="41"/>
      <c r="AA784" s="41"/>
      <c r="AB784" s="41"/>
      <c r="AC784" s="41"/>
    </row>
    <row r="785" ht="15.75" customHeight="1">
      <c r="W785" s="41"/>
      <c r="X785" s="41"/>
      <c r="Y785" s="41"/>
      <c r="Z785" s="41"/>
      <c r="AA785" s="41"/>
      <c r="AB785" s="41"/>
      <c r="AC785" s="41"/>
    </row>
    <row r="786" ht="15.75" customHeight="1">
      <c r="W786" s="41"/>
      <c r="X786" s="41"/>
      <c r="Y786" s="41"/>
      <c r="Z786" s="41"/>
      <c r="AA786" s="41"/>
      <c r="AB786" s="41"/>
      <c r="AC786" s="41"/>
    </row>
    <row r="787" ht="15.75" customHeight="1">
      <c r="W787" s="41"/>
      <c r="X787" s="41"/>
      <c r="Y787" s="41"/>
      <c r="Z787" s="41"/>
      <c r="AA787" s="41"/>
      <c r="AB787" s="41"/>
      <c r="AC787" s="41"/>
    </row>
    <row r="788" ht="15.75" customHeight="1">
      <c r="W788" s="41"/>
      <c r="X788" s="41"/>
      <c r="Y788" s="41"/>
      <c r="Z788" s="41"/>
      <c r="AA788" s="41"/>
      <c r="AB788" s="41"/>
      <c r="AC788" s="41"/>
    </row>
    <row r="789" ht="15.75" customHeight="1">
      <c r="W789" s="41"/>
      <c r="X789" s="41"/>
      <c r="Y789" s="41"/>
      <c r="Z789" s="41"/>
      <c r="AA789" s="41"/>
      <c r="AB789" s="41"/>
      <c r="AC789" s="41"/>
    </row>
    <row r="790" ht="15.75" customHeight="1">
      <c r="W790" s="41"/>
      <c r="X790" s="41"/>
      <c r="Y790" s="41"/>
      <c r="Z790" s="41"/>
      <c r="AA790" s="41"/>
      <c r="AB790" s="41"/>
      <c r="AC790" s="41"/>
    </row>
    <row r="791" ht="15.75" customHeight="1">
      <c r="W791" s="41"/>
      <c r="X791" s="41"/>
      <c r="Y791" s="41"/>
      <c r="Z791" s="41"/>
      <c r="AA791" s="41"/>
      <c r="AB791" s="41"/>
      <c r="AC791" s="41"/>
    </row>
    <row r="792" ht="15.75" customHeight="1">
      <c r="W792" s="41"/>
      <c r="X792" s="41"/>
      <c r="Y792" s="41"/>
      <c r="Z792" s="41"/>
      <c r="AA792" s="41"/>
      <c r="AB792" s="41"/>
      <c r="AC792" s="41"/>
    </row>
    <row r="793" ht="15.75" customHeight="1">
      <c r="W793" s="41"/>
      <c r="X793" s="41"/>
      <c r="Y793" s="41"/>
      <c r="Z793" s="41"/>
      <c r="AA793" s="41"/>
      <c r="AB793" s="41"/>
      <c r="AC793" s="41"/>
    </row>
    <row r="794" ht="15.75" customHeight="1">
      <c r="W794" s="41"/>
      <c r="X794" s="41"/>
      <c r="Y794" s="41"/>
      <c r="Z794" s="41"/>
      <c r="AA794" s="41"/>
      <c r="AB794" s="41"/>
      <c r="AC794" s="41"/>
    </row>
    <row r="795" ht="15.75" customHeight="1">
      <c r="W795" s="41"/>
      <c r="X795" s="41"/>
      <c r="Y795" s="41"/>
      <c r="Z795" s="41"/>
      <c r="AA795" s="41"/>
      <c r="AB795" s="41"/>
      <c r="AC795" s="41"/>
    </row>
    <row r="796" ht="15.75" customHeight="1">
      <c r="W796" s="41"/>
      <c r="X796" s="41"/>
      <c r="Y796" s="41"/>
      <c r="Z796" s="41"/>
      <c r="AA796" s="41"/>
      <c r="AB796" s="41"/>
      <c r="AC796" s="41"/>
    </row>
    <row r="797" ht="15.75" customHeight="1">
      <c r="W797" s="41"/>
      <c r="X797" s="41"/>
      <c r="Y797" s="41"/>
      <c r="Z797" s="41"/>
      <c r="AA797" s="41"/>
      <c r="AB797" s="41"/>
      <c r="AC797" s="41"/>
    </row>
    <row r="798" ht="15.75" customHeight="1">
      <c r="W798" s="41"/>
      <c r="X798" s="41"/>
      <c r="Y798" s="41"/>
      <c r="Z798" s="41"/>
      <c r="AA798" s="41"/>
      <c r="AB798" s="41"/>
      <c r="AC798" s="41"/>
    </row>
    <row r="799" ht="15.75" customHeight="1">
      <c r="W799" s="41"/>
      <c r="X799" s="41"/>
      <c r="Y799" s="41"/>
      <c r="Z799" s="41"/>
      <c r="AA799" s="41"/>
      <c r="AB799" s="41"/>
      <c r="AC799" s="41"/>
    </row>
    <row r="800" ht="15.75" customHeight="1">
      <c r="W800" s="41"/>
      <c r="X800" s="41"/>
      <c r="Y800" s="41"/>
      <c r="Z800" s="41"/>
      <c r="AA800" s="41"/>
      <c r="AB800" s="41"/>
      <c r="AC800" s="41"/>
    </row>
    <row r="801" ht="15.75" customHeight="1">
      <c r="W801" s="41"/>
      <c r="X801" s="41"/>
      <c r="Y801" s="41"/>
      <c r="Z801" s="41"/>
      <c r="AA801" s="41"/>
      <c r="AB801" s="41"/>
      <c r="AC801" s="41"/>
    </row>
    <row r="802" ht="15.75" customHeight="1">
      <c r="W802" s="41"/>
      <c r="X802" s="41"/>
      <c r="Y802" s="41"/>
      <c r="Z802" s="41"/>
      <c r="AA802" s="41"/>
      <c r="AB802" s="41"/>
      <c r="AC802" s="41"/>
    </row>
    <row r="803" ht="15.75" customHeight="1">
      <c r="W803" s="41"/>
      <c r="X803" s="41"/>
      <c r="Y803" s="41"/>
      <c r="Z803" s="41"/>
      <c r="AA803" s="41"/>
      <c r="AB803" s="41"/>
      <c r="AC803" s="41"/>
    </row>
    <row r="804" ht="15.75" customHeight="1">
      <c r="W804" s="41"/>
      <c r="X804" s="41"/>
      <c r="Y804" s="41"/>
      <c r="Z804" s="41"/>
      <c r="AA804" s="41"/>
      <c r="AB804" s="41"/>
      <c r="AC804" s="41"/>
    </row>
    <row r="805" ht="15.75" customHeight="1">
      <c r="W805" s="41"/>
      <c r="X805" s="41"/>
      <c r="Y805" s="41"/>
      <c r="Z805" s="41"/>
      <c r="AA805" s="41"/>
      <c r="AB805" s="41"/>
      <c r="AC805" s="41"/>
    </row>
    <row r="806" ht="15.75" customHeight="1">
      <c r="W806" s="41"/>
      <c r="X806" s="41"/>
      <c r="Y806" s="41"/>
      <c r="Z806" s="41"/>
      <c r="AA806" s="41"/>
      <c r="AB806" s="41"/>
      <c r="AC806" s="41"/>
    </row>
    <row r="807" ht="15.75" customHeight="1">
      <c r="W807" s="41"/>
      <c r="X807" s="41"/>
      <c r="Y807" s="41"/>
      <c r="Z807" s="41"/>
      <c r="AA807" s="41"/>
      <c r="AB807" s="41"/>
      <c r="AC807" s="41"/>
    </row>
    <row r="808" ht="15.75" customHeight="1">
      <c r="W808" s="41"/>
      <c r="X808" s="41"/>
      <c r="Y808" s="41"/>
      <c r="Z808" s="41"/>
      <c r="AA808" s="41"/>
      <c r="AB808" s="41"/>
      <c r="AC808" s="41"/>
    </row>
    <row r="809" ht="15.75" customHeight="1">
      <c r="W809" s="41"/>
      <c r="X809" s="41"/>
      <c r="Y809" s="41"/>
      <c r="Z809" s="41"/>
      <c r="AA809" s="41"/>
      <c r="AB809" s="41"/>
      <c r="AC809" s="41"/>
    </row>
    <row r="810" ht="15.75" customHeight="1">
      <c r="W810" s="41"/>
      <c r="X810" s="41"/>
      <c r="Y810" s="41"/>
      <c r="Z810" s="41"/>
      <c r="AA810" s="41"/>
      <c r="AB810" s="41"/>
      <c r="AC810" s="41"/>
    </row>
    <row r="811" ht="15.75" customHeight="1">
      <c r="W811" s="41"/>
      <c r="X811" s="41"/>
      <c r="Y811" s="41"/>
      <c r="Z811" s="41"/>
      <c r="AA811" s="41"/>
      <c r="AB811" s="41"/>
      <c r="AC811" s="41"/>
    </row>
    <row r="812" ht="15.75" customHeight="1">
      <c r="W812" s="41"/>
      <c r="X812" s="41"/>
      <c r="Y812" s="41"/>
      <c r="Z812" s="41"/>
      <c r="AA812" s="41"/>
      <c r="AB812" s="41"/>
      <c r="AC812" s="41"/>
    </row>
    <row r="813" ht="15.75" customHeight="1">
      <c r="W813" s="41"/>
      <c r="X813" s="41"/>
      <c r="Y813" s="41"/>
      <c r="Z813" s="41"/>
      <c r="AA813" s="41"/>
      <c r="AB813" s="41"/>
      <c r="AC813" s="41"/>
    </row>
    <row r="814" ht="15.75" customHeight="1">
      <c r="W814" s="41"/>
      <c r="X814" s="41"/>
      <c r="Y814" s="41"/>
      <c r="Z814" s="41"/>
      <c r="AA814" s="41"/>
      <c r="AB814" s="41"/>
      <c r="AC814" s="41"/>
    </row>
    <row r="815" ht="15.75" customHeight="1">
      <c r="W815" s="41"/>
      <c r="X815" s="41"/>
      <c r="Y815" s="41"/>
      <c r="Z815" s="41"/>
      <c r="AA815" s="41"/>
      <c r="AB815" s="41"/>
      <c r="AC815" s="41"/>
    </row>
    <row r="816" ht="15.75" customHeight="1">
      <c r="W816" s="41"/>
      <c r="X816" s="41"/>
      <c r="Y816" s="41"/>
      <c r="Z816" s="41"/>
      <c r="AA816" s="41"/>
      <c r="AB816" s="41"/>
      <c r="AC816" s="41"/>
    </row>
    <row r="817" ht="15.75" customHeight="1">
      <c r="W817" s="41"/>
      <c r="X817" s="41"/>
      <c r="Y817" s="41"/>
      <c r="Z817" s="41"/>
      <c r="AA817" s="41"/>
      <c r="AB817" s="41"/>
      <c r="AC817" s="41"/>
    </row>
    <row r="818" ht="15.75" customHeight="1">
      <c r="W818" s="41"/>
      <c r="X818" s="41"/>
      <c r="Y818" s="41"/>
      <c r="Z818" s="41"/>
      <c r="AA818" s="41"/>
      <c r="AB818" s="41"/>
      <c r="AC818" s="41"/>
    </row>
    <row r="819" ht="15.75" customHeight="1">
      <c r="W819" s="41"/>
      <c r="X819" s="41"/>
      <c r="Y819" s="41"/>
      <c r="Z819" s="41"/>
      <c r="AA819" s="41"/>
      <c r="AB819" s="41"/>
      <c r="AC819" s="41"/>
    </row>
    <row r="820" ht="15.75" customHeight="1">
      <c r="W820" s="41"/>
      <c r="X820" s="41"/>
      <c r="Y820" s="41"/>
      <c r="Z820" s="41"/>
      <c r="AA820" s="41"/>
      <c r="AB820" s="41"/>
      <c r="AC820" s="41"/>
    </row>
    <row r="821" ht="15.75" customHeight="1">
      <c r="W821" s="41"/>
      <c r="X821" s="41"/>
      <c r="Y821" s="41"/>
      <c r="Z821" s="41"/>
      <c r="AA821" s="41"/>
      <c r="AB821" s="41"/>
      <c r="AC821" s="41"/>
    </row>
    <row r="822" ht="15.75" customHeight="1">
      <c r="W822" s="41"/>
      <c r="X822" s="41"/>
      <c r="Y822" s="41"/>
      <c r="Z822" s="41"/>
      <c r="AA822" s="41"/>
      <c r="AB822" s="41"/>
      <c r="AC822" s="41"/>
    </row>
    <row r="823" ht="15.75" customHeight="1">
      <c r="W823" s="41"/>
      <c r="X823" s="41"/>
      <c r="Y823" s="41"/>
      <c r="Z823" s="41"/>
      <c r="AA823" s="41"/>
      <c r="AB823" s="41"/>
      <c r="AC823" s="41"/>
    </row>
    <row r="824" ht="15.75" customHeight="1">
      <c r="W824" s="41"/>
      <c r="X824" s="41"/>
      <c r="Y824" s="41"/>
      <c r="Z824" s="41"/>
      <c r="AA824" s="41"/>
      <c r="AB824" s="41"/>
      <c r="AC824" s="41"/>
    </row>
    <row r="825" ht="15.75" customHeight="1">
      <c r="W825" s="41"/>
      <c r="X825" s="41"/>
      <c r="Y825" s="41"/>
      <c r="Z825" s="41"/>
      <c r="AA825" s="41"/>
      <c r="AB825" s="41"/>
      <c r="AC825" s="41"/>
    </row>
    <row r="826" ht="15.75" customHeight="1">
      <c r="W826" s="41"/>
      <c r="X826" s="41"/>
      <c r="Y826" s="41"/>
      <c r="Z826" s="41"/>
      <c r="AA826" s="41"/>
      <c r="AB826" s="41"/>
      <c r="AC826" s="41"/>
    </row>
    <row r="827" ht="15.75" customHeight="1">
      <c r="W827" s="41"/>
      <c r="X827" s="41"/>
      <c r="Y827" s="41"/>
      <c r="Z827" s="41"/>
      <c r="AA827" s="41"/>
      <c r="AB827" s="41"/>
      <c r="AC827" s="41"/>
    </row>
    <row r="828" ht="15.75" customHeight="1">
      <c r="W828" s="41"/>
      <c r="X828" s="41"/>
      <c r="Y828" s="41"/>
      <c r="Z828" s="41"/>
      <c r="AA828" s="41"/>
      <c r="AB828" s="41"/>
      <c r="AC828" s="41"/>
    </row>
    <row r="829" ht="15.75" customHeight="1">
      <c r="W829" s="41"/>
      <c r="X829" s="41"/>
      <c r="Y829" s="41"/>
      <c r="Z829" s="41"/>
      <c r="AA829" s="41"/>
      <c r="AB829" s="41"/>
      <c r="AC829" s="41"/>
    </row>
    <row r="830" ht="15.75" customHeight="1">
      <c r="W830" s="41"/>
      <c r="X830" s="41"/>
      <c r="Y830" s="41"/>
      <c r="Z830" s="41"/>
      <c r="AA830" s="41"/>
      <c r="AB830" s="41"/>
      <c r="AC830" s="41"/>
    </row>
    <row r="831" ht="15.75" customHeight="1">
      <c r="W831" s="41"/>
      <c r="X831" s="41"/>
      <c r="Y831" s="41"/>
      <c r="Z831" s="41"/>
      <c r="AA831" s="41"/>
      <c r="AB831" s="41"/>
      <c r="AC831" s="41"/>
    </row>
    <row r="832" ht="15.75" customHeight="1">
      <c r="W832" s="41"/>
      <c r="X832" s="41"/>
      <c r="Y832" s="41"/>
      <c r="Z832" s="41"/>
      <c r="AA832" s="41"/>
      <c r="AB832" s="41"/>
      <c r="AC832" s="41"/>
    </row>
    <row r="833" ht="15.75" customHeight="1">
      <c r="W833" s="41"/>
      <c r="X833" s="41"/>
      <c r="Y833" s="41"/>
      <c r="Z833" s="41"/>
      <c r="AA833" s="41"/>
      <c r="AB833" s="41"/>
      <c r="AC833" s="41"/>
    </row>
    <row r="834" ht="15.75" customHeight="1">
      <c r="W834" s="41"/>
      <c r="X834" s="41"/>
      <c r="Y834" s="41"/>
      <c r="Z834" s="41"/>
      <c r="AA834" s="41"/>
      <c r="AB834" s="41"/>
      <c r="AC834" s="41"/>
    </row>
    <row r="835" ht="15.75" customHeight="1">
      <c r="W835" s="41"/>
      <c r="X835" s="41"/>
      <c r="Y835" s="41"/>
      <c r="Z835" s="41"/>
      <c r="AA835" s="41"/>
      <c r="AB835" s="41"/>
      <c r="AC835" s="41"/>
    </row>
    <row r="836" ht="15.75" customHeight="1">
      <c r="W836" s="41"/>
      <c r="X836" s="41"/>
      <c r="Y836" s="41"/>
      <c r="Z836" s="41"/>
      <c r="AA836" s="41"/>
      <c r="AB836" s="41"/>
      <c r="AC836" s="41"/>
    </row>
    <row r="837" ht="15.75" customHeight="1">
      <c r="W837" s="41"/>
      <c r="X837" s="41"/>
      <c r="Y837" s="41"/>
      <c r="Z837" s="41"/>
      <c r="AA837" s="41"/>
      <c r="AB837" s="41"/>
      <c r="AC837" s="41"/>
    </row>
    <row r="838" ht="15.75" customHeight="1">
      <c r="W838" s="41"/>
      <c r="X838" s="41"/>
      <c r="Y838" s="41"/>
      <c r="Z838" s="41"/>
      <c r="AA838" s="41"/>
      <c r="AB838" s="41"/>
      <c r="AC838" s="41"/>
    </row>
    <row r="839" ht="15.75" customHeight="1">
      <c r="W839" s="41"/>
      <c r="X839" s="41"/>
      <c r="Y839" s="41"/>
      <c r="Z839" s="41"/>
      <c r="AA839" s="41"/>
      <c r="AB839" s="41"/>
      <c r="AC839" s="41"/>
    </row>
    <row r="840" ht="15.75" customHeight="1">
      <c r="W840" s="41"/>
      <c r="X840" s="41"/>
      <c r="Y840" s="41"/>
      <c r="Z840" s="41"/>
      <c r="AA840" s="41"/>
      <c r="AB840" s="41"/>
      <c r="AC840" s="41"/>
    </row>
    <row r="841" ht="15.75" customHeight="1">
      <c r="W841" s="41"/>
      <c r="X841" s="41"/>
      <c r="Y841" s="41"/>
      <c r="Z841" s="41"/>
      <c r="AA841" s="41"/>
      <c r="AB841" s="41"/>
      <c r="AC841" s="41"/>
    </row>
    <row r="842" ht="15.75" customHeight="1">
      <c r="W842" s="41"/>
      <c r="X842" s="41"/>
      <c r="Y842" s="41"/>
      <c r="Z842" s="41"/>
      <c r="AA842" s="41"/>
      <c r="AB842" s="41"/>
      <c r="AC842" s="41"/>
    </row>
    <row r="843" ht="15.75" customHeight="1">
      <c r="W843" s="41"/>
      <c r="X843" s="41"/>
      <c r="Y843" s="41"/>
      <c r="Z843" s="41"/>
      <c r="AA843" s="41"/>
      <c r="AB843" s="41"/>
      <c r="AC843" s="41"/>
    </row>
    <row r="844" ht="15.75" customHeight="1">
      <c r="W844" s="41"/>
      <c r="X844" s="41"/>
      <c r="Y844" s="41"/>
      <c r="Z844" s="41"/>
      <c r="AA844" s="41"/>
      <c r="AB844" s="41"/>
      <c r="AC844" s="41"/>
    </row>
    <row r="845" ht="15.75" customHeight="1">
      <c r="W845" s="41"/>
      <c r="X845" s="41"/>
      <c r="Y845" s="41"/>
      <c r="Z845" s="41"/>
      <c r="AA845" s="41"/>
      <c r="AB845" s="41"/>
      <c r="AC845" s="41"/>
    </row>
    <row r="846" ht="15.75" customHeight="1">
      <c r="W846" s="41"/>
      <c r="X846" s="41"/>
      <c r="Y846" s="41"/>
      <c r="Z846" s="41"/>
      <c r="AA846" s="41"/>
      <c r="AB846" s="41"/>
      <c r="AC846" s="41"/>
    </row>
    <row r="847" ht="15.75" customHeight="1">
      <c r="W847" s="41"/>
      <c r="X847" s="41"/>
      <c r="Y847" s="41"/>
      <c r="Z847" s="41"/>
      <c r="AA847" s="41"/>
      <c r="AB847" s="41"/>
      <c r="AC847" s="41"/>
    </row>
    <row r="848" ht="15.75" customHeight="1">
      <c r="W848" s="41"/>
      <c r="X848" s="41"/>
      <c r="Y848" s="41"/>
      <c r="Z848" s="41"/>
      <c r="AA848" s="41"/>
      <c r="AB848" s="41"/>
      <c r="AC848" s="41"/>
    </row>
    <row r="849" ht="15.75" customHeight="1">
      <c r="W849" s="41"/>
      <c r="X849" s="41"/>
      <c r="Y849" s="41"/>
      <c r="Z849" s="41"/>
      <c r="AA849" s="41"/>
      <c r="AB849" s="41"/>
      <c r="AC849" s="41"/>
    </row>
    <row r="850" ht="15.75" customHeight="1">
      <c r="W850" s="41"/>
      <c r="X850" s="41"/>
      <c r="Y850" s="41"/>
      <c r="Z850" s="41"/>
      <c r="AA850" s="41"/>
      <c r="AB850" s="41"/>
      <c r="AC850" s="41"/>
    </row>
    <row r="851" ht="15.75" customHeight="1">
      <c r="W851" s="41"/>
      <c r="X851" s="41"/>
      <c r="Y851" s="41"/>
      <c r="Z851" s="41"/>
      <c r="AA851" s="41"/>
      <c r="AB851" s="41"/>
      <c r="AC851" s="41"/>
    </row>
    <row r="852" ht="15.75" customHeight="1">
      <c r="W852" s="41"/>
      <c r="X852" s="41"/>
      <c r="Y852" s="41"/>
      <c r="Z852" s="41"/>
      <c r="AA852" s="41"/>
      <c r="AB852" s="41"/>
      <c r="AC852" s="41"/>
    </row>
    <row r="853" ht="15.75" customHeight="1">
      <c r="W853" s="41"/>
      <c r="X853" s="41"/>
      <c r="Y853" s="41"/>
      <c r="Z853" s="41"/>
      <c r="AA853" s="41"/>
      <c r="AB853" s="41"/>
      <c r="AC853" s="41"/>
    </row>
    <row r="854" ht="15.75" customHeight="1">
      <c r="W854" s="41"/>
      <c r="X854" s="41"/>
      <c r="Y854" s="41"/>
      <c r="Z854" s="41"/>
      <c r="AA854" s="41"/>
      <c r="AB854" s="41"/>
      <c r="AC854" s="41"/>
    </row>
    <row r="855" ht="15.75" customHeight="1">
      <c r="W855" s="41"/>
      <c r="X855" s="41"/>
      <c r="Y855" s="41"/>
      <c r="Z855" s="41"/>
      <c r="AA855" s="41"/>
      <c r="AB855" s="41"/>
      <c r="AC855" s="41"/>
    </row>
    <row r="856" ht="15.75" customHeight="1">
      <c r="W856" s="41"/>
      <c r="X856" s="41"/>
      <c r="Y856" s="41"/>
      <c r="Z856" s="41"/>
      <c r="AA856" s="41"/>
      <c r="AB856" s="41"/>
      <c r="AC856" s="41"/>
    </row>
    <row r="857" ht="15.75" customHeight="1">
      <c r="W857" s="41"/>
      <c r="X857" s="41"/>
      <c r="Y857" s="41"/>
      <c r="Z857" s="41"/>
      <c r="AA857" s="41"/>
      <c r="AB857" s="41"/>
      <c r="AC857" s="41"/>
    </row>
    <row r="858" ht="15.75" customHeight="1">
      <c r="W858" s="41"/>
      <c r="X858" s="41"/>
      <c r="Y858" s="41"/>
      <c r="Z858" s="41"/>
      <c r="AA858" s="41"/>
      <c r="AB858" s="41"/>
      <c r="AC858" s="41"/>
    </row>
    <row r="859" ht="15.75" customHeight="1">
      <c r="W859" s="41"/>
      <c r="X859" s="41"/>
      <c r="Y859" s="41"/>
      <c r="Z859" s="41"/>
      <c r="AA859" s="41"/>
      <c r="AB859" s="41"/>
      <c r="AC859" s="41"/>
    </row>
    <row r="860" ht="15.75" customHeight="1">
      <c r="W860" s="41"/>
      <c r="X860" s="41"/>
      <c r="Y860" s="41"/>
      <c r="Z860" s="41"/>
      <c r="AA860" s="41"/>
      <c r="AB860" s="41"/>
      <c r="AC860" s="41"/>
    </row>
    <row r="861" ht="15.75" customHeight="1">
      <c r="W861" s="41"/>
      <c r="X861" s="41"/>
      <c r="Y861" s="41"/>
      <c r="Z861" s="41"/>
      <c r="AA861" s="41"/>
      <c r="AB861" s="41"/>
      <c r="AC861" s="41"/>
    </row>
    <row r="862" ht="15.75" customHeight="1">
      <c r="W862" s="41"/>
      <c r="X862" s="41"/>
      <c r="Y862" s="41"/>
      <c r="Z862" s="41"/>
      <c r="AA862" s="41"/>
      <c r="AB862" s="41"/>
      <c r="AC862" s="41"/>
    </row>
    <row r="863" ht="15.75" customHeight="1">
      <c r="W863" s="41"/>
      <c r="X863" s="41"/>
      <c r="Y863" s="41"/>
      <c r="Z863" s="41"/>
      <c r="AA863" s="41"/>
      <c r="AB863" s="41"/>
      <c r="AC863" s="41"/>
    </row>
    <row r="864" ht="15.75" customHeight="1">
      <c r="W864" s="41"/>
      <c r="X864" s="41"/>
      <c r="Y864" s="41"/>
      <c r="Z864" s="41"/>
      <c r="AA864" s="41"/>
      <c r="AB864" s="41"/>
      <c r="AC864" s="41"/>
    </row>
    <row r="865" ht="15.75" customHeight="1">
      <c r="W865" s="41"/>
      <c r="X865" s="41"/>
      <c r="Y865" s="41"/>
      <c r="Z865" s="41"/>
      <c r="AA865" s="41"/>
      <c r="AB865" s="41"/>
      <c r="AC865" s="41"/>
    </row>
    <row r="866" ht="15.75" customHeight="1">
      <c r="W866" s="41"/>
      <c r="X866" s="41"/>
      <c r="Y866" s="41"/>
      <c r="Z866" s="41"/>
      <c r="AA866" s="41"/>
      <c r="AB866" s="41"/>
      <c r="AC866" s="41"/>
    </row>
    <row r="867" ht="15.75" customHeight="1">
      <c r="W867" s="41"/>
      <c r="X867" s="41"/>
      <c r="Y867" s="41"/>
      <c r="Z867" s="41"/>
      <c r="AA867" s="41"/>
      <c r="AB867" s="41"/>
      <c r="AC867" s="41"/>
    </row>
    <row r="868" ht="15.75" customHeight="1">
      <c r="W868" s="41"/>
      <c r="X868" s="41"/>
      <c r="Y868" s="41"/>
      <c r="Z868" s="41"/>
      <c r="AA868" s="41"/>
      <c r="AB868" s="41"/>
      <c r="AC868" s="41"/>
    </row>
    <row r="869" ht="15.75" customHeight="1">
      <c r="W869" s="41"/>
      <c r="X869" s="41"/>
      <c r="Y869" s="41"/>
      <c r="Z869" s="41"/>
      <c r="AA869" s="41"/>
      <c r="AB869" s="41"/>
      <c r="AC869" s="41"/>
    </row>
    <row r="870" ht="15.75" customHeight="1">
      <c r="W870" s="41"/>
      <c r="X870" s="41"/>
      <c r="Y870" s="41"/>
      <c r="Z870" s="41"/>
      <c r="AA870" s="41"/>
      <c r="AB870" s="41"/>
      <c r="AC870" s="41"/>
    </row>
    <row r="871" ht="15.75" customHeight="1">
      <c r="W871" s="41"/>
      <c r="X871" s="41"/>
      <c r="Y871" s="41"/>
      <c r="Z871" s="41"/>
      <c r="AA871" s="41"/>
      <c r="AB871" s="41"/>
      <c r="AC871" s="41"/>
    </row>
    <row r="872" ht="15.75" customHeight="1">
      <c r="W872" s="41"/>
      <c r="X872" s="41"/>
      <c r="Y872" s="41"/>
      <c r="Z872" s="41"/>
      <c r="AA872" s="41"/>
      <c r="AB872" s="41"/>
      <c r="AC872" s="41"/>
    </row>
    <row r="873" ht="15.75" customHeight="1">
      <c r="W873" s="41"/>
      <c r="X873" s="41"/>
      <c r="Y873" s="41"/>
      <c r="Z873" s="41"/>
      <c r="AA873" s="41"/>
      <c r="AB873" s="41"/>
      <c r="AC873" s="41"/>
    </row>
    <row r="874" ht="15.75" customHeight="1">
      <c r="W874" s="41"/>
      <c r="X874" s="41"/>
      <c r="Y874" s="41"/>
      <c r="Z874" s="41"/>
      <c r="AA874" s="41"/>
      <c r="AB874" s="41"/>
      <c r="AC874" s="41"/>
    </row>
    <row r="875" ht="15.75" customHeight="1">
      <c r="W875" s="41"/>
      <c r="X875" s="41"/>
      <c r="Y875" s="41"/>
      <c r="Z875" s="41"/>
      <c r="AA875" s="41"/>
      <c r="AB875" s="41"/>
      <c r="AC875" s="41"/>
    </row>
    <row r="876" ht="15.75" customHeight="1">
      <c r="W876" s="41"/>
      <c r="X876" s="41"/>
      <c r="Y876" s="41"/>
      <c r="Z876" s="41"/>
      <c r="AA876" s="41"/>
      <c r="AB876" s="41"/>
      <c r="AC876" s="41"/>
    </row>
    <row r="877" ht="15.75" customHeight="1">
      <c r="W877" s="41"/>
      <c r="X877" s="41"/>
      <c r="Y877" s="41"/>
      <c r="Z877" s="41"/>
      <c r="AA877" s="41"/>
      <c r="AB877" s="41"/>
      <c r="AC877" s="41"/>
    </row>
    <row r="878" ht="15.75" customHeight="1">
      <c r="W878" s="41"/>
      <c r="X878" s="41"/>
      <c r="Y878" s="41"/>
      <c r="Z878" s="41"/>
      <c r="AA878" s="41"/>
      <c r="AB878" s="41"/>
      <c r="AC878" s="41"/>
    </row>
    <row r="879" ht="15.75" customHeight="1">
      <c r="W879" s="41"/>
      <c r="X879" s="41"/>
      <c r="Y879" s="41"/>
      <c r="Z879" s="41"/>
      <c r="AA879" s="41"/>
      <c r="AB879" s="41"/>
      <c r="AC879" s="41"/>
    </row>
    <row r="880" ht="15.75" customHeight="1">
      <c r="W880" s="41"/>
      <c r="X880" s="41"/>
      <c r="Y880" s="41"/>
      <c r="Z880" s="41"/>
      <c r="AA880" s="41"/>
      <c r="AB880" s="41"/>
      <c r="AC880" s="41"/>
    </row>
    <row r="881" ht="15.75" customHeight="1">
      <c r="W881" s="41"/>
      <c r="X881" s="41"/>
      <c r="Y881" s="41"/>
      <c r="Z881" s="41"/>
      <c r="AA881" s="41"/>
      <c r="AB881" s="41"/>
      <c r="AC881" s="41"/>
    </row>
    <row r="882" ht="15.75" customHeight="1">
      <c r="W882" s="41"/>
      <c r="X882" s="41"/>
      <c r="Y882" s="41"/>
      <c r="Z882" s="41"/>
      <c r="AA882" s="41"/>
      <c r="AB882" s="41"/>
      <c r="AC882" s="41"/>
    </row>
    <row r="883" ht="15.75" customHeight="1">
      <c r="W883" s="41"/>
      <c r="X883" s="41"/>
      <c r="Y883" s="41"/>
      <c r="Z883" s="41"/>
      <c r="AA883" s="41"/>
      <c r="AB883" s="41"/>
      <c r="AC883" s="41"/>
    </row>
    <row r="884" ht="15.75" customHeight="1">
      <c r="W884" s="41"/>
      <c r="X884" s="41"/>
      <c r="Y884" s="41"/>
      <c r="Z884" s="41"/>
      <c r="AA884" s="41"/>
      <c r="AB884" s="41"/>
      <c r="AC884" s="41"/>
    </row>
    <row r="885" ht="15.75" customHeight="1">
      <c r="W885" s="41"/>
      <c r="X885" s="41"/>
      <c r="Y885" s="41"/>
      <c r="Z885" s="41"/>
      <c r="AA885" s="41"/>
      <c r="AB885" s="41"/>
      <c r="AC885" s="41"/>
    </row>
    <row r="886" ht="15.75" customHeight="1">
      <c r="W886" s="41"/>
      <c r="X886" s="41"/>
      <c r="Y886" s="41"/>
      <c r="Z886" s="41"/>
      <c r="AA886" s="41"/>
      <c r="AB886" s="41"/>
      <c r="AC886" s="41"/>
    </row>
    <row r="887" ht="15.75" customHeight="1">
      <c r="W887" s="41"/>
      <c r="X887" s="41"/>
      <c r="Y887" s="41"/>
      <c r="Z887" s="41"/>
      <c r="AA887" s="41"/>
      <c r="AB887" s="41"/>
      <c r="AC887" s="41"/>
    </row>
    <row r="888" ht="15.75" customHeight="1">
      <c r="W888" s="41"/>
      <c r="X888" s="41"/>
      <c r="Y888" s="41"/>
      <c r="Z888" s="41"/>
      <c r="AA888" s="41"/>
      <c r="AB888" s="41"/>
      <c r="AC888" s="41"/>
    </row>
    <row r="889" ht="15.75" customHeight="1">
      <c r="W889" s="41"/>
      <c r="X889" s="41"/>
      <c r="Y889" s="41"/>
      <c r="Z889" s="41"/>
      <c r="AA889" s="41"/>
      <c r="AB889" s="41"/>
      <c r="AC889" s="41"/>
    </row>
    <row r="890" ht="15.75" customHeight="1">
      <c r="W890" s="41"/>
      <c r="X890" s="41"/>
      <c r="Y890" s="41"/>
      <c r="Z890" s="41"/>
      <c r="AA890" s="41"/>
      <c r="AB890" s="41"/>
      <c r="AC890" s="41"/>
    </row>
    <row r="891" ht="15.75" customHeight="1">
      <c r="W891" s="41"/>
      <c r="X891" s="41"/>
      <c r="Y891" s="41"/>
      <c r="Z891" s="41"/>
      <c r="AA891" s="41"/>
      <c r="AB891" s="41"/>
      <c r="AC891" s="41"/>
    </row>
    <row r="892" ht="15.75" customHeight="1">
      <c r="W892" s="41"/>
      <c r="X892" s="41"/>
      <c r="Y892" s="41"/>
      <c r="Z892" s="41"/>
      <c r="AA892" s="41"/>
      <c r="AB892" s="41"/>
      <c r="AC892" s="41"/>
    </row>
    <row r="893" ht="15.75" customHeight="1">
      <c r="W893" s="41"/>
      <c r="X893" s="41"/>
      <c r="Y893" s="41"/>
      <c r="Z893" s="41"/>
      <c r="AA893" s="41"/>
      <c r="AB893" s="41"/>
      <c r="AC893" s="41"/>
    </row>
    <row r="894" ht="15.75" customHeight="1">
      <c r="W894" s="41"/>
      <c r="X894" s="41"/>
      <c r="Y894" s="41"/>
      <c r="Z894" s="41"/>
      <c r="AA894" s="41"/>
      <c r="AB894" s="41"/>
      <c r="AC894" s="41"/>
    </row>
    <row r="895" ht="15.75" customHeight="1">
      <c r="W895" s="41"/>
      <c r="X895" s="41"/>
      <c r="Y895" s="41"/>
      <c r="Z895" s="41"/>
      <c r="AA895" s="41"/>
      <c r="AB895" s="41"/>
      <c r="AC895" s="41"/>
    </row>
    <row r="896" ht="15.75" customHeight="1">
      <c r="W896" s="41"/>
      <c r="X896" s="41"/>
      <c r="Y896" s="41"/>
      <c r="Z896" s="41"/>
      <c r="AA896" s="41"/>
      <c r="AB896" s="41"/>
      <c r="AC896" s="41"/>
    </row>
    <row r="897" ht="15.75" customHeight="1">
      <c r="W897" s="41"/>
      <c r="X897" s="41"/>
      <c r="Y897" s="41"/>
      <c r="Z897" s="41"/>
      <c r="AA897" s="41"/>
      <c r="AB897" s="41"/>
      <c r="AC897" s="41"/>
    </row>
    <row r="898" ht="15.75" customHeight="1">
      <c r="W898" s="41"/>
      <c r="X898" s="41"/>
      <c r="Y898" s="41"/>
      <c r="Z898" s="41"/>
      <c r="AA898" s="41"/>
      <c r="AB898" s="41"/>
      <c r="AC898" s="41"/>
    </row>
    <row r="899" ht="15.75" customHeight="1">
      <c r="W899" s="41"/>
      <c r="X899" s="41"/>
      <c r="Y899" s="41"/>
      <c r="Z899" s="41"/>
      <c r="AA899" s="41"/>
      <c r="AB899" s="41"/>
      <c r="AC899" s="41"/>
    </row>
    <row r="900" ht="15.75" customHeight="1">
      <c r="W900" s="41"/>
      <c r="X900" s="41"/>
      <c r="Y900" s="41"/>
      <c r="Z900" s="41"/>
      <c r="AA900" s="41"/>
      <c r="AB900" s="41"/>
      <c r="AC900" s="41"/>
    </row>
    <row r="901" ht="15.75" customHeight="1">
      <c r="W901" s="41"/>
      <c r="X901" s="41"/>
      <c r="Y901" s="41"/>
      <c r="Z901" s="41"/>
      <c r="AA901" s="41"/>
      <c r="AB901" s="41"/>
      <c r="AC901" s="41"/>
    </row>
    <row r="902" ht="15.75" customHeight="1">
      <c r="W902" s="41"/>
      <c r="X902" s="41"/>
      <c r="Y902" s="41"/>
      <c r="Z902" s="41"/>
      <c r="AA902" s="41"/>
      <c r="AB902" s="41"/>
      <c r="AC902" s="41"/>
    </row>
    <row r="903" ht="15.75" customHeight="1">
      <c r="W903" s="41"/>
      <c r="X903" s="41"/>
      <c r="Y903" s="41"/>
      <c r="Z903" s="41"/>
      <c r="AA903" s="41"/>
      <c r="AB903" s="41"/>
      <c r="AC903" s="41"/>
    </row>
    <row r="904" ht="15.75" customHeight="1">
      <c r="W904" s="41"/>
      <c r="X904" s="41"/>
      <c r="Y904" s="41"/>
      <c r="Z904" s="41"/>
      <c r="AA904" s="41"/>
      <c r="AB904" s="41"/>
      <c r="AC904" s="41"/>
    </row>
    <row r="905" ht="15.75" customHeight="1">
      <c r="W905" s="41"/>
      <c r="X905" s="41"/>
      <c r="Y905" s="41"/>
      <c r="Z905" s="41"/>
      <c r="AA905" s="41"/>
      <c r="AB905" s="41"/>
      <c r="AC905" s="41"/>
    </row>
    <row r="906" ht="15.75" customHeight="1">
      <c r="W906" s="41"/>
      <c r="X906" s="41"/>
      <c r="Y906" s="41"/>
      <c r="Z906" s="41"/>
      <c r="AA906" s="41"/>
      <c r="AB906" s="41"/>
      <c r="AC906" s="41"/>
    </row>
    <row r="907" ht="15.75" customHeight="1">
      <c r="W907" s="41"/>
      <c r="X907" s="41"/>
      <c r="Y907" s="41"/>
      <c r="Z907" s="41"/>
      <c r="AA907" s="41"/>
      <c r="AB907" s="41"/>
      <c r="AC907" s="41"/>
    </row>
    <row r="908" ht="15.75" customHeight="1">
      <c r="W908" s="41"/>
      <c r="X908" s="41"/>
      <c r="Y908" s="41"/>
      <c r="Z908" s="41"/>
      <c r="AA908" s="41"/>
      <c r="AB908" s="41"/>
      <c r="AC908" s="41"/>
    </row>
    <row r="909" ht="15.75" customHeight="1">
      <c r="W909" s="41"/>
      <c r="X909" s="41"/>
      <c r="Y909" s="41"/>
      <c r="Z909" s="41"/>
      <c r="AA909" s="41"/>
      <c r="AB909" s="41"/>
      <c r="AC909" s="41"/>
    </row>
    <row r="910" ht="15.75" customHeight="1">
      <c r="W910" s="41"/>
      <c r="X910" s="41"/>
      <c r="Y910" s="41"/>
      <c r="Z910" s="41"/>
      <c r="AA910" s="41"/>
      <c r="AB910" s="41"/>
      <c r="AC910" s="41"/>
    </row>
    <row r="911" ht="15.75" customHeight="1">
      <c r="W911" s="41"/>
      <c r="X911" s="41"/>
      <c r="Y911" s="41"/>
      <c r="Z911" s="41"/>
      <c r="AA911" s="41"/>
      <c r="AB911" s="41"/>
      <c r="AC911" s="41"/>
    </row>
    <row r="912" ht="15.75" customHeight="1">
      <c r="W912" s="41"/>
      <c r="X912" s="41"/>
      <c r="Y912" s="41"/>
      <c r="Z912" s="41"/>
      <c r="AA912" s="41"/>
      <c r="AB912" s="41"/>
      <c r="AC912" s="41"/>
    </row>
    <row r="913" ht="15.75" customHeight="1">
      <c r="W913" s="41"/>
      <c r="X913" s="41"/>
      <c r="Y913" s="41"/>
      <c r="Z913" s="41"/>
      <c r="AA913" s="41"/>
      <c r="AB913" s="41"/>
      <c r="AC913" s="41"/>
    </row>
    <row r="914" ht="15.75" customHeight="1">
      <c r="W914" s="41"/>
      <c r="X914" s="41"/>
      <c r="Y914" s="41"/>
      <c r="Z914" s="41"/>
      <c r="AA914" s="41"/>
      <c r="AB914" s="41"/>
      <c r="AC914" s="41"/>
    </row>
    <row r="915" ht="15.75" customHeight="1">
      <c r="W915" s="41"/>
      <c r="X915" s="41"/>
      <c r="Y915" s="41"/>
      <c r="Z915" s="41"/>
      <c r="AA915" s="41"/>
      <c r="AB915" s="41"/>
      <c r="AC915" s="41"/>
    </row>
    <row r="916" ht="15.75" customHeight="1">
      <c r="W916" s="41"/>
      <c r="X916" s="41"/>
      <c r="Y916" s="41"/>
      <c r="Z916" s="41"/>
      <c r="AA916" s="41"/>
      <c r="AB916" s="41"/>
      <c r="AC916" s="41"/>
    </row>
    <row r="917" ht="15.75" customHeight="1">
      <c r="W917" s="41"/>
      <c r="X917" s="41"/>
      <c r="Y917" s="41"/>
      <c r="Z917" s="41"/>
      <c r="AA917" s="41"/>
      <c r="AB917" s="41"/>
      <c r="AC917" s="41"/>
    </row>
    <row r="918" ht="15.75" customHeight="1">
      <c r="W918" s="41"/>
      <c r="X918" s="41"/>
      <c r="Y918" s="41"/>
      <c r="Z918" s="41"/>
      <c r="AA918" s="41"/>
      <c r="AB918" s="41"/>
      <c r="AC918" s="41"/>
    </row>
    <row r="919" ht="15.75" customHeight="1">
      <c r="W919" s="41"/>
      <c r="X919" s="41"/>
      <c r="Y919" s="41"/>
      <c r="Z919" s="41"/>
      <c r="AA919" s="41"/>
      <c r="AB919" s="41"/>
      <c r="AC919" s="41"/>
    </row>
    <row r="920" ht="15.75" customHeight="1">
      <c r="W920" s="41"/>
      <c r="X920" s="41"/>
      <c r="Y920" s="41"/>
      <c r="Z920" s="41"/>
      <c r="AA920" s="41"/>
      <c r="AB920" s="41"/>
      <c r="AC920" s="41"/>
    </row>
    <row r="921" ht="15.75" customHeight="1">
      <c r="W921" s="41"/>
      <c r="X921" s="41"/>
      <c r="Y921" s="41"/>
      <c r="Z921" s="41"/>
      <c r="AA921" s="41"/>
      <c r="AB921" s="41"/>
      <c r="AC921" s="41"/>
    </row>
    <row r="922" ht="15.75" customHeight="1">
      <c r="W922" s="41"/>
      <c r="X922" s="41"/>
      <c r="Y922" s="41"/>
      <c r="Z922" s="41"/>
      <c r="AA922" s="41"/>
      <c r="AB922" s="41"/>
      <c r="AC922" s="41"/>
    </row>
    <row r="923" ht="15.75" customHeight="1">
      <c r="W923" s="41"/>
      <c r="X923" s="41"/>
      <c r="Y923" s="41"/>
      <c r="Z923" s="41"/>
      <c r="AA923" s="41"/>
      <c r="AB923" s="41"/>
      <c r="AC923" s="41"/>
    </row>
    <row r="924" ht="15.75" customHeight="1">
      <c r="W924" s="41"/>
      <c r="X924" s="41"/>
      <c r="Y924" s="41"/>
      <c r="Z924" s="41"/>
      <c r="AA924" s="41"/>
      <c r="AB924" s="41"/>
      <c r="AC924" s="41"/>
    </row>
    <row r="925" ht="15.75" customHeight="1">
      <c r="W925" s="41"/>
      <c r="X925" s="41"/>
      <c r="Y925" s="41"/>
      <c r="Z925" s="41"/>
      <c r="AA925" s="41"/>
      <c r="AB925" s="41"/>
      <c r="AC925" s="41"/>
    </row>
    <row r="926" ht="15.75" customHeight="1">
      <c r="W926" s="41"/>
      <c r="X926" s="41"/>
      <c r="Y926" s="41"/>
      <c r="Z926" s="41"/>
      <c r="AA926" s="41"/>
      <c r="AB926" s="41"/>
      <c r="AC926" s="41"/>
    </row>
    <row r="927" ht="15.75" customHeight="1">
      <c r="W927" s="41"/>
      <c r="X927" s="41"/>
      <c r="Y927" s="41"/>
      <c r="Z927" s="41"/>
      <c r="AA927" s="41"/>
      <c r="AB927" s="41"/>
      <c r="AC927" s="41"/>
    </row>
    <row r="928" ht="15.75" customHeight="1">
      <c r="W928" s="41"/>
      <c r="X928" s="41"/>
      <c r="Y928" s="41"/>
      <c r="Z928" s="41"/>
      <c r="AA928" s="41"/>
      <c r="AB928" s="41"/>
      <c r="AC928" s="41"/>
    </row>
    <row r="929" ht="15.75" customHeight="1">
      <c r="W929" s="41"/>
      <c r="X929" s="41"/>
      <c r="Y929" s="41"/>
      <c r="Z929" s="41"/>
      <c r="AA929" s="41"/>
      <c r="AB929" s="41"/>
      <c r="AC929" s="41"/>
    </row>
    <row r="930" ht="15.75" customHeight="1">
      <c r="W930" s="41"/>
      <c r="X930" s="41"/>
      <c r="Y930" s="41"/>
      <c r="Z930" s="41"/>
      <c r="AA930" s="41"/>
      <c r="AB930" s="41"/>
      <c r="AC930" s="41"/>
    </row>
    <row r="931" ht="15.75" customHeight="1">
      <c r="W931" s="41"/>
      <c r="X931" s="41"/>
      <c r="Y931" s="41"/>
      <c r="Z931" s="41"/>
      <c r="AA931" s="41"/>
      <c r="AB931" s="41"/>
      <c r="AC931" s="41"/>
    </row>
    <row r="932" ht="15.75" customHeight="1">
      <c r="W932" s="41"/>
      <c r="X932" s="41"/>
      <c r="Y932" s="41"/>
      <c r="Z932" s="41"/>
      <c r="AA932" s="41"/>
      <c r="AB932" s="41"/>
      <c r="AC932" s="41"/>
    </row>
    <row r="933" ht="15.75" customHeight="1">
      <c r="W933" s="41"/>
      <c r="X933" s="41"/>
      <c r="Y933" s="41"/>
      <c r="Z933" s="41"/>
      <c r="AA933" s="41"/>
      <c r="AB933" s="41"/>
      <c r="AC933" s="41"/>
    </row>
    <row r="934" ht="15.75" customHeight="1">
      <c r="W934" s="41"/>
      <c r="X934" s="41"/>
      <c r="Y934" s="41"/>
      <c r="Z934" s="41"/>
      <c r="AA934" s="41"/>
      <c r="AB934" s="41"/>
      <c r="AC934" s="41"/>
    </row>
    <row r="935" ht="15.75" customHeight="1">
      <c r="W935" s="41"/>
      <c r="X935" s="41"/>
      <c r="Y935" s="41"/>
      <c r="Z935" s="41"/>
      <c r="AA935" s="41"/>
      <c r="AB935" s="41"/>
      <c r="AC935" s="41"/>
    </row>
    <row r="936" ht="15.75" customHeight="1">
      <c r="W936" s="41"/>
      <c r="X936" s="41"/>
      <c r="Y936" s="41"/>
      <c r="Z936" s="41"/>
      <c r="AA936" s="41"/>
      <c r="AB936" s="41"/>
      <c r="AC936" s="41"/>
    </row>
    <row r="937" ht="15.75" customHeight="1">
      <c r="W937" s="41"/>
      <c r="X937" s="41"/>
      <c r="Y937" s="41"/>
      <c r="Z937" s="41"/>
      <c r="AA937" s="41"/>
      <c r="AB937" s="41"/>
      <c r="AC937" s="41"/>
    </row>
    <row r="938" ht="15.75" customHeight="1">
      <c r="W938" s="41"/>
      <c r="X938" s="41"/>
      <c r="Y938" s="41"/>
      <c r="Z938" s="41"/>
      <c r="AA938" s="41"/>
      <c r="AB938" s="41"/>
      <c r="AC938" s="41"/>
    </row>
    <row r="939" ht="15.75" customHeight="1">
      <c r="W939" s="41"/>
      <c r="X939" s="41"/>
      <c r="Y939" s="41"/>
      <c r="Z939" s="41"/>
      <c r="AA939" s="41"/>
      <c r="AB939" s="41"/>
      <c r="AC939" s="41"/>
    </row>
    <row r="940" ht="15.75" customHeight="1">
      <c r="W940" s="41"/>
      <c r="X940" s="41"/>
      <c r="Y940" s="41"/>
      <c r="Z940" s="41"/>
      <c r="AA940" s="41"/>
      <c r="AB940" s="41"/>
      <c r="AC940" s="41"/>
    </row>
    <row r="941" ht="15.75" customHeight="1">
      <c r="W941" s="41"/>
      <c r="X941" s="41"/>
      <c r="Y941" s="41"/>
      <c r="Z941" s="41"/>
      <c r="AA941" s="41"/>
      <c r="AB941" s="41"/>
      <c r="AC941" s="41"/>
    </row>
    <row r="942" ht="15.75" customHeight="1">
      <c r="W942" s="41"/>
      <c r="X942" s="41"/>
      <c r="Y942" s="41"/>
      <c r="Z942" s="41"/>
      <c r="AA942" s="41"/>
      <c r="AB942" s="41"/>
      <c r="AC942" s="41"/>
    </row>
    <row r="943" ht="15.75" customHeight="1">
      <c r="W943" s="41"/>
      <c r="X943" s="41"/>
      <c r="Y943" s="41"/>
      <c r="Z943" s="41"/>
      <c r="AA943" s="41"/>
      <c r="AB943" s="41"/>
      <c r="AC943" s="41"/>
    </row>
    <row r="944" ht="15.75" customHeight="1">
      <c r="W944" s="41"/>
      <c r="X944" s="41"/>
      <c r="Y944" s="41"/>
      <c r="Z944" s="41"/>
      <c r="AA944" s="41"/>
      <c r="AB944" s="41"/>
      <c r="AC944" s="41"/>
    </row>
    <row r="945" ht="15.75" customHeight="1">
      <c r="W945" s="41"/>
      <c r="X945" s="41"/>
      <c r="Y945" s="41"/>
      <c r="Z945" s="41"/>
      <c r="AA945" s="41"/>
      <c r="AB945" s="41"/>
      <c r="AC945" s="41"/>
    </row>
    <row r="946" ht="15.75" customHeight="1">
      <c r="W946" s="41"/>
      <c r="X946" s="41"/>
      <c r="Y946" s="41"/>
      <c r="Z946" s="41"/>
      <c r="AA946" s="41"/>
      <c r="AB946" s="41"/>
      <c r="AC946" s="41"/>
    </row>
    <row r="947" ht="15.75" customHeight="1">
      <c r="W947" s="41"/>
      <c r="X947" s="41"/>
      <c r="Y947" s="41"/>
      <c r="Z947" s="41"/>
      <c r="AA947" s="41"/>
      <c r="AB947" s="41"/>
      <c r="AC947" s="41"/>
    </row>
    <row r="948" ht="15.75" customHeight="1">
      <c r="W948" s="41"/>
      <c r="X948" s="41"/>
      <c r="Y948" s="41"/>
      <c r="Z948" s="41"/>
      <c r="AA948" s="41"/>
      <c r="AB948" s="41"/>
      <c r="AC948" s="41"/>
    </row>
    <row r="949" ht="15.75" customHeight="1">
      <c r="W949" s="41"/>
      <c r="X949" s="41"/>
      <c r="Y949" s="41"/>
      <c r="Z949" s="41"/>
      <c r="AA949" s="41"/>
      <c r="AB949" s="41"/>
      <c r="AC949" s="41"/>
    </row>
    <row r="950" ht="15.75" customHeight="1">
      <c r="W950" s="41"/>
      <c r="X950" s="41"/>
      <c r="Y950" s="41"/>
      <c r="Z950" s="41"/>
      <c r="AA950" s="41"/>
      <c r="AB950" s="41"/>
      <c r="AC950" s="41"/>
    </row>
    <row r="951" ht="15.75" customHeight="1">
      <c r="W951" s="41"/>
      <c r="X951" s="41"/>
      <c r="Y951" s="41"/>
      <c r="Z951" s="41"/>
      <c r="AA951" s="41"/>
      <c r="AB951" s="41"/>
      <c r="AC951" s="41"/>
    </row>
    <row r="952" ht="15.75" customHeight="1">
      <c r="W952" s="41"/>
      <c r="X952" s="41"/>
      <c r="Y952" s="41"/>
      <c r="Z952" s="41"/>
      <c r="AA952" s="41"/>
      <c r="AB952" s="41"/>
      <c r="AC952" s="41"/>
    </row>
    <row r="953" ht="15.75" customHeight="1">
      <c r="W953" s="41"/>
      <c r="X953" s="41"/>
      <c r="Y953" s="41"/>
      <c r="Z953" s="41"/>
      <c r="AA953" s="41"/>
      <c r="AB953" s="41"/>
      <c r="AC953" s="41"/>
    </row>
    <row r="954" ht="15.75" customHeight="1">
      <c r="W954" s="41"/>
      <c r="X954" s="41"/>
      <c r="Y954" s="41"/>
      <c r="Z954" s="41"/>
      <c r="AA954" s="41"/>
      <c r="AB954" s="41"/>
      <c r="AC954" s="41"/>
    </row>
    <row r="955" ht="15.75" customHeight="1">
      <c r="W955" s="41"/>
      <c r="X955" s="41"/>
      <c r="Y955" s="41"/>
      <c r="Z955" s="41"/>
      <c r="AA955" s="41"/>
      <c r="AB955" s="41"/>
      <c r="AC955" s="41"/>
    </row>
    <row r="956" ht="15.75" customHeight="1">
      <c r="W956" s="41"/>
      <c r="X956" s="41"/>
      <c r="Y956" s="41"/>
      <c r="Z956" s="41"/>
      <c r="AA956" s="41"/>
      <c r="AB956" s="41"/>
      <c r="AC956" s="41"/>
    </row>
    <row r="957" ht="15.75" customHeight="1">
      <c r="W957" s="41"/>
      <c r="X957" s="41"/>
      <c r="Y957" s="41"/>
      <c r="Z957" s="41"/>
      <c r="AA957" s="41"/>
      <c r="AB957" s="41"/>
      <c r="AC957" s="41"/>
    </row>
    <row r="958" ht="15.75" customHeight="1">
      <c r="W958" s="41"/>
      <c r="X958" s="41"/>
      <c r="Y958" s="41"/>
      <c r="Z958" s="41"/>
      <c r="AA958" s="41"/>
      <c r="AB958" s="41"/>
      <c r="AC958" s="41"/>
    </row>
    <row r="959" ht="15.75" customHeight="1">
      <c r="W959" s="41"/>
      <c r="X959" s="41"/>
      <c r="Y959" s="41"/>
      <c r="Z959" s="41"/>
      <c r="AA959" s="41"/>
      <c r="AB959" s="41"/>
      <c r="AC959" s="41"/>
    </row>
    <row r="960" ht="15.75" customHeight="1">
      <c r="W960" s="41"/>
      <c r="X960" s="41"/>
      <c r="Y960" s="41"/>
      <c r="Z960" s="41"/>
      <c r="AA960" s="41"/>
      <c r="AB960" s="41"/>
      <c r="AC960" s="41"/>
    </row>
    <row r="961" ht="15.75" customHeight="1">
      <c r="W961" s="41"/>
      <c r="X961" s="41"/>
      <c r="Y961" s="41"/>
      <c r="Z961" s="41"/>
      <c r="AA961" s="41"/>
      <c r="AB961" s="41"/>
      <c r="AC961" s="41"/>
    </row>
    <row r="962" ht="15.75" customHeight="1">
      <c r="W962" s="41"/>
      <c r="X962" s="41"/>
      <c r="Y962" s="41"/>
      <c r="Z962" s="41"/>
      <c r="AA962" s="41"/>
      <c r="AB962" s="41"/>
      <c r="AC962" s="41"/>
    </row>
    <row r="963" ht="15.75" customHeight="1">
      <c r="W963" s="41"/>
      <c r="X963" s="41"/>
      <c r="Y963" s="41"/>
      <c r="Z963" s="41"/>
      <c r="AA963" s="41"/>
      <c r="AB963" s="41"/>
      <c r="AC963" s="41"/>
    </row>
    <row r="964" ht="15.75" customHeight="1">
      <c r="W964" s="41"/>
      <c r="X964" s="41"/>
      <c r="Y964" s="41"/>
      <c r="Z964" s="41"/>
      <c r="AA964" s="41"/>
      <c r="AB964" s="41"/>
      <c r="AC964" s="41"/>
    </row>
    <row r="965" ht="15.75" customHeight="1">
      <c r="W965" s="41"/>
      <c r="X965" s="41"/>
      <c r="Y965" s="41"/>
      <c r="Z965" s="41"/>
      <c r="AA965" s="41"/>
      <c r="AB965" s="41"/>
      <c r="AC965" s="41"/>
    </row>
    <row r="966" ht="15.75" customHeight="1">
      <c r="W966" s="41"/>
      <c r="X966" s="41"/>
      <c r="Y966" s="41"/>
      <c r="Z966" s="41"/>
      <c r="AA966" s="41"/>
      <c r="AB966" s="41"/>
      <c r="AC966" s="41"/>
    </row>
    <row r="967" ht="15.75" customHeight="1">
      <c r="W967" s="41"/>
      <c r="X967" s="41"/>
      <c r="Y967" s="41"/>
      <c r="Z967" s="41"/>
      <c r="AA967" s="41"/>
      <c r="AB967" s="41"/>
      <c r="AC967" s="41"/>
    </row>
    <row r="968" ht="15.75" customHeight="1">
      <c r="W968" s="41"/>
      <c r="X968" s="41"/>
      <c r="Y968" s="41"/>
      <c r="Z968" s="41"/>
      <c r="AA968" s="41"/>
      <c r="AB968" s="41"/>
      <c r="AC968" s="41"/>
    </row>
    <row r="969" ht="15.75" customHeight="1">
      <c r="W969" s="41"/>
      <c r="X969" s="41"/>
      <c r="Y969" s="41"/>
      <c r="Z969" s="41"/>
      <c r="AA969" s="41"/>
      <c r="AB969" s="41"/>
      <c r="AC969" s="41"/>
    </row>
    <row r="970" ht="15.75" customHeight="1">
      <c r="W970" s="41"/>
      <c r="X970" s="41"/>
      <c r="Y970" s="41"/>
      <c r="Z970" s="41"/>
      <c r="AA970" s="41"/>
      <c r="AB970" s="41"/>
      <c r="AC970" s="41"/>
    </row>
    <row r="971" ht="15.75" customHeight="1">
      <c r="W971" s="41"/>
      <c r="X971" s="41"/>
      <c r="Y971" s="41"/>
      <c r="Z971" s="41"/>
      <c r="AA971" s="41"/>
      <c r="AB971" s="41"/>
      <c r="AC971" s="41"/>
    </row>
    <row r="972" ht="15.75" customHeight="1">
      <c r="W972" s="41"/>
      <c r="X972" s="41"/>
      <c r="Y972" s="41"/>
      <c r="Z972" s="41"/>
      <c r="AA972" s="41"/>
      <c r="AB972" s="41"/>
      <c r="AC972" s="41"/>
    </row>
    <row r="973" ht="15.75" customHeight="1">
      <c r="W973" s="41"/>
      <c r="X973" s="41"/>
      <c r="Y973" s="41"/>
      <c r="Z973" s="41"/>
      <c r="AA973" s="41"/>
      <c r="AB973" s="41"/>
      <c r="AC973" s="41"/>
    </row>
    <row r="974" ht="15.75" customHeight="1">
      <c r="W974" s="41"/>
      <c r="X974" s="41"/>
      <c r="Y974" s="41"/>
      <c r="Z974" s="41"/>
      <c r="AA974" s="41"/>
      <c r="AB974" s="41"/>
      <c r="AC974" s="41"/>
    </row>
    <row r="975" ht="15.75" customHeight="1">
      <c r="W975" s="41"/>
      <c r="X975" s="41"/>
      <c r="Y975" s="41"/>
      <c r="Z975" s="41"/>
      <c r="AA975" s="41"/>
      <c r="AB975" s="41"/>
      <c r="AC975" s="41"/>
    </row>
    <row r="976" ht="15.75" customHeight="1">
      <c r="W976" s="41"/>
      <c r="X976" s="41"/>
      <c r="Y976" s="41"/>
      <c r="Z976" s="41"/>
      <c r="AA976" s="41"/>
      <c r="AB976" s="41"/>
      <c r="AC976" s="41"/>
    </row>
    <row r="977" ht="15.75" customHeight="1">
      <c r="W977" s="41"/>
      <c r="X977" s="41"/>
      <c r="Y977" s="41"/>
      <c r="Z977" s="41"/>
      <c r="AA977" s="41"/>
      <c r="AB977" s="41"/>
      <c r="AC977" s="41"/>
    </row>
    <row r="978" ht="15.75" customHeight="1">
      <c r="W978" s="41"/>
      <c r="X978" s="41"/>
      <c r="Y978" s="41"/>
      <c r="Z978" s="41"/>
      <c r="AA978" s="41"/>
      <c r="AB978" s="41"/>
      <c r="AC978" s="41"/>
    </row>
    <row r="979" ht="15.75" customHeight="1">
      <c r="W979" s="41"/>
      <c r="X979" s="41"/>
      <c r="Y979" s="41"/>
      <c r="Z979" s="41"/>
      <c r="AA979" s="41"/>
      <c r="AB979" s="41"/>
      <c r="AC979" s="41"/>
    </row>
    <row r="980" ht="15.75" customHeight="1">
      <c r="W980" s="41"/>
      <c r="X980" s="41"/>
      <c r="Y980" s="41"/>
      <c r="Z980" s="41"/>
      <c r="AA980" s="41"/>
      <c r="AB980" s="41"/>
      <c r="AC980" s="41"/>
    </row>
    <row r="981" ht="15.75" customHeight="1">
      <c r="W981" s="41"/>
      <c r="X981" s="41"/>
      <c r="Y981" s="41"/>
      <c r="Z981" s="41"/>
      <c r="AA981" s="41"/>
      <c r="AB981" s="41"/>
      <c r="AC981" s="41"/>
    </row>
    <row r="982" ht="15.75" customHeight="1">
      <c r="W982" s="41"/>
      <c r="X982" s="41"/>
      <c r="Y982" s="41"/>
      <c r="Z982" s="41"/>
      <c r="AA982" s="41"/>
      <c r="AB982" s="41"/>
      <c r="AC982" s="41"/>
    </row>
    <row r="983" ht="15.75" customHeight="1">
      <c r="W983" s="41"/>
      <c r="X983" s="41"/>
      <c r="Y983" s="41"/>
      <c r="Z983" s="41"/>
      <c r="AA983" s="41"/>
      <c r="AB983" s="41"/>
      <c r="AC983" s="41"/>
    </row>
    <row r="984" ht="15.75" customHeight="1">
      <c r="W984" s="41"/>
      <c r="X984" s="41"/>
      <c r="Y984" s="41"/>
      <c r="Z984" s="41"/>
      <c r="AA984" s="41"/>
      <c r="AB984" s="41"/>
      <c r="AC984" s="41"/>
    </row>
    <row r="985" ht="15.75" customHeight="1">
      <c r="W985" s="41"/>
      <c r="X985" s="41"/>
      <c r="Y985" s="41"/>
      <c r="Z985" s="41"/>
      <c r="AA985" s="41"/>
      <c r="AB985" s="41"/>
      <c r="AC985" s="41"/>
    </row>
    <row r="986" ht="15.75" customHeight="1">
      <c r="W986" s="41"/>
      <c r="X986" s="41"/>
      <c r="Y986" s="41"/>
      <c r="Z986" s="41"/>
      <c r="AA986" s="41"/>
      <c r="AB986" s="41"/>
      <c r="AC986" s="41"/>
    </row>
    <row r="987" ht="15.75" customHeight="1">
      <c r="W987" s="41"/>
      <c r="X987" s="41"/>
      <c r="Y987" s="41"/>
      <c r="Z987" s="41"/>
      <c r="AA987" s="41"/>
      <c r="AB987" s="41"/>
      <c r="AC987" s="41"/>
    </row>
    <row r="988" ht="15.75" customHeight="1">
      <c r="W988" s="41"/>
      <c r="X988" s="41"/>
      <c r="Y988" s="41"/>
      <c r="Z988" s="41"/>
      <c r="AA988" s="41"/>
      <c r="AB988" s="41"/>
      <c r="AC988" s="41"/>
    </row>
    <row r="989" ht="15.75" customHeight="1">
      <c r="W989" s="41"/>
      <c r="X989" s="41"/>
      <c r="Y989" s="41"/>
      <c r="Z989" s="41"/>
      <c r="AA989" s="41"/>
      <c r="AB989" s="41"/>
      <c r="AC989" s="41"/>
    </row>
    <row r="990" ht="15.75" customHeight="1">
      <c r="W990" s="41"/>
      <c r="X990" s="41"/>
      <c r="Y990" s="41"/>
      <c r="Z990" s="41"/>
      <c r="AA990" s="41"/>
      <c r="AB990" s="41"/>
      <c r="AC990" s="41"/>
    </row>
    <row r="991" ht="15.75" customHeight="1">
      <c r="W991" s="41"/>
      <c r="X991" s="41"/>
      <c r="Y991" s="41"/>
      <c r="Z991" s="41"/>
      <c r="AA991" s="41"/>
      <c r="AB991" s="41"/>
      <c r="AC991" s="41"/>
    </row>
    <row r="992" ht="15.75" customHeight="1">
      <c r="W992" s="41"/>
      <c r="X992" s="41"/>
      <c r="Y992" s="41"/>
      <c r="Z992" s="41"/>
      <c r="AA992" s="41"/>
      <c r="AB992" s="41"/>
      <c r="AC992" s="41"/>
    </row>
    <row r="993" ht="15.75" customHeight="1">
      <c r="W993" s="41"/>
      <c r="X993" s="41"/>
      <c r="Y993" s="41"/>
      <c r="Z993" s="41"/>
      <c r="AA993" s="41"/>
      <c r="AB993" s="41"/>
      <c r="AC993" s="41"/>
    </row>
    <row r="994" ht="15.75" customHeight="1">
      <c r="W994" s="41"/>
      <c r="X994" s="41"/>
      <c r="Y994" s="41"/>
      <c r="Z994" s="41"/>
      <c r="AA994" s="41"/>
      <c r="AB994" s="41"/>
      <c r="AC994" s="41"/>
    </row>
    <row r="995" ht="15.75" customHeight="1">
      <c r="W995" s="41"/>
      <c r="X995" s="41"/>
      <c r="Y995" s="41"/>
      <c r="Z995" s="41"/>
      <c r="AA995" s="41"/>
      <c r="AB995" s="41"/>
      <c r="AC995" s="41"/>
    </row>
    <row r="996" ht="15.75" customHeight="1">
      <c r="W996" s="41"/>
      <c r="X996" s="41"/>
      <c r="Y996" s="41"/>
      <c r="Z996" s="41"/>
      <c r="AA996" s="41"/>
      <c r="AB996" s="41"/>
      <c r="AC996" s="41"/>
    </row>
    <row r="997" ht="15.75" customHeight="1">
      <c r="W997" s="41"/>
      <c r="X997" s="41"/>
      <c r="Y997" s="41"/>
      <c r="Z997" s="41"/>
      <c r="AA997" s="41"/>
      <c r="AB997" s="41"/>
      <c r="AC997" s="41"/>
    </row>
    <row r="998" ht="15.75" customHeight="1">
      <c r="W998" s="41"/>
      <c r="X998" s="41"/>
      <c r="Y998" s="41"/>
      <c r="Z998" s="41"/>
      <c r="AA998" s="41"/>
      <c r="AB998" s="41"/>
      <c r="AC998" s="41"/>
    </row>
    <row r="999" ht="15.75" customHeight="1">
      <c r="W999" s="41"/>
      <c r="X999" s="41"/>
      <c r="Y999" s="41"/>
      <c r="Z999" s="41"/>
      <c r="AA999" s="41"/>
      <c r="AB999" s="41"/>
      <c r="AC999" s="41"/>
    </row>
    <row r="1000" ht="15.75" customHeight="1">
      <c r="W1000" s="41"/>
      <c r="X1000" s="41"/>
      <c r="Y1000" s="41"/>
      <c r="Z1000" s="41"/>
      <c r="AA1000" s="41"/>
      <c r="AB1000" s="41"/>
      <c r="AC1000" s="41"/>
    </row>
  </sheetData>
  <mergeCells count="25">
    <mergeCell ref="I36:N36"/>
    <mergeCell ref="P36:U36"/>
    <mergeCell ref="B20:G20"/>
    <mergeCell ref="I20:N20"/>
    <mergeCell ref="P20:U20"/>
    <mergeCell ref="B28:G28"/>
    <mergeCell ref="I28:N28"/>
    <mergeCell ref="P28:U28"/>
    <mergeCell ref="B36:G36"/>
    <mergeCell ref="B44:G44"/>
    <mergeCell ref="I44:N44"/>
    <mergeCell ref="P44:U44"/>
    <mergeCell ref="B52:G52"/>
    <mergeCell ref="I52:N52"/>
    <mergeCell ref="P52:U52"/>
    <mergeCell ref="I61:N61"/>
    <mergeCell ref="B93:G93"/>
    <mergeCell ref="I93:N93"/>
    <mergeCell ref="B61:G61"/>
    <mergeCell ref="B69:G69"/>
    <mergeCell ref="I69:N69"/>
    <mergeCell ref="B77:G77"/>
    <mergeCell ref="I77:N77"/>
    <mergeCell ref="B85:G85"/>
    <mergeCell ref="I85:N85"/>
  </mergeCells>
  <printOptions horizontalCentered="1"/>
  <pageMargins bottom="0.7875" footer="0.0" header="0.0" left="0.196527777777778" right="0.196527777777778" top="0.7875"/>
  <pageSetup paperSize="9" orientation="landscape"/>
  <headerFooter>
    <oddFooter>&amp;CPágina &amp;P de </oddFooter>
  </headerFooter>
  <rowBreaks count="4" manualBreakCount="4">
    <brk id="43" man="1"/>
    <brk id="60" man="1"/>
    <brk id="92" man="1"/>
    <brk id="76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47" width="9.14"/>
  </cols>
  <sheetData>
    <row r="1">
      <c r="W1" s="41"/>
      <c r="X1" s="41"/>
      <c r="Y1" s="41"/>
      <c r="Z1" s="41"/>
      <c r="AA1" s="41"/>
      <c r="AB1" s="41"/>
      <c r="AC1" s="41"/>
    </row>
    <row r="2">
      <c r="W2" s="41"/>
      <c r="X2" s="41"/>
      <c r="Y2" s="41"/>
      <c r="Z2" s="41"/>
      <c r="AA2" s="41"/>
      <c r="AB2" s="41"/>
      <c r="AC2" s="41"/>
    </row>
    <row r="3">
      <c r="W3" s="41"/>
      <c r="X3" s="41"/>
      <c r="Y3" s="41"/>
      <c r="Z3" s="41"/>
      <c r="AA3" s="41"/>
      <c r="AB3" s="41"/>
      <c r="AC3" s="41"/>
    </row>
    <row r="4" ht="1.5" customHeight="1">
      <c r="W4" s="41"/>
      <c r="X4" s="41"/>
      <c r="Y4" s="41"/>
      <c r="Z4" s="41"/>
      <c r="AA4" s="41"/>
      <c r="AB4" s="41"/>
      <c r="AC4" s="41"/>
    </row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ht="3.0" customHeight="1">
      <c r="W6" s="41"/>
      <c r="X6" s="41"/>
      <c r="Y6" s="41"/>
      <c r="Z6" s="41"/>
      <c r="AA6" s="41"/>
      <c r="AB6" s="41"/>
      <c r="AC6" s="41"/>
    </row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ht="1.5" customHeight="1">
      <c r="W8" s="41"/>
      <c r="X8" s="41"/>
      <c r="Y8" s="41"/>
      <c r="Z8" s="41"/>
      <c r="AA8" s="41"/>
      <c r="AB8" s="41"/>
      <c r="AC8" s="41"/>
    </row>
    <row r="9" ht="24.75" customHeight="1">
      <c r="W9" s="41"/>
      <c r="X9" s="41"/>
      <c r="Y9" s="41"/>
      <c r="Z9" s="41"/>
      <c r="AA9" s="41"/>
      <c r="AB9" s="41"/>
      <c r="AC9" s="41"/>
    </row>
    <row r="10" ht="21.0" customHeight="1">
      <c r="W10" s="41"/>
      <c r="X10" s="41"/>
      <c r="Y10" s="41"/>
      <c r="Z10" s="41"/>
      <c r="AA10" s="41"/>
      <c r="AB10" s="41"/>
      <c r="AC10" s="41"/>
    </row>
    <row r="11" ht="9.7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</row>
    <row r="12" ht="45.0" customHeight="1">
      <c r="B12" s="135" t="s">
        <v>195</v>
      </c>
      <c r="M12" s="135" t="s">
        <v>196</v>
      </c>
      <c r="W12" s="41"/>
      <c r="X12" s="41"/>
      <c r="Y12" s="41" t="str">
        <f>'PA 4'!B13</f>
        <v>Aumentar: Satisfação interna</v>
      </c>
      <c r="Z12" s="180">
        <f>IF(ISERROR('PA 4'!U13),"",'PA 4'!U13)</f>
        <v>58</v>
      </c>
      <c r="AA12" s="180" t="str">
        <f>IF(ISERROR('PA 4'!V13),"",'PA 4'!V13)</f>
        <v/>
      </c>
      <c r="AB12" s="41"/>
      <c r="AC12" s="41"/>
    </row>
    <row r="13" ht="30.0" customHeight="1">
      <c r="A13" s="41"/>
      <c r="B13" s="41"/>
      <c r="C13" s="41" t="s">
        <v>90</v>
      </c>
      <c r="D13" s="41" t="s">
        <v>91</v>
      </c>
      <c r="E13" s="41"/>
      <c r="F13" s="41"/>
      <c r="G13" s="41"/>
      <c r="H13" s="41"/>
      <c r="I13" s="41"/>
      <c r="J13" s="41"/>
      <c r="K13" s="41"/>
      <c r="L13" s="41"/>
      <c r="M13" s="41" t="s">
        <v>197</v>
      </c>
      <c r="N13" s="41" t="s">
        <v>198</v>
      </c>
      <c r="O13" s="41" t="s">
        <v>199</v>
      </c>
      <c r="P13" s="41" t="s">
        <v>200</v>
      </c>
      <c r="Q13" s="41" t="s">
        <v>201</v>
      </c>
      <c r="R13" s="41"/>
      <c r="S13" s="41"/>
      <c r="T13" s="41"/>
      <c r="U13" s="41"/>
      <c r="V13" s="41"/>
      <c r="W13" s="41"/>
      <c r="X13" s="41"/>
      <c r="Y13" s="41" t="str">
        <f>'PA 4'!B14</f>
        <v/>
      </c>
      <c r="Z13" s="180">
        <f>IF(ISERROR('PA 4'!U14),"",'PA 4'!U14)</f>
        <v>1510</v>
      </c>
      <c r="AA13" s="180" t="str">
        <f>IF(ISERROR('PA 4'!V14),"",'PA 4'!V14)</f>
        <v/>
      </c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</row>
    <row r="14" ht="30.0" customHeight="1">
      <c r="A14" s="41"/>
      <c r="B14" s="41" t="str">
        <f>'EST 4'!B14</f>
        <v>Aumentar: Know How da equipe</v>
      </c>
      <c r="C14" s="41">
        <f>SUM('EST 4'!CB14,'EST 4'!BL14,'EST 4'!AV14,'EST 4'!AF14,'EST 4'!P14)</f>
        <v>217.9</v>
      </c>
      <c r="D14" s="41">
        <f>SUM('EST 4'!P15,'EST 4'!AF15,'EST 4'!AV15,'EST 4'!BL15,'EST 4'!CB15)</f>
        <v>227</v>
      </c>
      <c r="E14" s="41"/>
      <c r="F14" s="41"/>
      <c r="G14" s="41"/>
      <c r="H14" s="41"/>
      <c r="I14" s="41"/>
      <c r="J14" s="41"/>
      <c r="K14" s="41"/>
      <c r="L14" s="41" t="str">
        <f t="shared" ref="L14:L18" si="1">B14</f>
        <v>Aumentar: Know How da equipe</v>
      </c>
      <c r="M14" s="41">
        <f t="array" ref="M14">SUM(IF($Y$12:$Y$29=$L14,IF($Z$12:$Z$29=0,1,0),0))</f>
        <v>0</v>
      </c>
      <c r="N14" s="41">
        <f t="array" ref="N14">SUM(IF($Y$12:$Y$29=$L14,IF($Z$12:$Z$29=-1,1,0),0))</f>
        <v>0</v>
      </c>
      <c r="O14" s="41">
        <f t="shared" ref="O14:O18" si="2">COUNTIFS($Y$12:$Y$29,$L14,$AA$12:$AA$29,"=2")</f>
        <v>0</v>
      </c>
      <c r="P14" s="41">
        <f t="shared" ref="P14:P18" si="3">COUNTIFS($Y$12:$Y$29,$L14,$AA$12:$AA$29,"&gt;2")</f>
        <v>0</v>
      </c>
      <c r="Q14" s="41">
        <f t="shared" ref="Q14:Q18" si="4">COUNTIFS($Y$12:$Y$29,$L14,$Z$12:$Z$29,"&gt;0")</f>
        <v>0</v>
      </c>
      <c r="R14" s="41"/>
      <c r="S14" s="41"/>
      <c r="T14" s="41"/>
      <c r="U14" s="41"/>
      <c r="V14" s="41"/>
      <c r="W14" s="41"/>
      <c r="X14" s="41"/>
      <c r="Y14" s="41" t="str">
        <f>'PA 4'!B15</f>
        <v/>
      </c>
      <c r="Z14" s="180">
        <f>IF(ISERROR('PA 4'!U15),"",'PA 4'!U15)</f>
        <v>1510</v>
      </c>
      <c r="AA14" s="180" t="str">
        <f>IF(ISERROR('PA 4'!V15),"",'PA 4'!V15)</f>
        <v/>
      </c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</row>
    <row r="15" ht="30.0" customHeight="1">
      <c r="A15" s="41"/>
      <c r="B15" s="41" t="str">
        <f>'EST 4'!B19</f>
        <v>Aumentar: Satisfação interna</v>
      </c>
      <c r="C15" s="41">
        <f>SUM('EST 4'!P19,'EST 4'!AF19,'EST 4'!AV19,'EST 4'!BL19,'EST 4'!CB19)</f>
        <v>27.6</v>
      </c>
      <c r="D15" s="41">
        <f>SUM('EST 4'!CB20,'EST 4'!BL20,'EST 4'!AV20,'EST 4'!AF20,'EST 4'!P20)</f>
        <v>99.65</v>
      </c>
      <c r="E15" s="41"/>
      <c r="F15" s="41"/>
      <c r="G15" s="41"/>
      <c r="H15" s="41"/>
      <c r="I15" s="41"/>
      <c r="J15" s="41"/>
      <c r="K15" s="41"/>
      <c r="L15" s="41" t="str">
        <f t="shared" si="1"/>
        <v>Aumentar: Satisfação interna</v>
      </c>
      <c r="M15" s="41">
        <f t="array" ref="M15">SUM(IF($Y$12:$Y$29=$L15,IF($Z$12:$Z$29=0,1,0),0))</f>
        <v>0</v>
      </c>
      <c r="N15" s="41">
        <f t="array" ref="N15">SUM(IF($Y$12:$Y$29=$L15,IF($Z$12:$Z$29=-1,1,0),0))</f>
        <v>0</v>
      </c>
      <c r="O15" s="41">
        <f t="shared" si="2"/>
        <v>0</v>
      </c>
      <c r="P15" s="41">
        <f t="shared" si="3"/>
        <v>0</v>
      </c>
      <c r="Q15" s="41">
        <f t="shared" si="4"/>
        <v>1</v>
      </c>
      <c r="R15" s="41"/>
      <c r="S15" s="41"/>
      <c r="T15" s="41"/>
      <c r="U15" s="41"/>
      <c r="V15" s="41"/>
      <c r="W15" s="41"/>
      <c r="X15" s="41"/>
      <c r="Y15" s="41" t="str">
        <f>'PA 4'!B16</f>
        <v/>
      </c>
      <c r="Z15" s="180">
        <f>IF(ISERROR('PA 4'!U16),"",'PA 4'!U16)</f>
        <v>1510</v>
      </c>
      <c r="AA15" s="180" t="str">
        <f>IF(ISERROR('PA 4'!V16),"",'PA 4'!V16)</f>
        <v/>
      </c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</row>
    <row r="16" ht="30.0" customHeight="1">
      <c r="A16" s="41"/>
      <c r="B16" s="41" t="str">
        <f>'EST 4'!B24</f>
        <v/>
      </c>
      <c r="C16" s="41">
        <f>SUM('EST 4'!P24,'EST 4'!AF24,'EST 4'!AV24,'EST 4'!BL24,'EST 4'!CB24)</f>
        <v>125</v>
      </c>
      <c r="D16" s="41">
        <f>SUM('EST 4'!CB25,'EST 4'!BL25,'EST 4'!AV25,'EST 4'!AF25,'EST 4'!P25)</f>
        <v>56</v>
      </c>
      <c r="E16" s="41"/>
      <c r="F16" s="41"/>
      <c r="G16" s="41"/>
      <c r="H16" s="41"/>
      <c r="I16" s="41"/>
      <c r="J16" s="41"/>
      <c r="K16" s="41"/>
      <c r="L16" s="41" t="str">
        <f t="shared" si="1"/>
        <v/>
      </c>
      <c r="M16" s="41">
        <f t="array" ref="M16">SUM(IF($Y$12:$Y$29=$L16,IF($Z$12:$Z$29=0,1,0),0))</f>
        <v>0</v>
      </c>
      <c r="N16" s="41">
        <f t="array" ref="N16">SUM(IF($Y$12:$Y$29=$L16,IF($Z$12:$Z$29=-1,1,0),0))</f>
        <v>0</v>
      </c>
      <c r="O16" s="41">
        <f t="shared" si="2"/>
        <v>0</v>
      </c>
      <c r="P16" s="41">
        <f t="shared" si="3"/>
        <v>0</v>
      </c>
      <c r="Q16" s="41">
        <f t="shared" si="4"/>
        <v>0</v>
      </c>
      <c r="R16" s="41"/>
      <c r="S16" s="41"/>
      <c r="T16" s="41"/>
      <c r="U16" s="41"/>
      <c r="V16" s="41"/>
      <c r="W16" s="41"/>
      <c r="X16" s="41"/>
      <c r="Y16" s="41" t="str">
        <f>'PA 4'!B17</f>
        <v/>
      </c>
      <c r="Z16" s="180">
        <f>IF(ISERROR('PA 4'!U17),"",'PA 4'!U17)</f>
        <v>1510</v>
      </c>
      <c r="AA16" s="180" t="str">
        <f>IF(ISERROR('PA 4'!V17),"",'PA 4'!V17)</f>
        <v/>
      </c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</row>
    <row r="17" ht="30.0" customHeight="1">
      <c r="A17" s="41"/>
      <c r="B17" s="41" t="str">
        <f>'EST 4'!B29</f>
        <v/>
      </c>
      <c r="C17" s="41">
        <f>SUM('EST 4'!P29,'EST 4'!AF29,'EST 4'!AV29,'EST 4'!BL29,'EST 4'!CB29)</f>
        <v>121</v>
      </c>
      <c r="D17" s="41">
        <f>SUM('EST 4'!CB30,'EST 4'!BL30,'EST 4'!AV30,'EST 4'!AF30,'EST 4'!P30)</f>
        <v>50</v>
      </c>
      <c r="E17" s="41"/>
      <c r="F17" s="41"/>
      <c r="G17" s="41"/>
      <c r="H17" s="41"/>
      <c r="I17" s="41"/>
      <c r="J17" s="41"/>
      <c r="K17" s="41"/>
      <c r="L17" s="41" t="str">
        <f t="shared" si="1"/>
        <v/>
      </c>
      <c r="M17" s="41">
        <f t="array" ref="M17">SUM(IF($Y$12:$Y$29=$L17,IF($Z$12:$Z$29=0,1,0),0))</f>
        <v>0</v>
      </c>
      <c r="N17" s="41">
        <f t="array" ref="N17">SUM(IF($Y$12:$Y$29=$L17,IF($Z$12:$Z$29=-1,1,0),0))</f>
        <v>0</v>
      </c>
      <c r="O17" s="41">
        <f t="shared" si="2"/>
        <v>0</v>
      </c>
      <c r="P17" s="41">
        <f t="shared" si="3"/>
        <v>0</v>
      </c>
      <c r="Q17" s="41">
        <f t="shared" si="4"/>
        <v>0</v>
      </c>
      <c r="R17" s="41"/>
      <c r="S17" s="41"/>
      <c r="T17" s="41"/>
      <c r="U17" s="41"/>
      <c r="V17" s="41"/>
      <c r="W17" s="41"/>
      <c r="X17" s="41"/>
      <c r="Y17" s="41" t="str">
        <f>'PA 4'!B18</f>
        <v/>
      </c>
      <c r="Z17" s="180">
        <f>IF(ISERROR('PA 4'!U18),"",'PA 4'!U18)</f>
        <v>1510</v>
      </c>
      <c r="AA17" s="180" t="str">
        <f>IF(ISERROR('PA 4'!V18),"",'PA 4'!V18)</f>
        <v/>
      </c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</row>
    <row r="18" ht="30.0" customHeight="1">
      <c r="A18" s="41"/>
      <c r="B18" s="41" t="str">
        <f>'EST 4'!B34</f>
        <v/>
      </c>
      <c r="C18" s="41">
        <f>SUM('EST 4'!P34,'EST 4'!AF34,'EST 4'!AV34,'EST 4'!BL34,'EST 4'!CB34)</f>
        <v>131</v>
      </c>
      <c r="D18" s="41">
        <f>SUM('EST 4'!CB35,'EST 4'!BL35,'EST 4'!AV35,'EST 4'!AF35,'EST 4'!P35)</f>
        <v>140</v>
      </c>
      <c r="E18" s="41"/>
      <c r="F18" s="41"/>
      <c r="G18" s="41"/>
      <c r="H18" s="41"/>
      <c r="I18" s="41"/>
      <c r="J18" s="41"/>
      <c r="K18" s="41"/>
      <c r="L18" s="41" t="str">
        <f t="shared" si="1"/>
        <v/>
      </c>
      <c r="M18" s="41">
        <f t="array" ref="M18">SUM(IF($Y$12:$Y$29=$L18,IF($Z$12:$Z$29=0,1,0),0))</f>
        <v>0</v>
      </c>
      <c r="N18" s="41">
        <f t="array" ref="N18">SUM(IF($Y$12:$Y$29=$L18,IF($Z$12:$Z$29=-1,1,0),0))</f>
        <v>0</v>
      </c>
      <c r="O18" s="41">
        <f t="shared" si="2"/>
        <v>0</v>
      </c>
      <c r="P18" s="41">
        <f t="shared" si="3"/>
        <v>0</v>
      </c>
      <c r="Q18" s="41">
        <f t="shared" si="4"/>
        <v>0</v>
      </c>
      <c r="R18" s="41"/>
      <c r="S18" s="41"/>
      <c r="T18" s="41"/>
      <c r="U18" s="41"/>
      <c r="V18" s="41"/>
      <c r="W18" s="41"/>
      <c r="X18" s="41"/>
      <c r="Y18" s="41" t="str">
        <f>'PA 4'!B19</f>
        <v/>
      </c>
      <c r="Z18" s="180">
        <f>IF(ISERROR('PA 4'!U19),"",'PA 4'!U19)</f>
        <v>1510</v>
      </c>
      <c r="AA18" s="180" t="str">
        <f>IF(ISERROR('PA 4'!V19),"",'PA 4'!V19)</f>
        <v/>
      </c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</row>
    <row r="19" ht="30.0" customHeight="1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 t="str">
        <f>'PA 4'!B20</f>
        <v/>
      </c>
      <c r="Z19" s="180">
        <f>IF(ISERROR('PA 4'!U20),"",'PA 4'!U20)</f>
        <v>1510</v>
      </c>
      <c r="AA19" s="180" t="str">
        <f>IF(ISERROR('PA 4'!V20),"",'PA 4'!V20)</f>
        <v/>
      </c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</row>
    <row r="20" ht="45.0" customHeight="1">
      <c r="A20" s="181"/>
      <c r="B20" s="182" t="str">
        <f>"Ano 1 - "&amp;B14</f>
        <v>Ano 1 - Aumentar: Know How da equipe</v>
      </c>
      <c r="H20" s="183"/>
      <c r="I20" s="182" t="str">
        <f>"Ano 1 - "&amp;B15</f>
        <v>Ano 1 - Aumentar: Satisfação interna</v>
      </c>
      <c r="O20" s="184"/>
      <c r="P20" s="182" t="str">
        <f>"Ano 1 - "&amp;B16</f>
        <v>Ano 1 - </v>
      </c>
      <c r="V20" s="184"/>
      <c r="W20" s="185"/>
      <c r="X20" s="185"/>
      <c r="Y20" s="41" t="str">
        <f>'PA 4'!B21</f>
        <v/>
      </c>
      <c r="Z20" s="180">
        <f>IF(ISERROR('PA 4'!U21),"",'PA 4'!U21)</f>
        <v>1510</v>
      </c>
      <c r="AA20" s="180" t="str">
        <f>IF(ISERROR('PA 4'!V21),"",'PA 4'!V21)</f>
        <v/>
      </c>
      <c r="AB20" s="185"/>
      <c r="AC20" s="185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  <c r="AP20" s="181"/>
      <c r="AQ20" s="181"/>
      <c r="AR20" s="181"/>
      <c r="AS20" s="181"/>
      <c r="AT20" s="181"/>
      <c r="AU20" s="181"/>
    </row>
    <row r="21" ht="30.0" customHeight="1">
      <c r="W21" s="41"/>
      <c r="X21" s="41"/>
      <c r="Y21" s="41" t="str">
        <f>'PA 4'!B22</f>
        <v/>
      </c>
      <c r="Z21" s="180">
        <f>IF(ISERROR('PA 4'!U22),"",'PA 4'!U22)</f>
        <v>1510</v>
      </c>
      <c r="AA21" s="180" t="str">
        <f>IF(ISERROR('PA 4'!V22),"",'PA 4'!V22)</f>
        <v/>
      </c>
      <c r="AB21" s="41"/>
      <c r="AC21" s="41"/>
    </row>
    <row r="22" ht="30.0" customHeight="1">
      <c r="W22" s="41"/>
      <c r="X22" s="41"/>
      <c r="Y22" s="41" t="str">
        <f>'PA 4'!B23</f>
        <v/>
      </c>
      <c r="Z22" s="180">
        <f>IF(ISERROR('PA 4'!U23),"",'PA 4'!U23)</f>
        <v>1510</v>
      </c>
      <c r="AA22" s="180" t="str">
        <f>IF(ISERROR('PA 4'!V23),"",'PA 4'!V23)</f>
        <v/>
      </c>
      <c r="AB22" s="41"/>
      <c r="AC22" s="41"/>
    </row>
    <row r="23" ht="30.0" customHeight="1">
      <c r="W23" s="41"/>
      <c r="X23" s="41"/>
      <c r="Y23" s="41" t="str">
        <f>'PA 4'!B24</f>
        <v/>
      </c>
      <c r="Z23" s="180">
        <f>IF(ISERROR('PA 4'!U24),"",'PA 4'!U24)</f>
        <v>1510</v>
      </c>
      <c r="AA23" s="180" t="str">
        <f>IF(ISERROR('PA 4'!V24),"",'PA 4'!V24)</f>
        <v/>
      </c>
      <c r="AB23" s="41"/>
      <c r="AC23" s="41"/>
    </row>
    <row r="24" ht="30.0" customHeight="1">
      <c r="W24" s="41"/>
      <c r="X24" s="41"/>
      <c r="Y24" s="41" t="str">
        <f>'PA 4'!B25</f>
        <v/>
      </c>
      <c r="Z24" s="180">
        <f>IF(ISERROR('PA 4'!U25),"",'PA 4'!U25)</f>
        <v>1510</v>
      </c>
      <c r="AA24" s="180" t="str">
        <f>IF(ISERROR('PA 4'!V25),"",'PA 4'!V25)</f>
        <v/>
      </c>
      <c r="AB24" s="41"/>
      <c r="AC24" s="41"/>
    </row>
    <row r="25" ht="30.0" customHeight="1">
      <c r="W25" s="41"/>
      <c r="X25" s="41"/>
      <c r="Y25" s="41" t="str">
        <f>'PA 4'!B26</f>
        <v/>
      </c>
      <c r="Z25" s="180">
        <f>IF(ISERROR('PA 4'!U26),"",'PA 4'!U26)</f>
        <v>1510</v>
      </c>
      <c r="AA25" s="180" t="str">
        <f>IF(ISERROR('PA 4'!V26),"",'PA 4'!V26)</f>
        <v/>
      </c>
      <c r="AB25" s="41"/>
      <c r="AC25" s="41"/>
    </row>
    <row r="26" ht="30.0" customHeight="1">
      <c r="W26" s="41"/>
      <c r="X26" s="41"/>
      <c r="Y26" s="41" t="str">
        <f>'PA 4'!B27</f>
        <v/>
      </c>
      <c r="Z26" s="180">
        <f>IF(ISERROR('PA 4'!U27),"",'PA 4'!U27)</f>
        <v>1510</v>
      </c>
      <c r="AA26" s="180" t="str">
        <f>IF(ISERROR('PA 4'!V27),"",'PA 4'!V27)</f>
        <v/>
      </c>
      <c r="AB26" s="41"/>
      <c r="AC26" s="41"/>
    </row>
    <row r="27" ht="30.0" customHeight="1">
      <c r="W27" s="41"/>
      <c r="X27" s="41"/>
      <c r="Y27" s="41" t="str">
        <f>'PA 4'!B28</f>
        <v/>
      </c>
      <c r="Z27" s="180">
        <f>IF(ISERROR('PA 4'!U28),"",'PA 4'!U28)</f>
        <v>1510</v>
      </c>
      <c r="AA27" s="180" t="str">
        <f>IF(ISERROR('PA 4'!V28),"",'PA 4'!V28)</f>
        <v/>
      </c>
      <c r="AB27" s="41"/>
      <c r="AC27" s="41"/>
    </row>
    <row r="28" ht="45.0" customHeight="1">
      <c r="A28" s="181"/>
      <c r="B28" s="182" t="str">
        <f>"Ano 2 - "&amp;$B$14</f>
        <v>Ano 2 - Aumentar: Know How da equipe</v>
      </c>
      <c r="H28" s="184"/>
      <c r="I28" s="182" t="str">
        <f>"Ano 2 - "&amp;$B$15</f>
        <v>Ano 2 - Aumentar: Satisfação interna</v>
      </c>
      <c r="O28" s="184"/>
      <c r="P28" s="182" t="str">
        <f>"Ano 2 - "&amp;$B$16</f>
        <v>Ano 2 - </v>
      </c>
      <c r="V28" s="184"/>
      <c r="W28" s="185"/>
      <c r="X28" s="185"/>
      <c r="Y28" s="41" t="str">
        <f>'PA 4'!B29</f>
        <v/>
      </c>
      <c r="Z28" s="180">
        <f>IF(ISERROR('PA 4'!U29),"",'PA 4'!U29)</f>
        <v>1510</v>
      </c>
      <c r="AA28" s="180" t="str">
        <f>IF(ISERROR('PA 4'!V29),"",'PA 4'!V29)</f>
        <v/>
      </c>
      <c r="AB28" s="185"/>
      <c r="AC28" s="185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1"/>
      <c r="AQ28" s="181"/>
      <c r="AR28" s="181"/>
      <c r="AS28" s="181"/>
      <c r="AT28" s="181"/>
      <c r="AU28" s="181"/>
    </row>
    <row r="29" ht="30.0" customHeight="1">
      <c r="W29" s="41"/>
      <c r="X29" s="41"/>
      <c r="Y29" s="41" t="str">
        <f>'PA 4'!B30</f>
        <v/>
      </c>
      <c r="Z29" s="180">
        <f>IF(ISERROR('PA 4'!U30),"",'PA 4'!U30)</f>
        <v>1510</v>
      </c>
      <c r="AA29" s="180" t="str">
        <f>IF(ISERROR('PA 4'!V30),"",'PA 4'!V30)</f>
        <v/>
      </c>
      <c r="AB29" s="41"/>
      <c r="AC29" s="41"/>
    </row>
    <row r="30" ht="30.0" customHeight="1">
      <c r="W30" s="41"/>
      <c r="X30" s="41"/>
      <c r="Y30" s="179"/>
      <c r="Z30" s="179"/>
      <c r="AA30" s="179"/>
      <c r="AB30" s="41"/>
      <c r="AC30" s="41"/>
    </row>
    <row r="31" ht="30.0" customHeight="1">
      <c r="W31" s="41"/>
      <c r="X31" s="41"/>
      <c r="Y31" s="41"/>
      <c r="Z31" s="41"/>
      <c r="AA31" s="41"/>
      <c r="AB31" s="41"/>
      <c r="AC31" s="41"/>
    </row>
    <row r="32" ht="30.0" customHeight="1">
      <c r="W32" s="41"/>
      <c r="X32" s="41"/>
      <c r="Y32" s="41"/>
      <c r="Z32" s="41"/>
      <c r="AA32" s="41"/>
      <c r="AB32" s="41"/>
      <c r="AC32" s="41"/>
    </row>
    <row r="33" ht="30.0" customHeight="1">
      <c r="W33" s="41"/>
      <c r="X33" s="41"/>
      <c r="Y33" s="41"/>
      <c r="Z33" s="41"/>
      <c r="AA33" s="41"/>
      <c r="AB33" s="41"/>
      <c r="AC33" s="41"/>
    </row>
    <row r="34" ht="30.0" customHeight="1">
      <c r="W34" s="41"/>
      <c r="X34" s="41"/>
      <c r="Y34" s="41"/>
      <c r="Z34" s="41"/>
      <c r="AA34" s="41"/>
      <c r="AB34" s="41"/>
      <c r="AC34" s="41"/>
    </row>
    <row r="35" ht="30.0" customHeight="1">
      <c r="W35" s="41"/>
      <c r="X35" s="41"/>
      <c r="Y35" s="41"/>
      <c r="Z35" s="41"/>
      <c r="AA35" s="41"/>
      <c r="AB35" s="41"/>
      <c r="AC35" s="41"/>
    </row>
    <row r="36" ht="45.0" customHeight="1">
      <c r="A36" s="181"/>
      <c r="B36" s="182" t="str">
        <f>"Ano 3 - "&amp;$B$14</f>
        <v>Ano 3 - Aumentar: Know How da equipe</v>
      </c>
      <c r="H36" s="184"/>
      <c r="I36" s="182" t="str">
        <f>"Ano 3 - "&amp;$B$15</f>
        <v>Ano 3 - Aumentar: Satisfação interna</v>
      </c>
      <c r="O36" s="184"/>
      <c r="P36" s="182" t="str">
        <f>"Ano 3 - "&amp;$B$16</f>
        <v>Ano 3 - </v>
      </c>
      <c r="V36" s="184"/>
      <c r="W36" s="185"/>
      <c r="X36" s="185"/>
      <c r="Y36" s="185"/>
      <c r="Z36" s="185"/>
      <c r="AA36" s="185"/>
      <c r="AB36" s="185"/>
      <c r="AC36" s="185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1"/>
    </row>
    <row r="37" ht="30.0" customHeight="1">
      <c r="W37" s="41"/>
      <c r="X37" s="41"/>
      <c r="Y37" s="41"/>
      <c r="Z37" s="41"/>
      <c r="AA37" s="41"/>
      <c r="AB37" s="41"/>
      <c r="AC37" s="41"/>
    </row>
    <row r="38" ht="30.0" customHeight="1">
      <c r="W38" s="41"/>
      <c r="X38" s="41"/>
      <c r="Y38" s="41"/>
      <c r="Z38" s="41"/>
      <c r="AA38" s="41"/>
      <c r="AB38" s="41"/>
      <c r="AC38" s="41"/>
    </row>
    <row r="39" ht="30.0" customHeight="1">
      <c r="W39" s="41"/>
      <c r="X39" s="41"/>
      <c r="Y39" s="41"/>
      <c r="Z39" s="41"/>
      <c r="AA39" s="41"/>
      <c r="AB39" s="41"/>
      <c r="AC39" s="41"/>
    </row>
    <row r="40" ht="30.0" customHeight="1">
      <c r="W40" s="41"/>
      <c r="X40" s="41"/>
      <c r="Y40" s="41"/>
      <c r="Z40" s="41"/>
      <c r="AA40" s="41"/>
      <c r="AB40" s="41"/>
      <c r="AC40" s="41"/>
    </row>
    <row r="41" ht="30.0" customHeight="1">
      <c r="W41" s="41"/>
      <c r="X41" s="41"/>
      <c r="Y41" s="41"/>
      <c r="Z41" s="41"/>
      <c r="AA41" s="41"/>
      <c r="AB41" s="41"/>
      <c r="AC41" s="41"/>
    </row>
    <row r="42" ht="30.0" customHeight="1">
      <c r="W42" s="41"/>
      <c r="X42" s="41"/>
      <c r="Y42" s="41"/>
      <c r="Z42" s="41"/>
      <c r="AA42" s="41"/>
      <c r="AB42" s="41"/>
      <c r="AC42" s="41"/>
    </row>
    <row r="43" ht="30.0" customHeight="1">
      <c r="W43" s="41"/>
      <c r="X43" s="41"/>
      <c r="Y43" s="41"/>
      <c r="Z43" s="41"/>
      <c r="AA43" s="41"/>
      <c r="AB43" s="41"/>
      <c r="AC43" s="41"/>
    </row>
    <row r="44" ht="45.0" customHeight="1">
      <c r="A44" s="181"/>
      <c r="B44" s="182" t="str">
        <f>"Ano 4 - "&amp;$B$14</f>
        <v>Ano 4 - Aumentar: Know How da equipe</v>
      </c>
      <c r="H44" s="181"/>
      <c r="I44" s="182" t="str">
        <f>"Ano 4 - "&amp;$B$15</f>
        <v>Ano 4 - Aumentar: Satisfação interna</v>
      </c>
      <c r="O44" s="181"/>
      <c r="P44" s="182" t="str">
        <f>"Ano 4 - "&amp;$B$16</f>
        <v>Ano 4 - </v>
      </c>
      <c r="V44" s="181"/>
      <c r="W44" s="185"/>
      <c r="X44" s="185"/>
      <c r="Y44" s="185"/>
      <c r="Z44" s="185"/>
      <c r="AA44" s="185"/>
      <c r="AB44" s="185"/>
      <c r="AC44" s="185"/>
      <c r="AD44" s="181"/>
      <c r="AE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1"/>
    </row>
    <row r="45" ht="30.0" customHeight="1">
      <c r="W45" s="41"/>
      <c r="X45" s="41"/>
      <c r="Y45" s="41"/>
      <c r="Z45" s="41"/>
      <c r="AA45" s="41"/>
      <c r="AB45" s="41"/>
      <c r="AC45" s="41"/>
    </row>
    <row r="46" ht="30.0" customHeight="1">
      <c r="W46" s="41"/>
      <c r="X46" s="41"/>
      <c r="Y46" s="41"/>
      <c r="Z46" s="41"/>
      <c r="AA46" s="41"/>
      <c r="AB46" s="41"/>
      <c r="AC46" s="41"/>
    </row>
    <row r="47" ht="30.0" customHeight="1">
      <c r="W47" s="41"/>
      <c r="X47" s="41"/>
      <c r="Y47" s="41"/>
      <c r="Z47" s="41"/>
      <c r="AA47" s="41"/>
      <c r="AB47" s="41"/>
      <c r="AC47" s="41"/>
    </row>
    <row r="48" ht="30.0" customHeight="1">
      <c r="W48" s="41"/>
      <c r="X48" s="41"/>
      <c r="Y48" s="41"/>
      <c r="Z48" s="41"/>
      <c r="AA48" s="41"/>
      <c r="AB48" s="41"/>
      <c r="AC48" s="41"/>
    </row>
    <row r="49" ht="30.0" customHeight="1">
      <c r="W49" s="41"/>
      <c r="X49" s="41"/>
      <c r="Y49" s="41"/>
      <c r="Z49" s="41"/>
      <c r="AA49" s="41"/>
      <c r="AB49" s="41"/>
      <c r="AC49" s="41"/>
    </row>
    <row r="50" ht="30.0" customHeight="1">
      <c r="W50" s="41"/>
      <c r="X50" s="41"/>
      <c r="Y50" s="41"/>
      <c r="Z50" s="41"/>
      <c r="AA50" s="41"/>
      <c r="AB50" s="41"/>
      <c r="AC50" s="41"/>
    </row>
    <row r="51" ht="30.0" customHeight="1">
      <c r="W51" s="41"/>
      <c r="X51" s="41"/>
      <c r="Y51" s="41"/>
      <c r="Z51" s="41"/>
      <c r="AA51" s="41"/>
      <c r="AB51" s="41"/>
      <c r="AC51" s="41"/>
    </row>
    <row r="52" ht="45.0" customHeight="1">
      <c r="A52" s="181"/>
      <c r="B52" s="182" t="str">
        <f>"Ano 5 - "&amp;$B$14</f>
        <v>Ano 5 - Aumentar: Know How da equipe</v>
      </c>
      <c r="H52" s="181"/>
      <c r="I52" s="182" t="str">
        <f>"Ano 5 - "&amp;$B$15</f>
        <v>Ano 5 - Aumentar: Satisfação interna</v>
      </c>
      <c r="O52" s="181"/>
      <c r="P52" s="182" t="str">
        <f>"Ano 5 - "&amp;$B$16</f>
        <v>Ano 5 - </v>
      </c>
      <c r="V52" s="181"/>
      <c r="W52" s="185"/>
      <c r="X52" s="185"/>
      <c r="Y52" s="185"/>
      <c r="Z52" s="185"/>
      <c r="AA52" s="185"/>
      <c r="AB52" s="185"/>
      <c r="AC52" s="185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1"/>
    </row>
    <row r="53" ht="30.0" customHeight="1">
      <c r="W53" s="41"/>
      <c r="X53" s="41"/>
      <c r="Y53" s="41"/>
      <c r="Z53" s="41"/>
      <c r="AA53" s="41"/>
      <c r="AB53" s="41"/>
      <c r="AC53" s="41"/>
    </row>
    <row r="54" ht="30.0" customHeight="1">
      <c r="W54" s="41"/>
      <c r="X54" s="41"/>
      <c r="Y54" s="41"/>
      <c r="Z54" s="41"/>
      <c r="AA54" s="41"/>
      <c r="AB54" s="41"/>
      <c r="AC54" s="41"/>
    </row>
    <row r="55" ht="30.0" customHeight="1">
      <c r="W55" s="41"/>
      <c r="X55" s="41"/>
      <c r="Y55" s="41"/>
      <c r="Z55" s="41"/>
      <c r="AA55" s="41"/>
      <c r="AB55" s="41"/>
      <c r="AC55" s="41"/>
    </row>
    <row r="56" ht="30.0" customHeight="1">
      <c r="W56" s="41"/>
      <c r="X56" s="41"/>
      <c r="Y56" s="41"/>
      <c r="Z56" s="41"/>
      <c r="AA56" s="41"/>
      <c r="AB56" s="41"/>
      <c r="AC56" s="41"/>
    </row>
    <row r="57" ht="30.0" customHeight="1">
      <c r="W57" s="41"/>
      <c r="X57" s="41"/>
      <c r="Y57" s="41"/>
      <c r="Z57" s="41"/>
      <c r="AA57" s="41"/>
      <c r="AB57" s="41"/>
      <c r="AC57" s="41"/>
    </row>
    <row r="58" ht="30.0" customHeight="1">
      <c r="W58" s="41"/>
      <c r="X58" s="41"/>
      <c r="Y58" s="41"/>
      <c r="Z58" s="41"/>
      <c r="AA58" s="41"/>
      <c r="AB58" s="41"/>
      <c r="AC58" s="41"/>
    </row>
    <row r="59" ht="30.0" customHeight="1">
      <c r="W59" s="41"/>
      <c r="X59" s="41"/>
      <c r="Y59" s="41"/>
      <c r="Z59" s="41"/>
      <c r="AA59" s="41"/>
      <c r="AB59" s="41"/>
      <c r="AC59" s="41"/>
    </row>
    <row r="60" ht="30.0" customHeight="1">
      <c r="W60" s="41"/>
      <c r="X60" s="41"/>
      <c r="Y60" s="41"/>
      <c r="Z60" s="41"/>
      <c r="AA60" s="41"/>
      <c r="AB60" s="41"/>
      <c r="AC60" s="41"/>
    </row>
    <row r="61" ht="30.0" customHeight="1">
      <c r="A61" s="41"/>
      <c r="B61" s="190" t="str">
        <f>"Ano 1 - "&amp;B17</f>
        <v>Ano 1 - </v>
      </c>
      <c r="H61" s="191"/>
      <c r="I61" s="190" t="str">
        <f>"Ano 1 - "&amp;B18</f>
        <v>Ano 1 - </v>
      </c>
      <c r="O61" s="184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ht="30.0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ht="30.0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</row>
    <row r="64" ht="30.0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</row>
    <row r="65" ht="30.0" customHeight="1">
      <c r="W65" s="41"/>
      <c r="X65" s="41"/>
      <c r="Y65" s="41"/>
      <c r="Z65" s="41"/>
      <c r="AA65" s="41"/>
      <c r="AB65" s="41"/>
      <c r="AC65" s="41"/>
    </row>
    <row r="66" ht="30.0" customHeight="1">
      <c r="W66" s="41"/>
      <c r="X66" s="41"/>
      <c r="Y66" s="41"/>
      <c r="Z66" s="41"/>
      <c r="AA66" s="41"/>
      <c r="AB66" s="41"/>
      <c r="AC66" s="41"/>
    </row>
    <row r="67" ht="30.0" customHeight="1">
      <c r="W67" s="41"/>
      <c r="X67" s="41"/>
      <c r="Y67" s="41"/>
      <c r="Z67" s="41"/>
      <c r="AA67" s="41"/>
      <c r="AB67" s="41"/>
      <c r="AC67" s="41"/>
    </row>
    <row r="68" ht="30.0" customHeight="1">
      <c r="W68" s="41"/>
      <c r="X68" s="41"/>
      <c r="Y68" s="41"/>
      <c r="Z68" s="41"/>
      <c r="AA68" s="41"/>
      <c r="AB68" s="41"/>
      <c r="AC68" s="41"/>
    </row>
    <row r="69" ht="30.0" customHeight="1">
      <c r="B69" s="190" t="str">
        <f>"Ano 2 - "&amp;$B$17</f>
        <v>Ano 2 - </v>
      </c>
      <c r="H69" s="191"/>
      <c r="I69" s="190" t="str">
        <f>"Ano 2 - "&amp;$B$18</f>
        <v>Ano 2 - </v>
      </c>
      <c r="O69" s="184"/>
      <c r="W69" s="41"/>
      <c r="X69" s="41"/>
      <c r="Y69" s="41"/>
      <c r="Z69" s="41"/>
      <c r="AA69" s="41"/>
      <c r="AB69" s="41"/>
      <c r="AC69" s="41"/>
    </row>
    <row r="70" ht="30.0" customHeight="1">
      <c r="W70" s="41"/>
      <c r="X70" s="41"/>
      <c r="Y70" s="41"/>
      <c r="Z70" s="41"/>
      <c r="AA70" s="41"/>
      <c r="AB70" s="41"/>
      <c r="AC70" s="41"/>
    </row>
    <row r="71" ht="30.0" customHeight="1">
      <c r="W71" s="41"/>
      <c r="X71" s="41"/>
      <c r="Y71" s="41"/>
      <c r="Z71" s="41"/>
      <c r="AA71" s="41"/>
      <c r="AB71" s="41"/>
      <c r="AC71" s="41"/>
    </row>
    <row r="72" ht="30.0" customHeight="1">
      <c r="W72" s="41"/>
      <c r="X72" s="41"/>
      <c r="Y72" s="41"/>
      <c r="Z72" s="41"/>
      <c r="AA72" s="41"/>
      <c r="AB72" s="41"/>
      <c r="AC72" s="41"/>
    </row>
    <row r="73" ht="30.0" customHeight="1">
      <c r="W73" s="41"/>
      <c r="X73" s="41"/>
      <c r="Y73" s="41"/>
      <c r="Z73" s="41"/>
      <c r="AA73" s="41"/>
      <c r="AB73" s="41"/>
      <c r="AC73" s="41"/>
    </row>
    <row r="74" ht="30.0" customHeight="1">
      <c r="W74" s="41"/>
      <c r="X74" s="41"/>
      <c r="Y74" s="41"/>
      <c r="Z74" s="41"/>
      <c r="AA74" s="41"/>
      <c r="AB74" s="41"/>
      <c r="AC74" s="41"/>
    </row>
    <row r="75" ht="30.0" customHeight="1">
      <c r="W75" s="41"/>
      <c r="X75" s="41"/>
      <c r="Y75" s="41"/>
      <c r="Z75" s="41"/>
      <c r="AA75" s="41"/>
      <c r="AB75" s="41"/>
      <c r="AC75" s="41"/>
    </row>
    <row r="76" ht="30.0" customHeight="1">
      <c r="W76" s="41"/>
      <c r="X76" s="41"/>
      <c r="Y76" s="41"/>
      <c r="Z76" s="41"/>
      <c r="AA76" s="41"/>
      <c r="AB76" s="41"/>
      <c r="AC76" s="41"/>
    </row>
    <row r="77" ht="30.0" customHeight="1">
      <c r="B77" s="190" t="str">
        <f>"Ano 3 - "&amp;$B$17</f>
        <v>Ano 3 - </v>
      </c>
      <c r="H77" s="191"/>
      <c r="I77" s="190" t="str">
        <f>"Ano 3 - "&amp;$B$18</f>
        <v>Ano 3 - </v>
      </c>
      <c r="O77" s="184"/>
      <c r="W77" s="41"/>
      <c r="X77" s="41"/>
      <c r="Y77" s="41"/>
      <c r="Z77" s="41"/>
      <c r="AA77" s="41"/>
      <c r="AB77" s="41"/>
      <c r="AC77" s="41"/>
    </row>
    <row r="78" ht="30.0" customHeight="1">
      <c r="W78" s="41"/>
      <c r="X78" s="41"/>
      <c r="Y78" s="41"/>
      <c r="Z78" s="41"/>
      <c r="AA78" s="41"/>
      <c r="AB78" s="41"/>
      <c r="AC78" s="41"/>
    </row>
    <row r="79" ht="30.0" customHeight="1">
      <c r="W79" s="41"/>
      <c r="X79" s="41"/>
      <c r="Y79" s="41"/>
      <c r="Z79" s="41"/>
      <c r="AA79" s="41"/>
      <c r="AB79" s="41"/>
      <c r="AC79" s="41"/>
    </row>
    <row r="80" ht="30.0" customHeight="1">
      <c r="W80" s="41"/>
      <c r="X80" s="41"/>
      <c r="Y80" s="41"/>
      <c r="Z80" s="41"/>
      <c r="AA80" s="41"/>
      <c r="AB80" s="41"/>
      <c r="AC80" s="41"/>
    </row>
    <row r="81" ht="30.0" customHeight="1">
      <c r="W81" s="41"/>
      <c r="X81" s="41"/>
      <c r="Y81" s="41"/>
      <c r="Z81" s="41"/>
      <c r="AA81" s="41"/>
      <c r="AB81" s="41"/>
      <c r="AC81" s="41"/>
    </row>
    <row r="82" ht="30.0" customHeight="1">
      <c r="W82" s="41"/>
      <c r="X82" s="41"/>
      <c r="Y82" s="41"/>
      <c r="Z82" s="41"/>
      <c r="AA82" s="41"/>
      <c r="AB82" s="41"/>
      <c r="AC82" s="41"/>
    </row>
    <row r="83" ht="30.0" customHeight="1">
      <c r="W83" s="41"/>
      <c r="X83" s="41"/>
      <c r="Y83" s="41"/>
      <c r="Z83" s="41"/>
      <c r="AA83" s="41"/>
      <c r="AB83" s="41"/>
      <c r="AC83" s="41"/>
    </row>
    <row r="84" ht="30.0" customHeight="1">
      <c r="W84" s="41"/>
      <c r="X84" s="41"/>
      <c r="Y84" s="41"/>
      <c r="Z84" s="41"/>
      <c r="AA84" s="41"/>
      <c r="AB84" s="41"/>
      <c r="AC84" s="41"/>
    </row>
    <row r="85" ht="30.0" customHeight="1">
      <c r="B85" s="190" t="str">
        <f>"Ano 4 - "&amp;$B$17</f>
        <v>Ano 4 - </v>
      </c>
      <c r="H85" s="153"/>
      <c r="I85" s="190" t="str">
        <f>"Ano 4 - "&amp;$B$18</f>
        <v>Ano 4 - </v>
      </c>
      <c r="O85" s="181"/>
      <c r="W85" s="41"/>
      <c r="X85" s="41"/>
      <c r="Y85" s="41"/>
      <c r="Z85" s="41"/>
      <c r="AA85" s="41"/>
      <c r="AB85" s="41"/>
      <c r="AC85" s="41"/>
    </row>
    <row r="86" ht="30.0" customHeight="1">
      <c r="W86" s="41"/>
      <c r="X86" s="41"/>
      <c r="Y86" s="41"/>
      <c r="Z86" s="41"/>
      <c r="AA86" s="41"/>
      <c r="AB86" s="41"/>
      <c r="AC86" s="41"/>
    </row>
    <row r="87" ht="30.0" customHeight="1">
      <c r="W87" s="41"/>
      <c r="X87" s="41"/>
      <c r="Y87" s="41"/>
      <c r="Z87" s="41"/>
      <c r="AA87" s="41"/>
      <c r="AB87" s="41"/>
      <c r="AC87" s="41"/>
    </row>
    <row r="88" ht="30.0" customHeight="1">
      <c r="W88" s="41"/>
      <c r="X88" s="41"/>
      <c r="Y88" s="41"/>
      <c r="Z88" s="41"/>
      <c r="AA88" s="41"/>
      <c r="AB88" s="41"/>
      <c r="AC88" s="41"/>
    </row>
    <row r="89" ht="30.0" customHeight="1">
      <c r="W89" s="41"/>
      <c r="X89" s="41"/>
      <c r="Y89" s="41"/>
      <c r="Z89" s="41"/>
      <c r="AA89" s="41"/>
      <c r="AB89" s="41"/>
      <c r="AC89" s="41"/>
    </row>
    <row r="90" ht="30.0" customHeight="1">
      <c r="W90" s="41"/>
      <c r="X90" s="41"/>
      <c r="Y90" s="41"/>
      <c r="Z90" s="41"/>
      <c r="AA90" s="41"/>
      <c r="AB90" s="41"/>
      <c r="AC90" s="41"/>
    </row>
    <row r="91" ht="30.0" customHeight="1">
      <c r="W91" s="41"/>
      <c r="X91" s="41"/>
      <c r="Y91" s="41"/>
      <c r="Z91" s="41"/>
      <c r="AA91" s="41"/>
      <c r="AB91" s="41"/>
      <c r="AC91" s="41"/>
    </row>
    <row r="92" ht="30.0" customHeight="1">
      <c r="W92" s="41"/>
      <c r="X92" s="41"/>
      <c r="Y92" s="41"/>
      <c r="Z92" s="41"/>
      <c r="AA92" s="41"/>
      <c r="AB92" s="41"/>
      <c r="AC92" s="41"/>
    </row>
    <row r="93" ht="30.0" customHeight="1">
      <c r="B93" s="190" t="str">
        <f>"Ano 5 - "&amp;$B$17</f>
        <v>Ano 5 - </v>
      </c>
      <c r="H93" s="153"/>
      <c r="I93" s="190" t="str">
        <f>"Ano 5 - "&amp;$B$18</f>
        <v>Ano 5 - </v>
      </c>
      <c r="O93" s="181"/>
      <c r="W93" s="41"/>
      <c r="X93" s="41"/>
      <c r="Y93" s="41"/>
      <c r="Z93" s="41"/>
      <c r="AA93" s="41"/>
      <c r="AB93" s="41"/>
      <c r="AC93" s="41"/>
    </row>
    <row r="94" ht="30.0" customHeight="1">
      <c r="W94" s="41"/>
      <c r="X94" s="41"/>
      <c r="Y94" s="41"/>
      <c r="Z94" s="41"/>
      <c r="AA94" s="41"/>
      <c r="AB94" s="41"/>
      <c r="AC94" s="41"/>
    </row>
    <row r="95" ht="30.0" customHeight="1">
      <c r="W95" s="41"/>
      <c r="X95" s="41"/>
      <c r="Y95" s="41"/>
      <c r="Z95" s="41"/>
      <c r="AA95" s="41"/>
      <c r="AB95" s="41"/>
      <c r="AC95" s="41"/>
    </row>
    <row r="96" ht="30.0" customHeight="1">
      <c r="W96" s="41"/>
      <c r="X96" s="41"/>
      <c r="Y96" s="41"/>
      <c r="Z96" s="41"/>
      <c r="AA96" s="41"/>
      <c r="AB96" s="41"/>
      <c r="AC96" s="41"/>
    </row>
    <row r="97" ht="30.0" customHeight="1">
      <c r="W97" s="41"/>
      <c r="X97" s="41"/>
      <c r="Y97" s="41"/>
      <c r="Z97" s="41"/>
      <c r="AA97" s="41"/>
      <c r="AB97" s="41"/>
      <c r="AC97" s="41"/>
    </row>
    <row r="98" ht="30.0" customHeight="1">
      <c r="W98" s="41"/>
      <c r="X98" s="41"/>
      <c r="Y98" s="41"/>
      <c r="Z98" s="41"/>
      <c r="AA98" s="41"/>
      <c r="AB98" s="41"/>
      <c r="AC98" s="41"/>
    </row>
    <row r="99" ht="30.0" customHeight="1">
      <c r="W99" s="41"/>
      <c r="X99" s="41"/>
      <c r="Y99" s="41"/>
      <c r="Z99" s="41"/>
      <c r="AA99" s="41"/>
      <c r="AB99" s="41"/>
      <c r="AC99" s="41"/>
    </row>
    <row r="100" ht="30.0" customHeight="1">
      <c r="W100" s="41"/>
      <c r="X100" s="41"/>
      <c r="Y100" s="41"/>
      <c r="Z100" s="41"/>
      <c r="AA100" s="41"/>
      <c r="AB100" s="41"/>
      <c r="AC100" s="41"/>
    </row>
    <row r="101" ht="30.0" customHeight="1">
      <c r="B101" s="41" t="str">
        <f>PA!C32</f>
        <v>Perspectiva Financeira</v>
      </c>
      <c r="W101" s="41"/>
      <c r="X101" s="41"/>
      <c r="Y101" s="41"/>
      <c r="Z101" s="41"/>
      <c r="AA101" s="41"/>
      <c r="AB101" s="41"/>
      <c r="AC101" s="41"/>
    </row>
    <row r="102" ht="30.0" customHeight="1">
      <c r="B102" s="41" t="str">
        <f>PA!C33</f>
        <v>Perspectiva de Clientes</v>
      </c>
      <c r="W102" s="41"/>
      <c r="X102" s="41"/>
      <c r="Y102" s="41"/>
      <c r="Z102" s="41"/>
      <c r="AA102" s="41"/>
      <c r="AB102" s="41"/>
      <c r="AC102" s="41"/>
    </row>
    <row r="103" ht="30.0" customHeight="1">
      <c r="B103" s="41" t="str">
        <f>PA!C34</f>
        <v>Perspectiva de Processos Internos</v>
      </c>
      <c r="W103" s="41"/>
      <c r="X103" s="41"/>
      <c r="Y103" s="41"/>
      <c r="Z103" s="41"/>
      <c r="AA103" s="41"/>
      <c r="AB103" s="41"/>
      <c r="AC103" s="41"/>
    </row>
    <row r="104" ht="30.0" customHeight="1">
      <c r="B104" s="41" t="str">
        <f>PA!C35</f>
        <v>Perspectiva de Aprendizagem</v>
      </c>
      <c r="W104" s="41"/>
      <c r="X104" s="41"/>
      <c r="Y104" s="41"/>
      <c r="Z104" s="41"/>
      <c r="AA104" s="41"/>
      <c r="AB104" s="41"/>
      <c r="AC104" s="41"/>
    </row>
    <row r="105" ht="30.0" customHeight="1">
      <c r="W105" s="41"/>
      <c r="X105" s="41"/>
      <c r="Y105" s="41"/>
      <c r="Z105" s="41"/>
      <c r="AA105" s="41"/>
      <c r="AB105" s="41"/>
      <c r="AC105" s="41"/>
    </row>
    <row r="106" ht="30.0" customHeight="1">
      <c r="W106" s="41"/>
      <c r="X106" s="41"/>
      <c r="Y106" s="41"/>
      <c r="Z106" s="41"/>
      <c r="AA106" s="41"/>
      <c r="AB106" s="41"/>
      <c r="AC106" s="41"/>
    </row>
    <row r="107" ht="30.0" customHeight="1">
      <c r="W107" s="41"/>
      <c r="X107" s="41"/>
      <c r="Y107" s="41"/>
      <c r="Z107" s="41"/>
      <c r="AA107" s="41"/>
      <c r="AB107" s="41"/>
      <c r="AC107" s="41"/>
    </row>
    <row r="108" ht="15.75" customHeight="1">
      <c r="W108" s="41"/>
      <c r="X108" s="41"/>
      <c r="Y108" s="41"/>
      <c r="Z108" s="41"/>
      <c r="AA108" s="41"/>
      <c r="AB108" s="41"/>
      <c r="AC108" s="41"/>
    </row>
    <row r="109" ht="15.75" customHeight="1">
      <c r="W109" s="41"/>
      <c r="X109" s="41"/>
      <c r="Y109" s="41"/>
      <c r="Z109" s="41"/>
      <c r="AA109" s="41"/>
      <c r="AB109" s="41"/>
      <c r="AC109" s="41"/>
    </row>
    <row r="110" ht="15.75" customHeight="1">
      <c r="W110" s="41"/>
      <c r="X110" s="41"/>
      <c r="Y110" s="41"/>
      <c r="Z110" s="41"/>
      <c r="AA110" s="41"/>
      <c r="AB110" s="41"/>
      <c r="AC110" s="41"/>
    </row>
    <row r="111" ht="15.75" customHeight="1">
      <c r="W111" s="41"/>
      <c r="X111" s="41"/>
      <c r="Y111" s="41"/>
      <c r="Z111" s="41"/>
      <c r="AA111" s="41"/>
      <c r="AB111" s="41"/>
      <c r="AC111" s="41"/>
    </row>
    <row r="112" ht="15.75" customHeight="1">
      <c r="W112" s="41"/>
      <c r="X112" s="41"/>
      <c r="Y112" s="41"/>
      <c r="Z112" s="41"/>
      <c r="AA112" s="41"/>
      <c r="AB112" s="41"/>
      <c r="AC112" s="41"/>
    </row>
    <row r="113" ht="15.75" customHeight="1">
      <c r="W113" s="41"/>
      <c r="X113" s="41"/>
      <c r="Y113" s="41"/>
      <c r="Z113" s="41"/>
      <c r="AA113" s="41"/>
      <c r="AB113" s="41"/>
      <c r="AC113" s="41"/>
    </row>
    <row r="114" ht="15.75" customHeight="1">
      <c r="W114" s="41"/>
      <c r="X114" s="41"/>
      <c r="Y114" s="41"/>
      <c r="Z114" s="41"/>
      <c r="AA114" s="41"/>
      <c r="AB114" s="41"/>
      <c r="AC114" s="41"/>
    </row>
    <row r="115" ht="15.75" customHeight="1">
      <c r="W115" s="41"/>
      <c r="X115" s="41"/>
      <c r="Y115" s="41"/>
      <c r="Z115" s="41"/>
      <c r="AA115" s="41"/>
      <c r="AB115" s="41"/>
      <c r="AC115" s="41"/>
    </row>
    <row r="116" ht="15.75" customHeight="1">
      <c r="W116" s="41"/>
      <c r="X116" s="41"/>
      <c r="Y116" s="41"/>
      <c r="Z116" s="41"/>
      <c r="AA116" s="41"/>
      <c r="AB116" s="41"/>
      <c r="AC116" s="41"/>
    </row>
    <row r="117" ht="15.75" customHeight="1">
      <c r="W117" s="41"/>
      <c r="X117" s="41"/>
      <c r="Y117" s="41"/>
      <c r="Z117" s="41"/>
      <c r="AA117" s="41"/>
      <c r="AB117" s="41"/>
      <c r="AC117" s="41"/>
    </row>
    <row r="118" ht="15.75" customHeight="1">
      <c r="W118" s="41"/>
      <c r="X118" s="41"/>
      <c r="Y118" s="41"/>
      <c r="Z118" s="41"/>
      <c r="AA118" s="41"/>
      <c r="AB118" s="41"/>
      <c r="AC118" s="41"/>
    </row>
    <row r="119" ht="15.75" customHeight="1">
      <c r="W119" s="41"/>
      <c r="X119" s="41"/>
      <c r="Y119" s="41"/>
      <c r="Z119" s="41"/>
      <c r="AA119" s="41"/>
      <c r="AB119" s="41"/>
      <c r="AC119" s="41"/>
    </row>
    <row r="120" ht="15.75" customHeight="1">
      <c r="W120" s="41"/>
      <c r="X120" s="41"/>
      <c r="Y120" s="41"/>
      <c r="Z120" s="41"/>
      <c r="AA120" s="41"/>
      <c r="AB120" s="41"/>
      <c r="AC120" s="41"/>
    </row>
    <row r="121" ht="15.75" customHeight="1">
      <c r="W121" s="41"/>
      <c r="X121" s="41"/>
      <c r="Y121" s="41"/>
      <c r="Z121" s="41"/>
      <c r="AA121" s="41"/>
      <c r="AB121" s="41"/>
      <c r="AC121" s="41"/>
    </row>
    <row r="122" ht="15.75" customHeight="1">
      <c r="W122" s="41"/>
      <c r="X122" s="41"/>
      <c r="Y122" s="41"/>
      <c r="Z122" s="41"/>
      <c r="AA122" s="41"/>
      <c r="AB122" s="41"/>
      <c r="AC122" s="41"/>
    </row>
    <row r="123" ht="15.75" customHeight="1">
      <c r="W123" s="41"/>
      <c r="X123" s="41"/>
      <c r="Y123" s="41"/>
      <c r="Z123" s="41"/>
      <c r="AA123" s="41"/>
      <c r="AB123" s="41"/>
      <c r="AC123" s="41"/>
    </row>
    <row r="124" ht="15.75" customHeight="1">
      <c r="W124" s="41"/>
      <c r="X124" s="41"/>
      <c r="Y124" s="41"/>
      <c r="Z124" s="41"/>
      <c r="AA124" s="41"/>
      <c r="AB124" s="41"/>
      <c r="AC124" s="41"/>
    </row>
    <row r="125" ht="15.75" customHeight="1">
      <c r="W125" s="41"/>
      <c r="X125" s="41"/>
      <c r="Y125" s="41"/>
      <c r="Z125" s="41"/>
      <c r="AA125" s="41"/>
      <c r="AB125" s="41"/>
      <c r="AC125" s="41"/>
    </row>
    <row r="126" ht="15.75" customHeight="1">
      <c r="W126" s="41"/>
      <c r="X126" s="41"/>
      <c r="Y126" s="41"/>
      <c r="Z126" s="41"/>
      <c r="AA126" s="41"/>
      <c r="AB126" s="41"/>
      <c r="AC126" s="41"/>
    </row>
    <row r="127" ht="15.75" customHeight="1">
      <c r="W127" s="41"/>
      <c r="X127" s="41"/>
      <c r="Y127" s="41"/>
      <c r="Z127" s="41"/>
      <c r="AA127" s="41"/>
      <c r="AB127" s="41"/>
      <c r="AC127" s="41"/>
    </row>
    <row r="128" ht="15.75" customHeight="1">
      <c r="W128" s="41"/>
      <c r="X128" s="41"/>
      <c r="Y128" s="41"/>
      <c r="Z128" s="41"/>
      <c r="AA128" s="41"/>
      <c r="AB128" s="41"/>
      <c r="AC128" s="41"/>
    </row>
    <row r="129" ht="15.75" customHeight="1">
      <c r="W129" s="41"/>
      <c r="X129" s="41"/>
      <c r="Y129" s="41"/>
      <c r="Z129" s="41"/>
      <c r="AA129" s="41"/>
      <c r="AB129" s="41"/>
      <c r="AC129" s="41"/>
    </row>
    <row r="130" ht="15.75" customHeight="1">
      <c r="W130" s="41"/>
      <c r="X130" s="41"/>
      <c r="Y130" s="41"/>
      <c r="Z130" s="41"/>
      <c r="AA130" s="41"/>
      <c r="AB130" s="41"/>
      <c r="AC130" s="41"/>
    </row>
    <row r="131" ht="15.75" customHeight="1">
      <c r="W131" s="41"/>
      <c r="X131" s="41"/>
      <c r="Y131" s="41"/>
      <c r="Z131" s="41"/>
      <c r="AA131" s="41"/>
      <c r="AB131" s="41"/>
      <c r="AC131" s="41"/>
    </row>
    <row r="132" ht="15.75" customHeight="1">
      <c r="W132" s="41"/>
      <c r="X132" s="41"/>
      <c r="Y132" s="41"/>
      <c r="Z132" s="41"/>
      <c r="AA132" s="41"/>
      <c r="AB132" s="41"/>
      <c r="AC132" s="41"/>
    </row>
    <row r="133" ht="15.75" customHeight="1">
      <c r="W133" s="41"/>
      <c r="X133" s="41"/>
      <c r="Y133" s="41"/>
      <c r="Z133" s="41"/>
      <c r="AA133" s="41"/>
      <c r="AB133" s="41"/>
      <c r="AC133" s="41"/>
    </row>
    <row r="134" ht="15.75" customHeight="1">
      <c r="W134" s="41"/>
      <c r="X134" s="41"/>
      <c r="Y134" s="41"/>
      <c r="Z134" s="41"/>
      <c r="AA134" s="41"/>
      <c r="AB134" s="41"/>
      <c r="AC134" s="41"/>
    </row>
    <row r="135" ht="15.75" customHeight="1">
      <c r="W135" s="41"/>
      <c r="X135" s="41"/>
      <c r="Y135" s="41"/>
      <c r="Z135" s="41"/>
      <c r="AA135" s="41"/>
      <c r="AB135" s="41"/>
      <c r="AC135" s="41"/>
    </row>
    <row r="136" ht="15.75" customHeight="1">
      <c r="W136" s="41"/>
      <c r="X136" s="41"/>
      <c r="Y136" s="41"/>
      <c r="Z136" s="41"/>
      <c r="AA136" s="41"/>
      <c r="AB136" s="41"/>
      <c r="AC136" s="41"/>
    </row>
    <row r="137" ht="15.75" customHeight="1">
      <c r="W137" s="41"/>
      <c r="X137" s="41"/>
      <c r="Y137" s="41"/>
      <c r="Z137" s="41"/>
      <c r="AA137" s="41"/>
      <c r="AB137" s="41"/>
      <c r="AC137" s="41"/>
    </row>
    <row r="138" ht="15.75" customHeight="1">
      <c r="W138" s="41"/>
      <c r="X138" s="41"/>
      <c r="Y138" s="41"/>
      <c r="Z138" s="41"/>
      <c r="AA138" s="41"/>
      <c r="AB138" s="41"/>
      <c r="AC138" s="41"/>
    </row>
    <row r="139" ht="15.75" customHeight="1">
      <c r="W139" s="41"/>
      <c r="X139" s="41"/>
      <c r="Y139" s="41"/>
      <c r="Z139" s="41"/>
      <c r="AA139" s="41"/>
      <c r="AB139" s="41"/>
      <c r="AC139" s="41"/>
    </row>
    <row r="140" ht="15.75" customHeight="1">
      <c r="W140" s="41"/>
      <c r="X140" s="41"/>
      <c r="Y140" s="41"/>
      <c r="Z140" s="41"/>
      <c r="AA140" s="41"/>
      <c r="AB140" s="41"/>
      <c r="AC140" s="41"/>
    </row>
    <row r="141" ht="15.75" customHeight="1">
      <c r="W141" s="41"/>
      <c r="X141" s="41"/>
      <c r="Y141" s="41"/>
      <c r="Z141" s="41"/>
      <c r="AA141" s="41"/>
      <c r="AB141" s="41"/>
      <c r="AC141" s="41"/>
    </row>
    <row r="142" ht="15.75" customHeight="1">
      <c r="W142" s="41"/>
      <c r="X142" s="41"/>
      <c r="Y142" s="41"/>
      <c r="Z142" s="41"/>
      <c r="AA142" s="41"/>
      <c r="AB142" s="41"/>
      <c r="AC142" s="41"/>
    </row>
    <row r="143" ht="15.75" customHeight="1">
      <c r="W143" s="41"/>
      <c r="X143" s="41"/>
      <c r="Y143" s="41"/>
      <c r="Z143" s="41"/>
      <c r="AA143" s="41"/>
      <c r="AB143" s="41"/>
      <c r="AC143" s="41"/>
    </row>
    <row r="144" ht="15.75" customHeight="1">
      <c r="W144" s="41"/>
      <c r="X144" s="41"/>
      <c r="Y144" s="41"/>
      <c r="Z144" s="41"/>
      <c r="AA144" s="41"/>
      <c r="AB144" s="41"/>
      <c r="AC144" s="41"/>
    </row>
    <row r="145" ht="15.75" customHeight="1">
      <c r="W145" s="41"/>
      <c r="X145" s="41"/>
      <c r="Y145" s="41"/>
      <c r="Z145" s="41"/>
      <c r="AA145" s="41"/>
      <c r="AB145" s="41"/>
      <c r="AC145" s="41"/>
    </row>
    <row r="146" ht="15.75" customHeight="1">
      <c r="W146" s="41"/>
      <c r="X146" s="41"/>
      <c r="Y146" s="41"/>
      <c r="Z146" s="41"/>
      <c r="AA146" s="41"/>
      <c r="AB146" s="41"/>
      <c r="AC146" s="41"/>
    </row>
    <row r="147" ht="15.75" customHeight="1">
      <c r="W147" s="41"/>
      <c r="X147" s="41"/>
      <c r="Y147" s="41"/>
      <c r="Z147" s="41"/>
      <c r="AA147" s="41"/>
      <c r="AB147" s="41"/>
      <c r="AC147" s="41"/>
    </row>
    <row r="148" ht="15.75" customHeight="1">
      <c r="W148" s="41"/>
      <c r="X148" s="41"/>
      <c r="Y148" s="41"/>
      <c r="Z148" s="41"/>
      <c r="AA148" s="41"/>
      <c r="AB148" s="41"/>
      <c r="AC148" s="41"/>
    </row>
    <row r="149" ht="15.75" customHeight="1">
      <c r="W149" s="41"/>
      <c r="X149" s="41"/>
      <c r="Y149" s="41"/>
      <c r="Z149" s="41"/>
      <c r="AA149" s="41"/>
      <c r="AB149" s="41"/>
      <c r="AC149" s="41"/>
    </row>
    <row r="150" ht="15.75" customHeight="1">
      <c r="W150" s="41"/>
      <c r="X150" s="41"/>
      <c r="Y150" s="41"/>
      <c r="Z150" s="41"/>
      <c r="AA150" s="41"/>
      <c r="AB150" s="41"/>
      <c r="AC150" s="41"/>
    </row>
    <row r="151" ht="15.75" customHeight="1">
      <c r="W151" s="41"/>
      <c r="X151" s="41"/>
      <c r="Y151" s="41"/>
      <c r="Z151" s="41"/>
      <c r="AA151" s="41"/>
      <c r="AB151" s="41"/>
      <c r="AC151" s="41"/>
    </row>
    <row r="152" ht="15.75" customHeight="1">
      <c r="W152" s="41"/>
      <c r="X152" s="41"/>
      <c r="Y152" s="41"/>
      <c r="Z152" s="41"/>
      <c r="AA152" s="41"/>
      <c r="AB152" s="41"/>
      <c r="AC152" s="41"/>
    </row>
    <row r="153" ht="15.75" customHeight="1">
      <c r="W153" s="41"/>
      <c r="X153" s="41"/>
      <c r="Y153" s="41"/>
      <c r="Z153" s="41"/>
      <c r="AA153" s="41"/>
      <c r="AB153" s="41"/>
      <c r="AC153" s="41"/>
    </row>
    <row r="154" ht="15.75" customHeight="1">
      <c r="W154" s="41"/>
      <c r="X154" s="41"/>
      <c r="Y154" s="41"/>
      <c r="Z154" s="41"/>
      <c r="AA154" s="41"/>
      <c r="AB154" s="41"/>
      <c r="AC154" s="41"/>
    </row>
    <row r="155" ht="15.75" customHeight="1">
      <c r="W155" s="41"/>
      <c r="X155" s="41"/>
      <c r="Y155" s="41"/>
      <c r="Z155" s="41"/>
      <c r="AA155" s="41"/>
      <c r="AB155" s="41"/>
      <c r="AC155" s="41"/>
    </row>
    <row r="156" ht="15.75" customHeight="1">
      <c r="W156" s="41"/>
      <c r="X156" s="41"/>
      <c r="Y156" s="41"/>
      <c r="Z156" s="41"/>
      <c r="AA156" s="41"/>
      <c r="AB156" s="41"/>
      <c r="AC156" s="41"/>
    </row>
    <row r="157" ht="15.75" customHeight="1">
      <c r="W157" s="41"/>
      <c r="X157" s="41"/>
      <c r="Y157" s="41"/>
      <c r="Z157" s="41"/>
      <c r="AA157" s="41"/>
      <c r="AB157" s="41"/>
      <c r="AC157" s="41"/>
    </row>
    <row r="158" ht="15.75" customHeight="1">
      <c r="W158" s="41"/>
      <c r="X158" s="41"/>
      <c r="Y158" s="41"/>
      <c r="Z158" s="41"/>
      <c r="AA158" s="41"/>
      <c r="AB158" s="41"/>
      <c r="AC158" s="41"/>
    </row>
    <row r="159" ht="15.75" customHeight="1">
      <c r="W159" s="41"/>
      <c r="X159" s="41"/>
      <c r="Y159" s="41"/>
      <c r="Z159" s="41"/>
      <c r="AA159" s="41"/>
      <c r="AB159" s="41"/>
      <c r="AC159" s="41"/>
    </row>
    <row r="160" ht="15.75" customHeight="1">
      <c r="W160" s="41"/>
      <c r="X160" s="41"/>
      <c r="Y160" s="41"/>
      <c r="Z160" s="41"/>
      <c r="AA160" s="41"/>
      <c r="AB160" s="41"/>
      <c r="AC160" s="41"/>
    </row>
    <row r="161" ht="15.75" customHeight="1">
      <c r="W161" s="41"/>
      <c r="X161" s="41"/>
      <c r="Y161" s="41"/>
      <c r="Z161" s="41"/>
      <c r="AA161" s="41"/>
      <c r="AB161" s="41"/>
      <c r="AC161" s="41"/>
    </row>
    <row r="162" ht="15.75" customHeight="1">
      <c r="W162" s="41"/>
      <c r="X162" s="41"/>
      <c r="Y162" s="41"/>
      <c r="Z162" s="41"/>
      <c r="AA162" s="41"/>
      <c r="AB162" s="41"/>
      <c r="AC162" s="41"/>
    </row>
    <row r="163" ht="15.75" customHeight="1">
      <c r="W163" s="41"/>
      <c r="X163" s="41"/>
      <c r="Y163" s="41"/>
      <c r="Z163" s="41"/>
      <c r="AA163" s="41"/>
      <c r="AB163" s="41"/>
      <c r="AC163" s="41"/>
    </row>
    <row r="164" ht="15.75" customHeight="1">
      <c r="W164" s="41"/>
      <c r="X164" s="41"/>
      <c r="Y164" s="41"/>
      <c r="Z164" s="41"/>
      <c r="AA164" s="41"/>
      <c r="AB164" s="41"/>
      <c r="AC164" s="41"/>
    </row>
    <row r="165" ht="15.75" customHeight="1">
      <c r="W165" s="41"/>
      <c r="X165" s="41"/>
      <c r="Y165" s="41"/>
      <c r="Z165" s="41"/>
      <c r="AA165" s="41"/>
      <c r="AB165" s="41"/>
      <c r="AC165" s="41"/>
    </row>
    <row r="166" ht="15.75" customHeight="1">
      <c r="W166" s="41"/>
      <c r="X166" s="41"/>
      <c r="Y166" s="41"/>
      <c r="Z166" s="41"/>
      <c r="AA166" s="41"/>
      <c r="AB166" s="41"/>
      <c r="AC166" s="41"/>
    </row>
    <row r="167" ht="15.75" customHeight="1">
      <c r="W167" s="41"/>
      <c r="X167" s="41"/>
      <c r="Y167" s="41"/>
      <c r="Z167" s="41"/>
      <c r="AA167" s="41"/>
      <c r="AB167" s="41"/>
      <c r="AC167" s="41"/>
    </row>
    <row r="168" ht="15.75" customHeight="1">
      <c r="W168" s="41"/>
      <c r="X168" s="41"/>
      <c r="Y168" s="41"/>
      <c r="Z168" s="41"/>
      <c r="AA168" s="41"/>
      <c r="AB168" s="41"/>
      <c r="AC168" s="41"/>
    </row>
    <row r="169" ht="15.75" customHeight="1">
      <c r="W169" s="41"/>
      <c r="X169" s="41"/>
      <c r="Y169" s="41"/>
      <c r="Z169" s="41"/>
      <c r="AA169" s="41"/>
      <c r="AB169" s="41"/>
      <c r="AC169" s="41"/>
    </row>
    <row r="170" ht="15.75" customHeight="1">
      <c r="W170" s="41"/>
      <c r="X170" s="41"/>
      <c r="Y170" s="41"/>
      <c r="Z170" s="41"/>
      <c r="AA170" s="41"/>
      <c r="AB170" s="41"/>
      <c r="AC170" s="41"/>
    </row>
    <row r="171" ht="15.75" customHeight="1">
      <c r="W171" s="41"/>
      <c r="X171" s="41"/>
      <c r="Y171" s="41"/>
      <c r="Z171" s="41"/>
      <c r="AA171" s="41"/>
      <c r="AB171" s="41"/>
      <c r="AC171" s="41"/>
    </row>
    <row r="172" ht="15.75" customHeight="1">
      <c r="W172" s="41"/>
      <c r="X172" s="41"/>
      <c r="Y172" s="41"/>
      <c r="Z172" s="41"/>
      <c r="AA172" s="41"/>
      <c r="AB172" s="41"/>
      <c r="AC172" s="41"/>
    </row>
    <row r="173" ht="15.75" customHeight="1">
      <c r="W173" s="41"/>
      <c r="X173" s="41"/>
      <c r="Y173" s="41"/>
      <c r="Z173" s="41"/>
      <c r="AA173" s="41"/>
      <c r="AB173" s="41"/>
      <c r="AC173" s="41"/>
    </row>
    <row r="174" ht="15.75" customHeight="1">
      <c r="W174" s="41"/>
      <c r="X174" s="41"/>
      <c r="Y174" s="41"/>
      <c r="Z174" s="41"/>
      <c r="AA174" s="41"/>
      <c r="AB174" s="41"/>
      <c r="AC174" s="41"/>
    </row>
    <row r="175" ht="15.75" customHeight="1">
      <c r="W175" s="41"/>
      <c r="X175" s="41"/>
      <c r="Y175" s="41"/>
      <c r="Z175" s="41"/>
      <c r="AA175" s="41"/>
      <c r="AB175" s="41"/>
      <c r="AC175" s="41"/>
    </row>
    <row r="176" ht="15.75" customHeight="1">
      <c r="W176" s="41"/>
      <c r="X176" s="41"/>
      <c r="Y176" s="41"/>
      <c r="Z176" s="41"/>
      <c r="AA176" s="41"/>
      <c r="AB176" s="41"/>
      <c r="AC176" s="41"/>
    </row>
    <row r="177" ht="15.75" customHeight="1">
      <c r="W177" s="41"/>
      <c r="X177" s="41"/>
      <c r="Y177" s="41"/>
      <c r="Z177" s="41"/>
      <c r="AA177" s="41"/>
      <c r="AB177" s="41"/>
      <c r="AC177" s="41"/>
    </row>
    <row r="178" ht="15.75" customHeight="1">
      <c r="W178" s="41"/>
      <c r="X178" s="41"/>
      <c r="Y178" s="41"/>
      <c r="Z178" s="41"/>
      <c r="AA178" s="41"/>
      <c r="AB178" s="41"/>
      <c r="AC178" s="41"/>
    </row>
    <row r="179" ht="15.75" customHeight="1">
      <c r="W179" s="41"/>
      <c r="X179" s="41"/>
      <c r="Y179" s="41"/>
      <c r="Z179" s="41"/>
      <c r="AA179" s="41"/>
      <c r="AB179" s="41"/>
      <c r="AC179" s="41"/>
    </row>
    <row r="180" ht="15.75" customHeight="1">
      <c r="W180" s="41"/>
      <c r="X180" s="41"/>
      <c r="Y180" s="41"/>
      <c r="Z180" s="41"/>
      <c r="AA180" s="41"/>
      <c r="AB180" s="41"/>
      <c r="AC180" s="41"/>
    </row>
    <row r="181" ht="15.75" customHeight="1">
      <c r="W181" s="41"/>
      <c r="X181" s="41"/>
      <c r="Y181" s="41"/>
      <c r="Z181" s="41"/>
      <c r="AA181" s="41"/>
      <c r="AB181" s="41"/>
      <c r="AC181" s="41"/>
    </row>
    <row r="182" ht="15.75" customHeight="1">
      <c r="W182" s="41"/>
      <c r="X182" s="41"/>
      <c r="Y182" s="41"/>
      <c r="Z182" s="41"/>
      <c r="AA182" s="41"/>
      <c r="AB182" s="41"/>
      <c r="AC182" s="41"/>
    </row>
    <row r="183" ht="15.75" customHeight="1">
      <c r="W183" s="41"/>
      <c r="X183" s="41"/>
      <c r="Y183" s="41"/>
      <c r="Z183" s="41"/>
      <c r="AA183" s="41"/>
      <c r="AB183" s="41"/>
      <c r="AC183" s="41"/>
    </row>
    <row r="184" ht="15.75" customHeight="1">
      <c r="W184" s="41"/>
      <c r="X184" s="41"/>
      <c r="Y184" s="41"/>
      <c r="Z184" s="41"/>
      <c r="AA184" s="41"/>
      <c r="AB184" s="41"/>
      <c r="AC184" s="41"/>
    </row>
    <row r="185" ht="15.75" customHeight="1">
      <c r="W185" s="41"/>
      <c r="X185" s="41"/>
      <c r="Y185" s="41"/>
      <c r="Z185" s="41"/>
      <c r="AA185" s="41"/>
      <c r="AB185" s="41"/>
      <c r="AC185" s="41"/>
    </row>
    <row r="186" ht="15.75" customHeight="1">
      <c r="W186" s="41"/>
      <c r="X186" s="41"/>
      <c r="Y186" s="41"/>
      <c r="Z186" s="41"/>
      <c r="AA186" s="41"/>
      <c r="AB186" s="41"/>
      <c r="AC186" s="41"/>
    </row>
    <row r="187" ht="15.75" customHeight="1">
      <c r="W187" s="41"/>
      <c r="X187" s="41"/>
      <c r="Y187" s="41"/>
      <c r="Z187" s="41"/>
      <c r="AA187" s="41"/>
      <c r="AB187" s="41"/>
      <c r="AC187" s="41"/>
    </row>
    <row r="188" ht="15.75" customHeight="1">
      <c r="W188" s="41"/>
      <c r="X188" s="41"/>
      <c r="Y188" s="41"/>
      <c r="Z188" s="41"/>
      <c r="AA188" s="41"/>
      <c r="AB188" s="41"/>
      <c r="AC188" s="41"/>
    </row>
    <row r="189" ht="15.75" customHeight="1">
      <c r="W189" s="41"/>
      <c r="X189" s="41"/>
      <c r="Y189" s="41"/>
      <c r="Z189" s="41"/>
      <c r="AA189" s="41"/>
      <c r="AB189" s="41"/>
      <c r="AC189" s="41"/>
    </row>
    <row r="190" ht="15.75" customHeight="1">
      <c r="W190" s="41"/>
      <c r="X190" s="41"/>
      <c r="Y190" s="41"/>
      <c r="Z190" s="41"/>
      <c r="AA190" s="41"/>
      <c r="AB190" s="41"/>
      <c r="AC190" s="41"/>
    </row>
    <row r="191" ht="15.75" customHeight="1">
      <c r="W191" s="41"/>
      <c r="X191" s="41"/>
      <c r="Y191" s="41"/>
      <c r="Z191" s="41"/>
      <c r="AA191" s="41"/>
      <c r="AB191" s="41"/>
      <c r="AC191" s="41"/>
    </row>
    <row r="192" ht="15.75" customHeight="1">
      <c r="W192" s="41"/>
      <c r="X192" s="41"/>
      <c r="Y192" s="41"/>
      <c r="Z192" s="41"/>
      <c r="AA192" s="41"/>
      <c r="AB192" s="41"/>
      <c r="AC192" s="41"/>
    </row>
    <row r="193" ht="15.75" customHeight="1">
      <c r="W193" s="41"/>
      <c r="X193" s="41"/>
      <c r="Y193" s="41"/>
      <c r="Z193" s="41"/>
      <c r="AA193" s="41"/>
      <c r="AB193" s="41"/>
      <c r="AC193" s="41"/>
    </row>
    <row r="194" ht="15.75" customHeight="1">
      <c r="W194" s="41"/>
      <c r="X194" s="41"/>
      <c r="Y194" s="41"/>
      <c r="Z194" s="41"/>
      <c r="AA194" s="41"/>
      <c r="AB194" s="41"/>
      <c r="AC194" s="41"/>
    </row>
    <row r="195" ht="15.75" customHeight="1">
      <c r="W195" s="41"/>
      <c r="X195" s="41"/>
      <c r="Y195" s="41"/>
      <c r="Z195" s="41"/>
      <c r="AA195" s="41"/>
      <c r="AB195" s="41"/>
      <c r="AC195" s="41"/>
    </row>
    <row r="196" ht="15.75" customHeight="1">
      <c r="W196" s="41"/>
      <c r="X196" s="41"/>
      <c r="Y196" s="41"/>
      <c r="Z196" s="41"/>
      <c r="AA196" s="41"/>
      <c r="AB196" s="41"/>
      <c r="AC196" s="41"/>
    </row>
    <row r="197" ht="15.75" customHeight="1">
      <c r="W197" s="41"/>
      <c r="X197" s="41"/>
      <c r="Y197" s="41"/>
      <c r="Z197" s="41"/>
      <c r="AA197" s="41"/>
      <c r="AB197" s="41"/>
      <c r="AC197" s="41"/>
    </row>
    <row r="198" ht="15.75" customHeight="1">
      <c r="W198" s="41"/>
      <c r="X198" s="41"/>
      <c r="Y198" s="41"/>
      <c r="Z198" s="41"/>
      <c r="AA198" s="41"/>
      <c r="AB198" s="41"/>
      <c r="AC198" s="41"/>
    </row>
    <row r="199" ht="15.75" customHeight="1">
      <c r="W199" s="41"/>
      <c r="X199" s="41"/>
      <c r="Y199" s="41"/>
      <c r="Z199" s="41"/>
      <c r="AA199" s="41"/>
      <c r="AB199" s="41"/>
      <c r="AC199" s="41"/>
    </row>
    <row r="200" ht="15.75" customHeight="1">
      <c r="W200" s="41"/>
      <c r="X200" s="41"/>
      <c r="Y200" s="41"/>
      <c r="Z200" s="41"/>
      <c r="AA200" s="41"/>
      <c r="AB200" s="41"/>
      <c r="AC200" s="41"/>
    </row>
    <row r="201" ht="15.75" customHeight="1">
      <c r="W201" s="41"/>
      <c r="X201" s="41"/>
      <c r="Y201" s="41"/>
      <c r="Z201" s="41"/>
      <c r="AA201" s="41"/>
      <c r="AB201" s="41"/>
      <c r="AC201" s="41"/>
    </row>
    <row r="202" ht="15.75" customHeight="1">
      <c r="W202" s="41"/>
      <c r="X202" s="41"/>
      <c r="Y202" s="41"/>
      <c r="Z202" s="41"/>
      <c r="AA202" s="41"/>
      <c r="AB202" s="41"/>
      <c r="AC202" s="41"/>
    </row>
    <row r="203" ht="15.75" customHeight="1">
      <c r="W203" s="41"/>
      <c r="X203" s="41"/>
      <c r="Y203" s="41"/>
      <c r="Z203" s="41"/>
      <c r="AA203" s="41"/>
      <c r="AB203" s="41"/>
      <c r="AC203" s="41"/>
    </row>
    <row r="204" ht="15.75" customHeight="1">
      <c r="W204" s="41"/>
      <c r="X204" s="41"/>
      <c r="Y204" s="41"/>
      <c r="Z204" s="41"/>
      <c r="AA204" s="41"/>
      <c r="AB204" s="41"/>
      <c r="AC204" s="41"/>
    </row>
    <row r="205" ht="15.75" customHeight="1">
      <c r="W205" s="41"/>
      <c r="X205" s="41"/>
      <c r="Y205" s="41"/>
      <c r="Z205" s="41"/>
      <c r="AA205" s="41"/>
      <c r="AB205" s="41"/>
      <c r="AC205" s="41"/>
    </row>
    <row r="206" ht="15.75" customHeight="1">
      <c r="W206" s="41"/>
      <c r="X206" s="41"/>
      <c r="Y206" s="41"/>
      <c r="Z206" s="41"/>
      <c r="AA206" s="41"/>
      <c r="AB206" s="41"/>
      <c r="AC206" s="41"/>
    </row>
    <row r="207" ht="15.75" customHeight="1">
      <c r="W207" s="41"/>
      <c r="X207" s="41"/>
      <c r="Y207" s="41"/>
      <c r="Z207" s="41"/>
      <c r="AA207" s="41"/>
      <c r="AB207" s="41"/>
      <c r="AC207" s="41"/>
    </row>
    <row r="208" ht="15.75" customHeight="1">
      <c r="W208" s="41"/>
      <c r="X208" s="41"/>
      <c r="Y208" s="41"/>
      <c r="Z208" s="41"/>
      <c r="AA208" s="41"/>
      <c r="AB208" s="41"/>
      <c r="AC208" s="41"/>
    </row>
    <row r="209" ht="15.75" customHeight="1">
      <c r="W209" s="41"/>
      <c r="X209" s="41"/>
      <c r="Y209" s="41"/>
      <c r="Z209" s="41"/>
      <c r="AA209" s="41"/>
      <c r="AB209" s="41"/>
      <c r="AC209" s="41"/>
    </row>
    <row r="210" ht="15.75" customHeight="1">
      <c r="W210" s="41"/>
      <c r="X210" s="41"/>
      <c r="Y210" s="41"/>
      <c r="Z210" s="41"/>
      <c r="AA210" s="41"/>
      <c r="AB210" s="41"/>
      <c r="AC210" s="41"/>
    </row>
    <row r="211" ht="15.75" customHeight="1">
      <c r="W211" s="41"/>
      <c r="X211" s="41"/>
      <c r="Y211" s="41"/>
      <c r="Z211" s="41"/>
      <c r="AA211" s="41"/>
      <c r="AB211" s="41"/>
      <c r="AC211" s="41"/>
    </row>
    <row r="212" ht="15.75" customHeight="1">
      <c r="W212" s="41"/>
      <c r="X212" s="41"/>
      <c r="Y212" s="41"/>
      <c r="Z212" s="41"/>
      <c r="AA212" s="41"/>
      <c r="AB212" s="41"/>
      <c r="AC212" s="41"/>
    </row>
    <row r="213" ht="15.75" customHeight="1">
      <c r="W213" s="41"/>
      <c r="X213" s="41"/>
      <c r="Y213" s="41"/>
      <c r="Z213" s="41"/>
      <c r="AA213" s="41"/>
      <c r="AB213" s="41"/>
      <c r="AC213" s="41"/>
    </row>
    <row r="214" ht="15.75" customHeight="1">
      <c r="W214" s="41"/>
      <c r="X214" s="41"/>
      <c r="Y214" s="41"/>
      <c r="Z214" s="41"/>
      <c r="AA214" s="41"/>
      <c r="AB214" s="41"/>
      <c r="AC214" s="41"/>
    </row>
    <row r="215" ht="15.75" customHeight="1">
      <c r="W215" s="41"/>
      <c r="X215" s="41"/>
      <c r="Y215" s="41"/>
      <c r="Z215" s="41"/>
      <c r="AA215" s="41"/>
      <c r="AB215" s="41"/>
      <c r="AC215" s="41"/>
    </row>
    <row r="216" ht="15.75" customHeight="1">
      <c r="W216" s="41"/>
      <c r="X216" s="41"/>
      <c r="Y216" s="41"/>
      <c r="Z216" s="41"/>
      <c r="AA216" s="41"/>
      <c r="AB216" s="41"/>
      <c r="AC216" s="41"/>
    </row>
    <row r="217" ht="15.75" customHeight="1">
      <c r="W217" s="41"/>
      <c r="X217" s="41"/>
      <c r="Y217" s="41"/>
      <c r="Z217" s="41"/>
      <c r="AA217" s="41"/>
      <c r="AB217" s="41"/>
      <c r="AC217" s="41"/>
    </row>
    <row r="218" ht="15.75" customHeight="1">
      <c r="W218" s="41"/>
      <c r="X218" s="41"/>
      <c r="Y218" s="41"/>
      <c r="Z218" s="41"/>
      <c r="AA218" s="41"/>
      <c r="AB218" s="41"/>
      <c r="AC218" s="41"/>
    </row>
    <row r="219" ht="15.75" customHeight="1">
      <c r="W219" s="41"/>
      <c r="X219" s="41"/>
      <c r="Y219" s="41"/>
      <c r="Z219" s="41"/>
      <c r="AA219" s="41"/>
      <c r="AB219" s="41"/>
      <c r="AC219" s="41"/>
    </row>
    <row r="220" ht="15.75" customHeight="1">
      <c r="W220" s="41"/>
      <c r="X220" s="41"/>
      <c r="Y220" s="41"/>
      <c r="Z220" s="41"/>
      <c r="AA220" s="41"/>
      <c r="AB220" s="41"/>
      <c r="AC220" s="41"/>
    </row>
    <row r="221" ht="15.75" customHeight="1">
      <c r="W221" s="41"/>
      <c r="X221" s="41"/>
      <c r="Y221" s="41"/>
      <c r="Z221" s="41"/>
      <c r="AA221" s="41"/>
      <c r="AB221" s="41"/>
      <c r="AC221" s="41"/>
    </row>
    <row r="222" ht="15.75" customHeight="1">
      <c r="W222" s="41"/>
      <c r="X222" s="41"/>
      <c r="Y222" s="41"/>
      <c r="Z222" s="41"/>
      <c r="AA222" s="41"/>
      <c r="AB222" s="41"/>
      <c r="AC222" s="41"/>
    </row>
    <row r="223" ht="15.75" customHeight="1">
      <c r="W223" s="41"/>
      <c r="X223" s="41"/>
      <c r="Y223" s="41"/>
      <c r="Z223" s="41"/>
      <c r="AA223" s="41"/>
      <c r="AB223" s="41"/>
      <c r="AC223" s="41"/>
    </row>
    <row r="224" ht="15.75" customHeight="1">
      <c r="W224" s="41"/>
      <c r="X224" s="41"/>
      <c r="Y224" s="41"/>
      <c r="Z224" s="41"/>
      <c r="AA224" s="41"/>
      <c r="AB224" s="41"/>
      <c r="AC224" s="41"/>
    </row>
    <row r="225" ht="15.75" customHeight="1">
      <c r="W225" s="41"/>
      <c r="X225" s="41"/>
      <c r="Y225" s="41"/>
      <c r="Z225" s="41"/>
      <c r="AA225" s="41"/>
      <c r="AB225" s="41"/>
      <c r="AC225" s="41"/>
    </row>
    <row r="226" ht="15.75" customHeight="1">
      <c r="W226" s="41"/>
      <c r="X226" s="41"/>
      <c r="Y226" s="41"/>
      <c r="Z226" s="41"/>
      <c r="AA226" s="41"/>
      <c r="AB226" s="41"/>
      <c r="AC226" s="41"/>
    </row>
    <row r="227" ht="15.75" customHeight="1">
      <c r="W227" s="41"/>
      <c r="X227" s="41"/>
      <c r="Y227" s="41"/>
      <c r="Z227" s="41"/>
      <c r="AA227" s="41"/>
      <c r="AB227" s="41"/>
      <c r="AC227" s="41"/>
    </row>
    <row r="228" ht="15.75" customHeight="1">
      <c r="W228" s="41"/>
      <c r="X228" s="41"/>
      <c r="Y228" s="41"/>
      <c r="Z228" s="41"/>
      <c r="AA228" s="41"/>
      <c r="AB228" s="41"/>
      <c r="AC228" s="41"/>
    </row>
    <row r="229" ht="15.75" customHeight="1">
      <c r="W229" s="41"/>
      <c r="X229" s="41"/>
      <c r="Y229" s="41"/>
      <c r="Z229" s="41"/>
      <c r="AA229" s="41"/>
      <c r="AB229" s="41"/>
      <c r="AC229" s="41"/>
    </row>
    <row r="230" ht="15.75" customHeight="1">
      <c r="W230" s="41"/>
      <c r="X230" s="41"/>
      <c r="Y230" s="41"/>
      <c r="Z230" s="41"/>
      <c r="AA230" s="41"/>
      <c r="AB230" s="41"/>
      <c r="AC230" s="41"/>
    </row>
    <row r="231" ht="15.75" customHeight="1">
      <c r="W231" s="41"/>
      <c r="X231" s="41"/>
      <c r="Y231" s="41"/>
      <c r="Z231" s="41"/>
      <c r="AA231" s="41"/>
      <c r="AB231" s="41"/>
      <c r="AC231" s="41"/>
    </row>
    <row r="232" ht="15.75" customHeight="1">
      <c r="W232" s="41"/>
      <c r="X232" s="41"/>
      <c r="Y232" s="41"/>
      <c r="Z232" s="41"/>
      <c r="AA232" s="41"/>
      <c r="AB232" s="41"/>
      <c r="AC232" s="41"/>
    </row>
    <row r="233" ht="15.75" customHeight="1">
      <c r="W233" s="41"/>
      <c r="X233" s="41"/>
      <c r="Y233" s="41"/>
      <c r="Z233" s="41"/>
      <c r="AA233" s="41"/>
      <c r="AB233" s="41"/>
      <c r="AC233" s="41"/>
    </row>
    <row r="234" ht="15.75" customHeight="1">
      <c r="W234" s="41"/>
      <c r="X234" s="41"/>
      <c r="Y234" s="41"/>
      <c r="Z234" s="41"/>
      <c r="AA234" s="41"/>
      <c r="AB234" s="41"/>
      <c r="AC234" s="41"/>
    </row>
    <row r="235" ht="15.75" customHeight="1">
      <c r="W235" s="41"/>
      <c r="X235" s="41"/>
      <c r="Y235" s="41"/>
      <c r="Z235" s="41"/>
      <c r="AA235" s="41"/>
      <c r="AB235" s="41"/>
      <c r="AC235" s="41"/>
    </row>
    <row r="236" ht="15.75" customHeight="1">
      <c r="W236" s="41"/>
      <c r="X236" s="41"/>
      <c r="Y236" s="41"/>
      <c r="Z236" s="41"/>
      <c r="AA236" s="41"/>
      <c r="AB236" s="41"/>
      <c r="AC236" s="41"/>
    </row>
    <row r="237" ht="15.75" customHeight="1">
      <c r="W237" s="41"/>
      <c r="X237" s="41"/>
      <c r="Y237" s="41"/>
      <c r="Z237" s="41"/>
      <c r="AA237" s="41"/>
      <c r="AB237" s="41"/>
      <c r="AC237" s="41"/>
    </row>
    <row r="238" ht="15.75" customHeight="1">
      <c r="W238" s="41"/>
      <c r="X238" s="41"/>
      <c r="Y238" s="41"/>
      <c r="Z238" s="41"/>
      <c r="AA238" s="41"/>
      <c r="AB238" s="41"/>
      <c r="AC238" s="41"/>
    </row>
    <row r="239" ht="15.75" customHeight="1">
      <c r="W239" s="41"/>
      <c r="X239" s="41"/>
      <c r="Y239" s="41"/>
      <c r="Z239" s="41"/>
      <c r="AA239" s="41"/>
      <c r="AB239" s="41"/>
      <c r="AC239" s="41"/>
    </row>
    <row r="240" ht="15.75" customHeight="1">
      <c r="W240" s="41"/>
      <c r="X240" s="41"/>
      <c r="Y240" s="41"/>
      <c r="Z240" s="41"/>
      <c r="AA240" s="41"/>
      <c r="AB240" s="41"/>
      <c r="AC240" s="41"/>
    </row>
    <row r="241" ht="15.75" customHeight="1">
      <c r="W241" s="41"/>
      <c r="X241" s="41"/>
      <c r="Y241" s="41"/>
      <c r="Z241" s="41"/>
      <c r="AA241" s="41"/>
      <c r="AB241" s="41"/>
      <c r="AC241" s="41"/>
    </row>
    <row r="242" ht="15.75" customHeight="1">
      <c r="W242" s="41"/>
      <c r="X242" s="41"/>
      <c r="Y242" s="41"/>
      <c r="Z242" s="41"/>
      <c r="AA242" s="41"/>
      <c r="AB242" s="41"/>
      <c r="AC242" s="41"/>
    </row>
    <row r="243" ht="15.75" customHeight="1">
      <c r="W243" s="41"/>
      <c r="X243" s="41"/>
      <c r="Y243" s="41"/>
      <c r="Z243" s="41"/>
      <c r="AA243" s="41"/>
      <c r="AB243" s="41"/>
      <c r="AC243" s="41"/>
    </row>
    <row r="244" ht="15.75" customHeight="1">
      <c r="W244" s="41"/>
      <c r="X244" s="41"/>
      <c r="Y244" s="41"/>
      <c r="Z244" s="41"/>
      <c r="AA244" s="41"/>
      <c r="AB244" s="41"/>
      <c r="AC244" s="41"/>
    </row>
    <row r="245" ht="15.75" customHeight="1">
      <c r="W245" s="41"/>
      <c r="X245" s="41"/>
      <c r="Y245" s="41"/>
      <c r="Z245" s="41"/>
      <c r="AA245" s="41"/>
      <c r="AB245" s="41"/>
      <c r="AC245" s="41"/>
    </row>
    <row r="246" ht="15.75" customHeight="1">
      <c r="W246" s="41"/>
      <c r="X246" s="41"/>
      <c r="Y246" s="41"/>
      <c r="Z246" s="41"/>
      <c r="AA246" s="41"/>
      <c r="AB246" s="41"/>
      <c r="AC246" s="41"/>
    </row>
    <row r="247" ht="15.75" customHeight="1">
      <c r="W247" s="41"/>
      <c r="X247" s="41"/>
      <c r="Y247" s="41"/>
      <c r="Z247" s="41"/>
      <c r="AA247" s="41"/>
      <c r="AB247" s="41"/>
      <c r="AC247" s="41"/>
    </row>
    <row r="248" ht="15.75" customHeight="1">
      <c r="W248" s="41"/>
      <c r="X248" s="41"/>
      <c r="Y248" s="41"/>
      <c r="Z248" s="41"/>
      <c r="AA248" s="41"/>
      <c r="AB248" s="41"/>
      <c r="AC248" s="41"/>
    </row>
    <row r="249" ht="15.75" customHeight="1">
      <c r="W249" s="41"/>
      <c r="X249" s="41"/>
      <c r="Y249" s="41"/>
      <c r="Z249" s="41"/>
      <c r="AA249" s="41"/>
      <c r="AB249" s="41"/>
      <c r="AC249" s="41"/>
    </row>
    <row r="250" ht="15.75" customHeight="1">
      <c r="W250" s="41"/>
      <c r="X250" s="41"/>
      <c r="Y250" s="41"/>
      <c r="Z250" s="41"/>
      <c r="AA250" s="41"/>
      <c r="AB250" s="41"/>
      <c r="AC250" s="41"/>
    </row>
    <row r="251" ht="15.75" customHeight="1">
      <c r="W251" s="41"/>
      <c r="X251" s="41"/>
      <c r="Y251" s="41"/>
      <c r="Z251" s="41"/>
      <c r="AA251" s="41"/>
      <c r="AB251" s="41"/>
      <c r="AC251" s="41"/>
    </row>
    <row r="252" ht="15.75" customHeight="1">
      <c r="W252" s="41"/>
      <c r="X252" s="41"/>
      <c r="Y252" s="41"/>
      <c r="Z252" s="41"/>
      <c r="AA252" s="41"/>
      <c r="AB252" s="41"/>
      <c r="AC252" s="41"/>
    </row>
    <row r="253" ht="15.75" customHeight="1">
      <c r="W253" s="41"/>
      <c r="X253" s="41"/>
      <c r="Y253" s="41"/>
      <c r="Z253" s="41"/>
      <c r="AA253" s="41"/>
      <c r="AB253" s="41"/>
      <c r="AC253" s="41"/>
    </row>
    <row r="254" ht="15.75" customHeight="1">
      <c r="W254" s="41"/>
      <c r="X254" s="41"/>
      <c r="Y254" s="41"/>
      <c r="Z254" s="41"/>
      <c r="AA254" s="41"/>
      <c r="AB254" s="41"/>
      <c r="AC254" s="41"/>
    </row>
    <row r="255" ht="15.75" customHeight="1">
      <c r="W255" s="41"/>
      <c r="X255" s="41"/>
      <c r="Y255" s="41"/>
      <c r="Z255" s="41"/>
      <c r="AA255" s="41"/>
      <c r="AB255" s="41"/>
      <c r="AC255" s="41"/>
    </row>
    <row r="256" ht="15.75" customHeight="1">
      <c r="W256" s="41"/>
      <c r="X256" s="41"/>
      <c r="Y256" s="41"/>
      <c r="Z256" s="41"/>
      <c r="AA256" s="41"/>
      <c r="AB256" s="41"/>
      <c r="AC256" s="41"/>
    </row>
    <row r="257" ht="15.75" customHeight="1">
      <c r="W257" s="41"/>
      <c r="X257" s="41"/>
      <c r="Y257" s="41"/>
      <c r="Z257" s="41"/>
      <c r="AA257" s="41"/>
      <c r="AB257" s="41"/>
      <c r="AC257" s="41"/>
    </row>
    <row r="258" ht="15.75" customHeight="1">
      <c r="W258" s="41"/>
      <c r="X258" s="41"/>
      <c r="Y258" s="41"/>
      <c r="Z258" s="41"/>
      <c r="AA258" s="41"/>
      <c r="AB258" s="41"/>
      <c r="AC258" s="41"/>
    </row>
    <row r="259" ht="15.75" customHeight="1">
      <c r="W259" s="41"/>
      <c r="X259" s="41"/>
      <c r="Y259" s="41"/>
      <c r="Z259" s="41"/>
      <c r="AA259" s="41"/>
      <c r="AB259" s="41"/>
      <c r="AC259" s="41"/>
    </row>
    <row r="260" ht="15.75" customHeight="1">
      <c r="W260" s="41"/>
      <c r="X260" s="41"/>
      <c r="Y260" s="41"/>
      <c r="Z260" s="41"/>
      <c r="AA260" s="41"/>
      <c r="AB260" s="41"/>
      <c r="AC260" s="41"/>
    </row>
    <row r="261" ht="15.75" customHeight="1">
      <c r="W261" s="41"/>
      <c r="X261" s="41"/>
      <c r="Y261" s="41"/>
      <c r="Z261" s="41"/>
      <c r="AA261" s="41"/>
      <c r="AB261" s="41"/>
      <c r="AC261" s="41"/>
    </row>
    <row r="262" ht="15.75" customHeight="1">
      <c r="W262" s="41"/>
      <c r="X262" s="41"/>
      <c r="Y262" s="41"/>
      <c r="Z262" s="41"/>
      <c r="AA262" s="41"/>
      <c r="AB262" s="41"/>
      <c r="AC262" s="41"/>
    </row>
    <row r="263" ht="15.75" customHeight="1">
      <c r="W263" s="41"/>
      <c r="X263" s="41"/>
      <c r="Y263" s="41"/>
      <c r="Z263" s="41"/>
      <c r="AA263" s="41"/>
      <c r="AB263" s="41"/>
      <c r="AC263" s="41"/>
    </row>
    <row r="264" ht="15.75" customHeight="1">
      <c r="W264" s="41"/>
      <c r="X264" s="41"/>
      <c r="Y264" s="41"/>
      <c r="Z264" s="41"/>
      <c r="AA264" s="41"/>
      <c r="AB264" s="41"/>
      <c r="AC264" s="41"/>
    </row>
    <row r="265" ht="15.75" customHeight="1">
      <c r="W265" s="41"/>
      <c r="X265" s="41"/>
      <c r="Y265" s="41"/>
      <c r="Z265" s="41"/>
      <c r="AA265" s="41"/>
      <c r="AB265" s="41"/>
      <c r="AC265" s="41"/>
    </row>
    <row r="266" ht="15.75" customHeight="1">
      <c r="W266" s="41"/>
      <c r="X266" s="41"/>
      <c r="Y266" s="41"/>
      <c r="Z266" s="41"/>
      <c r="AA266" s="41"/>
      <c r="AB266" s="41"/>
      <c r="AC266" s="41"/>
    </row>
    <row r="267" ht="15.75" customHeight="1">
      <c r="W267" s="41"/>
      <c r="X267" s="41"/>
      <c r="Y267" s="41"/>
      <c r="Z267" s="41"/>
      <c r="AA267" s="41"/>
      <c r="AB267" s="41"/>
      <c r="AC267" s="41"/>
    </row>
    <row r="268" ht="15.75" customHeight="1">
      <c r="W268" s="41"/>
      <c r="X268" s="41"/>
      <c r="Y268" s="41"/>
      <c r="Z268" s="41"/>
      <c r="AA268" s="41"/>
      <c r="AB268" s="41"/>
      <c r="AC268" s="41"/>
    </row>
    <row r="269" ht="15.75" customHeight="1">
      <c r="W269" s="41"/>
      <c r="X269" s="41"/>
      <c r="Y269" s="41"/>
      <c r="Z269" s="41"/>
      <c r="AA269" s="41"/>
      <c r="AB269" s="41"/>
      <c r="AC269" s="41"/>
    </row>
    <row r="270" ht="15.75" customHeight="1">
      <c r="W270" s="41"/>
      <c r="X270" s="41"/>
      <c r="Y270" s="41"/>
      <c r="Z270" s="41"/>
      <c r="AA270" s="41"/>
      <c r="AB270" s="41"/>
      <c r="AC270" s="41"/>
    </row>
    <row r="271" ht="15.75" customHeight="1">
      <c r="W271" s="41"/>
      <c r="X271" s="41"/>
      <c r="Y271" s="41"/>
      <c r="Z271" s="41"/>
      <c r="AA271" s="41"/>
      <c r="AB271" s="41"/>
      <c r="AC271" s="41"/>
    </row>
    <row r="272" ht="15.75" customHeight="1">
      <c r="W272" s="41"/>
      <c r="X272" s="41"/>
      <c r="Y272" s="41"/>
      <c r="Z272" s="41"/>
      <c r="AA272" s="41"/>
      <c r="AB272" s="41"/>
      <c r="AC272" s="41"/>
    </row>
    <row r="273" ht="15.75" customHeight="1">
      <c r="W273" s="41"/>
      <c r="X273" s="41"/>
      <c r="Y273" s="41"/>
      <c r="Z273" s="41"/>
      <c r="AA273" s="41"/>
      <c r="AB273" s="41"/>
      <c r="AC273" s="41"/>
    </row>
    <row r="274" ht="15.75" customHeight="1">
      <c r="W274" s="41"/>
      <c r="X274" s="41"/>
      <c r="Y274" s="41"/>
      <c r="Z274" s="41"/>
      <c r="AA274" s="41"/>
      <c r="AB274" s="41"/>
      <c r="AC274" s="41"/>
    </row>
    <row r="275" ht="15.75" customHeight="1">
      <c r="W275" s="41"/>
      <c r="X275" s="41"/>
      <c r="Y275" s="41"/>
      <c r="Z275" s="41"/>
      <c r="AA275" s="41"/>
      <c r="AB275" s="41"/>
      <c r="AC275" s="41"/>
    </row>
    <row r="276" ht="15.75" customHeight="1">
      <c r="W276" s="41"/>
      <c r="X276" s="41"/>
      <c r="Y276" s="41"/>
      <c r="Z276" s="41"/>
      <c r="AA276" s="41"/>
      <c r="AB276" s="41"/>
      <c r="AC276" s="41"/>
    </row>
    <row r="277" ht="15.75" customHeight="1">
      <c r="W277" s="41"/>
      <c r="X277" s="41"/>
      <c r="Y277" s="41"/>
      <c r="Z277" s="41"/>
      <c r="AA277" s="41"/>
      <c r="AB277" s="41"/>
      <c r="AC277" s="41"/>
    </row>
    <row r="278" ht="15.75" customHeight="1">
      <c r="W278" s="41"/>
      <c r="X278" s="41"/>
      <c r="Y278" s="41"/>
      <c r="Z278" s="41"/>
      <c r="AA278" s="41"/>
      <c r="AB278" s="41"/>
      <c r="AC278" s="41"/>
    </row>
    <row r="279" ht="15.75" customHeight="1">
      <c r="W279" s="41"/>
      <c r="X279" s="41"/>
      <c r="Y279" s="41"/>
      <c r="Z279" s="41"/>
      <c r="AA279" s="41"/>
      <c r="AB279" s="41"/>
      <c r="AC279" s="41"/>
    </row>
    <row r="280" ht="15.75" customHeight="1">
      <c r="W280" s="41"/>
      <c r="X280" s="41"/>
      <c r="Y280" s="41"/>
      <c r="Z280" s="41"/>
      <c r="AA280" s="41"/>
      <c r="AB280" s="41"/>
      <c r="AC280" s="41"/>
    </row>
    <row r="281" ht="15.75" customHeight="1">
      <c r="W281" s="41"/>
      <c r="X281" s="41"/>
      <c r="Y281" s="41"/>
      <c r="Z281" s="41"/>
      <c r="AA281" s="41"/>
      <c r="AB281" s="41"/>
      <c r="AC281" s="41"/>
    </row>
    <row r="282" ht="15.75" customHeight="1">
      <c r="W282" s="41"/>
      <c r="X282" s="41"/>
      <c r="Y282" s="41"/>
      <c r="Z282" s="41"/>
      <c r="AA282" s="41"/>
      <c r="AB282" s="41"/>
      <c r="AC282" s="41"/>
    </row>
    <row r="283" ht="15.75" customHeight="1">
      <c r="W283" s="41"/>
      <c r="X283" s="41"/>
      <c r="Y283" s="41"/>
      <c r="Z283" s="41"/>
      <c r="AA283" s="41"/>
      <c r="AB283" s="41"/>
      <c r="AC283" s="41"/>
    </row>
    <row r="284" ht="15.75" customHeight="1">
      <c r="W284" s="41"/>
      <c r="X284" s="41"/>
      <c r="Y284" s="41"/>
      <c r="Z284" s="41"/>
      <c r="AA284" s="41"/>
      <c r="AB284" s="41"/>
      <c r="AC284" s="41"/>
    </row>
    <row r="285" ht="15.75" customHeight="1">
      <c r="W285" s="41"/>
      <c r="X285" s="41"/>
      <c r="Y285" s="41"/>
      <c r="Z285" s="41"/>
      <c r="AA285" s="41"/>
      <c r="AB285" s="41"/>
      <c r="AC285" s="41"/>
    </row>
    <row r="286" ht="15.75" customHeight="1">
      <c r="W286" s="41"/>
      <c r="X286" s="41"/>
      <c r="Y286" s="41"/>
      <c r="Z286" s="41"/>
      <c r="AA286" s="41"/>
      <c r="AB286" s="41"/>
      <c r="AC286" s="41"/>
    </row>
    <row r="287" ht="15.75" customHeight="1">
      <c r="W287" s="41"/>
      <c r="X287" s="41"/>
      <c r="Y287" s="41"/>
      <c r="Z287" s="41"/>
      <c r="AA287" s="41"/>
      <c r="AB287" s="41"/>
      <c r="AC287" s="41"/>
    </row>
    <row r="288" ht="15.75" customHeight="1">
      <c r="W288" s="41"/>
      <c r="X288" s="41"/>
      <c r="Y288" s="41"/>
      <c r="Z288" s="41"/>
      <c r="AA288" s="41"/>
      <c r="AB288" s="41"/>
      <c r="AC288" s="41"/>
    </row>
    <row r="289" ht="15.75" customHeight="1">
      <c r="W289" s="41"/>
      <c r="X289" s="41"/>
      <c r="Y289" s="41"/>
      <c r="Z289" s="41"/>
      <c r="AA289" s="41"/>
      <c r="AB289" s="41"/>
      <c r="AC289" s="41"/>
    </row>
    <row r="290" ht="15.75" customHeight="1">
      <c r="W290" s="41"/>
      <c r="X290" s="41"/>
      <c r="Y290" s="41"/>
      <c r="Z290" s="41"/>
      <c r="AA290" s="41"/>
      <c r="AB290" s="41"/>
      <c r="AC290" s="41"/>
    </row>
    <row r="291" ht="15.75" customHeight="1">
      <c r="W291" s="41"/>
      <c r="X291" s="41"/>
      <c r="Y291" s="41"/>
      <c r="Z291" s="41"/>
      <c r="AA291" s="41"/>
      <c r="AB291" s="41"/>
      <c r="AC291" s="41"/>
    </row>
    <row r="292" ht="15.75" customHeight="1">
      <c r="W292" s="41"/>
      <c r="X292" s="41"/>
      <c r="Y292" s="41"/>
      <c r="Z292" s="41"/>
      <c r="AA292" s="41"/>
      <c r="AB292" s="41"/>
      <c r="AC292" s="41"/>
    </row>
    <row r="293" ht="15.75" customHeight="1">
      <c r="W293" s="41"/>
      <c r="X293" s="41"/>
      <c r="Y293" s="41"/>
      <c r="Z293" s="41"/>
      <c r="AA293" s="41"/>
      <c r="AB293" s="41"/>
      <c r="AC293" s="41"/>
    </row>
    <row r="294" ht="15.75" customHeight="1">
      <c r="W294" s="41"/>
      <c r="X294" s="41"/>
      <c r="Y294" s="41"/>
      <c r="Z294" s="41"/>
      <c r="AA294" s="41"/>
      <c r="AB294" s="41"/>
      <c r="AC294" s="41"/>
    </row>
    <row r="295" ht="15.75" customHeight="1">
      <c r="W295" s="41"/>
      <c r="X295" s="41"/>
      <c r="Y295" s="41"/>
      <c r="Z295" s="41"/>
      <c r="AA295" s="41"/>
      <c r="AB295" s="41"/>
      <c r="AC295" s="41"/>
    </row>
    <row r="296" ht="15.75" customHeight="1">
      <c r="W296" s="41"/>
      <c r="X296" s="41"/>
      <c r="Y296" s="41"/>
      <c r="Z296" s="41"/>
      <c r="AA296" s="41"/>
      <c r="AB296" s="41"/>
      <c r="AC296" s="41"/>
    </row>
    <row r="297" ht="15.75" customHeight="1">
      <c r="W297" s="41"/>
      <c r="X297" s="41"/>
      <c r="Y297" s="41"/>
      <c r="Z297" s="41"/>
      <c r="AA297" s="41"/>
      <c r="AB297" s="41"/>
      <c r="AC297" s="41"/>
    </row>
    <row r="298" ht="15.75" customHeight="1">
      <c r="W298" s="41"/>
      <c r="X298" s="41"/>
      <c r="Y298" s="41"/>
      <c r="Z298" s="41"/>
      <c r="AA298" s="41"/>
      <c r="AB298" s="41"/>
      <c r="AC298" s="41"/>
    </row>
    <row r="299" ht="15.75" customHeight="1">
      <c r="W299" s="41"/>
      <c r="X299" s="41"/>
      <c r="Y299" s="41"/>
      <c r="Z299" s="41"/>
      <c r="AA299" s="41"/>
      <c r="AB299" s="41"/>
      <c r="AC299" s="41"/>
    </row>
    <row r="300" ht="15.75" customHeight="1">
      <c r="W300" s="41"/>
      <c r="X300" s="41"/>
      <c r="Y300" s="41"/>
      <c r="Z300" s="41"/>
      <c r="AA300" s="41"/>
      <c r="AB300" s="41"/>
      <c r="AC300" s="41"/>
    </row>
    <row r="301" ht="15.75" customHeight="1">
      <c r="W301" s="41"/>
      <c r="X301" s="41"/>
      <c r="Y301" s="41"/>
      <c r="Z301" s="41"/>
      <c r="AA301" s="41"/>
      <c r="AB301" s="41"/>
      <c r="AC301" s="41"/>
    </row>
    <row r="302" ht="15.75" customHeight="1">
      <c r="W302" s="41"/>
      <c r="X302" s="41"/>
      <c r="Y302" s="41"/>
      <c r="Z302" s="41"/>
      <c r="AA302" s="41"/>
      <c r="AB302" s="41"/>
      <c r="AC302" s="41"/>
    </row>
    <row r="303" ht="15.75" customHeight="1">
      <c r="W303" s="41"/>
      <c r="X303" s="41"/>
      <c r="Y303" s="41"/>
      <c r="Z303" s="41"/>
      <c r="AA303" s="41"/>
      <c r="AB303" s="41"/>
      <c r="AC303" s="41"/>
    </row>
    <row r="304" ht="15.75" customHeight="1">
      <c r="W304" s="41"/>
      <c r="X304" s="41"/>
      <c r="Y304" s="41"/>
      <c r="Z304" s="41"/>
      <c r="AA304" s="41"/>
      <c r="AB304" s="41"/>
      <c r="AC304" s="41"/>
    </row>
    <row r="305" ht="15.75" customHeight="1">
      <c r="W305" s="41"/>
      <c r="X305" s="41"/>
      <c r="Y305" s="41"/>
      <c r="Z305" s="41"/>
      <c r="AA305" s="41"/>
      <c r="AB305" s="41"/>
      <c r="AC305" s="41"/>
    </row>
    <row r="306" ht="15.75" customHeight="1">
      <c r="W306" s="41"/>
      <c r="X306" s="41"/>
      <c r="Y306" s="41"/>
      <c r="Z306" s="41"/>
      <c r="AA306" s="41"/>
      <c r="AB306" s="41"/>
      <c r="AC306" s="41"/>
    </row>
    <row r="307" ht="15.75" customHeight="1">
      <c r="W307" s="41"/>
      <c r="X307" s="41"/>
      <c r="Y307" s="41"/>
      <c r="Z307" s="41"/>
      <c r="AA307" s="41"/>
      <c r="AB307" s="41"/>
      <c r="AC307" s="41"/>
    </row>
    <row r="308" ht="15.75" customHeight="1">
      <c r="W308" s="41"/>
      <c r="X308" s="41"/>
      <c r="Y308" s="41"/>
      <c r="Z308" s="41"/>
      <c r="AA308" s="41"/>
      <c r="AB308" s="41"/>
      <c r="AC308" s="41"/>
    </row>
    <row r="309" ht="15.75" customHeight="1">
      <c r="W309" s="41"/>
      <c r="X309" s="41"/>
      <c r="Y309" s="41"/>
      <c r="Z309" s="41"/>
      <c r="AA309" s="41"/>
      <c r="AB309" s="41"/>
      <c r="AC309" s="41"/>
    </row>
    <row r="310" ht="15.75" customHeight="1">
      <c r="W310" s="41"/>
      <c r="X310" s="41"/>
      <c r="Y310" s="41"/>
      <c r="Z310" s="41"/>
      <c r="AA310" s="41"/>
      <c r="AB310" s="41"/>
      <c r="AC310" s="41"/>
    </row>
    <row r="311" ht="15.75" customHeight="1">
      <c r="W311" s="41"/>
      <c r="X311" s="41"/>
      <c r="Y311" s="41"/>
      <c r="Z311" s="41"/>
      <c r="AA311" s="41"/>
      <c r="AB311" s="41"/>
      <c r="AC311" s="41"/>
    </row>
    <row r="312" ht="15.75" customHeight="1">
      <c r="W312" s="41"/>
      <c r="X312" s="41"/>
      <c r="Y312" s="41"/>
      <c r="Z312" s="41"/>
      <c r="AA312" s="41"/>
      <c r="AB312" s="41"/>
      <c r="AC312" s="41"/>
    </row>
    <row r="313" ht="15.75" customHeight="1">
      <c r="W313" s="41"/>
      <c r="X313" s="41"/>
      <c r="Y313" s="41"/>
      <c r="Z313" s="41"/>
      <c r="AA313" s="41"/>
      <c r="AB313" s="41"/>
      <c r="AC313" s="41"/>
    </row>
    <row r="314" ht="15.75" customHeight="1">
      <c r="W314" s="41"/>
      <c r="X314" s="41"/>
      <c r="Y314" s="41"/>
      <c r="Z314" s="41"/>
      <c r="AA314" s="41"/>
      <c r="AB314" s="41"/>
      <c r="AC314" s="41"/>
    </row>
    <row r="315" ht="15.75" customHeight="1">
      <c r="W315" s="41"/>
      <c r="X315" s="41"/>
      <c r="Y315" s="41"/>
      <c r="Z315" s="41"/>
      <c r="AA315" s="41"/>
      <c r="AB315" s="41"/>
      <c r="AC315" s="41"/>
    </row>
    <row r="316" ht="15.75" customHeight="1">
      <c r="W316" s="41"/>
      <c r="X316" s="41"/>
      <c r="Y316" s="41"/>
      <c r="Z316" s="41"/>
      <c r="AA316" s="41"/>
      <c r="AB316" s="41"/>
      <c r="AC316" s="41"/>
    </row>
    <row r="317" ht="15.75" customHeight="1">
      <c r="W317" s="41"/>
      <c r="X317" s="41"/>
      <c r="Y317" s="41"/>
      <c r="Z317" s="41"/>
      <c r="AA317" s="41"/>
      <c r="AB317" s="41"/>
      <c r="AC317" s="41"/>
    </row>
    <row r="318" ht="15.75" customHeight="1">
      <c r="W318" s="41"/>
      <c r="X318" s="41"/>
      <c r="Y318" s="41"/>
      <c r="Z318" s="41"/>
      <c r="AA318" s="41"/>
      <c r="AB318" s="41"/>
      <c r="AC318" s="41"/>
    </row>
    <row r="319" ht="15.75" customHeight="1">
      <c r="W319" s="41"/>
      <c r="X319" s="41"/>
      <c r="Y319" s="41"/>
      <c r="Z319" s="41"/>
      <c r="AA319" s="41"/>
      <c r="AB319" s="41"/>
      <c r="AC319" s="41"/>
    </row>
    <row r="320" ht="15.75" customHeight="1">
      <c r="W320" s="41"/>
      <c r="X320" s="41"/>
      <c r="Y320" s="41"/>
      <c r="Z320" s="41"/>
      <c r="AA320" s="41"/>
      <c r="AB320" s="41"/>
      <c r="AC320" s="41"/>
    </row>
    <row r="321" ht="15.75" customHeight="1">
      <c r="W321" s="41"/>
      <c r="X321" s="41"/>
      <c r="Y321" s="41"/>
      <c r="Z321" s="41"/>
      <c r="AA321" s="41"/>
      <c r="AB321" s="41"/>
      <c r="AC321" s="41"/>
    </row>
    <row r="322" ht="15.75" customHeight="1">
      <c r="W322" s="41"/>
      <c r="X322" s="41"/>
      <c r="Y322" s="41"/>
      <c r="Z322" s="41"/>
      <c r="AA322" s="41"/>
      <c r="AB322" s="41"/>
      <c r="AC322" s="41"/>
    </row>
    <row r="323" ht="15.75" customHeight="1">
      <c r="W323" s="41"/>
      <c r="X323" s="41"/>
      <c r="Y323" s="41"/>
      <c r="Z323" s="41"/>
      <c r="AA323" s="41"/>
      <c r="AB323" s="41"/>
      <c r="AC323" s="41"/>
    </row>
    <row r="324" ht="15.75" customHeight="1">
      <c r="W324" s="41"/>
      <c r="X324" s="41"/>
      <c r="Y324" s="41"/>
      <c r="Z324" s="41"/>
      <c r="AA324" s="41"/>
      <c r="AB324" s="41"/>
      <c r="AC324" s="41"/>
    </row>
    <row r="325" ht="15.75" customHeight="1">
      <c r="W325" s="41"/>
      <c r="X325" s="41"/>
      <c r="Y325" s="41"/>
      <c r="Z325" s="41"/>
      <c r="AA325" s="41"/>
      <c r="AB325" s="41"/>
      <c r="AC325" s="41"/>
    </row>
    <row r="326" ht="15.75" customHeight="1">
      <c r="W326" s="41"/>
      <c r="X326" s="41"/>
      <c r="Y326" s="41"/>
      <c r="Z326" s="41"/>
      <c r="AA326" s="41"/>
      <c r="AB326" s="41"/>
      <c r="AC326" s="41"/>
    </row>
    <row r="327" ht="15.75" customHeight="1">
      <c r="W327" s="41"/>
      <c r="X327" s="41"/>
      <c r="Y327" s="41"/>
      <c r="Z327" s="41"/>
      <c r="AA327" s="41"/>
      <c r="AB327" s="41"/>
      <c r="AC327" s="41"/>
    </row>
    <row r="328" ht="15.75" customHeight="1">
      <c r="W328" s="41"/>
      <c r="X328" s="41"/>
      <c r="Y328" s="41"/>
      <c r="Z328" s="41"/>
      <c r="AA328" s="41"/>
      <c r="AB328" s="41"/>
      <c r="AC328" s="41"/>
    </row>
    <row r="329" ht="15.75" customHeight="1">
      <c r="W329" s="41"/>
      <c r="X329" s="41"/>
      <c r="Y329" s="41"/>
      <c r="Z329" s="41"/>
      <c r="AA329" s="41"/>
      <c r="AB329" s="41"/>
      <c r="AC329" s="41"/>
    </row>
    <row r="330" ht="15.75" customHeight="1">
      <c r="W330" s="41"/>
      <c r="X330" s="41"/>
      <c r="Y330" s="41"/>
      <c r="Z330" s="41"/>
      <c r="AA330" s="41"/>
      <c r="AB330" s="41"/>
      <c r="AC330" s="41"/>
    </row>
    <row r="331" ht="15.75" customHeight="1">
      <c r="W331" s="41"/>
      <c r="X331" s="41"/>
      <c r="Y331" s="41"/>
      <c r="Z331" s="41"/>
      <c r="AA331" s="41"/>
      <c r="AB331" s="41"/>
      <c r="AC331" s="41"/>
    </row>
    <row r="332" ht="15.75" customHeight="1">
      <c r="W332" s="41"/>
      <c r="X332" s="41"/>
      <c r="Y332" s="41"/>
      <c r="Z332" s="41"/>
      <c r="AA332" s="41"/>
      <c r="AB332" s="41"/>
      <c r="AC332" s="41"/>
    </row>
    <row r="333" ht="15.75" customHeight="1">
      <c r="W333" s="41"/>
      <c r="X333" s="41"/>
      <c r="Y333" s="41"/>
      <c r="Z333" s="41"/>
      <c r="AA333" s="41"/>
      <c r="AB333" s="41"/>
      <c r="AC333" s="41"/>
    </row>
    <row r="334" ht="15.75" customHeight="1">
      <c r="W334" s="41"/>
      <c r="X334" s="41"/>
      <c r="Y334" s="41"/>
      <c r="Z334" s="41"/>
      <c r="AA334" s="41"/>
      <c r="AB334" s="41"/>
      <c r="AC334" s="41"/>
    </row>
    <row r="335" ht="15.75" customHeight="1">
      <c r="W335" s="41"/>
      <c r="X335" s="41"/>
      <c r="Y335" s="41"/>
      <c r="Z335" s="41"/>
      <c r="AA335" s="41"/>
      <c r="AB335" s="41"/>
      <c r="AC335" s="41"/>
    </row>
    <row r="336" ht="15.75" customHeight="1">
      <c r="W336" s="41"/>
      <c r="X336" s="41"/>
      <c r="Y336" s="41"/>
      <c r="Z336" s="41"/>
      <c r="AA336" s="41"/>
      <c r="AB336" s="41"/>
      <c r="AC336" s="41"/>
    </row>
    <row r="337" ht="15.75" customHeight="1">
      <c r="W337" s="41"/>
      <c r="X337" s="41"/>
      <c r="Y337" s="41"/>
      <c r="Z337" s="41"/>
      <c r="AA337" s="41"/>
      <c r="AB337" s="41"/>
      <c r="AC337" s="41"/>
    </row>
    <row r="338" ht="15.75" customHeight="1">
      <c r="W338" s="41"/>
      <c r="X338" s="41"/>
      <c r="Y338" s="41"/>
      <c r="Z338" s="41"/>
      <c r="AA338" s="41"/>
      <c r="AB338" s="41"/>
      <c r="AC338" s="41"/>
    </row>
    <row r="339" ht="15.75" customHeight="1">
      <c r="W339" s="41"/>
      <c r="X339" s="41"/>
      <c r="Y339" s="41"/>
      <c r="Z339" s="41"/>
      <c r="AA339" s="41"/>
      <c r="AB339" s="41"/>
      <c r="AC339" s="41"/>
    </row>
    <row r="340" ht="15.75" customHeight="1">
      <c r="W340" s="41"/>
      <c r="X340" s="41"/>
      <c r="Y340" s="41"/>
      <c r="Z340" s="41"/>
      <c r="AA340" s="41"/>
      <c r="AB340" s="41"/>
      <c r="AC340" s="41"/>
    </row>
    <row r="341" ht="15.75" customHeight="1">
      <c r="W341" s="41"/>
      <c r="X341" s="41"/>
      <c r="Y341" s="41"/>
      <c r="Z341" s="41"/>
      <c r="AA341" s="41"/>
      <c r="AB341" s="41"/>
      <c r="AC341" s="41"/>
    </row>
    <row r="342" ht="15.75" customHeight="1">
      <c r="W342" s="41"/>
      <c r="X342" s="41"/>
      <c r="Y342" s="41"/>
      <c r="Z342" s="41"/>
      <c r="AA342" s="41"/>
      <c r="AB342" s="41"/>
      <c r="AC342" s="41"/>
    </row>
    <row r="343" ht="15.75" customHeight="1">
      <c r="W343" s="41"/>
      <c r="X343" s="41"/>
      <c r="Y343" s="41"/>
      <c r="Z343" s="41"/>
      <c r="AA343" s="41"/>
      <c r="AB343" s="41"/>
      <c r="AC343" s="41"/>
    </row>
    <row r="344" ht="15.75" customHeight="1">
      <c r="W344" s="41"/>
      <c r="X344" s="41"/>
      <c r="Y344" s="41"/>
      <c r="Z344" s="41"/>
      <c r="AA344" s="41"/>
      <c r="AB344" s="41"/>
      <c r="AC344" s="41"/>
    </row>
    <row r="345" ht="15.75" customHeight="1">
      <c r="W345" s="41"/>
      <c r="X345" s="41"/>
      <c r="Y345" s="41"/>
      <c r="Z345" s="41"/>
      <c r="AA345" s="41"/>
      <c r="AB345" s="41"/>
      <c r="AC345" s="41"/>
    </row>
    <row r="346" ht="15.75" customHeight="1">
      <c r="W346" s="41"/>
      <c r="X346" s="41"/>
      <c r="Y346" s="41"/>
      <c r="Z346" s="41"/>
      <c r="AA346" s="41"/>
      <c r="AB346" s="41"/>
      <c r="AC346" s="41"/>
    </row>
    <row r="347" ht="15.75" customHeight="1">
      <c r="W347" s="41"/>
      <c r="X347" s="41"/>
      <c r="Y347" s="41"/>
      <c r="Z347" s="41"/>
      <c r="AA347" s="41"/>
      <c r="AB347" s="41"/>
      <c r="AC347" s="41"/>
    </row>
    <row r="348" ht="15.75" customHeight="1">
      <c r="W348" s="41"/>
      <c r="X348" s="41"/>
      <c r="Y348" s="41"/>
      <c r="Z348" s="41"/>
      <c r="AA348" s="41"/>
      <c r="AB348" s="41"/>
      <c r="AC348" s="41"/>
    </row>
    <row r="349" ht="15.75" customHeight="1">
      <c r="W349" s="41"/>
      <c r="X349" s="41"/>
      <c r="Y349" s="41"/>
      <c r="Z349" s="41"/>
      <c r="AA349" s="41"/>
      <c r="AB349" s="41"/>
      <c r="AC349" s="41"/>
    </row>
    <row r="350" ht="15.75" customHeight="1">
      <c r="W350" s="41"/>
      <c r="X350" s="41"/>
      <c r="Y350" s="41"/>
      <c r="Z350" s="41"/>
      <c r="AA350" s="41"/>
      <c r="AB350" s="41"/>
      <c r="AC350" s="41"/>
    </row>
    <row r="351" ht="15.75" customHeight="1">
      <c r="W351" s="41"/>
      <c r="X351" s="41"/>
      <c r="Y351" s="41"/>
      <c r="Z351" s="41"/>
      <c r="AA351" s="41"/>
      <c r="AB351" s="41"/>
      <c r="AC351" s="41"/>
    </row>
    <row r="352" ht="15.75" customHeight="1">
      <c r="W352" s="41"/>
      <c r="X352" s="41"/>
      <c r="Y352" s="41"/>
      <c r="Z352" s="41"/>
      <c r="AA352" s="41"/>
      <c r="AB352" s="41"/>
      <c r="AC352" s="41"/>
    </row>
    <row r="353" ht="15.75" customHeight="1">
      <c r="W353" s="41"/>
      <c r="X353" s="41"/>
      <c r="Y353" s="41"/>
      <c r="Z353" s="41"/>
      <c r="AA353" s="41"/>
      <c r="AB353" s="41"/>
      <c r="AC353" s="41"/>
    </row>
    <row r="354" ht="15.75" customHeight="1">
      <c r="W354" s="41"/>
      <c r="X354" s="41"/>
      <c r="Y354" s="41"/>
      <c r="Z354" s="41"/>
      <c r="AA354" s="41"/>
      <c r="AB354" s="41"/>
      <c r="AC354" s="41"/>
    </row>
    <row r="355" ht="15.75" customHeight="1">
      <c r="W355" s="41"/>
      <c r="X355" s="41"/>
      <c r="Y355" s="41"/>
      <c r="Z355" s="41"/>
      <c r="AA355" s="41"/>
      <c r="AB355" s="41"/>
      <c r="AC355" s="41"/>
    </row>
    <row r="356" ht="15.75" customHeight="1">
      <c r="W356" s="41"/>
      <c r="X356" s="41"/>
      <c r="Y356" s="41"/>
      <c r="Z356" s="41"/>
      <c r="AA356" s="41"/>
      <c r="AB356" s="41"/>
      <c r="AC356" s="41"/>
    </row>
    <row r="357" ht="15.75" customHeight="1">
      <c r="W357" s="41"/>
      <c r="X357" s="41"/>
      <c r="Y357" s="41"/>
      <c r="Z357" s="41"/>
      <c r="AA357" s="41"/>
      <c r="AB357" s="41"/>
      <c r="AC357" s="41"/>
    </row>
    <row r="358" ht="15.75" customHeight="1">
      <c r="W358" s="41"/>
      <c r="X358" s="41"/>
      <c r="Y358" s="41"/>
      <c r="Z358" s="41"/>
      <c r="AA358" s="41"/>
      <c r="AB358" s="41"/>
      <c r="AC358" s="41"/>
    </row>
    <row r="359" ht="15.75" customHeight="1">
      <c r="W359" s="41"/>
      <c r="X359" s="41"/>
      <c r="Y359" s="41"/>
      <c r="Z359" s="41"/>
      <c r="AA359" s="41"/>
      <c r="AB359" s="41"/>
      <c r="AC359" s="41"/>
    </row>
    <row r="360" ht="15.75" customHeight="1">
      <c r="W360" s="41"/>
      <c r="X360" s="41"/>
      <c r="Y360" s="41"/>
      <c r="Z360" s="41"/>
      <c r="AA360" s="41"/>
      <c r="AB360" s="41"/>
      <c r="AC360" s="41"/>
    </row>
    <row r="361" ht="15.75" customHeight="1">
      <c r="W361" s="41"/>
      <c r="X361" s="41"/>
      <c r="Y361" s="41"/>
      <c r="Z361" s="41"/>
      <c r="AA361" s="41"/>
      <c r="AB361" s="41"/>
      <c r="AC361" s="41"/>
    </row>
    <row r="362" ht="15.75" customHeight="1">
      <c r="W362" s="41"/>
      <c r="X362" s="41"/>
      <c r="Y362" s="41"/>
      <c r="Z362" s="41"/>
      <c r="AA362" s="41"/>
      <c r="AB362" s="41"/>
      <c r="AC362" s="41"/>
    </row>
    <row r="363" ht="15.75" customHeight="1">
      <c r="W363" s="41"/>
      <c r="X363" s="41"/>
      <c r="Y363" s="41"/>
      <c r="Z363" s="41"/>
      <c r="AA363" s="41"/>
      <c r="AB363" s="41"/>
      <c r="AC363" s="41"/>
    </row>
    <row r="364" ht="15.75" customHeight="1">
      <c r="W364" s="41"/>
      <c r="X364" s="41"/>
      <c r="Y364" s="41"/>
      <c r="Z364" s="41"/>
      <c r="AA364" s="41"/>
      <c r="AB364" s="41"/>
      <c r="AC364" s="41"/>
    </row>
    <row r="365" ht="15.75" customHeight="1">
      <c r="W365" s="41"/>
      <c r="X365" s="41"/>
      <c r="Y365" s="41"/>
      <c r="Z365" s="41"/>
      <c r="AA365" s="41"/>
      <c r="AB365" s="41"/>
      <c r="AC365" s="41"/>
    </row>
    <row r="366" ht="15.75" customHeight="1">
      <c r="W366" s="41"/>
      <c r="X366" s="41"/>
      <c r="Y366" s="41"/>
      <c r="Z366" s="41"/>
      <c r="AA366" s="41"/>
      <c r="AB366" s="41"/>
      <c r="AC366" s="41"/>
    </row>
    <row r="367" ht="15.75" customHeight="1">
      <c r="W367" s="41"/>
      <c r="X367" s="41"/>
      <c r="Y367" s="41"/>
      <c r="Z367" s="41"/>
      <c r="AA367" s="41"/>
      <c r="AB367" s="41"/>
      <c r="AC367" s="41"/>
    </row>
    <row r="368" ht="15.75" customHeight="1">
      <c r="W368" s="41"/>
      <c r="X368" s="41"/>
      <c r="Y368" s="41"/>
      <c r="Z368" s="41"/>
      <c r="AA368" s="41"/>
      <c r="AB368" s="41"/>
      <c r="AC368" s="41"/>
    </row>
    <row r="369" ht="15.75" customHeight="1">
      <c r="W369" s="41"/>
      <c r="X369" s="41"/>
      <c r="Y369" s="41"/>
      <c r="Z369" s="41"/>
      <c r="AA369" s="41"/>
      <c r="AB369" s="41"/>
      <c r="AC369" s="41"/>
    </row>
    <row r="370" ht="15.75" customHeight="1">
      <c r="W370" s="41"/>
      <c r="X370" s="41"/>
      <c r="Y370" s="41"/>
      <c r="Z370" s="41"/>
      <c r="AA370" s="41"/>
      <c r="AB370" s="41"/>
      <c r="AC370" s="41"/>
    </row>
    <row r="371" ht="15.75" customHeight="1">
      <c r="W371" s="41"/>
      <c r="X371" s="41"/>
      <c r="Y371" s="41"/>
      <c r="Z371" s="41"/>
      <c r="AA371" s="41"/>
      <c r="AB371" s="41"/>
      <c r="AC371" s="41"/>
    </row>
    <row r="372" ht="15.75" customHeight="1">
      <c r="W372" s="41"/>
      <c r="X372" s="41"/>
      <c r="Y372" s="41"/>
      <c r="Z372" s="41"/>
      <c r="AA372" s="41"/>
      <c r="AB372" s="41"/>
      <c r="AC372" s="41"/>
    </row>
    <row r="373" ht="15.75" customHeight="1">
      <c r="W373" s="41"/>
      <c r="X373" s="41"/>
      <c r="Y373" s="41"/>
      <c r="Z373" s="41"/>
      <c r="AA373" s="41"/>
      <c r="AB373" s="41"/>
      <c r="AC373" s="41"/>
    </row>
    <row r="374" ht="15.75" customHeight="1">
      <c r="W374" s="41"/>
      <c r="X374" s="41"/>
      <c r="Y374" s="41"/>
      <c r="Z374" s="41"/>
      <c r="AA374" s="41"/>
      <c r="AB374" s="41"/>
      <c r="AC374" s="41"/>
    </row>
    <row r="375" ht="15.75" customHeight="1">
      <c r="W375" s="41"/>
      <c r="X375" s="41"/>
      <c r="Y375" s="41"/>
      <c r="Z375" s="41"/>
      <c r="AA375" s="41"/>
      <c r="AB375" s="41"/>
      <c r="AC375" s="41"/>
    </row>
    <row r="376" ht="15.75" customHeight="1">
      <c r="W376" s="41"/>
      <c r="X376" s="41"/>
      <c r="Y376" s="41"/>
      <c r="Z376" s="41"/>
      <c r="AA376" s="41"/>
      <c r="AB376" s="41"/>
      <c r="AC376" s="41"/>
    </row>
    <row r="377" ht="15.75" customHeight="1">
      <c r="W377" s="41"/>
      <c r="X377" s="41"/>
      <c r="Y377" s="41"/>
      <c r="Z377" s="41"/>
      <c r="AA377" s="41"/>
      <c r="AB377" s="41"/>
      <c r="AC377" s="41"/>
    </row>
    <row r="378" ht="15.75" customHeight="1">
      <c r="W378" s="41"/>
      <c r="X378" s="41"/>
      <c r="Y378" s="41"/>
      <c r="Z378" s="41"/>
      <c r="AA378" s="41"/>
      <c r="AB378" s="41"/>
      <c r="AC378" s="41"/>
    </row>
    <row r="379" ht="15.75" customHeight="1">
      <c r="W379" s="41"/>
      <c r="X379" s="41"/>
      <c r="Y379" s="41"/>
      <c r="Z379" s="41"/>
      <c r="AA379" s="41"/>
      <c r="AB379" s="41"/>
      <c r="AC379" s="41"/>
    </row>
    <row r="380" ht="15.75" customHeight="1">
      <c r="W380" s="41"/>
      <c r="X380" s="41"/>
      <c r="Y380" s="41"/>
      <c r="Z380" s="41"/>
      <c r="AA380" s="41"/>
      <c r="AB380" s="41"/>
      <c r="AC380" s="41"/>
    </row>
    <row r="381" ht="15.75" customHeight="1">
      <c r="W381" s="41"/>
      <c r="X381" s="41"/>
      <c r="Y381" s="41"/>
      <c r="Z381" s="41"/>
      <c r="AA381" s="41"/>
      <c r="AB381" s="41"/>
      <c r="AC381" s="41"/>
    </row>
    <row r="382" ht="15.75" customHeight="1">
      <c r="W382" s="41"/>
      <c r="X382" s="41"/>
      <c r="Y382" s="41"/>
      <c r="Z382" s="41"/>
      <c r="AA382" s="41"/>
      <c r="AB382" s="41"/>
      <c r="AC382" s="41"/>
    </row>
    <row r="383" ht="15.75" customHeight="1">
      <c r="W383" s="41"/>
      <c r="X383" s="41"/>
      <c r="Y383" s="41"/>
      <c r="Z383" s="41"/>
      <c r="AA383" s="41"/>
      <c r="AB383" s="41"/>
      <c r="AC383" s="41"/>
    </row>
    <row r="384" ht="15.75" customHeight="1">
      <c r="W384" s="41"/>
      <c r="X384" s="41"/>
      <c r="Y384" s="41"/>
      <c r="Z384" s="41"/>
      <c r="AA384" s="41"/>
      <c r="AB384" s="41"/>
      <c r="AC384" s="41"/>
    </row>
    <row r="385" ht="15.75" customHeight="1">
      <c r="W385" s="41"/>
      <c r="X385" s="41"/>
      <c r="Y385" s="41"/>
      <c r="Z385" s="41"/>
      <c r="AA385" s="41"/>
      <c r="AB385" s="41"/>
      <c r="AC385" s="41"/>
    </row>
    <row r="386" ht="15.75" customHeight="1">
      <c r="W386" s="41"/>
      <c r="X386" s="41"/>
      <c r="Y386" s="41"/>
      <c r="Z386" s="41"/>
      <c r="AA386" s="41"/>
      <c r="AB386" s="41"/>
      <c r="AC386" s="41"/>
    </row>
    <row r="387" ht="15.75" customHeight="1">
      <c r="W387" s="41"/>
      <c r="X387" s="41"/>
      <c r="Y387" s="41"/>
      <c r="Z387" s="41"/>
      <c r="AA387" s="41"/>
      <c r="AB387" s="41"/>
      <c r="AC387" s="41"/>
    </row>
    <row r="388" ht="15.75" customHeight="1">
      <c r="W388" s="41"/>
      <c r="X388" s="41"/>
      <c r="Y388" s="41"/>
      <c r="Z388" s="41"/>
      <c r="AA388" s="41"/>
      <c r="AB388" s="41"/>
      <c r="AC388" s="41"/>
    </row>
    <row r="389" ht="15.75" customHeight="1">
      <c r="W389" s="41"/>
      <c r="X389" s="41"/>
      <c r="Y389" s="41"/>
      <c r="Z389" s="41"/>
      <c r="AA389" s="41"/>
      <c r="AB389" s="41"/>
      <c r="AC389" s="41"/>
    </row>
    <row r="390" ht="15.75" customHeight="1">
      <c r="W390" s="41"/>
      <c r="X390" s="41"/>
      <c r="Y390" s="41"/>
      <c r="Z390" s="41"/>
      <c r="AA390" s="41"/>
      <c r="AB390" s="41"/>
      <c r="AC390" s="41"/>
    </row>
    <row r="391" ht="15.75" customHeight="1">
      <c r="W391" s="41"/>
      <c r="X391" s="41"/>
      <c r="Y391" s="41"/>
      <c r="Z391" s="41"/>
      <c r="AA391" s="41"/>
      <c r="AB391" s="41"/>
      <c r="AC391" s="41"/>
    </row>
    <row r="392" ht="15.75" customHeight="1">
      <c r="W392" s="41"/>
      <c r="X392" s="41"/>
      <c r="Y392" s="41"/>
      <c r="Z392" s="41"/>
      <c r="AA392" s="41"/>
      <c r="AB392" s="41"/>
      <c r="AC392" s="41"/>
    </row>
    <row r="393" ht="15.75" customHeight="1">
      <c r="W393" s="41"/>
      <c r="X393" s="41"/>
      <c r="Y393" s="41"/>
      <c r="Z393" s="41"/>
      <c r="AA393" s="41"/>
      <c r="AB393" s="41"/>
      <c r="AC393" s="41"/>
    </row>
    <row r="394" ht="15.75" customHeight="1">
      <c r="W394" s="41"/>
      <c r="X394" s="41"/>
      <c r="Y394" s="41"/>
      <c r="Z394" s="41"/>
      <c r="AA394" s="41"/>
      <c r="AB394" s="41"/>
      <c r="AC394" s="41"/>
    </row>
    <row r="395" ht="15.75" customHeight="1">
      <c r="W395" s="41"/>
      <c r="X395" s="41"/>
      <c r="Y395" s="41"/>
      <c r="Z395" s="41"/>
      <c r="AA395" s="41"/>
      <c r="AB395" s="41"/>
      <c r="AC395" s="41"/>
    </row>
    <row r="396" ht="15.75" customHeight="1">
      <c r="W396" s="41"/>
      <c r="X396" s="41"/>
      <c r="Y396" s="41"/>
      <c r="Z396" s="41"/>
      <c r="AA396" s="41"/>
      <c r="AB396" s="41"/>
      <c r="AC396" s="41"/>
    </row>
    <row r="397" ht="15.75" customHeight="1">
      <c r="W397" s="41"/>
      <c r="X397" s="41"/>
      <c r="Y397" s="41"/>
      <c r="Z397" s="41"/>
      <c r="AA397" s="41"/>
      <c r="AB397" s="41"/>
      <c r="AC397" s="41"/>
    </row>
    <row r="398" ht="15.75" customHeight="1">
      <c r="W398" s="41"/>
      <c r="X398" s="41"/>
      <c r="Y398" s="41"/>
      <c r="Z398" s="41"/>
      <c r="AA398" s="41"/>
      <c r="AB398" s="41"/>
      <c r="AC398" s="41"/>
    </row>
    <row r="399" ht="15.75" customHeight="1">
      <c r="W399" s="41"/>
      <c r="X399" s="41"/>
      <c r="Y399" s="41"/>
      <c r="Z399" s="41"/>
      <c r="AA399" s="41"/>
      <c r="AB399" s="41"/>
      <c r="AC399" s="41"/>
    </row>
    <row r="400" ht="15.75" customHeight="1">
      <c r="W400" s="41"/>
      <c r="X400" s="41"/>
      <c r="Y400" s="41"/>
      <c r="Z400" s="41"/>
      <c r="AA400" s="41"/>
      <c r="AB400" s="41"/>
      <c r="AC400" s="41"/>
    </row>
    <row r="401" ht="15.75" customHeight="1">
      <c r="W401" s="41"/>
      <c r="X401" s="41"/>
      <c r="Y401" s="41"/>
      <c r="Z401" s="41"/>
      <c r="AA401" s="41"/>
      <c r="AB401" s="41"/>
      <c r="AC401" s="41"/>
    </row>
    <row r="402" ht="15.75" customHeight="1">
      <c r="W402" s="41"/>
      <c r="X402" s="41"/>
      <c r="Y402" s="41"/>
      <c r="Z402" s="41"/>
      <c r="AA402" s="41"/>
      <c r="AB402" s="41"/>
      <c r="AC402" s="41"/>
    </row>
    <row r="403" ht="15.75" customHeight="1">
      <c r="W403" s="41"/>
      <c r="X403" s="41"/>
      <c r="Y403" s="41"/>
      <c r="Z403" s="41"/>
      <c r="AA403" s="41"/>
      <c r="AB403" s="41"/>
      <c r="AC403" s="41"/>
    </row>
    <row r="404" ht="15.75" customHeight="1">
      <c r="W404" s="41"/>
      <c r="X404" s="41"/>
      <c r="Y404" s="41"/>
      <c r="Z404" s="41"/>
      <c r="AA404" s="41"/>
      <c r="AB404" s="41"/>
      <c r="AC404" s="41"/>
    </row>
    <row r="405" ht="15.75" customHeight="1">
      <c r="W405" s="41"/>
      <c r="X405" s="41"/>
      <c r="Y405" s="41"/>
      <c r="Z405" s="41"/>
      <c r="AA405" s="41"/>
      <c r="AB405" s="41"/>
      <c r="AC405" s="41"/>
    </row>
    <row r="406" ht="15.75" customHeight="1">
      <c r="W406" s="41"/>
      <c r="X406" s="41"/>
      <c r="Y406" s="41"/>
      <c r="Z406" s="41"/>
      <c r="AA406" s="41"/>
      <c r="AB406" s="41"/>
      <c r="AC406" s="41"/>
    </row>
    <row r="407" ht="15.75" customHeight="1">
      <c r="W407" s="41"/>
      <c r="X407" s="41"/>
      <c r="Y407" s="41"/>
      <c r="Z407" s="41"/>
      <c r="AA407" s="41"/>
      <c r="AB407" s="41"/>
      <c r="AC407" s="41"/>
    </row>
    <row r="408" ht="15.75" customHeight="1">
      <c r="W408" s="41"/>
      <c r="X408" s="41"/>
      <c r="Y408" s="41"/>
      <c r="Z408" s="41"/>
      <c r="AA408" s="41"/>
      <c r="AB408" s="41"/>
      <c r="AC408" s="41"/>
    </row>
    <row r="409" ht="15.75" customHeight="1">
      <c r="W409" s="41"/>
      <c r="X409" s="41"/>
      <c r="Y409" s="41"/>
      <c r="Z409" s="41"/>
      <c r="AA409" s="41"/>
      <c r="AB409" s="41"/>
      <c r="AC409" s="41"/>
    </row>
    <row r="410" ht="15.75" customHeight="1">
      <c r="W410" s="41"/>
      <c r="X410" s="41"/>
      <c r="Y410" s="41"/>
      <c r="Z410" s="41"/>
      <c r="AA410" s="41"/>
      <c r="AB410" s="41"/>
      <c r="AC410" s="41"/>
    </row>
    <row r="411" ht="15.75" customHeight="1">
      <c r="W411" s="41"/>
      <c r="X411" s="41"/>
      <c r="Y411" s="41"/>
      <c r="Z411" s="41"/>
      <c r="AA411" s="41"/>
      <c r="AB411" s="41"/>
      <c r="AC411" s="41"/>
    </row>
    <row r="412" ht="15.75" customHeight="1">
      <c r="W412" s="41"/>
      <c r="X412" s="41"/>
      <c r="Y412" s="41"/>
      <c r="Z412" s="41"/>
      <c r="AA412" s="41"/>
      <c r="AB412" s="41"/>
      <c r="AC412" s="41"/>
    </row>
    <row r="413" ht="15.75" customHeight="1">
      <c r="W413" s="41"/>
      <c r="X413" s="41"/>
      <c r="Y413" s="41"/>
      <c r="Z413" s="41"/>
      <c r="AA413" s="41"/>
      <c r="AB413" s="41"/>
      <c r="AC413" s="41"/>
    </row>
    <row r="414" ht="15.75" customHeight="1">
      <c r="W414" s="41"/>
      <c r="X414" s="41"/>
      <c r="Y414" s="41"/>
      <c r="Z414" s="41"/>
      <c r="AA414" s="41"/>
      <c r="AB414" s="41"/>
      <c r="AC414" s="41"/>
    </row>
    <row r="415" ht="15.75" customHeight="1">
      <c r="W415" s="41"/>
      <c r="X415" s="41"/>
      <c r="Y415" s="41"/>
      <c r="Z415" s="41"/>
      <c r="AA415" s="41"/>
      <c r="AB415" s="41"/>
      <c r="AC415" s="41"/>
    </row>
    <row r="416" ht="15.75" customHeight="1">
      <c r="W416" s="41"/>
      <c r="X416" s="41"/>
      <c r="Y416" s="41"/>
      <c r="Z416" s="41"/>
      <c r="AA416" s="41"/>
      <c r="AB416" s="41"/>
      <c r="AC416" s="41"/>
    </row>
    <row r="417" ht="15.75" customHeight="1">
      <c r="W417" s="41"/>
      <c r="X417" s="41"/>
      <c r="Y417" s="41"/>
      <c r="Z417" s="41"/>
      <c r="AA417" s="41"/>
      <c r="AB417" s="41"/>
      <c r="AC417" s="41"/>
    </row>
    <row r="418" ht="15.75" customHeight="1">
      <c r="W418" s="41"/>
      <c r="X418" s="41"/>
      <c r="Y418" s="41"/>
      <c r="Z418" s="41"/>
      <c r="AA418" s="41"/>
      <c r="AB418" s="41"/>
      <c r="AC418" s="41"/>
    </row>
    <row r="419" ht="15.75" customHeight="1">
      <c r="W419" s="41"/>
      <c r="X419" s="41"/>
      <c r="Y419" s="41"/>
      <c r="Z419" s="41"/>
      <c r="AA419" s="41"/>
      <c r="AB419" s="41"/>
      <c r="AC419" s="41"/>
    </row>
    <row r="420" ht="15.75" customHeight="1">
      <c r="W420" s="41"/>
      <c r="X420" s="41"/>
      <c r="Y420" s="41"/>
      <c r="Z420" s="41"/>
      <c r="AA420" s="41"/>
      <c r="AB420" s="41"/>
      <c r="AC420" s="41"/>
    </row>
    <row r="421" ht="15.75" customHeight="1">
      <c r="W421" s="41"/>
      <c r="X421" s="41"/>
      <c r="Y421" s="41"/>
      <c r="Z421" s="41"/>
      <c r="AA421" s="41"/>
      <c r="AB421" s="41"/>
      <c r="AC421" s="41"/>
    </row>
    <row r="422" ht="15.75" customHeight="1">
      <c r="W422" s="41"/>
      <c r="X422" s="41"/>
      <c r="Y422" s="41"/>
      <c r="Z422" s="41"/>
      <c r="AA422" s="41"/>
      <c r="AB422" s="41"/>
      <c r="AC422" s="41"/>
    </row>
    <row r="423" ht="15.75" customHeight="1">
      <c r="W423" s="41"/>
      <c r="X423" s="41"/>
      <c r="Y423" s="41"/>
      <c r="Z423" s="41"/>
      <c r="AA423" s="41"/>
      <c r="AB423" s="41"/>
      <c r="AC423" s="41"/>
    </row>
    <row r="424" ht="15.75" customHeight="1">
      <c r="W424" s="41"/>
      <c r="X424" s="41"/>
      <c r="Y424" s="41"/>
      <c r="Z424" s="41"/>
      <c r="AA424" s="41"/>
      <c r="AB424" s="41"/>
      <c r="AC424" s="41"/>
    </row>
    <row r="425" ht="15.75" customHeight="1">
      <c r="W425" s="41"/>
      <c r="X425" s="41"/>
      <c r="Y425" s="41"/>
      <c r="Z425" s="41"/>
      <c r="AA425" s="41"/>
      <c r="AB425" s="41"/>
      <c r="AC425" s="41"/>
    </row>
    <row r="426" ht="15.75" customHeight="1">
      <c r="W426" s="41"/>
      <c r="X426" s="41"/>
      <c r="Y426" s="41"/>
      <c r="Z426" s="41"/>
      <c r="AA426" s="41"/>
      <c r="AB426" s="41"/>
      <c r="AC426" s="41"/>
    </row>
    <row r="427" ht="15.75" customHeight="1">
      <c r="W427" s="41"/>
      <c r="X427" s="41"/>
      <c r="Y427" s="41"/>
      <c r="Z427" s="41"/>
      <c r="AA427" s="41"/>
      <c r="AB427" s="41"/>
      <c r="AC427" s="41"/>
    </row>
    <row r="428" ht="15.75" customHeight="1">
      <c r="W428" s="41"/>
      <c r="X428" s="41"/>
      <c r="Y428" s="41"/>
      <c r="Z428" s="41"/>
      <c r="AA428" s="41"/>
      <c r="AB428" s="41"/>
      <c r="AC428" s="41"/>
    </row>
    <row r="429" ht="15.75" customHeight="1">
      <c r="W429" s="41"/>
      <c r="X429" s="41"/>
      <c r="Y429" s="41"/>
      <c r="Z429" s="41"/>
      <c r="AA429" s="41"/>
      <c r="AB429" s="41"/>
      <c r="AC429" s="41"/>
    </row>
    <row r="430" ht="15.75" customHeight="1">
      <c r="W430" s="41"/>
      <c r="X430" s="41"/>
      <c r="Y430" s="41"/>
      <c r="Z430" s="41"/>
      <c r="AA430" s="41"/>
      <c r="AB430" s="41"/>
      <c r="AC430" s="41"/>
    </row>
    <row r="431" ht="15.75" customHeight="1">
      <c r="W431" s="41"/>
      <c r="X431" s="41"/>
      <c r="Y431" s="41"/>
      <c r="Z431" s="41"/>
      <c r="AA431" s="41"/>
      <c r="AB431" s="41"/>
      <c r="AC431" s="41"/>
    </row>
    <row r="432" ht="15.75" customHeight="1">
      <c r="W432" s="41"/>
      <c r="X432" s="41"/>
      <c r="Y432" s="41"/>
      <c r="Z432" s="41"/>
      <c r="AA432" s="41"/>
      <c r="AB432" s="41"/>
      <c r="AC432" s="41"/>
    </row>
    <row r="433" ht="15.75" customHeight="1">
      <c r="W433" s="41"/>
      <c r="X433" s="41"/>
      <c r="Y433" s="41"/>
      <c r="Z433" s="41"/>
      <c r="AA433" s="41"/>
      <c r="AB433" s="41"/>
      <c r="AC433" s="41"/>
    </row>
    <row r="434" ht="15.75" customHeight="1">
      <c r="W434" s="41"/>
      <c r="X434" s="41"/>
      <c r="Y434" s="41"/>
      <c r="Z434" s="41"/>
      <c r="AA434" s="41"/>
      <c r="AB434" s="41"/>
      <c r="AC434" s="41"/>
    </row>
    <row r="435" ht="15.75" customHeight="1">
      <c r="W435" s="41"/>
      <c r="X435" s="41"/>
      <c r="Y435" s="41"/>
      <c r="Z435" s="41"/>
      <c r="AA435" s="41"/>
      <c r="AB435" s="41"/>
      <c r="AC435" s="41"/>
    </row>
    <row r="436" ht="15.75" customHeight="1">
      <c r="W436" s="41"/>
      <c r="X436" s="41"/>
      <c r="Y436" s="41"/>
      <c r="Z436" s="41"/>
      <c r="AA436" s="41"/>
      <c r="AB436" s="41"/>
      <c r="AC436" s="41"/>
    </row>
    <row r="437" ht="15.75" customHeight="1">
      <c r="W437" s="41"/>
      <c r="X437" s="41"/>
      <c r="Y437" s="41"/>
      <c r="Z437" s="41"/>
      <c r="AA437" s="41"/>
      <c r="AB437" s="41"/>
      <c r="AC437" s="41"/>
    </row>
    <row r="438" ht="15.75" customHeight="1">
      <c r="W438" s="41"/>
      <c r="X438" s="41"/>
      <c r="Y438" s="41"/>
      <c r="Z438" s="41"/>
      <c r="AA438" s="41"/>
      <c r="AB438" s="41"/>
      <c r="AC438" s="41"/>
    </row>
    <row r="439" ht="15.75" customHeight="1">
      <c r="W439" s="41"/>
      <c r="X439" s="41"/>
      <c r="Y439" s="41"/>
      <c r="Z439" s="41"/>
      <c r="AA439" s="41"/>
      <c r="AB439" s="41"/>
      <c r="AC439" s="41"/>
    </row>
    <row r="440" ht="15.75" customHeight="1">
      <c r="W440" s="41"/>
      <c r="X440" s="41"/>
      <c r="Y440" s="41"/>
      <c r="Z440" s="41"/>
      <c r="AA440" s="41"/>
      <c r="AB440" s="41"/>
      <c r="AC440" s="41"/>
    </row>
    <row r="441" ht="15.75" customHeight="1">
      <c r="W441" s="41"/>
      <c r="X441" s="41"/>
      <c r="Y441" s="41"/>
      <c r="Z441" s="41"/>
      <c r="AA441" s="41"/>
      <c r="AB441" s="41"/>
      <c r="AC441" s="41"/>
    </row>
    <row r="442" ht="15.75" customHeight="1">
      <c r="W442" s="41"/>
      <c r="X442" s="41"/>
      <c r="Y442" s="41"/>
      <c r="Z442" s="41"/>
      <c r="AA442" s="41"/>
      <c r="AB442" s="41"/>
      <c r="AC442" s="41"/>
    </row>
    <row r="443" ht="15.75" customHeight="1">
      <c r="W443" s="41"/>
      <c r="X443" s="41"/>
      <c r="Y443" s="41"/>
      <c r="Z443" s="41"/>
      <c r="AA443" s="41"/>
      <c r="AB443" s="41"/>
      <c r="AC443" s="41"/>
    </row>
    <row r="444" ht="15.75" customHeight="1">
      <c r="W444" s="41"/>
      <c r="X444" s="41"/>
      <c r="Y444" s="41"/>
      <c r="Z444" s="41"/>
      <c r="AA444" s="41"/>
      <c r="AB444" s="41"/>
      <c r="AC444" s="41"/>
    </row>
    <row r="445" ht="15.75" customHeight="1">
      <c r="W445" s="41"/>
      <c r="X445" s="41"/>
      <c r="Y445" s="41"/>
      <c r="Z445" s="41"/>
      <c r="AA445" s="41"/>
      <c r="AB445" s="41"/>
      <c r="AC445" s="41"/>
    </row>
    <row r="446" ht="15.75" customHeight="1">
      <c r="W446" s="41"/>
      <c r="X446" s="41"/>
      <c r="Y446" s="41"/>
      <c r="Z446" s="41"/>
      <c r="AA446" s="41"/>
      <c r="AB446" s="41"/>
      <c r="AC446" s="41"/>
    </row>
    <row r="447" ht="15.75" customHeight="1">
      <c r="W447" s="41"/>
      <c r="X447" s="41"/>
      <c r="Y447" s="41"/>
      <c r="Z447" s="41"/>
      <c r="AA447" s="41"/>
      <c r="AB447" s="41"/>
      <c r="AC447" s="41"/>
    </row>
    <row r="448" ht="15.75" customHeight="1">
      <c r="W448" s="41"/>
      <c r="X448" s="41"/>
      <c r="Y448" s="41"/>
      <c r="Z448" s="41"/>
      <c r="AA448" s="41"/>
      <c r="AB448" s="41"/>
      <c r="AC448" s="41"/>
    </row>
    <row r="449" ht="15.75" customHeight="1">
      <c r="W449" s="41"/>
      <c r="X449" s="41"/>
      <c r="Y449" s="41"/>
      <c r="Z449" s="41"/>
      <c r="AA449" s="41"/>
      <c r="AB449" s="41"/>
      <c r="AC449" s="41"/>
    </row>
    <row r="450" ht="15.75" customHeight="1">
      <c r="W450" s="41"/>
      <c r="X450" s="41"/>
      <c r="Y450" s="41"/>
      <c r="Z450" s="41"/>
      <c r="AA450" s="41"/>
      <c r="AB450" s="41"/>
      <c r="AC450" s="41"/>
    </row>
    <row r="451" ht="15.75" customHeight="1">
      <c r="W451" s="41"/>
      <c r="X451" s="41"/>
      <c r="Y451" s="41"/>
      <c r="Z451" s="41"/>
      <c r="AA451" s="41"/>
      <c r="AB451" s="41"/>
      <c r="AC451" s="41"/>
    </row>
    <row r="452" ht="15.75" customHeight="1">
      <c r="W452" s="41"/>
      <c r="X452" s="41"/>
      <c r="Y452" s="41"/>
      <c r="Z452" s="41"/>
      <c r="AA452" s="41"/>
      <c r="AB452" s="41"/>
      <c r="AC452" s="41"/>
    </row>
    <row r="453" ht="15.75" customHeight="1">
      <c r="W453" s="41"/>
      <c r="X453" s="41"/>
      <c r="Y453" s="41"/>
      <c r="Z453" s="41"/>
      <c r="AA453" s="41"/>
      <c r="AB453" s="41"/>
      <c r="AC453" s="41"/>
    </row>
    <row r="454" ht="15.75" customHeight="1">
      <c r="W454" s="41"/>
      <c r="X454" s="41"/>
      <c r="Y454" s="41"/>
      <c r="Z454" s="41"/>
      <c r="AA454" s="41"/>
      <c r="AB454" s="41"/>
      <c r="AC454" s="41"/>
    </row>
    <row r="455" ht="15.75" customHeight="1">
      <c r="W455" s="41"/>
      <c r="X455" s="41"/>
      <c r="Y455" s="41"/>
      <c r="Z455" s="41"/>
      <c r="AA455" s="41"/>
      <c r="AB455" s="41"/>
      <c r="AC455" s="41"/>
    </row>
    <row r="456" ht="15.75" customHeight="1">
      <c r="W456" s="41"/>
      <c r="X456" s="41"/>
      <c r="Y456" s="41"/>
      <c r="Z456" s="41"/>
      <c r="AA456" s="41"/>
      <c r="AB456" s="41"/>
      <c r="AC456" s="41"/>
    </row>
    <row r="457" ht="15.75" customHeight="1">
      <c r="W457" s="41"/>
      <c r="X457" s="41"/>
      <c r="Y457" s="41"/>
      <c r="Z457" s="41"/>
      <c r="AA457" s="41"/>
      <c r="AB457" s="41"/>
      <c r="AC457" s="41"/>
    </row>
    <row r="458" ht="15.75" customHeight="1">
      <c r="W458" s="41"/>
      <c r="X458" s="41"/>
      <c r="Y458" s="41"/>
      <c r="Z458" s="41"/>
      <c r="AA458" s="41"/>
      <c r="AB458" s="41"/>
      <c r="AC458" s="41"/>
    </row>
    <row r="459" ht="15.75" customHeight="1">
      <c r="W459" s="41"/>
      <c r="X459" s="41"/>
      <c r="Y459" s="41"/>
      <c r="Z459" s="41"/>
      <c r="AA459" s="41"/>
      <c r="AB459" s="41"/>
      <c r="AC459" s="41"/>
    </row>
    <row r="460" ht="15.75" customHeight="1">
      <c r="W460" s="41"/>
      <c r="X460" s="41"/>
      <c r="Y460" s="41"/>
      <c r="Z460" s="41"/>
      <c r="AA460" s="41"/>
      <c r="AB460" s="41"/>
      <c r="AC460" s="41"/>
    </row>
    <row r="461" ht="15.75" customHeight="1">
      <c r="W461" s="41"/>
      <c r="X461" s="41"/>
      <c r="Y461" s="41"/>
      <c r="Z461" s="41"/>
      <c r="AA461" s="41"/>
      <c r="AB461" s="41"/>
      <c r="AC461" s="41"/>
    </row>
    <row r="462" ht="15.75" customHeight="1">
      <c r="W462" s="41"/>
      <c r="X462" s="41"/>
      <c r="Y462" s="41"/>
      <c r="Z462" s="41"/>
      <c r="AA462" s="41"/>
      <c r="AB462" s="41"/>
      <c r="AC462" s="41"/>
    </row>
    <row r="463" ht="15.75" customHeight="1">
      <c r="W463" s="41"/>
      <c r="X463" s="41"/>
      <c r="Y463" s="41"/>
      <c r="Z463" s="41"/>
      <c r="AA463" s="41"/>
      <c r="AB463" s="41"/>
      <c r="AC463" s="41"/>
    </row>
    <row r="464" ht="15.75" customHeight="1">
      <c r="W464" s="41"/>
      <c r="X464" s="41"/>
      <c r="Y464" s="41"/>
      <c r="Z464" s="41"/>
      <c r="AA464" s="41"/>
      <c r="AB464" s="41"/>
      <c r="AC464" s="41"/>
    </row>
    <row r="465" ht="15.75" customHeight="1">
      <c r="W465" s="41"/>
      <c r="X465" s="41"/>
      <c r="Y465" s="41"/>
      <c r="Z465" s="41"/>
      <c r="AA465" s="41"/>
      <c r="AB465" s="41"/>
      <c r="AC465" s="41"/>
    </row>
    <row r="466" ht="15.75" customHeight="1">
      <c r="W466" s="41"/>
      <c r="X466" s="41"/>
      <c r="Y466" s="41"/>
      <c r="Z466" s="41"/>
      <c r="AA466" s="41"/>
      <c r="AB466" s="41"/>
      <c r="AC466" s="41"/>
    </row>
    <row r="467" ht="15.75" customHeight="1">
      <c r="W467" s="41"/>
      <c r="X467" s="41"/>
      <c r="Y467" s="41"/>
      <c r="Z467" s="41"/>
      <c r="AA467" s="41"/>
      <c r="AB467" s="41"/>
      <c r="AC467" s="41"/>
    </row>
    <row r="468" ht="15.75" customHeight="1">
      <c r="W468" s="41"/>
      <c r="X468" s="41"/>
      <c r="Y468" s="41"/>
      <c r="Z468" s="41"/>
      <c r="AA468" s="41"/>
      <c r="AB468" s="41"/>
      <c r="AC468" s="41"/>
    </row>
    <row r="469" ht="15.75" customHeight="1">
      <c r="W469" s="41"/>
      <c r="X469" s="41"/>
      <c r="Y469" s="41"/>
      <c r="Z469" s="41"/>
      <c r="AA469" s="41"/>
      <c r="AB469" s="41"/>
      <c r="AC469" s="41"/>
    </row>
    <row r="470" ht="15.75" customHeight="1">
      <c r="W470" s="41"/>
      <c r="X470" s="41"/>
      <c r="Y470" s="41"/>
      <c r="Z470" s="41"/>
      <c r="AA470" s="41"/>
      <c r="AB470" s="41"/>
      <c r="AC470" s="41"/>
    </row>
    <row r="471" ht="15.75" customHeight="1">
      <c r="W471" s="41"/>
      <c r="X471" s="41"/>
      <c r="Y471" s="41"/>
      <c r="Z471" s="41"/>
      <c r="AA471" s="41"/>
      <c r="AB471" s="41"/>
      <c r="AC471" s="41"/>
    </row>
    <row r="472" ht="15.75" customHeight="1">
      <c r="W472" s="41"/>
      <c r="X472" s="41"/>
      <c r="Y472" s="41"/>
      <c r="Z472" s="41"/>
      <c r="AA472" s="41"/>
      <c r="AB472" s="41"/>
      <c r="AC472" s="41"/>
    </row>
    <row r="473" ht="15.75" customHeight="1">
      <c r="W473" s="41"/>
      <c r="X473" s="41"/>
      <c r="Y473" s="41"/>
      <c r="Z473" s="41"/>
      <c r="AA473" s="41"/>
      <c r="AB473" s="41"/>
      <c r="AC473" s="41"/>
    </row>
    <row r="474" ht="15.75" customHeight="1">
      <c r="W474" s="41"/>
      <c r="X474" s="41"/>
      <c r="Y474" s="41"/>
      <c r="Z474" s="41"/>
      <c r="AA474" s="41"/>
      <c r="AB474" s="41"/>
      <c r="AC474" s="41"/>
    </row>
    <row r="475" ht="15.75" customHeight="1">
      <c r="W475" s="41"/>
      <c r="X475" s="41"/>
      <c r="Y475" s="41"/>
      <c r="Z475" s="41"/>
      <c r="AA475" s="41"/>
      <c r="AB475" s="41"/>
      <c r="AC475" s="41"/>
    </row>
    <row r="476" ht="15.75" customHeight="1">
      <c r="W476" s="41"/>
      <c r="X476" s="41"/>
      <c r="Y476" s="41"/>
      <c r="Z476" s="41"/>
      <c r="AA476" s="41"/>
      <c r="AB476" s="41"/>
      <c r="AC476" s="41"/>
    </row>
    <row r="477" ht="15.75" customHeight="1">
      <c r="W477" s="41"/>
      <c r="X477" s="41"/>
      <c r="Y477" s="41"/>
      <c r="Z477" s="41"/>
      <c r="AA477" s="41"/>
      <c r="AB477" s="41"/>
      <c r="AC477" s="41"/>
    </row>
    <row r="478" ht="15.75" customHeight="1">
      <c r="W478" s="41"/>
      <c r="X478" s="41"/>
      <c r="Y478" s="41"/>
      <c r="Z478" s="41"/>
      <c r="AA478" s="41"/>
      <c r="AB478" s="41"/>
      <c r="AC478" s="41"/>
    </row>
    <row r="479" ht="15.75" customHeight="1">
      <c r="W479" s="41"/>
      <c r="X479" s="41"/>
      <c r="Y479" s="41"/>
      <c r="Z479" s="41"/>
      <c r="AA479" s="41"/>
      <c r="AB479" s="41"/>
      <c r="AC479" s="41"/>
    </row>
    <row r="480" ht="15.75" customHeight="1">
      <c r="W480" s="41"/>
      <c r="X480" s="41"/>
      <c r="Y480" s="41"/>
      <c r="Z480" s="41"/>
      <c r="AA480" s="41"/>
      <c r="AB480" s="41"/>
      <c r="AC480" s="41"/>
    </row>
    <row r="481" ht="15.75" customHeight="1">
      <c r="W481" s="41"/>
      <c r="X481" s="41"/>
      <c r="Y481" s="41"/>
      <c r="Z481" s="41"/>
      <c r="AA481" s="41"/>
      <c r="AB481" s="41"/>
      <c r="AC481" s="41"/>
    </row>
    <row r="482" ht="15.75" customHeight="1">
      <c r="W482" s="41"/>
      <c r="X482" s="41"/>
      <c r="Y482" s="41"/>
      <c r="Z482" s="41"/>
      <c r="AA482" s="41"/>
      <c r="AB482" s="41"/>
      <c r="AC482" s="41"/>
    </row>
    <row r="483" ht="15.75" customHeight="1">
      <c r="W483" s="41"/>
      <c r="X483" s="41"/>
      <c r="Y483" s="41"/>
      <c r="Z483" s="41"/>
      <c r="AA483" s="41"/>
      <c r="AB483" s="41"/>
      <c r="AC483" s="41"/>
    </row>
    <row r="484" ht="15.75" customHeight="1">
      <c r="W484" s="41"/>
      <c r="X484" s="41"/>
      <c r="Y484" s="41"/>
      <c r="Z484" s="41"/>
      <c r="AA484" s="41"/>
      <c r="AB484" s="41"/>
      <c r="AC484" s="41"/>
    </row>
    <row r="485" ht="15.75" customHeight="1">
      <c r="W485" s="41"/>
      <c r="X485" s="41"/>
      <c r="Y485" s="41"/>
      <c r="Z485" s="41"/>
      <c r="AA485" s="41"/>
      <c r="AB485" s="41"/>
      <c r="AC485" s="41"/>
    </row>
    <row r="486" ht="15.75" customHeight="1">
      <c r="W486" s="41"/>
      <c r="X486" s="41"/>
      <c r="Y486" s="41"/>
      <c r="Z486" s="41"/>
      <c r="AA486" s="41"/>
      <c r="AB486" s="41"/>
      <c r="AC486" s="41"/>
    </row>
    <row r="487" ht="15.75" customHeight="1">
      <c r="W487" s="41"/>
      <c r="X487" s="41"/>
      <c r="Y487" s="41"/>
      <c r="Z487" s="41"/>
      <c r="AA487" s="41"/>
      <c r="AB487" s="41"/>
      <c r="AC487" s="41"/>
    </row>
    <row r="488" ht="15.75" customHeight="1">
      <c r="W488" s="41"/>
      <c r="X488" s="41"/>
      <c r="Y488" s="41"/>
      <c r="Z488" s="41"/>
      <c r="AA488" s="41"/>
      <c r="AB488" s="41"/>
      <c r="AC488" s="41"/>
    </row>
    <row r="489" ht="15.75" customHeight="1">
      <c r="W489" s="41"/>
      <c r="X489" s="41"/>
      <c r="Y489" s="41"/>
      <c r="Z489" s="41"/>
      <c r="AA489" s="41"/>
      <c r="AB489" s="41"/>
      <c r="AC489" s="41"/>
    </row>
    <row r="490" ht="15.75" customHeight="1">
      <c r="W490" s="41"/>
      <c r="X490" s="41"/>
      <c r="Y490" s="41"/>
      <c r="Z490" s="41"/>
      <c r="AA490" s="41"/>
      <c r="AB490" s="41"/>
      <c r="AC490" s="41"/>
    </row>
    <row r="491" ht="15.75" customHeight="1">
      <c r="W491" s="41"/>
      <c r="X491" s="41"/>
      <c r="Y491" s="41"/>
      <c r="Z491" s="41"/>
      <c r="AA491" s="41"/>
      <c r="AB491" s="41"/>
      <c r="AC491" s="41"/>
    </row>
    <row r="492" ht="15.75" customHeight="1">
      <c r="W492" s="41"/>
      <c r="X492" s="41"/>
      <c r="Y492" s="41"/>
      <c r="Z492" s="41"/>
      <c r="AA492" s="41"/>
      <c r="AB492" s="41"/>
      <c r="AC492" s="41"/>
    </row>
    <row r="493" ht="15.75" customHeight="1">
      <c r="W493" s="41"/>
      <c r="X493" s="41"/>
      <c r="Y493" s="41"/>
      <c r="Z493" s="41"/>
      <c r="AA493" s="41"/>
      <c r="AB493" s="41"/>
      <c r="AC493" s="41"/>
    </row>
    <row r="494" ht="15.75" customHeight="1">
      <c r="W494" s="41"/>
      <c r="X494" s="41"/>
      <c r="Y494" s="41"/>
      <c r="Z494" s="41"/>
      <c r="AA494" s="41"/>
      <c r="AB494" s="41"/>
      <c r="AC494" s="41"/>
    </row>
    <row r="495" ht="15.75" customHeight="1">
      <c r="W495" s="41"/>
      <c r="X495" s="41"/>
      <c r="Y495" s="41"/>
      <c r="Z495" s="41"/>
      <c r="AA495" s="41"/>
      <c r="AB495" s="41"/>
      <c r="AC495" s="41"/>
    </row>
    <row r="496" ht="15.75" customHeight="1">
      <c r="W496" s="41"/>
      <c r="X496" s="41"/>
      <c r="Y496" s="41"/>
      <c r="Z496" s="41"/>
      <c r="AA496" s="41"/>
      <c r="AB496" s="41"/>
      <c r="AC496" s="41"/>
    </row>
    <row r="497" ht="15.75" customHeight="1">
      <c r="W497" s="41"/>
      <c r="X497" s="41"/>
      <c r="Y497" s="41"/>
      <c r="Z497" s="41"/>
      <c r="AA497" s="41"/>
      <c r="AB497" s="41"/>
      <c r="AC497" s="41"/>
    </row>
    <row r="498" ht="15.75" customHeight="1">
      <c r="W498" s="41"/>
      <c r="X498" s="41"/>
      <c r="Y498" s="41"/>
      <c r="Z498" s="41"/>
      <c r="AA498" s="41"/>
      <c r="AB498" s="41"/>
      <c r="AC498" s="41"/>
    </row>
    <row r="499" ht="15.75" customHeight="1">
      <c r="W499" s="41"/>
      <c r="X499" s="41"/>
      <c r="Y499" s="41"/>
      <c r="Z499" s="41"/>
      <c r="AA499" s="41"/>
      <c r="AB499" s="41"/>
      <c r="AC499" s="41"/>
    </row>
    <row r="500" ht="15.75" customHeight="1">
      <c r="W500" s="41"/>
      <c r="X500" s="41"/>
      <c r="Y500" s="41"/>
      <c r="Z500" s="41"/>
      <c r="AA500" s="41"/>
      <c r="AB500" s="41"/>
      <c r="AC500" s="41"/>
    </row>
    <row r="501" ht="15.75" customHeight="1">
      <c r="W501" s="41"/>
      <c r="X501" s="41"/>
      <c r="Y501" s="41"/>
      <c r="Z501" s="41"/>
      <c r="AA501" s="41"/>
      <c r="AB501" s="41"/>
      <c r="AC501" s="41"/>
    </row>
    <row r="502" ht="15.75" customHeight="1">
      <c r="W502" s="41"/>
      <c r="X502" s="41"/>
      <c r="Y502" s="41"/>
      <c r="Z502" s="41"/>
      <c r="AA502" s="41"/>
      <c r="AB502" s="41"/>
      <c r="AC502" s="41"/>
    </row>
    <row r="503" ht="15.75" customHeight="1">
      <c r="W503" s="41"/>
      <c r="X503" s="41"/>
      <c r="Y503" s="41"/>
      <c r="Z503" s="41"/>
      <c r="AA503" s="41"/>
      <c r="AB503" s="41"/>
      <c r="AC503" s="41"/>
    </row>
    <row r="504" ht="15.75" customHeight="1">
      <c r="W504" s="41"/>
      <c r="X504" s="41"/>
      <c r="Y504" s="41"/>
      <c r="Z504" s="41"/>
      <c r="AA504" s="41"/>
      <c r="AB504" s="41"/>
      <c r="AC504" s="41"/>
    </row>
    <row r="505" ht="15.75" customHeight="1">
      <c r="W505" s="41"/>
      <c r="X505" s="41"/>
      <c r="Y505" s="41"/>
      <c r="Z505" s="41"/>
      <c r="AA505" s="41"/>
      <c r="AB505" s="41"/>
      <c r="AC505" s="41"/>
    </row>
    <row r="506" ht="15.75" customHeight="1">
      <c r="W506" s="41"/>
      <c r="X506" s="41"/>
      <c r="Y506" s="41"/>
      <c r="Z506" s="41"/>
      <c r="AA506" s="41"/>
      <c r="AB506" s="41"/>
      <c r="AC506" s="41"/>
    </row>
    <row r="507" ht="15.75" customHeight="1">
      <c r="W507" s="41"/>
      <c r="X507" s="41"/>
      <c r="Y507" s="41"/>
      <c r="Z507" s="41"/>
      <c r="AA507" s="41"/>
      <c r="AB507" s="41"/>
      <c r="AC507" s="41"/>
    </row>
    <row r="508" ht="15.75" customHeight="1">
      <c r="W508" s="41"/>
      <c r="X508" s="41"/>
      <c r="Y508" s="41"/>
      <c r="Z508" s="41"/>
      <c r="AA508" s="41"/>
      <c r="AB508" s="41"/>
      <c r="AC508" s="41"/>
    </row>
    <row r="509" ht="15.75" customHeight="1">
      <c r="W509" s="41"/>
      <c r="X509" s="41"/>
      <c r="Y509" s="41"/>
      <c r="Z509" s="41"/>
      <c r="AA509" s="41"/>
      <c r="AB509" s="41"/>
      <c r="AC509" s="41"/>
    </row>
    <row r="510" ht="15.75" customHeight="1">
      <c r="W510" s="41"/>
      <c r="X510" s="41"/>
      <c r="Y510" s="41"/>
      <c r="Z510" s="41"/>
      <c r="AA510" s="41"/>
      <c r="AB510" s="41"/>
      <c r="AC510" s="41"/>
    </row>
    <row r="511" ht="15.75" customHeight="1">
      <c r="W511" s="41"/>
      <c r="X511" s="41"/>
      <c r="Y511" s="41"/>
      <c r="Z511" s="41"/>
      <c r="AA511" s="41"/>
      <c r="AB511" s="41"/>
      <c r="AC511" s="41"/>
    </row>
    <row r="512" ht="15.75" customHeight="1">
      <c r="W512" s="41"/>
      <c r="X512" s="41"/>
      <c r="Y512" s="41"/>
      <c r="Z512" s="41"/>
      <c r="AA512" s="41"/>
      <c r="AB512" s="41"/>
      <c r="AC512" s="41"/>
    </row>
    <row r="513" ht="15.75" customHeight="1">
      <c r="W513" s="41"/>
      <c r="X513" s="41"/>
      <c r="Y513" s="41"/>
      <c r="Z513" s="41"/>
      <c r="AA513" s="41"/>
      <c r="AB513" s="41"/>
      <c r="AC513" s="41"/>
    </row>
    <row r="514" ht="15.75" customHeight="1">
      <c r="W514" s="41"/>
      <c r="X514" s="41"/>
      <c r="Y514" s="41"/>
      <c r="Z514" s="41"/>
      <c r="AA514" s="41"/>
      <c r="AB514" s="41"/>
      <c r="AC514" s="41"/>
    </row>
    <row r="515" ht="15.75" customHeight="1">
      <c r="W515" s="41"/>
      <c r="X515" s="41"/>
      <c r="Y515" s="41"/>
      <c r="Z515" s="41"/>
      <c r="AA515" s="41"/>
      <c r="AB515" s="41"/>
      <c r="AC515" s="41"/>
    </row>
    <row r="516" ht="15.75" customHeight="1">
      <c r="W516" s="41"/>
      <c r="X516" s="41"/>
      <c r="Y516" s="41"/>
      <c r="Z516" s="41"/>
      <c r="AA516" s="41"/>
      <c r="AB516" s="41"/>
      <c r="AC516" s="41"/>
    </row>
    <row r="517" ht="15.75" customHeight="1">
      <c r="W517" s="41"/>
      <c r="X517" s="41"/>
      <c r="Y517" s="41"/>
      <c r="Z517" s="41"/>
      <c r="AA517" s="41"/>
      <c r="AB517" s="41"/>
      <c r="AC517" s="41"/>
    </row>
    <row r="518" ht="15.75" customHeight="1">
      <c r="W518" s="41"/>
      <c r="X518" s="41"/>
      <c r="Y518" s="41"/>
      <c r="Z518" s="41"/>
      <c r="AA518" s="41"/>
      <c r="AB518" s="41"/>
      <c r="AC518" s="41"/>
    </row>
    <row r="519" ht="15.75" customHeight="1">
      <c r="W519" s="41"/>
      <c r="X519" s="41"/>
      <c r="Y519" s="41"/>
      <c r="Z519" s="41"/>
      <c r="AA519" s="41"/>
      <c r="AB519" s="41"/>
      <c r="AC519" s="41"/>
    </row>
    <row r="520" ht="15.75" customHeight="1">
      <c r="W520" s="41"/>
      <c r="X520" s="41"/>
      <c r="Y520" s="41"/>
      <c r="Z520" s="41"/>
      <c r="AA520" s="41"/>
      <c r="AB520" s="41"/>
      <c r="AC520" s="41"/>
    </row>
    <row r="521" ht="15.75" customHeight="1">
      <c r="W521" s="41"/>
      <c r="X521" s="41"/>
      <c r="Y521" s="41"/>
      <c r="Z521" s="41"/>
      <c r="AA521" s="41"/>
      <c r="AB521" s="41"/>
      <c r="AC521" s="41"/>
    </row>
    <row r="522" ht="15.75" customHeight="1">
      <c r="W522" s="41"/>
      <c r="X522" s="41"/>
      <c r="Y522" s="41"/>
      <c r="Z522" s="41"/>
      <c r="AA522" s="41"/>
      <c r="AB522" s="41"/>
      <c r="AC522" s="41"/>
    </row>
    <row r="523" ht="15.75" customHeight="1">
      <c r="W523" s="41"/>
      <c r="X523" s="41"/>
      <c r="Y523" s="41"/>
      <c r="Z523" s="41"/>
      <c r="AA523" s="41"/>
      <c r="AB523" s="41"/>
      <c r="AC523" s="41"/>
    </row>
    <row r="524" ht="15.75" customHeight="1">
      <c r="W524" s="41"/>
      <c r="X524" s="41"/>
      <c r="Y524" s="41"/>
      <c r="Z524" s="41"/>
      <c r="AA524" s="41"/>
      <c r="AB524" s="41"/>
      <c r="AC524" s="41"/>
    </row>
    <row r="525" ht="15.75" customHeight="1">
      <c r="W525" s="41"/>
      <c r="X525" s="41"/>
      <c r="Y525" s="41"/>
      <c r="Z525" s="41"/>
      <c r="AA525" s="41"/>
      <c r="AB525" s="41"/>
      <c r="AC525" s="41"/>
    </row>
    <row r="526" ht="15.75" customHeight="1">
      <c r="W526" s="41"/>
      <c r="X526" s="41"/>
      <c r="Y526" s="41"/>
      <c r="Z526" s="41"/>
      <c r="AA526" s="41"/>
      <c r="AB526" s="41"/>
      <c r="AC526" s="41"/>
    </row>
    <row r="527" ht="15.75" customHeight="1">
      <c r="W527" s="41"/>
      <c r="X527" s="41"/>
      <c r="Y527" s="41"/>
      <c r="Z527" s="41"/>
      <c r="AA527" s="41"/>
      <c r="AB527" s="41"/>
      <c r="AC527" s="41"/>
    </row>
    <row r="528" ht="15.75" customHeight="1">
      <c r="W528" s="41"/>
      <c r="X528" s="41"/>
      <c r="Y528" s="41"/>
      <c r="Z528" s="41"/>
      <c r="AA528" s="41"/>
      <c r="AB528" s="41"/>
      <c r="AC528" s="41"/>
    </row>
    <row r="529" ht="15.75" customHeight="1">
      <c r="W529" s="41"/>
      <c r="X529" s="41"/>
      <c r="Y529" s="41"/>
      <c r="Z529" s="41"/>
      <c r="AA529" s="41"/>
      <c r="AB529" s="41"/>
      <c r="AC529" s="41"/>
    </row>
    <row r="530" ht="15.75" customHeight="1">
      <c r="W530" s="41"/>
      <c r="X530" s="41"/>
      <c r="Y530" s="41"/>
      <c r="Z530" s="41"/>
      <c r="AA530" s="41"/>
      <c r="AB530" s="41"/>
      <c r="AC530" s="41"/>
    </row>
    <row r="531" ht="15.75" customHeight="1">
      <c r="W531" s="41"/>
      <c r="X531" s="41"/>
      <c r="Y531" s="41"/>
      <c r="Z531" s="41"/>
      <c r="AA531" s="41"/>
      <c r="AB531" s="41"/>
      <c r="AC531" s="41"/>
    </row>
    <row r="532" ht="15.75" customHeight="1">
      <c r="W532" s="41"/>
      <c r="X532" s="41"/>
      <c r="Y532" s="41"/>
      <c r="Z532" s="41"/>
      <c r="AA532" s="41"/>
      <c r="AB532" s="41"/>
      <c r="AC532" s="41"/>
    </row>
    <row r="533" ht="15.75" customHeight="1">
      <c r="W533" s="41"/>
      <c r="X533" s="41"/>
      <c r="Y533" s="41"/>
      <c r="Z533" s="41"/>
      <c r="AA533" s="41"/>
      <c r="AB533" s="41"/>
      <c r="AC533" s="41"/>
    </row>
    <row r="534" ht="15.75" customHeight="1">
      <c r="W534" s="41"/>
      <c r="X534" s="41"/>
      <c r="Y534" s="41"/>
      <c r="Z534" s="41"/>
      <c r="AA534" s="41"/>
      <c r="AB534" s="41"/>
      <c r="AC534" s="41"/>
    </row>
    <row r="535" ht="15.75" customHeight="1">
      <c r="W535" s="41"/>
      <c r="X535" s="41"/>
      <c r="Y535" s="41"/>
      <c r="Z535" s="41"/>
      <c r="AA535" s="41"/>
      <c r="AB535" s="41"/>
      <c r="AC535" s="41"/>
    </row>
    <row r="536" ht="15.75" customHeight="1">
      <c r="W536" s="41"/>
      <c r="X536" s="41"/>
      <c r="Y536" s="41"/>
      <c r="Z536" s="41"/>
      <c r="AA536" s="41"/>
      <c r="AB536" s="41"/>
      <c r="AC536" s="41"/>
    </row>
    <row r="537" ht="15.75" customHeight="1">
      <c r="W537" s="41"/>
      <c r="X537" s="41"/>
      <c r="Y537" s="41"/>
      <c r="Z537" s="41"/>
      <c r="AA537" s="41"/>
      <c r="AB537" s="41"/>
      <c r="AC537" s="41"/>
    </row>
    <row r="538" ht="15.75" customHeight="1">
      <c r="W538" s="41"/>
      <c r="X538" s="41"/>
      <c r="Y538" s="41"/>
      <c r="Z538" s="41"/>
      <c r="AA538" s="41"/>
      <c r="AB538" s="41"/>
      <c r="AC538" s="41"/>
    </row>
    <row r="539" ht="15.75" customHeight="1">
      <c r="W539" s="41"/>
      <c r="X539" s="41"/>
      <c r="Y539" s="41"/>
      <c r="Z539" s="41"/>
      <c r="AA539" s="41"/>
      <c r="AB539" s="41"/>
      <c r="AC539" s="41"/>
    </row>
    <row r="540" ht="15.75" customHeight="1">
      <c r="W540" s="41"/>
      <c r="X540" s="41"/>
      <c r="Y540" s="41"/>
      <c r="Z540" s="41"/>
      <c r="AA540" s="41"/>
      <c r="AB540" s="41"/>
      <c r="AC540" s="41"/>
    </row>
    <row r="541" ht="15.75" customHeight="1">
      <c r="W541" s="41"/>
      <c r="X541" s="41"/>
      <c r="Y541" s="41"/>
      <c r="Z541" s="41"/>
      <c r="AA541" s="41"/>
      <c r="AB541" s="41"/>
      <c r="AC541" s="41"/>
    </row>
    <row r="542" ht="15.75" customHeight="1">
      <c r="W542" s="41"/>
      <c r="X542" s="41"/>
      <c r="Y542" s="41"/>
      <c r="Z542" s="41"/>
      <c r="AA542" s="41"/>
      <c r="AB542" s="41"/>
      <c r="AC542" s="41"/>
    </row>
    <row r="543" ht="15.75" customHeight="1">
      <c r="W543" s="41"/>
      <c r="X543" s="41"/>
      <c r="Y543" s="41"/>
      <c r="Z543" s="41"/>
      <c r="AA543" s="41"/>
      <c r="AB543" s="41"/>
      <c r="AC543" s="41"/>
    </row>
    <row r="544" ht="15.75" customHeight="1">
      <c r="W544" s="41"/>
      <c r="X544" s="41"/>
      <c r="Y544" s="41"/>
      <c r="Z544" s="41"/>
      <c r="AA544" s="41"/>
      <c r="AB544" s="41"/>
      <c r="AC544" s="41"/>
    </row>
    <row r="545" ht="15.75" customHeight="1">
      <c r="W545" s="41"/>
      <c r="X545" s="41"/>
      <c r="Y545" s="41"/>
      <c r="Z545" s="41"/>
      <c r="AA545" s="41"/>
      <c r="AB545" s="41"/>
      <c r="AC545" s="41"/>
    </row>
    <row r="546" ht="15.75" customHeight="1">
      <c r="W546" s="41"/>
      <c r="X546" s="41"/>
      <c r="Y546" s="41"/>
      <c r="Z546" s="41"/>
      <c r="AA546" s="41"/>
      <c r="AB546" s="41"/>
      <c r="AC546" s="41"/>
    </row>
    <row r="547" ht="15.75" customHeight="1">
      <c r="W547" s="41"/>
      <c r="X547" s="41"/>
      <c r="Y547" s="41"/>
      <c r="Z547" s="41"/>
      <c r="AA547" s="41"/>
      <c r="AB547" s="41"/>
      <c r="AC547" s="41"/>
    </row>
    <row r="548" ht="15.75" customHeight="1">
      <c r="W548" s="41"/>
      <c r="X548" s="41"/>
      <c r="Y548" s="41"/>
      <c r="Z548" s="41"/>
      <c r="AA548" s="41"/>
      <c r="AB548" s="41"/>
      <c r="AC548" s="41"/>
    </row>
    <row r="549" ht="15.75" customHeight="1">
      <c r="W549" s="41"/>
      <c r="X549" s="41"/>
      <c r="Y549" s="41"/>
      <c r="Z549" s="41"/>
      <c r="AA549" s="41"/>
      <c r="AB549" s="41"/>
      <c r="AC549" s="41"/>
    </row>
    <row r="550" ht="15.75" customHeight="1">
      <c r="W550" s="41"/>
      <c r="X550" s="41"/>
      <c r="Y550" s="41"/>
      <c r="Z550" s="41"/>
      <c r="AA550" s="41"/>
      <c r="AB550" s="41"/>
      <c r="AC550" s="41"/>
    </row>
    <row r="551" ht="15.75" customHeight="1">
      <c r="W551" s="41"/>
      <c r="X551" s="41"/>
      <c r="Y551" s="41"/>
      <c r="Z551" s="41"/>
      <c r="AA551" s="41"/>
      <c r="AB551" s="41"/>
      <c r="AC551" s="41"/>
    </row>
    <row r="552" ht="15.75" customHeight="1">
      <c r="W552" s="41"/>
      <c r="X552" s="41"/>
      <c r="Y552" s="41"/>
      <c r="Z552" s="41"/>
      <c r="AA552" s="41"/>
      <c r="AB552" s="41"/>
      <c r="AC552" s="41"/>
    </row>
    <row r="553" ht="15.75" customHeight="1">
      <c r="W553" s="41"/>
      <c r="X553" s="41"/>
      <c r="Y553" s="41"/>
      <c r="Z553" s="41"/>
      <c r="AA553" s="41"/>
      <c r="AB553" s="41"/>
      <c r="AC553" s="41"/>
    </row>
    <row r="554" ht="15.75" customHeight="1">
      <c r="W554" s="41"/>
      <c r="X554" s="41"/>
      <c r="Y554" s="41"/>
      <c r="Z554" s="41"/>
      <c r="AA554" s="41"/>
      <c r="AB554" s="41"/>
      <c r="AC554" s="41"/>
    </row>
    <row r="555" ht="15.75" customHeight="1">
      <c r="W555" s="41"/>
      <c r="X555" s="41"/>
      <c r="Y555" s="41"/>
      <c r="Z555" s="41"/>
      <c r="AA555" s="41"/>
      <c r="AB555" s="41"/>
      <c r="AC555" s="41"/>
    </row>
    <row r="556" ht="15.75" customHeight="1">
      <c r="W556" s="41"/>
      <c r="X556" s="41"/>
      <c r="Y556" s="41"/>
      <c r="Z556" s="41"/>
      <c r="AA556" s="41"/>
      <c r="AB556" s="41"/>
      <c r="AC556" s="41"/>
    </row>
    <row r="557" ht="15.75" customHeight="1">
      <c r="W557" s="41"/>
      <c r="X557" s="41"/>
      <c r="Y557" s="41"/>
      <c r="Z557" s="41"/>
      <c r="AA557" s="41"/>
      <c r="AB557" s="41"/>
      <c r="AC557" s="41"/>
    </row>
    <row r="558" ht="15.75" customHeight="1">
      <c r="W558" s="41"/>
      <c r="X558" s="41"/>
      <c r="Y558" s="41"/>
      <c r="Z558" s="41"/>
      <c r="AA558" s="41"/>
      <c r="AB558" s="41"/>
      <c r="AC558" s="41"/>
    </row>
    <row r="559" ht="15.75" customHeight="1">
      <c r="W559" s="41"/>
      <c r="X559" s="41"/>
      <c r="Y559" s="41"/>
      <c r="Z559" s="41"/>
      <c r="AA559" s="41"/>
      <c r="AB559" s="41"/>
      <c r="AC559" s="41"/>
    </row>
    <row r="560" ht="15.75" customHeight="1">
      <c r="W560" s="41"/>
      <c r="X560" s="41"/>
      <c r="Y560" s="41"/>
      <c r="Z560" s="41"/>
      <c r="AA560" s="41"/>
      <c r="AB560" s="41"/>
      <c r="AC560" s="41"/>
    </row>
    <row r="561" ht="15.75" customHeight="1">
      <c r="W561" s="41"/>
      <c r="X561" s="41"/>
      <c r="Y561" s="41"/>
      <c r="Z561" s="41"/>
      <c r="AA561" s="41"/>
      <c r="AB561" s="41"/>
      <c r="AC561" s="41"/>
    </row>
    <row r="562" ht="15.75" customHeight="1">
      <c r="W562" s="41"/>
      <c r="X562" s="41"/>
      <c r="Y562" s="41"/>
      <c r="Z562" s="41"/>
      <c r="AA562" s="41"/>
      <c r="AB562" s="41"/>
      <c r="AC562" s="41"/>
    </row>
    <row r="563" ht="15.75" customHeight="1">
      <c r="W563" s="41"/>
      <c r="X563" s="41"/>
      <c r="Y563" s="41"/>
      <c r="Z563" s="41"/>
      <c r="AA563" s="41"/>
      <c r="AB563" s="41"/>
      <c r="AC563" s="41"/>
    </row>
    <row r="564" ht="15.75" customHeight="1">
      <c r="W564" s="41"/>
      <c r="X564" s="41"/>
      <c r="Y564" s="41"/>
      <c r="Z564" s="41"/>
      <c r="AA564" s="41"/>
      <c r="AB564" s="41"/>
      <c r="AC564" s="41"/>
    </row>
    <row r="565" ht="15.75" customHeight="1">
      <c r="W565" s="41"/>
      <c r="X565" s="41"/>
      <c r="Y565" s="41"/>
      <c r="Z565" s="41"/>
      <c r="AA565" s="41"/>
      <c r="AB565" s="41"/>
      <c r="AC565" s="41"/>
    </row>
    <row r="566" ht="15.75" customHeight="1">
      <c r="W566" s="41"/>
      <c r="X566" s="41"/>
      <c r="Y566" s="41"/>
      <c r="Z566" s="41"/>
      <c r="AA566" s="41"/>
      <c r="AB566" s="41"/>
      <c r="AC566" s="41"/>
    </row>
    <row r="567" ht="15.75" customHeight="1">
      <c r="W567" s="41"/>
      <c r="X567" s="41"/>
      <c r="Y567" s="41"/>
      <c r="Z567" s="41"/>
      <c r="AA567" s="41"/>
      <c r="AB567" s="41"/>
      <c r="AC567" s="41"/>
    </row>
    <row r="568" ht="15.75" customHeight="1">
      <c r="W568" s="41"/>
      <c r="X568" s="41"/>
      <c r="Y568" s="41"/>
      <c r="Z568" s="41"/>
      <c r="AA568" s="41"/>
      <c r="AB568" s="41"/>
      <c r="AC568" s="41"/>
    </row>
    <row r="569" ht="15.75" customHeight="1">
      <c r="W569" s="41"/>
      <c r="X569" s="41"/>
      <c r="Y569" s="41"/>
      <c r="Z569" s="41"/>
      <c r="AA569" s="41"/>
      <c r="AB569" s="41"/>
      <c r="AC569" s="41"/>
    </row>
    <row r="570" ht="15.75" customHeight="1">
      <c r="W570" s="41"/>
      <c r="X570" s="41"/>
      <c r="Y570" s="41"/>
      <c r="Z570" s="41"/>
      <c r="AA570" s="41"/>
      <c r="AB570" s="41"/>
      <c r="AC570" s="41"/>
    </row>
    <row r="571" ht="15.75" customHeight="1">
      <c r="W571" s="41"/>
      <c r="X571" s="41"/>
      <c r="Y571" s="41"/>
      <c r="Z571" s="41"/>
      <c r="AA571" s="41"/>
      <c r="AB571" s="41"/>
      <c r="AC571" s="41"/>
    </row>
    <row r="572" ht="15.75" customHeight="1">
      <c r="W572" s="41"/>
      <c r="X572" s="41"/>
      <c r="Y572" s="41"/>
      <c r="Z572" s="41"/>
      <c r="AA572" s="41"/>
      <c r="AB572" s="41"/>
      <c r="AC572" s="41"/>
    </row>
    <row r="573" ht="15.75" customHeight="1">
      <c r="W573" s="41"/>
      <c r="X573" s="41"/>
      <c r="Y573" s="41"/>
      <c r="Z573" s="41"/>
      <c r="AA573" s="41"/>
      <c r="AB573" s="41"/>
      <c r="AC573" s="41"/>
    </row>
    <row r="574" ht="15.75" customHeight="1">
      <c r="W574" s="41"/>
      <c r="X574" s="41"/>
      <c r="Y574" s="41"/>
      <c r="Z574" s="41"/>
      <c r="AA574" s="41"/>
      <c r="AB574" s="41"/>
      <c r="AC574" s="41"/>
    </row>
    <row r="575" ht="15.75" customHeight="1">
      <c r="W575" s="41"/>
      <c r="X575" s="41"/>
      <c r="Y575" s="41"/>
      <c r="Z575" s="41"/>
      <c r="AA575" s="41"/>
      <c r="AB575" s="41"/>
      <c r="AC575" s="41"/>
    </row>
    <row r="576" ht="15.75" customHeight="1">
      <c r="W576" s="41"/>
      <c r="X576" s="41"/>
      <c r="Y576" s="41"/>
      <c r="Z576" s="41"/>
      <c r="AA576" s="41"/>
      <c r="AB576" s="41"/>
      <c r="AC576" s="41"/>
    </row>
    <row r="577" ht="15.75" customHeight="1">
      <c r="W577" s="41"/>
      <c r="X577" s="41"/>
      <c r="Y577" s="41"/>
      <c r="Z577" s="41"/>
      <c r="AA577" s="41"/>
      <c r="AB577" s="41"/>
      <c r="AC577" s="41"/>
    </row>
    <row r="578" ht="15.75" customHeight="1">
      <c r="W578" s="41"/>
      <c r="X578" s="41"/>
      <c r="Y578" s="41"/>
      <c r="Z578" s="41"/>
      <c r="AA578" s="41"/>
      <c r="AB578" s="41"/>
      <c r="AC578" s="41"/>
    </row>
    <row r="579" ht="15.75" customHeight="1">
      <c r="W579" s="41"/>
      <c r="X579" s="41"/>
      <c r="Y579" s="41"/>
      <c r="Z579" s="41"/>
      <c r="AA579" s="41"/>
      <c r="AB579" s="41"/>
      <c r="AC579" s="41"/>
    </row>
    <row r="580" ht="15.75" customHeight="1">
      <c r="W580" s="41"/>
      <c r="X580" s="41"/>
      <c r="Y580" s="41"/>
      <c r="Z580" s="41"/>
      <c r="AA580" s="41"/>
      <c r="AB580" s="41"/>
      <c r="AC580" s="41"/>
    </row>
    <row r="581" ht="15.75" customHeight="1">
      <c r="W581" s="41"/>
      <c r="X581" s="41"/>
      <c r="Y581" s="41"/>
      <c r="Z581" s="41"/>
      <c r="AA581" s="41"/>
      <c r="AB581" s="41"/>
      <c r="AC581" s="41"/>
    </row>
    <row r="582" ht="15.75" customHeight="1">
      <c r="W582" s="41"/>
      <c r="X582" s="41"/>
      <c r="Y582" s="41"/>
      <c r="Z582" s="41"/>
      <c r="AA582" s="41"/>
      <c r="AB582" s="41"/>
      <c r="AC582" s="41"/>
    </row>
    <row r="583" ht="15.75" customHeight="1">
      <c r="W583" s="41"/>
      <c r="X583" s="41"/>
      <c r="Y583" s="41"/>
      <c r="Z583" s="41"/>
      <c r="AA583" s="41"/>
      <c r="AB583" s="41"/>
      <c r="AC583" s="41"/>
    </row>
    <row r="584" ht="15.75" customHeight="1">
      <c r="W584" s="41"/>
      <c r="X584" s="41"/>
      <c r="Y584" s="41"/>
      <c r="Z584" s="41"/>
      <c r="AA584" s="41"/>
      <c r="AB584" s="41"/>
      <c r="AC584" s="41"/>
    </row>
    <row r="585" ht="15.75" customHeight="1">
      <c r="W585" s="41"/>
      <c r="X585" s="41"/>
      <c r="Y585" s="41"/>
      <c r="Z585" s="41"/>
      <c r="AA585" s="41"/>
      <c r="AB585" s="41"/>
      <c r="AC585" s="41"/>
    </row>
    <row r="586" ht="15.75" customHeight="1">
      <c r="W586" s="41"/>
      <c r="X586" s="41"/>
      <c r="Y586" s="41"/>
      <c r="Z586" s="41"/>
      <c r="AA586" s="41"/>
      <c r="AB586" s="41"/>
      <c r="AC586" s="41"/>
    </row>
    <row r="587" ht="15.75" customHeight="1">
      <c r="W587" s="41"/>
      <c r="X587" s="41"/>
      <c r="Y587" s="41"/>
      <c r="Z587" s="41"/>
      <c r="AA587" s="41"/>
      <c r="AB587" s="41"/>
      <c r="AC587" s="41"/>
    </row>
    <row r="588" ht="15.75" customHeight="1">
      <c r="W588" s="41"/>
      <c r="X588" s="41"/>
      <c r="Y588" s="41"/>
      <c r="Z588" s="41"/>
      <c r="AA588" s="41"/>
      <c r="AB588" s="41"/>
      <c r="AC588" s="41"/>
    </row>
    <row r="589" ht="15.75" customHeight="1">
      <c r="W589" s="41"/>
      <c r="X589" s="41"/>
      <c r="Y589" s="41"/>
      <c r="Z589" s="41"/>
      <c r="AA589" s="41"/>
      <c r="AB589" s="41"/>
      <c r="AC589" s="41"/>
    </row>
    <row r="590" ht="15.75" customHeight="1">
      <c r="W590" s="41"/>
      <c r="X590" s="41"/>
      <c r="Y590" s="41"/>
      <c r="Z590" s="41"/>
      <c r="AA590" s="41"/>
      <c r="AB590" s="41"/>
      <c r="AC590" s="41"/>
    </row>
    <row r="591" ht="15.75" customHeight="1">
      <c r="W591" s="41"/>
      <c r="X591" s="41"/>
      <c r="Y591" s="41"/>
      <c r="Z591" s="41"/>
      <c r="AA591" s="41"/>
      <c r="AB591" s="41"/>
      <c r="AC591" s="41"/>
    </row>
    <row r="592" ht="15.75" customHeight="1">
      <c r="W592" s="41"/>
      <c r="X592" s="41"/>
      <c r="Y592" s="41"/>
      <c r="Z592" s="41"/>
      <c r="AA592" s="41"/>
      <c r="AB592" s="41"/>
      <c r="AC592" s="41"/>
    </row>
    <row r="593" ht="15.75" customHeight="1">
      <c r="W593" s="41"/>
      <c r="X593" s="41"/>
      <c r="Y593" s="41"/>
      <c r="Z593" s="41"/>
      <c r="AA593" s="41"/>
      <c r="AB593" s="41"/>
      <c r="AC593" s="41"/>
    </row>
    <row r="594" ht="15.75" customHeight="1">
      <c r="W594" s="41"/>
      <c r="X594" s="41"/>
      <c r="Y594" s="41"/>
      <c r="Z594" s="41"/>
      <c r="AA594" s="41"/>
      <c r="AB594" s="41"/>
      <c r="AC594" s="41"/>
    </row>
    <row r="595" ht="15.75" customHeight="1">
      <c r="W595" s="41"/>
      <c r="X595" s="41"/>
      <c r="Y595" s="41"/>
      <c r="Z595" s="41"/>
      <c r="AA595" s="41"/>
      <c r="AB595" s="41"/>
      <c r="AC595" s="41"/>
    </row>
    <row r="596" ht="15.75" customHeight="1">
      <c r="W596" s="41"/>
      <c r="X596" s="41"/>
      <c r="Y596" s="41"/>
      <c r="Z596" s="41"/>
      <c r="AA596" s="41"/>
      <c r="AB596" s="41"/>
      <c r="AC596" s="41"/>
    </row>
    <row r="597" ht="15.75" customHeight="1">
      <c r="W597" s="41"/>
      <c r="X597" s="41"/>
      <c r="Y597" s="41"/>
      <c r="Z597" s="41"/>
      <c r="AA597" s="41"/>
      <c r="AB597" s="41"/>
      <c r="AC597" s="41"/>
    </row>
    <row r="598" ht="15.75" customHeight="1">
      <c r="W598" s="41"/>
      <c r="X598" s="41"/>
      <c r="Y598" s="41"/>
      <c r="Z598" s="41"/>
      <c r="AA598" s="41"/>
      <c r="AB598" s="41"/>
      <c r="AC598" s="41"/>
    </row>
    <row r="599" ht="15.75" customHeight="1">
      <c r="W599" s="41"/>
      <c r="X599" s="41"/>
      <c r="Y599" s="41"/>
      <c r="Z599" s="41"/>
      <c r="AA599" s="41"/>
      <c r="AB599" s="41"/>
      <c r="AC599" s="41"/>
    </row>
    <row r="600" ht="15.75" customHeight="1">
      <c r="W600" s="41"/>
      <c r="X600" s="41"/>
      <c r="Y600" s="41"/>
      <c r="Z600" s="41"/>
      <c r="AA600" s="41"/>
      <c r="AB600" s="41"/>
      <c r="AC600" s="41"/>
    </row>
    <row r="601" ht="15.75" customHeight="1">
      <c r="W601" s="41"/>
      <c r="X601" s="41"/>
      <c r="Y601" s="41"/>
      <c r="Z601" s="41"/>
      <c r="AA601" s="41"/>
      <c r="AB601" s="41"/>
      <c r="AC601" s="41"/>
    </row>
    <row r="602" ht="15.75" customHeight="1">
      <c r="W602" s="41"/>
      <c r="X602" s="41"/>
      <c r="Y602" s="41"/>
      <c r="Z602" s="41"/>
      <c r="AA602" s="41"/>
      <c r="AB602" s="41"/>
      <c r="AC602" s="41"/>
    </row>
    <row r="603" ht="15.75" customHeight="1">
      <c r="W603" s="41"/>
      <c r="X603" s="41"/>
      <c r="Y603" s="41"/>
      <c r="Z603" s="41"/>
      <c r="AA603" s="41"/>
      <c r="AB603" s="41"/>
      <c r="AC603" s="41"/>
    </row>
    <row r="604" ht="15.75" customHeight="1">
      <c r="W604" s="41"/>
      <c r="X604" s="41"/>
      <c r="Y604" s="41"/>
      <c r="Z604" s="41"/>
      <c r="AA604" s="41"/>
      <c r="AB604" s="41"/>
      <c r="AC604" s="41"/>
    </row>
    <row r="605" ht="15.75" customHeight="1">
      <c r="W605" s="41"/>
      <c r="X605" s="41"/>
      <c r="Y605" s="41"/>
      <c r="Z605" s="41"/>
      <c r="AA605" s="41"/>
      <c r="AB605" s="41"/>
      <c r="AC605" s="41"/>
    </row>
    <row r="606" ht="15.75" customHeight="1">
      <c r="W606" s="41"/>
      <c r="X606" s="41"/>
      <c r="Y606" s="41"/>
      <c r="Z606" s="41"/>
      <c r="AA606" s="41"/>
      <c r="AB606" s="41"/>
      <c r="AC606" s="41"/>
    </row>
    <row r="607" ht="15.75" customHeight="1">
      <c r="W607" s="41"/>
      <c r="X607" s="41"/>
      <c r="Y607" s="41"/>
      <c r="Z607" s="41"/>
      <c r="AA607" s="41"/>
      <c r="AB607" s="41"/>
      <c r="AC607" s="41"/>
    </row>
    <row r="608" ht="15.75" customHeight="1">
      <c r="W608" s="41"/>
      <c r="X608" s="41"/>
      <c r="Y608" s="41"/>
      <c r="Z608" s="41"/>
      <c r="AA608" s="41"/>
      <c r="AB608" s="41"/>
      <c r="AC608" s="41"/>
    </row>
    <row r="609" ht="15.75" customHeight="1">
      <c r="W609" s="41"/>
      <c r="X609" s="41"/>
      <c r="Y609" s="41"/>
      <c r="Z609" s="41"/>
      <c r="AA609" s="41"/>
      <c r="AB609" s="41"/>
      <c r="AC609" s="41"/>
    </row>
    <row r="610" ht="15.75" customHeight="1">
      <c r="W610" s="41"/>
      <c r="X610" s="41"/>
      <c r="Y610" s="41"/>
      <c r="Z610" s="41"/>
      <c r="AA610" s="41"/>
      <c r="AB610" s="41"/>
      <c r="AC610" s="41"/>
    </row>
    <row r="611" ht="15.75" customHeight="1">
      <c r="W611" s="41"/>
      <c r="X611" s="41"/>
      <c r="Y611" s="41"/>
      <c r="Z611" s="41"/>
      <c r="AA611" s="41"/>
      <c r="AB611" s="41"/>
      <c r="AC611" s="41"/>
    </row>
    <row r="612" ht="15.75" customHeight="1">
      <c r="W612" s="41"/>
      <c r="X612" s="41"/>
      <c r="Y612" s="41"/>
      <c r="Z612" s="41"/>
      <c r="AA612" s="41"/>
      <c r="AB612" s="41"/>
      <c r="AC612" s="41"/>
    </row>
    <row r="613" ht="15.75" customHeight="1">
      <c r="W613" s="41"/>
      <c r="X613" s="41"/>
      <c r="Y613" s="41"/>
      <c r="Z613" s="41"/>
      <c r="AA613" s="41"/>
      <c r="AB613" s="41"/>
      <c r="AC613" s="41"/>
    </row>
    <row r="614" ht="15.75" customHeight="1">
      <c r="W614" s="41"/>
      <c r="X614" s="41"/>
      <c r="Y614" s="41"/>
      <c r="Z614" s="41"/>
      <c r="AA614" s="41"/>
      <c r="AB614" s="41"/>
      <c r="AC614" s="41"/>
    </row>
    <row r="615" ht="15.75" customHeight="1">
      <c r="W615" s="41"/>
      <c r="X615" s="41"/>
      <c r="Y615" s="41"/>
      <c r="Z615" s="41"/>
      <c r="AA615" s="41"/>
      <c r="AB615" s="41"/>
      <c r="AC615" s="41"/>
    </row>
    <row r="616" ht="15.75" customHeight="1">
      <c r="W616" s="41"/>
      <c r="X616" s="41"/>
      <c r="Y616" s="41"/>
      <c r="Z616" s="41"/>
      <c r="AA616" s="41"/>
      <c r="AB616" s="41"/>
      <c r="AC616" s="41"/>
    </row>
    <row r="617" ht="15.75" customHeight="1">
      <c r="W617" s="41"/>
      <c r="X617" s="41"/>
      <c r="Y617" s="41"/>
      <c r="Z617" s="41"/>
      <c r="AA617" s="41"/>
      <c r="AB617" s="41"/>
      <c r="AC617" s="41"/>
    </row>
    <row r="618" ht="15.75" customHeight="1">
      <c r="W618" s="41"/>
      <c r="X618" s="41"/>
      <c r="Y618" s="41"/>
      <c r="Z618" s="41"/>
      <c r="AA618" s="41"/>
      <c r="AB618" s="41"/>
      <c r="AC618" s="41"/>
    </row>
    <row r="619" ht="15.75" customHeight="1">
      <c r="W619" s="41"/>
      <c r="X619" s="41"/>
      <c r="Y619" s="41"/>
      <c r="Z619" s="41"/>
      <c r="AA619" s="41"/>
      <c r="AB619" s="41"/>
      <c r="AC619" s="41"/>
    </row>
    <row r="620" ht="15.75" customHeight="1">
      <c r="W620" s="41"/>
      <c r="X620" s="41"/>
      <c r="Y620" s="41"/>
      <c r="Z620" s="41"/>
      <c r="AA620" s="41"/>
      <c r="AB620" s="41"/>
      <c r="AC620" s="41"/>
    </row>
    <row r="621" ht="15.75" customHeight="1">
      <c r="W621" s="41"/>
      <c r="X621" s="41"/>
      <c r="Y621" s="41"/>
      <c r="Z621" s="41"/>
      <c r="AA621" s="41"/>
      <c r="AB621" s="41"/>
      <c r="AC621" s="41"/>
    </row>
    <row r="622" ht="15.75" customHeight="1">
      <c r="W622" s="41"/>
      <c r="X622" s="41"/>
      <c r="Y622" s="41"/>
      <c r="Z622" s="41"/>
      <c r="AA622" s="41"/>
      <c r="AB622" s="41"/>
      <c r="AC622" s="41"/>
    </row>
    <row r="623" ht="15.75" customHeight="1">
      <c r="W623" s="41"/>
      <c r="X623" s="41"/>
      <c r="Y623" s="41"/>
      <c r="Z623" s="41"/>
      <c r="AA623" s="41"/>
      <c r="AB623" s="41"/>
      <c r="AC623" s="41"/>
    </row>
    <row r="624" ht="15.75" customHeight="1">
      <c r="W624" s="41"/>
      <c r="X624" s="41"/>
      <c r="Y624" s="41"/>
      <c r="Z624" s="41"/>
      <c r="AA624" s="41"/>
      <c r="AB624" s="41"/>
      <c r="AC624" s="41"/>
    </row>
    <row r="625" ht="15.75" customHeight="1">
      <c r="W625" s="41"/>
      <c r="X625" s="41"/>
      <c r="Y625" s="41"/>
      <c r="Z625" s="41"/>
      <c r="AA625" s="41"/>
      <c r="AB625" s="41"/>
      <c r="AC625" s="41"/>
    </row>
    <row r="626" ht="15.75" customHeight="1">
      <c r="W626" s="41"/>
      <c r="X626" s="41"/>
      <c r="Y626" s="41"/>
      <c r="Z626" s="41"/>
      <c r="AA626" s="41"/>
      <c r="AB626" s="41"/>
      <c r="AC626" s="41"/>
    </row>
    <row r="627" ht="15.75" customHeight="1">
      <c r="W627" s="41"/>
      <c r="X627" s="41"/>
      <c r="Y627" s="41"/>
      <c r="Z627" s="41"/>
      <c r="AA627" s="41"/>
      <c r="AB627" s="41"/>
      <c r="AC627" s="41"/>
    </row>
    <row r="628" ht="15.75" customHeight="1">
      <c r="W628" s="41"/>
      <c r="X628" s="41"/>
      <c r="Y628" s="41"/>
      <c r="Z628" s="41"/>
      <c r="AA628" s="41"/>
      <c r="AB628" s="41"/>
      <c r="AC628" s="41"/>
    </row>
    <row r="629" ht="15.75" customHeight="1">
      <c r="W629" s="41"/>
      <c r="X629" s="41"/>
      <c r="Y629" s="41"/>
      <c r="Z629" s="41"/>
      <c r="AA629" s="41"/>
      <c r="AB629" s="41"/>
      <c r="AC629" s="41"/>
    </row>
    <row r="630" ht="15.75" customHeight="1">
      <c r="W630" s="41"/>
      <c r="X630" s="41"/>
      <c r="Y630" s="41"/>
      <c r="Z630" s="41"/>
      <c r="AA630" s="41"/>
      <c r="AB630" s="41"/>
      <c r="AC630" s="41"/>
    </row>
    <row r="631" ht="15.75" customHeight="1">
      <c r="W631" s="41"/>
      <c r="X631" s="41"/>
      <c r="Y631" s="41"/>
      <c r="Z631" s="41"/>
      <c r="AA631" s="41"/>
      <c r="AB631" s="41"/>
      <c r="AC631" s="41"/>
    </row>
    <row r="632" ht="15.75" customHeight="1">
      <c r="W632" s="41"/>
      <c r="X632" s="41"/>
      <c r="Y632" s="41"/>
      <c r="Z632" s="41"/>
      <c r="AA632" s="41"/>
      <c r="AB632" s="41"/>
      <c r="AC632" s="41"/>
    </row>
    <row r="633" ht="15.75" customHeight="1">
      <c r="W633" s="41"/>
      <c r="X633" s="41"/>
      <c r="Y633" s="41"/>
      <c r="Z633" s="41"/>
      <c r="AA633" s="41"/>
      <c r="AB633" s="41"/>
      <c r="AC633" s="41"/>
    </row>
    <row r="634" ht="15.75" customHeight="1">
      <c r="W634" s="41"/>
      <c r="X634" s="41"/>
      <c r="Y634" s="41"/>
      <c r="Z634" s="41"/>
      <c r="AA634" s="41"/>
      <c r="AB634" s="41"/>
      <c r="AC634" s="41"/>
    </row>
    <row r="635" ht="15.75" customHeight="1">
      <c r="W635" s="41"/>
      <c r="X635" s="41"/>
      <c r="Y635" s="41"/>
      <c r="Z635" s="41"/>
      <c r="AA635" s="41"/>
      <c r="AB635" s="41"/>
      <c r="AC635" s="41"/>
    </row>
    <row r="636" ht="15.75" customHeight="1">
      <c r="W636" s="41"/>
      <c r="X636" s="41"/>
      <c r="Y636" s="41"/>
      <c r="Z636" s="41"/>
      <c r="AA636" s="41"/>
      <c r="AB636" s="41"/>
      <c r="AC636" s="41"/>
    </row>
    <row r="637" ht="15.75" customHeight="1">
      <c r="W637" s="41"/>
      <c r="X637" s="41"/>
      <c r="Y637" s="41"/>
      <c r="Z637" s="41"/>
      <c r="AA637" s="41"/>
      <c r="AB637" s="41"/>
      <c r="AC637" s="41"/>
    </row>
    <row r="638" ht="15.75" customHeight="1">
      <c r="W638" s="41"/>
      <c r="X638" s="41"/>
      <c r="Y638" s="41"/>
      <c r="Z638" s="41"/>
      <c r="AA638" s="41"/>
      <c r="AB638" s="41"/>
      <c r="AC638" s="41"/>
    </row>
    <row r="639" ht="15.75" customHeight="1">
      <c r="W639" s="41"/>
      <c r="X639" s="41"/>
      <c r="Y639" s="41"/>
      <c r="Z639" s="41"/>
      <c r="AA639" s="41"/>
      <c r="AB639" s="41"/>
      <c r="AC639" s="41"/>
    </row>
    <row r="640" ht="15.75" customHeight="1">
      <c r="W640" s="41"/>
      <c r="X640" s="41"/>
      <c r="Y640" s="41"/>
      <c r="Z640" s="41"/>
      <c r="AA640" s="41"/>
      <c r="AB640" s="41"/>
      <c r="AC640" s="41"/>
    </row>
    <row r="641" ht="15.75" customHeight="1">
      <c r="W641" s="41"/>
      <c r="X641" s="41"/>
      <c r="Y641" s="41"/>
      <c r="Z641" s="41"/>
      <c r="AA641" s="41"/>
      <c r="AB641" s="41"/>
      <c r="AC641" s="41"/>
    </row>
    <row r="642" ht="15.75" customHeight="1">
      <c r="W642" s="41"/>
      <c r="X642" s="41"/>
      <c r="Y642" s="41"/>
      <c r="Z642" s="41"/>
      <c r="AA642" s="41"/>
      <c r="AB642" s="41"/>
      <c r="AC642" s="41"/>
    </row>
    <row r="643" ht="15.75" customHeight="1">
      <c r="W643" s="41"/>
      <c r="X643" s="41"/>
      <c r="Y643" s="41"/>
      <c r="Z643" s="41"/>
      <c r="AA643" s="41"/>
      <c r="AB643" s="41"/>
      <c r="AC643" s="41"/>
    </row>
    <row r="644" ht="15.75" customHeight="1">
      <c r="W644" s="41"/>
      <c r="X644" s="41"/>
      <c r="Y644" s="41"/>
      <c r="Z644" s="41"/>
      <c r="AA644" s="41"/>
      <c r="AB644" s="41"/>
      <c r="AC644" s="41"/>
    </row>
    <row r="645" ht="15.75" customHeight="1">
      <c r="W645" s="41"/>
      <c r="X645" s="41"/>
      <c r="Y645" s="41"/>
      <c r="Z645" s="41"/>
      <c r="AA645" s="41"/>
      <c r="AB645" s="41"/>
      <c r="AC645" s="41"/>
    </row>
    <row r="646" ht="15.75" customHeight="1">
      <c r="W646" s="41"/>
      <c r="X646" s="41"/>
      <c r="Y646" s="41"/>
      <c r="Z646" s="41"/>
      <c r="AA646" s="41"/>
      <c r="AB646" s="41"/>
      <c r="AC646" s="41"/>
    </row>
    <row r="647" ht="15.75" customHeight="1">
      <c r="W647" s="41"/>
      <c r="X647" s="41"/>
      <c r="Y647" s="41"/>
      <c r="Z647" s="41"/>
      <c r="AA647" s="41"/>
      <c r="AB647" s="41"/>
      <c r="AC647" s="41"/>
    </row>
    <row r="648" ht="15.75" customHeight="1">
      <c r="W648" s="41"/>
      <c r="X648" s="41"/>
      <c r="Y648" s="41"/>
      <c r="Z648" s="41"/>
      <c r="AA648" s="41"/>
      <c r="AB648" s="41"/>
      <c r="AC648" s="41"/>
    </row>
    <row r="649" ht="15.75" customHeight="1">
      <c r="W649" s="41"/>
      <c r="X649" s="41"/>
      <c r="Y649" s="41"/>
      <c r="Z649" s="41"/>
      <c r="AA649" s="41"/>
      <c r="AB649" s="41"/>
      <c r="AC649" s="41"/>
    </row>
    <row r="650" ht="15.75" customHeight="1">
      <c r="W650" s="41"/>
      <c r="X650" s="41"/>
      <c r="Y650" s="41"/>
      <c r="Z650" s="41"/>
      <c r="AA650" s="41"/>
      <c r="AB650" s="41"/>
      <c r="AC650" s="41"/>
    </row>
    <row r="651" ht="15.75" customHeight="1">
      <c r="W651" s="41"/>
      <c r="X651" s="41"/>
      <c r="Y651" s="41"/>
      <c r="Z651" s="41"/>
      <c r="AA651" s="41"/>
      <c r="AB651" s="41"/>
      <c r="AC651" s="41"/>
    </row>
    <row r="652" ht="15.75" customHeight="1">
      <c r="W652" s="41"/>
      <c r="X652" s="41"/>
      <c r="Y652" s="41"/>
      <c r="Z652" s="41"/>
      <c r="AA652" s="41"/>
      <c r="AB652" s="41"/>
      <c r="AC652" s="41"/>
    </row>
    <row r="653" ht="15.75" customHeight="1">
      <c r="W653" s="41"/>
      <c r="X653" s="41"/>
      <c r="Y653" s="41"/>
      <c r="Z653" s="41"/>
      <c r="AA653" s="41"/>
      <c r="AB653" s="41"/>
      <c r="AC653" s="41"/>
    </row>
    <row r="654" ht="15.75" customHeight="1">
      <c r="W654" s="41"/>
      <c r="X654" s="41"/>
      <c r="Y654" s="41"/>
      <c r="Z654" s="41"/>
      <c r="AA654" s="41"/>
      <c r="AB654" s="41"/>
      <c r="AC654" s="41"/>
    </row>
    <row r="655" ht="15.75" customHeight="1">
      <c r="W655" s="41"/>
      <c r="X655" s="41"/>
      <c r="Y655" s="41"/>
      <c r="Z655" s="41"/>
      <c r="AA655" s="41"/>
      <c r="AB655" s="41"/>
      <c r="AC655" s="41"/>
    </row>
    <row r="656" ht="15.75" customHeight="1">
      <c r="W656" s="41"/>
      <c r="X656" s="41"/>
      <c r="Y656" s="41"/>
      <c r="Z656" s="41"/>
      <c r="AA656" s="41"/>
      <c r="AB656" s="41"/>
      <c r="AC656" s="41"/>
    </row>
    <row r="657" ht="15.75" customHeight="1">
      <c r="W657" s="41"/>
      <c r="X657" s="41"/>
      <c r="Y657" s="41"/>
      <c r="Z657" s="41"/>
      <c r="AA657" s="41"/>
      <c r="AB657" s="41"/>
      <c r="AC657" s="41"/>
    </row>
    <row r="658" ht="15.75" customHeight="1">
      <c r="W658" s="41"/>
      <c r="X658" s="41"/>
      <c r="Y658" s="41"/>
      <c r="Z658" s="41"/>
      <c r="AA658" s="41"/>
      <c r="AB658" s="41"/>
      <c r="AC658" s="41"/>
    </row>
    <row r="659" ht="15.75" customHeight="1">
      <c r="W659" s="41"/>
      <c r="X659" s="41"/>
      <c r="Y659" s="41"/>
      <c r="Z659" s="41"/>
      <c r="AA659" s="41"/>
      <c r="AB659" s="41"/>
      <c r="AC659" s="41"/>
    </row>
    <row r="660" ht="15.75" customHeight="1">
      <c r="W660" s="41"/>
      <c r="X660" s="41"/>
      <c r="Y660" s="41"/>
      <c r="Z660" s="41"/>
      <c r="AA660" s="41"/>
      <c r="AB660" s="41"/>
      <c r="AC660" s="41"/>
    </row>
    <row r="661" ht="15.75" customHeight="1">
      <c r="W661" s="41"/>
      <c r="X661" s="41"/>
      <c r="Y661" s="41"/>
      <c r="Z661" s="41"/>
      <c r="AA661" s="41"/>
      <c r="AB661" s="41"/>
      <c r="AC661" s="41"/>
    </row>
    <row r="662" ht="15.75" customHeight="1">
      <c r="W662" s="41"/>
      <c r="X662" s="41"/>
      <c r="Y662" s="41"/>
      <c r="Z662" s="41"/>
      <c r="AA662" s="41"/>
      <c r="AB662" s="41"/>
      <c r="AC662" s="41"/>
    </row>
    <row r="663" ht="15.75" customHeight="1">
      <c r="W663" s="41"/>
      <c r="X663" s="41"/>
      <c r="Y663" s="41"/>
      <c r="Z663" s="41"/>
      <c r="AA663" s="41"/>
      <c r="AB663" s="41"/>
      <c r="AC663" s="41"/>
    </row>
    <row r="664" ht="15.75" customHeight="1">
      <c r="W664" s="41"/>
      <c r="X664" s="41"/>
      <c r="Y664" s="41"/>
      <c r="Z664" s="41"/>
      <c r="AA664" s="41"/>
      <c r="AB664" s="41"/>
      <c r="AC664" s="41"/>
    </row>
    <row r="665" ht="15.75" customHeight="1">
      <c r="W665" s="41"/>
      <c r="X665" s="41"/>
      <c r="Y665" s="41"/>
      <c r="Z665" s="41"/>
      <c r="AA665" s="41"/>
      <c r="AB665" s="41"/>
      <c r="AC665" s="41"/>
    </row>
    <row r="666" ht="15.75" customHeight="1">
      <c r="W666" s="41"/>
      <c r="X666" s="41"/>
      <c r="Y666" s="41"/>
      <c r="Z666" s="41"/>
      <c r="AA666" s="41"/>
      <c r="AB666" s="41"/>
      <c r="AC666" s="41"/>
    </row>
    <row r="667" ht="15.75" customHeight="1">
      <c r="W667" s="41"/>
      <c r="X667" s="41"/>
      <c r="Y667" s="41"/>
      <c r="Z667" s="41"/>
      <c r="AA667" s="41"/>
      <c r="AB667" s="41"/>
      <c r="AC667" s="41"/>
    </row>
    <row r="668" ht="15.75" customHeight="1">
      <c r="W668" s="41"/>
      <c r="X668" s="41"/>
      <c r="Y668" s="41"/>
      <c r="Z668" s="41"/>
      <c r="AA668" s="41"/>
      <c r="AB668" s="41"/>
      <c r="AC668" s="41"/>
    </row>
    <row r="669" ht="15.75" customHeight="1">
      <c r="W669" s="41"/>
      <c r="X669" s="41"/>
      <c r="Y669" s="41"/>
      <c r="Z669" s="41"/>
      <c r="AA669" s="41"/>
      <c r="AB669" s="41"/>
      <c r="AC669" s="41"/>
    </row>
    <row r="670" ht="15.75" customHeight="1">
      <c r="W670" s="41"/>
      <c r="X670" s="41"/>
      <c r="Y670" s="41"/>
      <c r="Z670" s="41"/>
      <c r="AA670" s="41"/>
      <c r="AB670" s="41"/>
      <c r="AC670" s="41"/>
    </row>
    <row r="671" ht="15.75" customHeight="1">
      <c r="W671" s="41"/>
      <c r="X671" s="41"/>
      <c r="Y671" s="41"/>
      <c r="Z671" s="41"/>
      <c r="AA671" s="41"/>
      <c r="AB671" s="41"/>
      <c r="AC671" s="41"/>
    </row>
    <row r="672" ht="15.75" customHeight="1">
      <c r="W672" s="41"/>
      <c r="X672" s="41"/>
      <c r="Y672" s="41"/>
      <c r="Z672" s="41"/>
      <c r="AA672" s="41"/>
      <c r="AB672" s="41"/>
      <c r="AC672" s="41"/>
    </row>
    <row r="673" ht="15.75" customHeight="1">
      <c r="W673" s="41"/>
      <c r="X673" s="41"/>
      <c r="Y673" s="41"/>
      <c r="Z673" s="41"/>
      <c r="AA673" s="41"/>
      <c r="AB673" s="41"/>
      <c r="AC673" s="41"/>
    </row>
    <row r="674" ht="15.75" customHeight="1">
      <c r="W674" s="41"/>
      <c r="X674" s="41"/>
      <c r="Y674" s="41"/>
      <c r="Z674" s="41"/>
      <c r="AA674" s="41"/>
      <c r="AB674" s="41"/>
      <c r="AC674" s="41"/>
    </row>
    <row r="675" ht="15.75" customHeight="1">
      <c r="W675" s="41"/>
      <c r="X675" s="41"/>
      <c r="Y675" s="41"/>
      <c r="Z675" s="41"/>
      <c r="AA675" s="41"/>
      <c r="AB675" s="41"/>
      <c r="AC675" s="41"/>
    </row>
    <row r="676" ht="15.75" customHeight="1">
      <c r="W676" s="41"/>
      <c r="X676" s="41"/>
      <c r="Y676" s="41"/>
      <c r="Z676" s="41"/>
      <c r="AA676" s="41"/>
      <c r="AB676" s="41"/>
      <c r="AC676" s="41"/>
    </row>
    <row r="677" ht="15.75" customHeight="1">
      <c r="W677" s="41"/>
      <c r="X677" s="41"/>
      <c r="Y677" s="41"/>
      <c r="Z677" s="41"/>
      <c r="AA677" s="41"/>
      <c r="AB677" s="41"/>
      <c r="AC677" s="41"/>
    </row>
    <row r="678" ht="15.75" customHeight="1">
      <c r="W678" s="41"/>
      <c r="X678" s="41"/>
      <c r="Y678" s="41"/>
      <c r="Z678" s="41"/>
      <c r="AA678" s="41"/>
      <c r="AB678" s="41"/>
      <c r="AC678" s="41"/>
    </row>
    <row r="679" ht="15.75" customHeight="1">
      <c r="W679" s="41"/>
      <c r="X679" s="41"/>
      <c r="Y679" s="41"/>
      <c r="Z679" s="41"/>
      <c r="AA679" s="41"/>
      <c r="AB679" s="41"/>
      <c r="AC679" s="41"/>
    </row>
    <row r="680" ht="15.75" customHeight="1">
      <c r="W680" s="41"/>
      <c r="X680" s="41"/>
      <c r="Y680" s="41"/>
      <c r="Z680" s="41"/>
      <c r="AA680" s="41"/>
      <c r="AB680" s="41"/>
      <c r="AC680" s="41"/>
    </row>
    <row r="681" ht="15.75" customHeight="1">
      <c r="W681" s="41"/>
      <c r="X681" s="41"/>
      <c r="Y681" s="41"/>
      <c r="Z681" s="41"/>
      <c r="AA681" s="41"/>
      <c r="AB681" s="41"/>
      <c r="AC681" s="41"/>
    </row>
    <row r="682" ht="15.75" customHeight="1">
      <c r="W682" s="41"/>
      <c r="X682" s="41"/>
      <c r="Y682" s="41"/>
      <c r="Z682" s="41"/>
      <c r="AA682" s="41"/>
      <c r="AB682" s="41"/>
      <c r="AC682" s="41"/>
    </row>
    <row r="683" ht="15.75" customHeight="1">
      <c r="W683" s="41"/>
      <c r="X683" s="41"/>
      <c r="Y683" s="41"/>
      <c r="Z683" s="41"/>
      <c r="AA683" s="41"/>
      <c r="AB683" s="41"/>
      <c r="AC683" s="41"/>
    </row>
    <row r="684" ht="15.75" customHeight="1">
      <c r="W684" s="41"/>
      <c r="X684" s="41"/>
      <c r="Y684" s="41"/>
      <c r="Z684" s="41"/>
      <c r="AA684" s="41"/>
      <c r="AB684" s="41"/>
      <c r="AC684" s="41"/>
    </row>
    <row r="685" ht="15.75" customHeight="1">
      <c r="W685" s="41"/>
      <c r="X685" s="41"/>
      <c r="Y685" s="41"/>
      <c r="Z685" s="41"/>
      <c r="AA685" s="41"/>
      <c r="AB685" s="41"/>
      <c r="AC685" s="41"/>
    </row>
    <row r="686" ht="15.75" customHeight="1">
      <c r="W686" s="41"/>
      <c r="X686" s="41"/>
      <c r="Y686" s="41"/>
      <c r="Z686" s="41"/>
      <c r="AA686" s="41"/>
      <c r="AB686" s="41"/>
      <c r="AC686" s="41"/>
    </row>
    <row r="687" ht="15.75" customHeight="1">
      <c r="W687" s="41"/>
      <c r="X687" s="41"/>
      <c r="Y687" s="41"/>
      <c r="Z687" s="41"/>
      <c r="AA687" s="41"/>
      <c r="AB687" s="41"/>
      <c r="AC687" s="41"/>
    </row>
    <row r="688" ht="15.75" customHeight="1">
      <c r="W688" s="41"/>
      <c r="X688" s="41"/>
      <c r="Y688" s="41"/>
      <c r="Z688" s="41"/>
      <c r="AA688" s="41"/>
      <c r="AB688" s="41"/>
      <c r="AC688" s="41"/>
    </row>
    <row r="689" ht="15.75" customHeight="1">
      <c r="W689" s="41"/>
      <c r="X689" s="41"/>
      <c r="Y689" s="41"/>
      <c r="Z689" s="41"/>
      <c r="AA689" s="41"/>
      <c r="AB689" s="41"/>
      <c r="AC689" s="41"/>
    </row>
    <row r="690" ht="15.75" customHeight="1">
      <c r="W690" s="41"/>
      <c r="X690" s="41"/>
      <c r="Y690" s="41"/>
      <c r="Z690" s="41"/>
      <c r="AA690" s="41"/>
      <c r="AB690" s="41"/>
      <c r="AC690" s="41"/>
    </row>
    <row r="691" ht="15.75" customHeight="1">
      <c r="W691" s="41"/>
      <c r="X691" s="41"/>
      <c r="Y691" s="41"/>
      <c r="Z691" s="41"/>
      <c r="AA691" s="41"/>
      <c r="AB691" s="41"/>
      <c r="AC691" s="41"/>
    </row>
    <row r="692" ht="15.75" customHeight="1">
      <c r="W692" s="41"/>
      <c r="X692" s="41"/>
      <c r="Y692" s="41"/>
      <c r="Z692" s="41"/>
      <c r="AA692" s="41"/>
      <c r="AB692" s="41"/>
      <c r="AC692" s="41"/>
    </row>
    <row r="693" ht="15.75" customHeight="1">
      <c r="W693" s="41"/>
      <c r="X693" s="41"/>
      <c r="Y693" s="41"/>
      <c r="Z693" s="41"/>
      <c r="AA693" s="41"/>
      <c r="AB693" s="41"/>
      <c r="AC693" s="41"/>
    </row>
    <row r="694" ht="15.75" customHeight="1">
      <c r="W694" s="41"/>
      <c r="X694" s="41"/>
      <c r="Y694" s="41"/>
      <c r="Z694" s="41"/>
      <c r="AA694" s="41"/>
      <c r="AB694" s="41"/>
      <c r="AC694" s="41"/>
    </row>
    <row r="695" ht="15.75" customHeight="1">
      <c r="W695" s="41"/>
      <c r="X695" s="41"/>
      <c r="Y695" s="41"/>
      <c r="Z695" s="41"/>
      <c r="AA695" s="41"/>
      <c r="AB695" s="41"/>
      <c r="AC695" s="41"/>
    </row>
    <row r="696" ht="15.75" customHeight="1">
      <c r="W696" s="41"/>
      <c r="X696" s="41"/>
      <c r="Y696" s="41"/>
      <c r="Z696" s="41"/>
      <c r="AA696" s="41"/>
      <c r="AB696" s="41"/>
      <c r="AC696" s="41"/>
    </row>
    <row r="697" ht="15.75" customHeight="1">
      <c r="W697" s="41"/>
      <c r="X697" s="41"/>
      <c r="Y697" s="41"/>
      <c r="Z697" s="41"/>
      <c r="AA697" s="41"/>
      <c r="AB697" s="41"/>
      <c r="AC697" s="41"/>
    </row>
    <row r="698" ht="15.75" customHeight="1">
      <c r="W698" s="41"/>
      <c r="X698" s="41"/>
      <c r="Y698" s="41"/>
      <c r="Z698" s="41"/>
      <c r="AA698" s="41"/>
      <c r="AB698" s="41"/>
      <c r="AC698" s="41"/>
    </row>
    <row r="699" ht="15.75" customHeight="1">
      <c r="W699" s="41"/>
      <c r="X699" s="41"/>
      <c r="Y699" s="41"/>
      <c r="Z699" s="41"/>
      <c r="AA699" s="41"/>
      <c r="AB699" s="41"/>
      <c r="AC699" s="41"/>
    </row>
    <row r="700" ht="15.75" customHeight="1">
      <c r="W700" s="41"/>
      <c r="X700" s="41"/>
      <c r="Y700" s="41"/>
      <c r="Z700" s="41"/>
      <c r="AA700" s="41"/>
      <c r="AB700" s="41"/>
      <c r="AC700" s="41"/>
    </row>
    <row r="701" ht="15.75" customHeight="1">
      <c r="W701" s="41"/>
      <c r="X701" s="41"/>
      <c r="Y701" s="41"/>
      <c r="Z701" s="41"/>
      <c r="AA701" s="41"/>
      <c r="AB701" s="41"/>
      <c r="AC701" s="41"/>
    </row>
    <row r="702" ht="15.75" customHeight="1">
      <c r="W702" s="41"/>
      <c r="X702" s="41"/>
      <c r="Y702" s="41"/>
      <c r="Z702" s="41"/>
      <c r="AA702" s="41"/>
      <c r="AB702" s="41"/>
      <c r="AC702" s="41"/>
    </row>
    <row r="703" ht="15.75" customHeight="1">
      <c r="W703" s="41"/>
      <c r="X703" s="41"/>
      <c r="Y703" s="41"/>
      <c r="Z703" s="41"/>
      <c r="AA703" s="41"/>
      <c r="AB703" s="41"/>
      <c r="AC703" s="41"/>
    </row>
    <row r="704" ht="15.75" customHeight="1">
      <c r="W704" s="41"/>
      <c r="X704" s="41"/>
      <c r="Y704" s="41"/>
      <c r="Z704" s="41"/>
      <c r="AA704" s="41"/>
      <c r="AB704" s="41"/>
      <c r="AC704" s="41"/>
    </row>
    <row r="705" ht="15.75" customHeight="1">
      <c r="W705" s="41"/>
      <c r="X705" s="41"/>
      <c r="Y705" s="41"/>
      <c r="Z705" s="41"/>
      <c r="AA705" s="41"/>
      <c r="AB705" s="41"/>
      <c r="AC705" s="41"/>
    </row>
    <row r="706" ht="15.75" customHeight="1">
      <c r="W706" s="41"/>
      <c r="X706" s="41"/>
      <c r="Y706" s="41"/>
      <c r="Z706" s="41"/>
      <c r="AA706" s="41"/>
      <c r="AB706" s="41"/>
      <c r="AC706" s="41"/>
    </row>
    <row r="707" ht="15.75" customHeight="1">
      <c r="W707" s="41"/>
      <c r="X707" s="41"/>
      <c r="Y707" s="41"/>
      <c r="Z707" s="41"/>
      <c r="AA707" s="41"/>
      <c r="AB707" s="41"/>
      <c r="AC707" s="41"/>
    </row>
    <row r="708" ht="15.75" customHeight="1">
      <c r="W708" s="41"/>
      <c r="X708" s="41"/>
      <c r="Y708" s="41"/>
      <c r="Z708" s="41"/>
      <c r="AA708" s="41"/>
      <c r="AB708" s="41"/>
      <c r="AC708" s="41"/>
    </row>
    <row r="709" ht="15.75" customHeight="1">
      <c r="W709" s="41"/>
      <c r="X709" s="41"/>
      <c r="Y709" s="41"/>
      <c r="Z709" s="41"/>
      <c r="AA709" s="41"/>
      <c r="AB709" s="41"/>
      <c r="AC709" s="41"/>
    </row>
    <row r="710" ht="15.75" customHeight="1">
      <c r="W710" s="41"/>
      <c r="X710" s="41"/>
      <c r="Y710" s="41"/>
      <c r="Z710" s="41"/>
      <c r="AA710" s="41"/>
      <c r="AB710" s="41"/>
      <c r="AC710" s="41"/>
    </row>
    <row r="711" ht="15.75" customHeight="1">
      <c r="W711" s="41"/>
      <c r="X711" s="41"/>
      <c r="Y711" s="41"/>
      <c r="Z711" s="41"/>
      <c r="AA711" s="41"/>
      <c r="AB711" s="41"/>
      <c r="AC711" s="41"/>
    </row>
    <row r="712" ht="15.75" customHeight="1">
      <c r="W712" s="41"/>
      <c r="X712" s="41"/>
      <c r="Y712" s="41"/>
      <c r="Z712" s="41"/>
      <c r="AA712" s="41"/>
      <c r="AB712" s="41"/>
      <c r="AC712" s="41"/>
    </row>
    <row r="713" ht="15.75" customHeight="1">
      <c r="W713" s="41"/>
      <c r="X713" s="41"/>
      <c r="Y713" s="41"/>
      <c r="Z713" s="41"/>
      <c r="AA713" s="41"/>
      <c r="AB713" s="41"/>
      <c r="AC713" s="41"/>
    </row>
    <row r="714" ht="15.75" customHeight="1">
      <c r="W714" s="41"/>
      <c r="X714" s="41"/>
      <c r="Y714" s="41"/>
      <c r="Z714" s="41"/>
      <c r="AA714" s="41"/>
      <c r="AB714" s="41"/>
      <c r="AC714" s="41"/>
    </row>
    <row r="715" ht="15.75" customHeight="1">
      <c r="W715" s="41"/>
      <c r="X715" s="41"/>
      <c r="Y715" s="41"/>
      <c r="Z715" s="41"/>
      <c r="AA715" s="41"/>
      <c r="AB715" s="41"/>
      <c r="AC715" s="41"/>
    </row>
    <row r="716" ht="15.75" customHeight="1">
      <c r="W716" s="41"/>
      <c r="X716" s="41"/>
      <c r="Y716" s="41"/>
      <c r="Z716" s="41"/>
      <c r="AA716" s="41"/>
      <c r="AB716" s="41"/>
      <c r="AC716" s="41"/>
    </row>
    <row r="717" ht="15.75" customHeight="1">
      <c r="W717" s="41"/>
      <c r="X717" s="41"/>
      <c r="Y717" s="41"/>
      <c r="Z717" s="41"/>
      <c r="AA717" s="41"/>
      <c r="AB717" s="41"/>
      <c r="AC717" s="41"/>
    </row>
    <row r="718" ht="15.75" customHeight="1">
      <c r="W718" s="41"/>
      <c r="X718" s="41"/>
      <c r="Y718" s="41"/>
      <c r="Z718" s="41"/>
      <c r="AA718" s="41"/>
      <c r="AB718" s="41"/>
      <c r="AC718" s="41"/>
    </row>
    <row r="719" ht="15.75" customHeight="1">
      <c r="W719" s="41"/>
      <c r="X719" s="41"/>
      <c r="Y719" s="41"/>
      <c r="Z719" s="41"/>
      <c r="AA719" s="41"/>
      <c r="AB719" s="41"/>
      <c r="AC719" s="41"/>
    </row>
    <row r="720" ht="15.75" customHeight="1">
      <c r="W720" s="41"/>
      <c r="X720" s="41"/>
      <c r="Y720" s="41"/>
      <c r="Z720" s="41"/>
      <c r="AA720" s="41"/>
      <c r="AB720" s="41"/>
      <c r="AC720" s="41"/>
    </row>
    <row r="721" ht="15.75" customHeight="1">
      <c r="W721" s="41"/>
      <c r="X721" s="41"/>
      <c r="Y721" s="41"/>
      <c r="Z721" s="41"/>
      <c r="AA721" s="41"/>
      <c r="AB721" s="41"/>
      <c r="AC721" s="41"/>
    </row>
    <row r="722" ht="15.75" customHeight="1">
      <c r="W722" s="41"/>
      <c r="X722" s="41"/>
      <c r="Y722" s="41"/>
      <c r="Z722" s="41"/>
      <c r="AA722" s="41"/>
      <c r="AB722" s="41"/>
      <c r="AC722" s="41"/>
    </row>
    <row r="723" ht="15.75" customHeight="1">
      <c r="W723" s="41"/>
      <c r="X723" s="41"/>
      <c r="Y723" s="41"/>
      <c r="Z723" s="41"/>
      <c r="AA723" s="41"/>
      <c r="AB723" s="41"/>
      <c r="AC723" s="41"/>
    </row>
    <row r="724" ht="15.75" customHeight="1">
      <c r="W724" s="41"/>
      <c r="X724" s="41"/>
      <c r="Y724" s="41"/>
      <c r="Z724" s="41"/>
      <c r="AA724" s="41"/>
      <c r="AB724" s="41"/>
      <c r="AC724" s="41"/>
    </row>
    <row r="725" ht="15.75" customHeight="1">
      <c r="W725" s="41"/>
      <c r="X725" s="41"/>
      <c r="Y725" s="41"/>
      <c r="Z725" s="41"/>
      <c r="AA725" s="41"/>
      <c r="AB725" s="41"/>
      <c r="AC725" s="41"/>
    </row>
    <row r="726" ht="15.75" customHeight="1">
      <c r="W726" s="41"/>
      <c r="X726" s="41"/>
      <c r="Y726" s="41"/>
      <c r="Z726" s="41"/>
      <c r="AA726" s="41"/>
      <c r="AB726" s="41"/>
      <c r="AC726" s="41"/>
    </row>
    <row r="727" ht="15.75" customHeight="1">
      <c r="W727" s="41"/>
      <c r="X727" s="41"/>
      <c r="Y727" s="41"/>
      <c r="Z727" s="41"/>
      <c r="AA727" s="41"/>
      <c r="AB727" s="41"/>
      <c r="AC727" s="41"/>
    </row>
    <row r="728" ht="15.75" customHeight="1">
      <c r="W728" s="41"/>
      <c r="X728" s="41"/>
      <c r="Y728" s="41"/>
      <c r="Z728" s="41"/>
      <c r="AA728" s="41"/>
      <c r="AB728" s="41"/>
      <c r="AC728" s="41"/>
    </row>
    <row r="729" ht="15.75" customHeight="1">
      <c r="W729" s="41"/>
      <c r="X729" s="41"/>
      <c r="Y729" s="41"/>
      <c r="Z729" s="41"/>
      <c r="AA729" s="41"/>
      <c r="AB729" s="41"/>
      <c r="AC729" s="41"/>
    </row>
    <row r="730" ht="15.75" customHeight="1">
      <c r="W730" s="41"/>
      <c r="X730" s="41"/>
      <c r="Y730" s="41"/>
      <c r="Z730" s="41"/>
      <c r="AA730" s="41"/>
      <c r="AB730" s="41"/>
      <c r="AC730" s="41"/>
    </row>
    <row r="731" ht="15.75" customHeight="1">
      <c r="W731" s="41"/>
      <c r="X731" s="41"/>
      <c r="Y731" s="41"/>
      <c r="Z731" s="41"/>
      <c r="AA731" s="41"/>
      <c r="AB731" s="41"/>
      <c r="AC731" s="41"/>
    </row>
    <row r="732" ht="15.75" customHeight="1">
      <c r="W732" s="41"/>
      <c r="X732" s="41"/>
      <c r="Y732" s="41"/>
      <c r="Z732" s="41"/>
      <c r="AA732" s="41"/>
      <c r="AB732" s="41"/>
      <c r="AC732" s="41"/>
    </row>
    <row r="733" ht="15.75" customHeight="1">
      <c r="W733" s="41"/>
      <c r="X733" s="41"/>
      <c r="Y733" s="41"/>
      <c r="Z733" s="41"/>
      <c r="AA733" s="41"/>
      <c r="AB733" s="41"/>
      <c r="AC733" s="41"/>
    </row>
    <row r="734" ht="15.75" customHeight="1">
      <c r="W734" s="41"/>
      <c r="X734" s="41"/>
      <c r="Y734" s="41"/>
      <c r="Z734" s="41"/>
      <c r="AA734" s="41"/>
      <c r="AB734" s="41"/>
      <c r="AC734" s="41"/>
    </row>
    <row r="735" ht="15.75" customHeight="1">
      <c r="W735" s="41"/>
      <c r="X735" s="41"/>
      <c r="Y735" s="41"/>
      <c r="Z735" s="41"/>
      <c r="AA735" s="41"/>
      <c r="AB735" s="41"/>
      <c r="AC735" s="41"/>
    </row>
    <row r="736" ht="15.75" customHeight="1">
      <c r="W736" s="41"/>
      <c r="X736" s="41"/>
      <c r="Y736" s="41"/>
      <c r="Z736" s="41"/>
      <c r="AA736" s="41"/>
      <c r="AB736" s="41"/>
      <c r="AC736" s="41"/>
    </row>
    <row r="737" ht="15.75" customHeight="1">
      <c r="W737" s="41"/>
      <c r="X737" s="41"/>
      <c r="Y737" s="41"/>
      <c r="Z737" s="41"/>
      <c r="AA737" s="41"/>
      <c r="AB737" s="41"/>
      <c r="AC737" s="41"/>
    </row>
    <row r="738" ht="15.75" customHeight="1">
      <c r="W738" s="41"/>
      <c r="X738" s="41"/>
      <c r="Y738" s="41"/>
      <c r="Z738" s="41"/>
      <c r="AA738" s="41"/>
      <c r="AB738" s="41"/>
      <c r="AC738" s="41"/>
    </row>
    <row r="739" ht="15.75" customHeight="1">
      <c r="W739" s="41"/>
      <c r="X739" s="41"/>
      <c r="Y739" s="41"/>
      <c r="Z739" s="41"/>
      <c r="AA739" s="41"/>
      <c r="AB739" s="41"/>
      <c r="AC739" s="41"/>
    </row>
    <row r="740" ht="15.75" customHeight="1">
      <c r="W740" s="41"/>
      <c r="X740" s="41"/>
      <c r="Y740" s="41"/>
      <c r="Z740" s="41"/>
      <c r="AA740" s="41"/>
      <c r="AB740" s="41"/>
      <c r="AC740" s="41"/>
    </row>
    <row r="741" ht="15.75" customHeight="1">
      <c r="W741" s="41"/>
      <c r="X741" s="41"/>
      <c r="Y741" s="41"/>
      <c r="Z741" s="41"/>
      <c r="AA741" s="41"/>
      <c r="AB741" s="41"/>
      <c r="AC741" s="41"/>
    </row>
    <row r="742" ht="15.75" customHeight="1">
      <c r="W742" s="41"/>
      <c r="X742" s="41"/>
      <c r="Y742" s="41"/>
      <c r="Z742" s="41"/>
      <c r="AA742" s="41"/>
      <c r="AB742" s="41"/>
      <c r="AC742" s="41"/>
    </row>
    <row r="743" ht="15.75" customHeight="1">
      <c r="W743" s="41"/>
      <c r="X743" s="41"/>
      <c r="Y743" s="41"/>
      <c r="Z743" s="41"/>
      <c r="AA743" s="41"/>
      <c r="AB743" s="41"/>
      <c r="AC743" s="41"/>
    </row>
    <row r="744" ht="15.75" customHeight="1">
      <c r="W744" s="41"/>
      <c r="X744" s="41"/>
      <c r="Y744" s="41"/>
      <c r="Z744" s="41"/>
      <c r="AA744" s="41"/>
      <c r="AB744" s="41"/>
      <c r="AC744" s="41"/>
    </row>
    <row r="745" ht="15.75" customHeight="1">
      <c r="W745" s="41"/>
      <c r="X745" s="41"/>
      <c r="Y745" s="41"/>
      <c r="Z745" s="41"/>
      <c r="AA745" s="41"/>
      <c r="AB745" s="41"/>
      <c r="AC745" s="41"/>
    </row>
    <row r="746" ht="15.75" customHeight="1">
      <c r="W746" s="41"/>
      <c r="X746" s="41"/>
      <c r="Y746" s="41"/>
      <c r="Z746" s="41"/>
      <c r="AA746" s="41"/>
      <c r="AB746" s="41"/>
      <c r="AC746" s="41"/>
    </row>
    <row r="747" ht="15.75" customHeight="1">
      <c r="W747" s="41"/>
      <c r="X747" s="41"/>
      <c r="Y747" s="41"/>
      <c r="Z747" s="41"/>
      <c r="AA747" s="41"/>
      <c r="AB747" s="41"/>
      <c r="AC747" s="41"/>
    </row>
    <row r="748" ht="15.75" customHeight="1">
      <c r="W748" s="41"/>
      <c r="X748" s="41"/>
      <c r="Y748" s="41"/>
      <c r="Z748" s="41"/>
      <c r="AA748" s="41"/>
      <c r="AB748" s="41"/>
      <c r="AC748" s="41"/>
    </row>
    <row r="749" ht="15.75" customHeight="1">
      <c r="W749" s="41"/>
      <c r="X749" s="41"/>
      <c r="Y749" s="41"/>
      <c r="Z749" s="41"/>
      <c r="AA749" s="41"/>
      <c r="AB749" s="41"/>
      <c r="AC749" s="41"/>
    </row>
    <row r="750" ht="15.75" customHeight="1">
      <c r="W750" s="41"/>
      <c r="X750" s="41"/>
      <c r="Y750" s="41"/>
      <c r="Z750" s="41"/>
      <c r="AA750" s="41"/>
      <c r="AB750" s="41"/>
      <c r="AC750" s="41"/>
    </row>
    <row r="751" ht="15.75" customHeight="1">
      <c r="W751" s="41"/>
      <c r="X751" s="41"/>
      <c r="Y751" s="41"/>
      <c r="Z751" s="41"/>
      <c r="AA751" s="41"/>
      <c r="AB751" s="41"/>
      <c r="AC751" s="41"/>
    </row>
    <row r="752" ht="15.75" customHeight="1">
      <c r="W752" s="41"/>
      <c r="X752" s="41"/>
      <c r="Y752" s="41"/>
      <c r="Z752" s="41"/>
      <c r="AA752" s="41"/>
      <c r="AB752" s="41"/>
      <c r="AC752" s="41"/>
    </row>
    <row r="753" ht="15.75" customHeight="1">
      <c r="W753" s="41"/>
      <c r="X753" s="41"/>
      <c r="Y753" s="41"/>
      <c r="Z753" s="41"/>
      <c r="AA753" s="41"/>
      <c r="AB753" s="41"/>
      <c r="AC753" s="41"/>
    </row>
    <row r="754" ht="15.75" customHeight="1">
      <c r="W754" s="41"/>
      <c r="X754" s="41"/>
      <c r="Y754" s="41"/>
      <c r="Z754" s="41"/>
      <c r="AA754" s="41"/>
      <c r="AB754" s="41"/>
      <c r="AC754" s="41"/>
    </row>
    <row r="755" ht="15.75" customHeight="1">
      <c r="W755" s="41"/>
      <c r="X755" s="41"/>
      <c r="Y755" s="41"/>
      <c r="Z755" s="41"/>
      <c r="AA755" s="41"/>
      <c r="AB755" s="41"/>
      <c r="AC755" s="41"/>
    </row>
    <row r="756" ht="15.75" customHeight="1">
      <c r="W756" s="41"/>
      <c r="X756" s="41"/>
      <c r="Y756" s="41"/>
      <c r="Z756" s="41"/>
      <c r="AA756" s="41"/>
      <c r="AB756" s="41"/>
      <c r="AC756" s="41"/>
    </row>
    <row r="757" ht="15.75" customHeight="1">
      <c r="W757" s="41"/>
      <c r="X757" s="41"/>
      <c r="Y757" s="41"/>
      <c r="Z757" s="41"/>
      <c r="AA757" s="41"/>
      <c r="AB757" s="41"/>
      <c r="AC757" s="41"/>
    </row>
    <row r="758" ht="15.75" customHeight="1">
      <c r="W758" s="41"/>
      <c r="X758" s="41"/>
      <c r="Y758" s="41"/>
      <c r="Z758" s="41"/>
      <c r="AA758" s="41"/>
      <c r="AB758" s="41"/>
      <c r="AC758" s="41"/>
    </row>
    <row r="759" ht="15.75" customHeight="1">
      <c r="W759" s="41"/>
      <c r="X759" s="41"/>
      <c r="Y759" s="41"/>
      <c r="Z759" s="41"/>
      <c r="AA759" s="41"/>
      <c r="AB759" s="41"/>
      <c r="AC759" s="41"/>
    </row>
    <row r="760" ht="15.75" customHeight="1">
      <c r="W760" s="41"/>
      <c r="X760" s="41"/>
      <c r="Y760" s="41"/>
      <c r="Z760" s="41"/>
      <c r="AA760" s="41"/>
      <c r="AB760" s="41"/>
      <c r="AC760" s="41"/>
    </row>
    <row r="761" ht="15.75" customHeight="1">
      <c r="W761" s="41"/>
      <c r="X761" s="41"/>
      <c r="Y761" s="41"/>
      <c r="Z761" s="41"/>
      <c r="AA761" s="41"/>
      <c r="AB761" s="41"/>
      <c r="AC761" s="41"/>
    </row>
    <row r="762" ht="15.75" customHeight="1">
      <c r="W762" s="41"/>
      <c r="X762" s="41"/>
      <c r="Y762" s="41"/>
      <c r="Z762" s="41"/>
      <c r="AA762" s="41"/>
      <c r="AB762" s="41"/>
      <c r="AC762" s="41"/>
    </row>
    <row r="763" ht="15.75" customHeight="1">
      <c r="W763" s="41"/>
      <c r="X763" s="41"/>
      <c r="Y763" s="41"/>
      <c r="Z763" s="41"/>
      <c r="AA763" s="41"/>
      <c r="AB763" s="41"/>
      <c r="AC763" s="41"/>
    </row>
    <row r="764" ht="15.75" customHeight="1">
      <c r="W764" s="41"/>
      <c r="X764" s="41"/>
      <c r="Y764" s="41"/>
      <c r="Z764" s="41"/>
      <c r="AA764" s="41"/>
      <c r="AB764" s="41"/>
      <c r="AC764" s="41"/>
    </row>
    <row r="765" ht="15.75" customHeight="1">
      <c r="W765" s="41"/>
      <c r="X765" s="41"/>
      <c r="Y765" s="41"/>
      <c r="Z765" s="41"/>
      <c r="AA765" s="41"/>
      <c r="AB765" s="41"/>
      <c r="AC765" s="41"/>
    </row>
    <row r="766" ht="15.75" customHeight="1">
      <c r="W766" s="41"/>
      <c r="X766" s="41"/>
      <c r="Y766" s="41"/>
      <c r="Z766" s="41"/>
      <c r="AA766" s="41"/>
      <c r="AB766" s="41"/>
      <c r="AC766" s="41"/>
    </row>
    <row r="767" ht="15.75" customHeight="1">
      <c r="W767" s="41"/>
      <c r="X767" s="41"/>
      <c r="Y767" s="41"/>
      <c r="Z767" s="41"/>
      <c r="AA767" s="41"/>
      <c r="AB767" s="41"/>
      <c r="AC767" s="41"/>
    </row>
    <row r="768" ht="15.75" customHeight="1">
      <c r="W768" s="41"/>
      <c r="X768" s="41"/>
      <c r="Y768" s="41"/>
      <c r="Z768" s="41"/>
      <c r="AA768" s="41"/>
      <c r="AB768" s="41"/>
      <c r="AC768" s="41"/>
    </row>
    <row r="769" ht="15.75" customHeight="1">
      <c r="W769" s="41"/>
      <c r="X769" s="41"/>
      <c r="Y769" s="41"/>
      <c r="Z769" s="41"/>
      <c r="AA769" s="41"/>
      <c r="AB769" s="41"/>
      <c r="AC769" s="41"/>
    </row>
    <row r="770" ht="15.75" customHeight="1">
      <c r="W770" s="41"/>
      <c r="X770" s="41"/>
      <c r="Y770" s="41"/>
      <c r="Z770" s="41"/>
      <c r="AA770" s="41"/>
      <c r="AB770" s="41"/>
      <c r="AC770" s="41"/>
    </row>
    <row r="771" ht="15.75" customHeight="1">
      <c r="W771" s="41"/>
      <c r="X771" s="41"/>
      <c r="Y771" s="41"/>
      <c r="Z771" s="41"/>
      <c r="AA771" s="41"/>
      <c r="AB771" s="41"/>
      <c r="AC771" s="41"/>
    </row>
    <row r="772" ht="15.75" customHeight="1">
      <c r="W772" s="41"/>
      <c r="X772" s="41"/>
      <c r="Y772" s="41"/>
      <c r="Z772" s="41"/>
      <c r="AA772" s="41"/>
      <c r="AB772" s="41"/>
      <c r="AC772" s="41"/>
    </row>
    <row r="773" ht="15.75" customHeight="1">
      <c r="W773" s="41"/>
      <c r="X773" s="41"/>
      <c r="Y773" s="41"/>
      <c r="Z773" s="41"/>
      <c r="AA773" s="41"/>
      <c r="AB773" s="41"/>
      <c r="AC773" s="41"/>
    </row>
    <row r="774" ht="15.75" customHeight="1">
      <c r="W774" s="41"/>
      <c r="X774" s="41"/>
      <c r="Y774" s="41"/>
      <c r="Z774" s="41"/>
      <c r="AA774" s="41"/>
      <c r="AB774" s="41"/>
      <c r="AC774" s="41"/>
    </row>
    <row r="775" ht="15.75" customHeight="1">
      <c r="W775" s="41"/>
      <c r="X775" s="41"/>
      <c r="Y775" s="41"/>
      <c r="Z775" s="41"/>
      <c r="AA775" s="41"/>
      <c r="AB775" s="41"/>
      <c r="AC775" s="41"/>
    </row>
    <row r="776" ht="15.75" customHeight="1">
      <c r="W776" s="41"/>
      <c r="X776" s="41"/>
      <c r="Y776" s="41"/>
      <c r="Z776" s="41"/>
      <c r="AA776" s="41"/>
      <c r="AB776" s="41"/>
      <c r="AC776" s="41"/>
    </row>
    <row r="777" ht="15.75" customHeight="1">
      <c r="W777" s="41"/>
      <c r="X777" s="41"/>
      <c r="Y777" s="41"/>
      <c r="Z777" s="41"/>
      <c r="AA777" s="41"/>
      <c r="AB777" s="41"/>
      <c r="AC777" s="41"/>
    </row>
    <row r="778" ht="15.75" customHeight="1">
      <c r="W778" s="41"/>
      <c r="X778" s="41"/>
      <c r="Y778" s="41"/>
      <c r="Z778" s="41"/>
      <c r="AA778" s="41"/>
      <c r="AB778" s="41"/>
      <c r="AC778" s="41"/>
    </row>
    <row r="779" ht="15.75" customHeight="1">
      <c r="W779" s="41"/>
      <c r="X779" s="41"/>
      <c r="Y779" s="41"/>
      <c r="Z779" s="41"/>
      <c r="AA779" s="41"/>
      <c r="AB779" s="41"/>
      <c r="AC779" s="41"/>
    </row>
    <row r="780" ht="15.75" customHeight="1">
      <c r="W780" s="41"/>
      <c r="X780" s="41"/>
      <c r="Y780" s="41"/>
      <c r="Z780" s="41"/>
      <c r="AA780" s="41"/>
      <c r="AB780" s="41"/>
      <c r="AC780" s="41"/>
    </row>
    <row r="781" ht="15.75" customHeight="1">
      <c r="W781" s="41"/>
      <c r="X781" s="41"/>
      <c r="Y781" s="41"/>
      <c r="Z781" s="41"/>
      <c r="AA781" s="41"/>
      <c r="AB781" s="41"/>
      <c r="AC781" s="41"/>
    </row>
    <row r="782" ht="15.75" customHeight="1">
      <c r="W782" s="41"/>
      <c r="X782" s="41"/>
      <c r="Y782" s="41"/>
      <c r="Z782" s="41"/>
      <c r="AA782" s="41"/>
      <c r="AB782" s="41"/>
      <c r="AC782" s="41"/>
    </row>
    <row r="783" ht="15.75" customHeight="1">
      <c r="W783" s="41"/>
      <c r="X783" s="41"/>
      <c r="Y783" s="41"/>
      <c r="Z783" s="41"/>
      <c r="AA783" s="41"/>
      <c r="AB783" s="41"/>
      <c r="AC783" s="41"/>
    </row>
    <row r="784" ht="15.75" customHeight="1">
      <c r="W784" s="41"/>
      <c r="X784" s="41"/>
      <c r="Y784" s="41"/>
      <c r="Z784" s="41"/>
      <c r="AA784" s="41"/>
      <c r="AB784" s="41"/>
      <c r="AC784" s="41"/>
    </row>
    <row r="785" ht="15.75" customHeight="1">
      <c r="W785" s="41"/>
      <c r="X785" s="41"/>
      <c r="Y785" s="41"/>
      <c r="Z785" s="41"/>
      <c r="AA785" s="41"/>
      <c r="AB785" s="41"/>
      <c r="AC785" s="41"/>
    </row>
    <row r="786" ht="15.75" customHeight="1">
      <c r="W786" s="41"/>
      <c r="X786" s="41"/>
      <c r="Y786" s="41"/>
      <c r="Z786" s="41"/>
      <c r="AA786" s="41"/>
      <c r="AB786" s="41"/>
      <c r="AC786" s="41"/>
    </row>
    <row r="787" ht="15.75" customHeight="1">
      <c r="W787" s="41"/>
      <c r="X787" s="41"/>
      <c r="Y787" s="41"/>
      <c r="Z787" s="41"/>
      <c r="AA787" s="41"/>
      <c r="AB787" s="41"/>
      <c r="AC787" s="41"/>
    </row>
    <row r="788" ht="15.75" customHeight="1">
      <c r="W788" s="41"/>
      <c r="X788" s="41"/>
      <c r="Y788" s="41"/>
      <c r="Z788" s="41"/>
      <c r="AA788" s="41"/>
      <c r="AB788" s="41"/>
      <c r="AC788" s="41"/>
    </row>
    <row r="789" ht="15.75" customHeight="1">
      <c r="W789" s="41"/>
      <c r="X789" s="41"/>
      <c r="Y789" s="41"/>
      <c r="Z789" s="41"/>
      <c r="AA789" s="41"/>
      <c r="AB789" s="41"/>
      <c r="AC789" s="41"/>
    </row>
    <row r="790" ht="15.75" customHeight="1">
      <c r="W790" s="41"/>
      <c r="X790" s="41"/>
      <c r="Y790" s="41"/>
      <c r="Z790" s="41"/>
      <c r="AA790" s="41"/>
      <c r="AB790" s="41"/>
      <c r="AC790" s="41"/>
    </row>
    <row r="791" ht="15.75" customHeight="1">
      <c r="W791" s="41"/>
      <c r="X791" s="41"/>
      <c r="Y791" s="41"/>
      <c r="Z791" s="41"/>
      <c r="AA791" s="41"/>
      <c r="AB791" s="41"/>
      <c r="AC791" s="41"/>
    </row>
    <row r="792" ht="15.75" customHeight="1">
      <c r="W792" s="41"/>
      <c r="X792" s="41"/>
      <c r="Y792" s="41"/>
      <c r="Z792" s="41"/>
      <c r="AA792" s="41"/>
      <c r="AB792" s="41"/>
      <c r="AC792" s="41"/>
    </row>
    <row r="793" ht="15.75" customHeight="1">
      <c r="W793" s="41"/>
      <c r="X793" s="41"/>
      <c r="Y793" s="41"/>
      <c r="Z793" s="41"/>
      <c r="AA793" s="41"/>
      <c r="AB793" s="41"/>
      <c r="AC793" s="41"/>
    </row>
    <row r="794" ht="15.75" customHeight="1">
      <c r="W794" s="41"/>
      <c r="X794" s="41"/>
      <c r="Y794" s="41"/>
      <c r="Z794" s="41"/>
      <c r="AA794" s="41"/>
      <c r="AB794" s="41"/>
      <c r="AC794" s="41"/>
    </row>
    <row r="795" ht="15.75" customHeight="1">
      <c r="W795" s="41"/>
      <c r="X795" s="41"/>
      <c r="Y795" s="41"/>
      <c r="Z795" s="41"/>
      <c r="AA795" s="41"/>
      <c r="AB795" s="41"/>
      <c r="AC795" s="41"/>
    </row>
    <row r="796" ht="15.75" customHeight="1">
      <c r="W796" s="41"/>
      <c r="X796" s="41"/>
      <c r="Y796" s="41"/>
      <c r="Z796" s="41"/>
      <c r="AA796" s="41"/>
      <c r="AB796" s="41"/>
      <c r="AC796" s="41"/>
    </row>
    <row r="797" ht="15.75" customHeight="1">
      <c r="W797" s="41"/>
      <c r="X797" s="41"/>
      <c r="Y797" s="41"/>
      <c r="Z797" s="41"/>
      <c r="AA797" s="41"/>
      <c r="AB797" s="41"/>
      <c r="AC797" s="41"/>
    </row>
    <row r="798" ht="15.75" customHeight="1">
      <c r="W798" s="41"/>
      <c r="X798" s="41"/>
      <c r="Y798" s="41"/>
      <c r="Z798" s="41"/>
      <c r="AA798" s="41"/>
      <c r="AB798" s="41"/>
      <c r="AC798" s="41"/>
    </row>
    <row r="799" ht="15.75" customHeight="1">
      <c r="W799" s="41"/>
      <c r="X799" s="41"/>
      <c r="Y799" s="41"/>
      <c r="Z799" s="41"/>
      <c r="AA799" s="41"/>
      <c r="AB799" s="41"/>
      <c r="AC799" s="41"/>
    </row>
    <row r="800" ht="15.75" customHeight="1">
      <c r="W800" s="41"/>
      <c r="X800" s="41"/>
      <c r="Y800" s="41"/>
      <c r="Z800" s="41"/>
      <c r="AA800" s="41"/>
      <c r="AB800" s="41"/>
      <c r="AC800" s="41"/>
    </row>
    <row r="801" ht="15.75" customHeight="1">
      <c r="W801" s="41"/>
      <c r="X801" s="41"/>
      <c r="Y801" s="41"/>
      <c r="Z801" s="41"/>
      <c r="AA801" s="41"/>
      <c r="AB801" s="41"/>
      <c r="AC801" s="41"/>
    </row>
    <row r="802" ht="15.75" customHeight="1">
      <c r="W802" s="41"/>
      <c r="X802" s="41"/>
      <c r="Y802" s="41"/>
      <c r="Z802" s="41"/>
      <c r="AA802" s="41"/>
      <c r="AB802" s="41"/>
      <c r="AC802" s="41"/>
    </row>
    <row r="803" ht="15.75" customHeight="1">
      <c r="W803" s="41"/>
      <c r="X803" s="41"/>
      <c r="Y803" s="41"/>
      <c r="Z803" s="41"/>
      <c r="AA803" s="41"/>
      <c r="AB803" s="41"/>
      <c r="AC803" s="41"/>
    </row>
    <row r="804" ht="15.75" customHeight="1">
      <c r="W804" s="41"/>
      <c r="X804" s="41"/>
      <c r="Y804" s="41"/>
      <c r="Z804" s="41"/>
      <c r="AA804" s="41"/>
      <c r="AB804" s="41"/>
      <c r="AC804" s="41"/>
    </row>
    <row r="805" ht="15.75" customHeight="1">
      <c r="W805" s="41"/>
      <c r="X805" s="41"/>
      <c r="Y805" s="41"/>
      <c r="Z805" s="41"/>
      <c r="AA805" s="41"/>
      <c r="AB805" s="41"/>
      <c r="AC805" s="41"/>
    </row>
    <row r="806" ht="15.75" customHeight="1">
      <c r="W806" s="41"/>
      <c r="X806" s="41"/>
      <c r="Y806" s="41"/>
      <c r="Z806" s="41"/>
      <c r="AA806" s="41"/>
      <c r="AB806" s="41"/>
      <c r="AC806" s="41"/>
    </row>
    <row r="807" ht="15.75" customHeight="1">
      <c r="W807" s="41"/>
      <c r="X807" s="41"/>
      <c r="Y807" s="41"/>
      <c r="Z807" s="41"/>
      <c r="AA807" s="41"/>
      <c r="AB807" s="41"/>
      <c r="AC807" s="41"/>
    </row>
    <row r="808" ht="15.75" customHeight="1">
      <c r="W808" s="41"/>
      <c r="X808" s="41"/>
      <c r="Y808" s="41"/>
      <c r="Z808" s="41"/>
      <c r="AA808" s="41"/>
      <c r="AB808" s="41"/>
      <c r="AC808" s="41"/>
    </row>
    <row r="809" ht="15.75" customHeight="1">
      <c r="W809" s="41"/>
      <c r="X809" s="41"/>
      <c r="Y809" s="41"/>
      <c r="Z809" s="41"/>
      <c r="AA809" s="41"/>
      <c r="AB809" s="41"/>
      <c r="AC809" s="41"/>
    </row>
    <row r="810" ht="15.75" customHeight="1">
      <c r="W810" s="41"/>
      <c r="X810" s="41"/>
      <c r="Y810" s="41"/>
      <c r="Z810" s="41"/>
      <c r="AA810" s="41"/>
      <c r="AB810" s="41"/>
      <c r="AC810" s="41"/>
    </row>
    <row r="811" ht="15.75" customHeight="1">
      <c r="W811" s="41"/>
      <c r="X811" s="41"/>
      <c r="Y811" s="41"/>
      <c r="Z811" s="41"/>
      <c r="AA811" s="41"/>
      <c r="AB811" s="41"/>
      <c r="AC811" s="41"/>
    </row>
    <row r="812" ht="15.75" customHeight="1">
      <c r="W812" s="41"/>
      <c r="X812" s="41"/>
      <c r="Y812" s="41"/>
      <c r="Z812" s="41"/>
      <c r="AA812" s="41"/>
      <c r="AB812" s="41"/>
      <c r="AC812" s="41"/>
    </row>
    <row r="813" ht="15.75" customHeight="1">
      <c r="W813" s="41"/>
      <c r="X813" s="41"/>
      <c r="Y813" s="41"/>
      <c r="Z813" s="41"/>
      <c r="AA813" s="41"/>
      <c r="AB813" s="41"/>
      <c r="AC813" s="41"/>
    </row>
    <row r="814" ht="15.75" customHeight="1">
      <c r="W814" s="41"/>
      <c r="X814" s="41"/>
      <c r="Y814" s="41"/>
      <c r="Z814" s="41"/>
      <c r="AA814" s="41"/>
      <c r="AB814" s="41"/>
      <c r="AC814" s="41"/>
    </row>
    <row r="815" ht="15.75" customHeight="1">
      <c r="W815" s="41"/>
      <c r="X815" s="41"/>
      <c r="Y815" s="41"/>
      <c r="Z815" s="41"/>
      <c r="AA815" s="41"/>
      <c r="AB815" s="41"/>
      <c r="AC815" s="41"/>
    </row>
    <row r="816" ht="15.75" customHeight="1">
      <c r="W816" s="41"/>
      <c r="X816" s="41"/>
      <c r="Y816" s="41"/>
      <c r="Z816" s="41"/>
      <c r="AA816" s="41"/>
      <c r="AB816" s="41"/>
      <c r="AC816" s="41"/>
    </row>
    <row r="817" ht="15.75" customHeight="1">
      <c r="W817" s="41"/>
      <c r="X817" s="41"/>
      <c r="Y817" s="41"/>
      <c r="Z817" s="41"/>
      <c r="AA817" s="41"/>
      <c r="AB817" s="41"/>
      <c r="AC817" s="41"/>
    </row>
    <row r="818" ht="15.75" customHeight="1">
      <c r="W818" s="41"/>
      <c r="X818" s="41"/>
      <c r="Y818" s="41"/>
      <c r="Z818" s="41"/>
      <c r="AA818" s="41"/>
      <c r="AB818" s="41"/>
      <c r="AC818" s="41"/>
    </row>
    <row r="819" ht="15.75" customHeight="1">
      <c r="W819" s="41"/>
      <c r="X819" s="41"/>
      <c r="Y819" s="41"/>
      <c r="Z819" s="41"/>
      <c r="AA819" s="41"/>
      <c r="AB819" s="41"/>
      <c r="AC819" s="41"/>
    </row>
    <row r="820" ht="15.75" customHeight="1">
      <c r="W820" s="41"/>
      <c r="X820" s="41"/>
      <c r="Y820" s="41"/>
      <c r="Z820" s="41"/>
      <c r="AA820" s="41"/>
      <c r="AB820" s="41"/>
      <c r="AC820" s="41"/>
    </row>
    <row r="821" ht="15.75" customHeight="1">
      <c r="W821" s="41"/>
      <c r="X821" s="41"/>
      <c r="Y821" s="41"/>
      <c r="Z821" s="41"/>
      <c r="AA821" s="41"/>
      <c r="AB821" s="41"/>
      <c r="AC821" s="41"/>
    </row>
    <row r="822" ht="15.75" customHeight="1">
      <c r="W822" s="41"/>
      <c r="X822" s="41"/>
      <c r="Y822" s="41"/>
      <c r="Z822" s="41"/>
      <c r="AA822" s="41"/>
      <c r="AB822" s="41"/>
      <c r="AC822" s="41"/>
    </row>
    <row r="823" ht="15.75" customHeight="1">
      <c r="W823" s="41"/>
      <c r="X823" s="41"/>
      <c r="Y823" s="41"/>
      <c r="Z823" s="41"/>
      <c r="AA823" s="41"/>
      <c r="AB823" s="41"/>
      <c r="AC823" s="41"/>
    </row>
    <row r="824" ht="15.75" customHeight="1">
      <c r="W824" s="41"/>
      <c r="X824" s="41"/>
      <c r="Y824" s="41"/>
      <c r="Z824" s="41"/>
      <c r="AA824" s="41"/>
      <c r="AB824" s="41"/>
      <c r="AC824" s="41"/>
    </row>
    <row r="825" ht="15.75" customHeight="1">
      <c r="W825" s="41"/>
      <c r="X825" s="41"/>
      <c r="Y825" s="41"/>
      <c r="Z825" s="41"/>
      <c r="AA825" s="41"/>
      <c r="AB825" s="41"/>
      <c r="AC825" s="41"/>
    </row>
    <row r="826" ht="15.75" customHeight="1">
      <c r="W826" s="41"/>
      <c r="X826" s="41"/>
      <c r="Y826" s="41"/>
      <c r="Z826" s="41"/>
      <c r="AA826" s="41"/>
      <c r="AB826" s="41"/>
      <c r="AC826" s="41"/>
    </row>
    <row r="827" ht="15.75" customHeight="1">
      <c r="W827" s="41"/>
      <c r="X827" s="41"/>
      <c r="Y827" s="41"/>
      <c r="Z827" s="41"/>
      <c r="AA827" s="41"/>
      <c r="AB827" s="41"/>
      <c r="AC827" s="41"/>
    </row>
    <row r="828" ht="15.75" customHeight="1">
      <c r="W828" s="41"/>
      <c r="X828" s="41"/>
      <c r="Y828" s="41"/>
      <c r="Z828" s="41"/>
      <c r="AA828" s="41"/>
      <c r="AB828" s="41"/>
      <c r="AC828" s="41"/>
    </row>
    <row r="829" ht="15.75" customHeight="1">
      <c r="W829" s="41"/>
      <c r="X829" s="41"/>
      <c r="Y829" s="41"/>
      <c r="Z829" s="41"/>
      <c r="AA829" s="41"/>
      <c r="AB829" s="41"/>
      <c r="AC829" s="41"/>
    </row>
    <row r="830" ht="15.75" customHeight="1">
      <c r="W830" s="41"/>
      <c r="X830" s="41"/>
      <c r="Y830" s="41"/>
      <c r="Z830" s="41"/>
      <c r="AA830" s="41"/>
      <c r="AB830" s="41"/>
      <c r="AC830" s="41"/>
    </row>
    <row r="831" ht="15.75" customHeight="1">
      <c r="W831" s="41"/>
      <c r="X831" s="41"/>
      <c r="Y831" s="41"/>
      <c r="Z831" s="41"/>
      <c r="AA831" s="41"/>
      <c r="AB831" s="41"/>
      <c r="AC831" s="41"/>
    </row>
    <row r="832" ht="15.75" customHeight="1">
      <c r="W832" s="41"/>
      <c r="X832" s="41"/>
      <c r="Y832" s="41"/>
      <c r="Z832" s="41"/>
      <c r="AA832" s="41"/>
      <c r="AB832" s="41"/>
      <c r="AC832" s="41"/>
    </row>
    <row r="833" ht="15.75" customHeight="1">
      <c r="W833" s="41"/>
      <c r="X833" s="41"/>
      <c r="Y833" s="41"/>
      <c r="Z833" s="41"/>
      <c r="AA833" s="41"/>
      <c r="AB833" s="41"/>
      <c r="AC833" s="41"/>
    </row>
    <row r="834" ht="15.75" customHeight="1">
      <c r="W834" s="41"/>
      <c r="X834" s="41"/>
      <c r="Y834" s="41"/>
      <c r="Z834" s="41"/>
      <c r="AA834" s="41"/>
      <c r="AB834" s="41"/>
      <c r="AC834" s="41"/>
    </row>
    <row r="835" ht="15.75" customHeight="1">
      <c r="W835" s="41"/>
      <c r="X835" s="41"/>
      <c r="Y835" s="41"/>
      <c r="Z835" s="41"/>
      <c r="AA835" s="41"/>
      <c r="AB835" s="41"/>
      <c r="AC835" s="41"/>
    </row>
    <row r="836" ht="15.75" customHeight="1">
      <c r="W836" s="41"/>
      <c r="X836" s="41"/>
      <c r="Y836" s="41"/>
      <c r="Z836" s="41"/>
      <c r="AA836" s="41"/>
      <c r="AB836" s="41"/>
      <c r="AC836" s="41"/>
    </row>
    <row r="837" ht="15.75" customHeight="1">
      <c r="W837" s="41"/>
      <c r="X837" s="41"/>
      <c r="Y837" s="41"/>
      <c r="Z837" s="41"/>
      <c r="AA837" s="41"/>
      <c r="AB837" s="41"/>
      <c r="AC837" s="41"/>
    </row>
    <row r="838" ht="15.75" customHeight="1">
      <c r="W838" s="41"/>
      <c r="X838" s="41"/>
      <c r="Y838" s="41"/>
      <c r="Z838" s="41"/>
      <c r="AA838" s="41"/>
      <c r="AB838" s="41"/>
      <c r="AC838" s="41"/>
    </row>
    <row r="839" ht="15.75" customHeight="1">
      <c r="W839" s="41"/>
      <c r="X839" s="41"/>
      <c r="Y839" s="41"/>
      <c r="Z839" s="41"/>
      <c r="AA839" s="41"/>
      <c r="AB839" s="41"/>
      <c r="AC839" s="41"/>
    </row>
    <row r="840" ht="15.75" customHeight="1">
      <c r="W840" s="41"/>
      <c r="X840" s="41"/>
      <c r="Y840" s="41"/>
      <c r="Z840" s="41"/>
      <c r="AA840" s="41"/>
      <c r="AB840" s="41"/>
      <c r="AC840" s="41"/>
    </row>
    <row r="841" ht="15.75" customHeight="1">
      <c r="W841" s="41"/>
      <c r="X841" s="41"/>
      <c r="Y841" s="41"/>
      <c r="Z841" s="41"/>
      <c r="AA841" s="41"/>
      <c r="AB841" s="41"/>
      <c r="AC841" s="41"/>
    </row>
    <row r="842" ht="15.75" customHeight="1">
      <c r="W842" s="41"/>
      <c r="X842" s="41"/>
      <c r="Y842" s="41"/>
      <c r="Z842" s="41"/>
      <c r="AA842" s="41"/>
      <c r="AB842" s="41"/>
      <c r="AC842" s="41"/>
    </row>
    <row r="843" ht="15.75" customHeight="1">
      <c r="W843" s="41"/>
      <c r="X843" s="41"/>
      <c r="Y843" s="41"/>
      <c r="Z843" s="41"/>
      <c r="AA843" s="41"/>
      <c r="AB843" s="41"/>
      <c r="AC843" s="41"/>
    </row>
    <row r="844" ht="15.75" customHeight="1">
      <c r="W844" s="41"/>
      <c r="X844" s="41"/>
      <c r="Y844" s="41"/>
      <c r="Z844" s="41"/>
      <c r="AA844" s="41"/>
      <c r="AB844" s="41"/>
      <c r="AC844" s="41"/>
    </row>
    <row r="845" ht="15.75" customHeight="1">
      <c r="W845" s="41"/>
      <c r="X845" s="41"/>
      <c r="Y845" s="41"/>
      <c r="Z845" s="41"/>
      <c r="AA845" s="41"/>
      <c r="AB845" s="41"/>
      <c r="AC845" s="41"/>
    </row>
    <row r="846" ht="15.75" customHeight="1">
      <c r="W846" s="41"/>
      <c r="X846" s="41"/>
      <c r="Y846" s="41"/>
      <c r="Z846" s="41"/>
      <c r="AA846" s="41"/>
      <c r="AB846" s="41"/>
      <c r="AC846" s="41"/>
    </row>
    <row r="847" ht="15.75" customHeight="1">
      <c r="W847" s="41"/>
      <c r="X847" s="41"/>
      <c r="Y847" s="41"/>
      <c r="Z847" s="41"/>
      <c r="AA847" s="41"/>
      <c r="AB847" s="41"/>
      <c r="AC847" s="41"/>
    </row>
    <row r="848" ht="15.75" customHeight="1">
      <c r="W848" s="41"/>
      <c r="X848" s="41"/>
      <c r="Y848" s="41"/>
      <c r="Z848" s="41"/>
      <c r="AA848" s="41"/>
      <c r="AB848" s="41"/>
      <c r="AC848" s="41"/>
    </row>
    <row r="849" ht="15.75" customHeight="1">
      <c r="W849" s="41"/>
      <c r="X849" s="41"/>
      <c r="Y849" s="41"/>
      <c r="Z849" s="41"/>
      <c r="AA849" s="41"/>
      <c r="AB849" s="41"/>
      <c r="AC849" s="41"/>
    </row>
    <row r="850" ht="15.75" customHeight="1">
      <c r="W850" s="41"/>
      <c r="X850" s="41"/>
      <c r="Y850" s="41"/>
      <c r="Z850" s="41"/>
      <c r="AA850" s="41"/>
      <c r="AB850" s="41"/>
      <c r="AC850" s="41"/>
    </row>
    <row r="851" ht="15.75" customHeight="1">
      <c r="W851" s="41"/>
      <c r="X851" s="41"/>
      <c r="Y851" s="41"/>
      <c r="Z851" s="41"/>
      <c r="AA851" s="41"/>
      <c r="AB851" s="41"/>
      <c r="AC851" s="41"/>
    </row>
    <row r="852" ht="15.75" customHeight="1">
      <c r="W852" s="41"/>
      <c r="X852" s="41"/>
      <c r="Y852" s="41"/>
      <c r="Z852" s="41"/>
      <c r="AA852" s="41"/>
      <c r="AB852" s="41"/>
      <c r="AC852" s="41"/>
    </row>
    <row r="853" ht="15.75" customHeight="1">
      <c r="W853" s="41"/>
      <c r="X853" s="41"/>
      <c r="Y853" s="41"/>
      <c r="Z853" s="41"/>
      <c r="AA853" s="41"/>
      <c r="AB853" s="41"/>
      <c r="AC853" s="41"/>
    </row>
    <row r="854" ht="15.75" customHeight="1">
      <c r="W854" s="41"/>
      <c r="X854" s="41"/>
      <c r="Y854" s="41"/>
      <c r="Z854" s="41"/>
      <c r="AA854" s="41"/>
      <c r="AB854" s="41"/>
      <c r="AC854" s="41"/>
    </row>
    <row r="855" ht="15.75" customHeight="1">
      <c r="W855" s="41"/>
      <c r="X855" s="41"/>
      <c r="Y855" s="41"/>
      <c r="Z855" s="41"/>
      <c r="AA855" s="41"/>
      <c r="AB855" s="41"/>
      <c r="AC855" s="41"/>
    </row>
    <row r="856" ht="15.75" customHeight="1">
      <c r="W856" s="41"/>
      <c r="X856" s="41"/>
      <c r="Y856" s="41"/>
      <c r="Z856" s="41"/>
      <c r="AA856" s="41"/>
      <c r="AB856" s="41"/>
      <c r="AC856" s="41"/>
    </row>
    <row r="857" ht="15.75" customHeight="1">
      <c r="W857" s="41"/>
      <c r="X857" s="41"/>
      <c r="Y857" s="41"/>
      <c r="Z857" s="41"/>
      <c r="AA857" s="41"/>
      <c r="AB857" s="41"/>
      <c r="AC857" s="41"/>
    </row>
    <row r="858" ht="15.75" customHeight="1">
      <c r="W858" s="41"/>
      <c r="X858" s="41"/>
      <c r="Y858" s="41"/>
      <c r="Z858" s="41"/>
      <c r="AA858" s="41"/>
      <c r="AB858" s="41"/>
      <c r="AC858" s="41"/>
    </row>
    <row r="859" ht="15.75" customHeight="1">
      <c r="W859" s="41"/>
      <c r="X859" s="41"/>
      <c r="Y859" s="41"/>
      <c r="Z859" s="41"/>
      <c r="AA859" s="41"/>
      <c r="AB859" s="41"/>
      <c r="AC859" s="41"/>
    </row>
    <row r="860" ht="15.75" customHeight="1">
      <c r="W860" s="41"/>
      <c r="X860" s="41"/>
      <c r="Y860" s="41"/>
      <c r="Z860" s="41"/>
      <c r="AA860" s="41"/>
      <c r="AB860" s="41"/>
      <c r="AC860" s="41"/>
    </row>
    <row r="861" ht="15.75" customHeight="1">
      <c r="W861" s="41"/>
      <c r="X861" s="41"/>
      <c r="Y861" s="41"/>
      <c r="Z861" s="41"/>
      <c r="AA861" s="41"/>
      <c r="AB861" s="41"/>
      <c r="AC861" s="41"/>
    </row>
    <row r="862" ht="15.75" customHeight="1">
      <c r="W862" s="41"/>
      <c r="X862" s="41"/>
      <c r="Y862" s="41"/>
      <c r="Z862" s="41"/>
      <c r="AA862" s="41"/>
      <c r="AB862" s="41"/>
      <c r="AC862" s="41"/>
    </row>
    <row r="863" ht="15.75" customHeight="1">
      <c r="W863" s="41"/>
      <c r="X863" s="41"/>
      <c r="Y863" s="41"/>
      <c r="Z863" s="41"/>
      <c r="AA863" s="41"/>
      <c r="AB863" s="41"/>
      <c r="AC863" s="41"/>
    </row>
    <row r="864" ht="15.75" customHeight="1">
      <c r="W864" s="41"/>
      <c r="X864" s="41"/>
      <c r="Y864" s="41"/>
      <c r="Z864" s="41"/>
      <c r="AA864" s="41"/>
      <c r="AB864" s="41"/>
      <c r="AC864" s="41"/>
    </row>
    <row r="865" ht="15.75" customHeight="1">
      <c r="W865" s="41"/>
      <c r="X865" s="41"/>
      <c r="Y865" s="41"/>
      <c r="Z865" s="41"/>
      <c r="AA865" s="41"/>
      <c r="AB865" s="41"/>
      <c r="AC865" s="41"/>
    </row>
    <row r="866" ht="15.75" customHeight="1">
      <c r="W866" s="41"/>
      <c r="X866" s="41"/>
      <c r="Y866" s="41"/>
      <c r="Z866" s="41"/>
      <c r="AA866" s="41"/>
      <c r="AB866" s="41"/>
      <c r="AC866" s="41"/>
    </row>
    <row r="867" ht="15.75" customHeight="1">
      <c r="W867" s="41"/>
      <c r="X867" s="41"/>
      <c r="Y867" s="41"/>
      <c r="Z867" s="41"/>
      <c r="AA867" s="41"/>
      <c r="AB867" s="41"/>
      <c r="AC867" s="41"/>
    </row>
    <row r="868" ht="15.75" customHeight="1">
      <c r="W868" s="41"/>
      <c r="X868" s="41"/>
      <c r="Y868" s="41"/>
      <c r="Z868" s="41"/>
      <c r="AA868" s="41"/>
      <c r="AB868" s="41"/>
      <c r="AC868" s="41"/>
    </row>
    <row r="869" ht="15.75" customHeight="1">
      <c r="W869" s="41"/>
      <c r="X869" s="41"/>
      <c r="Y869" s="41"/>
      <c r="Z869" s="41"/>
      <c r="AA869" s="41"/>
      <c r="AB869" s="41"/>
      <c r="AC869" s="41"/>
    </row>
    <row r="870" ht="15.75" customHeight="1">
      <c r="W870" s="41"/>
      <c r="X870" s="41"/>
      <c r="Y870" s="41"/>
      <c r="Z870" s="41"/>
      <c r="AA870" s="41"/>
      <c r="AB870" s="41"/>
      <c r="AC870" s="41"/>
    </row>
    <row r="871" ht="15.75" customHeight="1">
      <c r="W871" s="41"/>
      <c r="X871" s="41"/>
      <c r="Y871" s="41"/>
      <c r="Z871" s="41"/>
      <c r="AA871" s="41"/>
      <c r="AB871" s="41"/>
      <c r="AC871" s="41"/>
    </row>
    <row r="872" ht="15.75" customHeight="1">
      <c r="W872" s="41"/>
      <c r="X872" s="41"/>
      <c r="Y872" s="41"/>
      <c r="Z872" s="41"/>
      <c r="AA872" s="41"/>
      <c r="AB872" s="41"/>
      <c r="AC872" s="41"/>
    </row>
    <row r="873" ht="15.75" customHeight="1">
      <c r="W873" s="41"/>
      <c r="X873" s="41"/>
      <c r="Y873" s="41"/>
      <c r="Z873" s="41"/>
      <c r="AA873" s="41"/>
      <c r="AB873" s="41"/>
      <c r="AC873" s="41"/>
    </row>
    <row r="874" ht="15.75" customHeight="1">
      <c r="W874" s="41"/>
      <c r="X874" s="41"/>
      <c r="Y874" s="41"/>
      <c r="Z874" s="41"/>
      <c r="AA874" s="41"/>
      <c r="AB874" s="41"/>
      <c r="AC874" s="41"/>
    </row>
    <row r="875" ht="15.75" customHeight="1">
      <c r="W875" s="41"/>
      <c r="X875" s="41"/>
      <c r="Y875" s="41"/>
      <c r="Z875" s="41"/>
      <c r="AA875" s="41"/>
      <c r="AB875" s="41"/>
      <c r="AC875" s="41"/>
    </row>
    <row r="876" ht="15.75" customHeight="1">
      <c r="W876" s="41"/>
      <c r="X876" s="41"/>
      <c r="Y876" s="41"/>
      <c r="Z876" s="41"/>
      <c r="AA876" s="41"/>
      <c r="AB876" s="41"/>
      <c r="AC876" s="41"/>
    </row>
    <row r="877" ht="15.75" customHeight="1">
      <c r="W877" s="41"/>
      <c r="X877" s="41"/>
      <c r="Y877" s="41"/>
      <c r="Z877" s="41"/>
      <c r="AA877" s="41"/>
      <c r="AB877" s="41"/>
      <c r="AC877" s="41"/>
    </row>
    <row r="878" ht="15.75" customHeight="1">
      <c r="W878" s="41"/>
      <c r="X878" s="41"/>
      <c r="Y878" s="41"/>
      <c r="Z878" s="41"/>
      <c r="AA878" s="41"/>
      <c r="AB878" s="41"/>
      <c r="AC878" s="41"/>
    </row>
    <row r="879" ht="15.75" customHeight="1">
      <c r="W879" s="41"/>
      <c r="X879" s="41"/>
      <c r="Y879" s="41"/>
      <c r="Z879" s="41"/>
      <c r="AA879" s="41"/>
      <c r="AB879" s="41"/>
      <c r="AC879" s="41"/>
    </row>
    <row r="880" ht="15.75" customHeight="1">
      <c r="W880" s="41"/>
      <c r="X880" s="41"/>
      <c r="Y880" s="41"/>
      <c r="Z880" s="41"/>
      <c r="AA880" s="41"/>
      <c r="AB880" s="41"/>
      <c r="AC880" s="41"/>
    </row>
    <row r="881" ht="15.75" customHeight="1">
      <c r="W881" s="41"/>
      <c r="X881" s="41"/>
      <c r="Y881" s="41"/>
      <c r="Z881" s="41"/>
      <c r="AA881" s="41"/>
      <c r="AB881" s="41"/>
      <c r="AC881" s="41"/>
    </row>
    <row r="882" ht="15.75" customHeight="1">
      <c r="W882" s="41"/>
      <c r="X882" s="41"/>
      <c r="Y882" s="41"/>
      <c r="Z882" s="41"/>
      <c r="AA882" s="41"/>
      <c r="AB882" s="41"/>
      <c r="AC882" s="41"/>
    </row>
    <row r="883" ht="15.75" customHeight="1">
      <c r="W883" s="41"/>
      <c r="X883" s="41"/>
      <c r="Y883" s="41"/>
      <c r="Z883" s="41"/>
      <c r="AA883" s="41"/>
      <c r="AB883" s="41"/>
      <c r="AC883" s="41"/>
    </row>
    <row r="884" ht="15.75" customHeight="1">
      <c r="W884" s="41"/>
      <c r="X884" s="41"/>
      <c r="Y884" s="41"/>
      <c r="Z884" s="41"/>
      <c r="AA884" s="41"/>
      <c r="AB884" s="41"/>
      <c r="AC884" s="41"/>
    </row>
    <row r="885" ht="15.75" customHeight="1">
      <c r="W885" s="41"/>
      <c r="X885" s="41"/>
      <c r="Y885" s="41"/>
      <c r="Z885" s="41"/>
      <c r="AA885" s="41"/>
      <c r="AB885" s="41"/>
      <c r="AC885" s="41"/>
    </row>
    <row r="886" ht="15.75" customHeight="1">
      <c r="W886" s="41"/>
      <c r="X886" s="41"/>
      <c r="Y886" s="41"/>
      <c r="Z886" s="41"/>
      <c r="AA886" s="41"/>
      <c r="AB886" s="41"/>
      <c r="AC886" s="41"/>
    </row>
    <row r="887" ht="15.75" customHeight="1">
      <c r="W887" s="41"/>
      <c r="X887" s="41"/>
      <c r="Y887" s="41"/>
      <c r="Z887" s="41"/>
      <c r="AA887" s="41"/>
      <c r="AB887" s="41"/>
      <c r="AC887" s="41"/>
    </row>
    <row r="888" ht="15.75" customHeight="1">
      <c r="W888" s="41"/>
      <c r="X888" s="41"/>
      <c r="Y888" s="41"/>
      <c r="Z888" s="41"/>
      <c r="AA888" s="41"/>
      <c r="AB888" s="41"/>
      <c r="AC888" s="41"/>
    </row>
    <row r="889" ht="15.75" customHeight="1">
      <c r="W889" s="41"/>
      <c r="X889" s="41"/>
      <c r="Y889" s="41"/>
      <c r="Z889" s="41"/>
      <c r="AA889" s="41"/>
      <c r="AB889" s="41"/>
      <c r="AC889" s="41"/>
    </row>
    <row r="890" ht="15.75" customHeight="1">
      <c r="W890" s="41"/>
      <c r="X890" s="41"/>
      <c r="Y890" s="41"/>
      <c r="Z890" s="41"/>
      <c r="AA890" s="41"/>
      <c r="AB890" s="41"/>
      <c r="AC890" s="41"/>
    </row>
    <row r="891" ht="15.75" customHeight="1">
      <c r="W891" s="41"/>
      <c r="X891" s="41"/>
      <c r="Y891" s="41"/>
      <c r="Z891" s="41"/>
      <c r="AA891" s="41"/>
      <c r="AB891" s="41"/>
      <c r="AC891" s="41"/>
    </row>
    <row r="892" ht="15.75" customHeight="1">
      <c r="W892" s="41"/>
      <c r="X892" s="41"/>
      <c r="Y892" s="41"/>
      <c r="Z892" s="41"/>
      <c r="AA892" s="41"/>
      <c r="AB892" s="41"/>
      <c r="AC892" s="41"/>
    </row>
    <row r="893" ht="15.75" customHeight="1">
      <c r="W893" s="41"/>
      <c r="X893" s="41"/>
      <c r="Y893" s="41"/>
      <c r="Z893" s="41"/>
      <c r="AA893" s="41"/>
      <c r="AB893" s="41"/>
      <c r="AC893" s="41"/>
    </row>
    <row r="894" ht="15.75" customHeight="1">
      <c r="W894" s="41"/>
      <c r="X894" s="41"/>
      <c r="Y894" s="41"/>
      <c r="Z894" s="41"/>
      <c r="AA894" s="41"/>
      <c r="AB894" s="41"/>
      <c r="AC894" s="41"/>
    </row>
    <row r="895" ht="15.75" customHeight="1">
      <c r="W895" s="41"/>
      <c r="X895" s="41"/>
      <c r="Y895" s="41"/>
      <c r="Z895" s="41"/>
      <c r="AA895" s="41"/>
      <c r="AB895" s="41"/>
      <c r="AC895" s="41"/>
    </row>
    <row r="896" ht="15.75" customHeight="1">
      <c r="W896" s="41"/>
      <c r="X896" s="41"/>
      <c r="Y896" s="41"/>
      <c r="Z896" s="41"/>
      <c r="AA896" s="41"/>
      <c r="AB896" s="41"/>
      <c r="AC896" s="41"/>
    </row>
    <row r="897" ht="15.75" customHeight="1">
      <c r="W897" s="41"/>
      <c r="X897" s="41"/>
      <c r="Y897" s="41"/>
      <c r="Z897" s="41"/>
      <c r="AA897" s="41"/>
      <c r="AB897" s="41"/>
      <c r="AC897" s="41"/>
    </row>
    <row r="898" ht="15.75" customHeight="1">
      <c r="W898" s="41"/>
      <c r="X898" s="41"/>
      <c r="Y898" s="41"/>
      <c r="Z898" s="41"/>
      <c r="AA898" s="41"/>
      <c r="AB898" s="41"/>
      <c r="AC898" s="41"/>
    </row>
    <row r="899" ht="15.75" customHeight="1">
      <c r="W899" s="41"/>
      <c r="X899" s="41"/>
      <c r="Y899" s="41"/>
      <c r="Z899" s="41"/>
      <c r="AA899" s="41"/>
      <c r="AB899" s="41"/>
      <c r="AC899" s="41"/>
    </row>
    <row r="900" ht="15.75" customHeight="1">
      <c r="W900" s="41"/>
      <c r="X900" s="41"/>
      <c r="Y900" s="41"/>
      <c r="Z900" s="41"/>
      <c r="AA900" s="41"/>
      <c r="AB900" s="41"/>
      <c r="AC900" s="41"/>
    </row>
    <row r="901" ht="15.75" customHeight="1">
      <c r="W901" s="41"/>
      <c r="X901" s="41"/>
      <c r="Y901" s="41"/>
      <c r="Z901" s="41"/>
      <c r="AA901" s="41"/>
      <c r="AB901" s="41"/>
      <c r="AC901" s="41"/>
    </row>
    <row r="902" ht="15.75" customHeight="1">
      <c r="W902" s="41"/>
      <c r="X902" s="41"/>
      <c r="Y902" s="41"/>
      <c r="Z902" s="41"/>
      <c r="AA902" s="41"/>
      <c r="AB902" s="41"/>
      <c r="AC902" s="41"/>
    </row>
    <row r="903" ht="15.75" customHeight="1">
      <c r="W903" s="41"/>
      <c r="X903" s="41"/>
      <c r="Y903" s="41"/>
      <c r="Z903" s="41"/>
      <c r="AA903" s="41"/>
      <c r="AB903" s="41"/>
      <c r="AC903" s="41"/>
    </row>
    <row r="904" ht="15.75" customHeight="1">
      <c r="W904" s="41"/>
      <c r="X904" s="41"/>
      <c r="Y904" s="41"/>
      <c r="Z904" s="41"/>
      <c r="AA904" s="41"/>
      <c r="AB904" s="41"/>
      <c r="AC904" s="41"/>
    </row>
    <row r="905" ht="15.75" customHeight="1">
      <c r="W905" s="41"/>
      <c r="X905" s="41"/>
      <c r="Y905" s="41"/>
      <c r="Z905" s="41"/>
      <c r="AA905" s="41"/>
      <c r="AB905" s="41"/>
      <c r="AC905" s="41"/>
    </row>
    <row r="906" ht="15.75" customHeight="1">
      <c r="W906" s="41"/>
      <c r="X906" s="41"/>
      <c r="Y906" s="41"/>
      <c r="Z906" s="41"/>
      <c r="AA906" s="41"/>
      <c r="AB906" s="41"/>
      <c r="AC906" s="41"/>
    </row>
    <row r="907" ht="15.75" customHeight="1">
      <c r="W907" s="41"/>
      <c r="X907" s="41"/>
      <c r="Y907" s="41"/>
      <c r="Z907" s="41"/>
      <c r="AA907" s="41"/>
      <c r="AB907" s="41"/>
      <c r="AC907" s="41"/>
    </row>
    <row r="908" ht="15.75" customHeight="1">
      <c r="W908" s="41"/>
      <c r="X908" s="41"/>
      <c r="Y908" s="41"/>
      <c r="Z908" s="41"/>
      <c r="AA908" s="41"/>
      <c r="AB908" s="41"/>
      <c r="AC908" s="41"/>
    </row>
    <row r="909" ht="15.75" customHeight="1">
      <c r="W909" s="41"/>
      <c r="X909" s="41"/>
      <c r="Y909" s="41"/>
      <c r="Z909" s="41"/>
      <c r="AA909" s="41"/>
      <c r="AB909" s="41"/>
      <c r="AC909" s="41"/>
    </row>
    <row r="910" ht="15.75" customHeight="1">
      <c r="W910" s="41"/>
      <c r="X910" s="41"/>
      <c r="Y910" s="41"/>
      <c r="Z910" s="41"/>
      <c r="AA910" s="41"/>
      <c r="AB910" s="41"/>
      <c r="AC910" s="41"/>
    </row>
    <row r="911" ht="15.75" customHeight="1">
      <c r="W911" s="41"/>
      <c r="X911" s="41"/>
      <c r="Y911" s="41"/>
      <c r="Z911" s="41"/>
      <c r="AA911" s="41"/>
      <c r="AB911" s="41"/>
      <c r="AC911" s="41"/>
    </row>
    <row r="912" ht="15.75" customHeight="1">
      <c r="W912" s="41"/>
      <c r="X912" s="41"/>
      <c r="Y912" s="41"/>
      <c r="Z912" s="41"/>
      <c r="AA912" s="41"/>
      <c r="AB912" s="41"/>
      <c r="AC912" s="41"/>
    </row>
    <row r="913" ht="15.75" customHeight="1">
      <c r="W913" s="41"/>
      <c r="X913" s="41"/>
      <c r="Y913" s="41"/>
      <c r="Z913" s="41"/>
      <c r="AA913" s="41"/>
      <c r="AB913" s="41"/>
      <c r="AC913" s="41"/>
    </row>
    <row r="914" ht="15.75" customHeight="1">
      <c r="W914" s="41"/>
      <c r="X914" s="41"/>
      <c r="Y914" s="41"/>
      <c r="Z914" s="41"/>
      <c r="AA914" s="41"/>
      <c r="AB914" s="41"/>
      <c r="AC914" s="41"/>
    </row>
    <row r="915" ht="15.75" customHeight="1">
      <c r="W915" s="41"/>
      <c r="X915" s="41"/>
      <c r="Y915" s="41"/>
      <c r="Z915" s="41"/>
      <c r="AA915" s="41"/>
      <c r="AB915" s="41"/>
      <c r="AC915" s="41"/>
    </row>
    <row r="916" ht="15.75" customHeight="1">
      <c r="W916" s="41"/>
      <c r="X916" s="41"/>
      <c r="Y916" s="41"/>
      <c r="Z916" s="41"/>
      <c r="AA916" s="41"/>
      <c r="AB916" s="41"/>
      <c r="AC916" s="41"/>
    </row>
    <row r="917" ht="15.75" customHeight="1">
      <c r="W917" s="41"/>
      <c r="X917" s="41"/>
      <c r="Y917" s="41"/>
      <c r="Z917" s="41"/>
      <c r="AA917" s="41"/>
      <c r="AB917" s="41"/>
      <c r="AC917" s="41"/>
    </row>
    <row r="918" ht="15.75" customHeight="1">
      <c r="W918" s="41"/>
      <c r="X918" s="41"/>
      <c r="Y918" s="41"/>
      <c r="Z918" s="41"/>
      <c r="AA918" s="41"/>
      <c r="AB918" s="41"/>
      <c r="AC918" s="41"/>
    </row>
    <row r="919" ht="15.75" customHeight="1">
      <c r="W919" s="41"/>
      <c r="X919" s="41"/>
      <c r="Y919" s="41"/>
      <c r="Z919" s="41"/>
      <c r="AA919" s="41"/>
      <c r="AB919" s="41"/>
      <c r="AC919" s="41"/>
    </row>
    <row r="920" ht="15.75" customHeight="1">
      <c r="W920" s="41"/>
      <c r="X920" s="41"/>
      <c r="Y920" s="41"/>
      <c r="Z920" s="41"/>
      <c r="AA920" s="41"/>
      <c r="AB920" s="41"/>
      <c r="AC920" s="41"/>
    </row>
    <row r="921" ht="15.75" customHeight="1">
      <c r="W921" s="41"/>
      <c r="X921" s="41"/>
      <c r="Y921" s="41"/>
      <c r="Z921" s="41"/>
      <c r="AA921" s="41"/>
      <c r="AB921" s="41"/>
      <c r="AC921" s="41"/>
    </row>
    <row r="922" ht="15.75" customHeight="1">
      <c r="W922" s="41"/>
      <c r="X922" s="41"/>
      <c r="Y922" s="41"/>
      <c r="Z922" s="41"/>
      <c r="AA922" s="41"/>
      <c r="AB922" s="41"/>
      <c r="AC922" s="41"/>
    </row>
    <row r="923" ht="15.75" customHeight="1">
      <c r="W923" s="41"/>
      <c r="X923" s="41"/>
      <c r="Y923" s="41"/>
      <c r="Z923" s="41"/>
      <c r="AA923" s="41"/>
      <c r="AB923" s="41"/>
      <c r="AC923" s="41"/>
    </row>
    <row r="924" ht="15.75" customHeight="1">
      <c r="W924" s="41"/>
      <c r="X924" s="41"/>
      <c r="Y924" s="41"/>
      <c r="Z924" s="41"/>
      <c r="AA924" s="41"/>
      <c r="AB924" s="41"/>
      <c r="AC924" s="41"/>
    </row>
    <row r="925" ht="15.75" customHeight="1">
      <c r="W925" s="41"/>
      <c r="X925" s="41"/>
      <c r="Y925" s="41"/>
      <c r="Z925" s="41"/>
      <c r="AA925" s="41"/>
      <c r="AB925" s="41"/>
      <c r="AC925" s="41"/>
    </row>
    <row r="926" ht="15.75" customHeight="1">
      <c r="W926" s="41"/>
      <c r="X926" s="41"/>
      <c r="Y926" s="41"/>
      <c r="Z926" s="41"/>
      <c r="AA926" s="41"/>
      <c r="AB926" s="41"/>
      <c r="AC926" s="41"/>
    </row>
    <row r="927" ht="15.75" customHeight="1">
      <c r="W927" s="41"/>
      <c r="X927" s="41"/>
      <c r="Y927" s="41"/>
      <c r="Z927" s="41"/>
      <c r="AA927" s="41"/>
      <c r="AB927" s="41"/>
      <c r="AC927" s="41"/>
    </row>
    <row r="928" ht="15.75" customHeight="1">
      <c r="W928" s="41"/>
      <c r="X928" s="41"/>
      <c r="Y928" s="41"/>
      <c r="Z928" s="41"/>
      <c r="AA928" s="41"/>
      <c r="AB928" s="41"/>
      <c r="AC928" s="41"/>
    </row>
    <row r="929" ht="15.75" customHeight="1">
      <c r="W929" s="41"/>
      <c r="X929" s="41"/>
      <c r="Y929" s="41"/>
      <c r="Z929" s="41"/>
      <c r="AA929" s="41"/>
      <c r="AB929" s="41"/>
      <c r="AC929" s="41"/>
    </row>
    <row r="930" ht="15.75" customHeight="1">
      <c r="W930" s="41"/>
      <c r="X930" s="41"/>
      <c r="Y930" s="41"/>
      <c r="Z930" s="41"/>
      <c r="AA930" s="41"/>
      <c r="AB930" s="41"/>
      <c r="AC930" s="41"/>
    </row>
    <row r="931" ht="15.75" customHeight="1">
      <c r="W931" s="41"/>
      <c r="X931" s="41"/>
      <c r="Y931" s="41"/>
      <c r="Z931" s="41"/>
      <c r="AA931" s="41"/>
      <c r="AB931" s="41"/>
      <c r="AC931" s="41"/>
    </row>
    <row r="932" ht="15.75" customHeight="1">
      <c r="W932" s="41"/>
      <c r="X932" s="41"/>
      <c r="Y932" s="41"/>
      <c r="Z932" s="41"/>
      <c r="AA932" s="41"/>
      <c r="AB932" s="41"/>
      <c r="AC932" s="41"/>
    </row>
    <row r="933" ht="15.75" customHeight="1">
      <c r="W933" s="41"/>
      <c r="X933" s="41"/>
      <c r="Y933" s="41"/>
      <c r="Z933" s="41"/>
      <c r="AA933" s="41"/>
      <c r="AB933" s="41"/>
      <c r="AC933" s="41"/>
    </row>
    <row r="934" ht="15.75" customHeight="1">
      <c r="W934" s="41"/>
      <c r="X934" s="41"/>
      <c r="Y934" s="41"/>
      <c r="Z934" s="41"/>
      <c r="AA934" s="41"/>
      <c r="AB934" s="41"/>
      <c r="AC934" s="41"/>
    </row>
    <row r="935" ht="15.75" customHeight="1">
      <c r="W935" s="41"/>
      <c r="X935" s="41"/>
      <c r="Y935" s="41"/>
      <c r="Z935" s="41"/>
      <c r="AA935" s="41"/>
      <c r="AB935" s="41"/>
      <c r="AC935" s="41"/>
    </row>
    <row r="936" ht="15.75" customHeight="1">
      <c r="W936" s="41"/>
      <c r="X936" s="41"/>
      <c r="Y936" s="41"/>
      <c r="Z936" s="41"/>
      <c r="AA936" s="41"/>
      <c r="AB936" s="41"/>
      <c r="AC936" s="41"/>
    </row>
    <row r="937" ht="15.75" customHeight="1">
      <c r="W937" s="41"/>
      <c r="X937" s="41"/>
      <c r="Y937" s="41"/>
      <c r="Z937" s="41"/>
      <c r="AA937" s="41"/>
      <c r="AB937" s="41"/>
      <c r="AC937" s="41"/>
    </row>
    <row r="938" ht="15.75" customHeight="1">
      <c r="W938" s="41"/>
      <c r="X938" s="41"/>
      <c r="Y938" s="41"/>
      <c r="Z938" s="41"/>
      <c r="AA938" s="41"/>
      <c r="AB938" s="41"/>
      <c r="AC938" s="41"/>
    </row>
    <row r="939" ht="15.75" customHeight="1">
      <c r="W939" s="41"/>
      <c r="X939" s="41"/>
      <c r="Y939" s="41"/>
      <c r="Z939" s="41"/>
      <c r="AA939" s="41"/>
      <c r="AB939" s="41"/>
      <c r="AC939" s="41"/>
    </row>
    <row r="940" ht="15.75" customHeight="1">
      <c r="W940" s="41"/>
      <c r="X940" s="41"/>
      <c r="Y940" s="41"/>
      <c r="Z940" s="41"/>
      <c r="AA940" s="41"/>
      <c r="AB940" s="41"/>
      <c r="AC940" s="41"/>
    </row>
    <row r="941" ht="15.75" customHeight="1">
      <c r="W941" s="41"/>
      <c r="X941" s="41"/>
      <c r="Y941" s="41"/>
      <c r="Z941" s="41"/>
      <c r="AA941" s="41"/>
      <c r="AB941" s="41"/>
      <c r="AC941" s="41"/>
    </row>
    <row r="942" ht="15.75" customHeight="1">
      <c r="W942" s="41"/>
      <c r="X942" s="41"/>
      <c r="Y942" s="41"/>
      <c r="Z942" s="41"/>
      <c r="AA942" s="41"/>
      <c r="AB942" s="41"/>
      <c r="AC942" s="41"/>
    </row>
    <row r="943" ht="15.75" customHeight="1">
      <c r="W943" s="41"/>
      <c r="X943" s="41"/>
      <c r="Y943" s="41"/>
      <c r="Z943" s="41"/>
      <c r="AA943" s="41"/>
      <c r="AB943" s="41"/>
      <c r="AC943" s="41"/>
    </row>
    <row r="944" ht="15.75" customHeight="1">
      <c r="W944" s="41"/>
      <c r="X944" s="41"/>
      <c r="Y944" s="41"/>
      <c r="Z944" s="41"/>
      <c r="AA944" s="41"/>
      <c r="AB944" s="41"/>
      <c r="AC944" s="41"/>
    </row>
    <row r="945" ht="15.75" customHeight="1">
      <c r="W945" s="41"/>
      <c r="X945" s="41"/>
      <c r="Y945" s="41"/>
      <c r="Z945" s="41"/>
      <c r="AA945" s="41"/>
      <c r="AB945" s="41"/>
      <c r="AC945" s="41"/>
    </row>
    <row r="946" ht="15.75" customHeight="1">
      <c r="W946" s="41"/>
      <c r="X946" s="41"/>
      <c r="Y946" s="41"/>
      <c r="Z946" s="41"/>
      <c r="AA946" s="41"/>
      <c r="AB946" s="41"/>
      <c r="AC946" s="41"/>
    </row>
    <row r="947" ht="15.75" customHeight="1">
      <c r="W947" s="41"/>
      <c r="X947" s="41"/>
      <c r="Y947" s="41"/>
      <c r="Z947" s="41"/>
      <c r="AA947" s="41"/>
      <c r="AB947" s="41"/>
      <c r="AC947" s="41"/>
    </row>
    <row r="948" ht="15.75" customHeight="1">
      <c r="W948" s="41"/>
      <c r="X948" s="41"/>
      <c r="Y948" s="41"/>
      <c r="Z948" s="41"/>
      <c r="AA948" s="41"/>
      <c r="AB948" s="41"/>
      <c r="AC948" s="41"/>
    </row>
    <row r="949" ht="15.75" customHeight="1">
      <c r="W949" s="41"/>
      <c r="X949" s="41"/>
      <c r="Y949" s="41"/>
      <c r="Z949" s="41"/>
      <c r="AA949" s="41"/>
      <c r="AB949" s="41"/>
      <c r="AC949" s="41"/>
    </row>
    <row r="950" ht="15.75" customHeight="1">
      <c r="W950" s="41"/>
      <c r="X950" s="41"/>
      <c r="Y950" s="41"/>
      <c r="Z950" s="41"/>
      <c r="AA950" s="41"/>
      <c r="AB950" s="41"/>
      <c r="AC950" s="41"/>
    </row>
    <row r="951" ht="15.75" customHeight="1">
      <c r="W951" s="41"/>
      <c r="X951" s="41"/>
      <c r="Y951" s="41"/>
      <c r="Z951" s="41"/>
      <c r="AA951" s="41"/>
      <c r="AB951" s="41"/>
      <c r="AC951" s="41"/>
    </row>
    <row r="952" ht="15.75" customHeight="1">
      <c r="W952" s="41"/>
      <c r="X952" s="41"/>
      <c r="Y952" s="41"/>
      <c r="Z952" s="41"/>
      <c r="AA952" s="41"/>
      <c r="AB952" s="41"/>
      <c r="AC952" s="41"/>
    </row>
    <row r="953" ht="15.75" customHeight="1">
      <c r="W953" s="41"/>
      <c r="X953" s="41"/>
      <c r="Y953" s="41"/>
      <c r="Z953" s="41"/>
      <c r="AA953" s="41"/>
      <c r="AB953" s="41"/>
      <c r="AC953" s="41"/>
    </row>
    <row r="954" ht="15.75" customHeight="1">
      <c r="W954" s="41"/>
      <c r="X954" s="41"/>
      <c r="Y954" s="41"/>
      <c r="Z954" s="41"/>
      <c r="AA954" s="41"/>
      <c r="AB954" s="41"/>
      <c r="AC954" s="41"/>
    </row>
    <row r="955" ht="15.75" customHeight="1">
      <c r="W955" s="41"/>
      <c r="X955" s="41"/>
      <c r="Y955" s="41"/>
      <c r="Z955" s="41"/>
      <c r="AA955" s="41"/>
      <c r="AB955" s="41"/>
      <c r="AC955" s="41"/>
    </row>
    <row r="956" ht="15.75" customHeight="1">
      <c r="W956" s="41"/>
      <c r="X956" s="41"/>
      <c r="Y956" s="41"/>
      <c r="Z956" s="41"/>
      <c r="AA956" s="41"/>
      <c r="AB956" s="41"/>
      <c r="AC956" s="41"/>
    </row>
    <row r="957" ht="15.75" customHeight="1">
      <c r="W957" s="41"/>
      <c r="X957" s="41"/>
      <c r="Y957" s="41"/>
      <c r="Z957" s="41"/>
      <c r="AA957" s="41"/>
      <c r="AB957" s="41"/>
      <c r="AC957" s="41"/>
    </row>
    <row r="958" ht="15.75" customHeight="1">
      <c r="W958" s="41"/>
      <c r="X958" s="41"/>
      <c r="Y958" s="41"/>
      <c r="Z958" s="41"/>
      <c r="AA958" s="41"/>
      <c r="AB958" s="41"/>
      <c r="AC958" s="41"/>
    </row>
    <row r="959" ht="15.75" customHeight="1">
      <c r="W959" s="41"/>
      <c r="X959" s="41"/>
      <c r="Y959" s="41"/>
      <c r="Z959" s="41"/>
      <c r="AA959" s="41"/>
      <c r="AB959" s="41"/>
      <c r="AC959" s="41"/>
    </row>
    <row r="960" ht="15.75" customHeight="1">
      <c r="W960" s="41"/>
      <c r="X960" s="41"/>
      <c r="Y960" s="41"/>
      <c r="Z960" s="41"/>
      <c r="AA960" s="41"/>
      <c r="AB960" s="41"/>
      <c r="AC960" s="41"/>
    </row>
    <row r="961" ht="15.75" customHeight="1">
      <c r="W961" s="41"/>
      <c r="X961" s="41"/>
      <c r="Y961" s="41"/>
      <c r="Z961" s="41"/>
      <c r="AA961" s="41"/>
      <c r="AB961" s="41"/>
      <c r="AC961" s="41"/>
    </row>
    <row r="962" ht="15.75" customHeight="1">
      <c r="W962" s="41"/>
      <c r="X962" s="41"/>
      <c r="Y962" s="41"/>
      <c r="Z962" s="41"/>
      <c r="AA962" s="41"/>
      <c r="AB962" s="41"/>
      <c r="AC962" s="41"/>
    </row>
    <row r="963" ht="15.75" customHeight="1">
      <c r="W963" s="41"/>
      <c r="X963" s="41"/>
      <c r="Y963" s="41"/>
      <c r="Z963" s="41"/>
      <c r="AA963" s="41"/>
      <c r="AB963" s="41"/>
      <c r="AC963" s="41"/>
    </row>
    <row r="964" ht="15.75" customHeight="1">
      <c r="W964" s="41"/>
      <c r="X964" s="41"/>
      <c r="Y964" s="41"/>
      <c r="Z964" s="41"/>
      <c r="AA964" s="41"/>
      <c r="AB964" s="41"/>
      <c r="AC964" s="41"/>
    </row>
    <row r="965" ht="15.75" customHeight="1">
      <c r="W965" s="41"/>
      <c r="X965" s="41"/>
      <c r="Y965" s="41"/>
      <c r="Z965" s="41"/>
      <c r="AA965" s="41"/>
      <c r="AB965" s="41"/>
      <c r="AC965" s="41"/>
    </row>
    <row r="966" ht="15.75" customHeight="1">
      <c r="W966" s="41"/>
      <c r="X966" s="41"/>
      <c r="Y966" s="41"/>
      <c r="Z966" s="41"/>
      <c r="AA966" s="41"/>
      <c r="AB966" s="41"/>
      <c r="AC966" s="41"/>
    </row>
    <row r="967" ht="15.75" customHeight="1">
      <c r="W967" s="41"/>
      <c r="X967" s="41"/>
      <c r="Y967" s="41"/>
      <c r="Z967" s="41"/>
      <c r="AA967" s="41"/>
      <c r="AB967" s="41"/>
      <c r="AC967" s="41"/>
    </row>
    <row r="968" ht="15.75" customHeight="1">
      <c r="W968" s="41"/>
      <c r="X968" s="41"/>
      <c r="Y968" s="41"/>
      <c r="Z968" s="41"/>
      <c r="AA968" s="41"/>
      <c r="AB968" s="41"/>
      <c r="AC968" s="41"/>
    </row>
    <row r="969" ht="15.75" customHeight="1">
      <c r="W969" s="41"/>
      <c r="X969" s="41"/>
      <c r="Y969" s="41"/>
      <c r="Z969" s="41"/>
      <c r="AA969" s="41"/>
      <c r="AB969" s="41"/>
      <c r="AC969" s="41"/>
    </row>
    <row r="970" ht="15.75" customHeight="1">
      <c r="W970" s="41"/>
      <c r="X970" s="41"/>
      <c r="Y970" s="41"/>
      <c r="Z970" s="41"/>
      <c r="AA970" s="41"/>
      <c r="AB970" s="41"/>
      <c r="AC970" s="41"/>
    </row>
    <row r="971" ht="15.75" customHeight="1">
      <c r="W971" s="41"/>
      <c r="X971" s="41"/>
      <c r="Y971" s="41"/>
      <c r="Z971" s="41"/>
      <c r="AA971" s="41"/>
      <c r="AB971" s="41"/>
      <c r="AC971" s="41"/>
    </row>
    <row r="972" ht="15.75" customHeight="1">
      <c r="W972" s="41"/>
      <c r="X972" s="41"/>
      <c r="Y972" s="41"/>
      <c r="Z972" s="41"/>
      <c r="AA972" s="41"/>
      <c r="AB972" s="41"/>
      <c r="AC972" s="41"/>
    </row>
    <row r="973" ht="15.75" customHeight="1">
      <c r="W973" s="41"/>
      <c r="X973" s="41"/>
      <c r="Y973" s="41"/>
      <c r="Z973" s="41"/>
      <c r="AA973" s="41"/>
      <c r="AB973" s="41"/>
      <c r="AC973" s="41"/>
    </row>
    <row r="974" ht="15.75" customHeight="1">
      <c r="W974" s="41"/>
      <c r="X974" s="41"/>
      <c r="Y974" s="41"/>
      <c r="Z974" s="41"/>
      <c r="AA974" s="41"/>
      <c r="AB974" s="41"/>
      <c r="AC974" s="41"/>
    </row>
    <row r="975" ht="15.75" customHeight="1">
      <c r="W975" s="41"/>
      <c r="X975" s="41"/>
      <c r="Y975" s="41"/>
      <c r="Z975" s="41"/>
      <c r="AA975" s="41"/>
      <c r="AB975" s="41"/>
      <c r="AC975" s="41"/>
    </row>
    <row r="976" ht="15.75" customHeight="1">
      <c r="W976" s="41"/>
      <c r="X976" s="41"/>
      <c r="Y976" s="41"/>
      <c r="Z976" s="41"/>
      <c r="AA976" s="41"/>
      <c r="AB976" s="41"/>
      <c r="AC976" s="41"/>
    </row>
    <row r="977" ht="15.75" customHeight="1">
      <c r="W977" s="41"/>
      <c r="X977" s="41"/>
      <c r="Y977" s="41"/>
      <c r="Z977" s="41"/>
      <c r="AA977" s="41"/>
      <c r="AB977" s="41"/>
      <c r="AC977" s="41"/>
    </row>
    <row r="978" ht="15.75" customHeight="1">
      <c r="W978" s="41"/>
      <c r="X978" s="41"/>
      <c r="Y978" s="41"/>
      <c r="Z978" s="41"/>
      <c r="AA978" s="41"/>
      <c r="AB978" s="41"/>
      <c r="AC978" s="41"/>
    </row>
    <row r="979" ht="15.75" customHeight="1">
      <c r="W979" s="41"/>
      <c r="X979" s="41"/>
      <c r="Y979" s="41"/>
      <c r="Z979" s="41"/>
      <c r="AA979" s="41"/>
      <c r="AB979" s="41"/>
      <c r="AC979" s="41"/>
    </row>
    <row r="980" ht="15.75" customHeight="1">
      <c r="W980" s="41"/>
      <c r="X980" s="41"/>
      <c r="Y980" s="41"/>
      <c r="Z980" s="41"/>
      <c r="AA980" s="41"/>
      <c r="AB980" s="41"/>
      <c r="AC980" s="41"/>
    </row>
    <row r="981" ht="15.75" customHeight="1">
      <c r="W981" s="41"/>
      <c r="X981" s="41"/>
      <c r="Y981" s="41"/>
      <c r="Z981" s="41"/>
      <c r="AA981" s="41"/>
      <c r="AB981" s="41"/>
      <c r="AC981" s="41"/>
    </row>
    <row r="982" ht="15.75" customHeight="1">
      <c r="W982" s="41"/>
      <c r="X982" s="41"/>
      <c r="Y982" s="41"/>
      <c r="Z982" s="41"/>
      <c r="AA982" s="41"/>
      <c r="AB982" s="41"/>
      <c r="AC982" s="41"/>
    </row>
    <row r="983" ht="15.75" customHeight="1">
      <c r="W983" s="41"/>
      <c r="X983" s="41"/>
      <c r="Y983" s="41"/>
      <c r="Z983" s="41"/>
      <c r="AA983" s="41"/>
      <c r="AB983" s="41"/>
      <c r="AC983" s="41"/>
    </row>
    <row r="984" ht="15.75" customHeight="1">
      <c r="W984" s="41"/>
      <c r="X984" s="41"/>
      <c r="Y984" s="41"/>
      <c r="Z984" s="41"/>
      <c r="AA984" s="41"/>
      <c r="AB984" s="41"/>
      <c r="AC984" s="41"/>
    </row>
    <row r="985" ht="15.75" customHeight="1">
      <c r="W985" s="41"/>
      <c r="X985" s="41"/>
      <c r="Y985" s="41"/>
      <c r="Z985" s="41"/>
      <c r="AA985" s="41"/>
      <c r="AB985" s="41"/>
      <c r="AC985" s="41"/>
    </row>
    <row r="986" ht="15.75" customHeight="1">
      <c r="W986" s="41"/>
      <c r="X986" s="41"/>
      <c r="Y986" s="41"/>
      <c r="Z986" s="41"/>
      <c r="AA986" s="41"/>
      <c r="AB986" s="41"/>
      <c r="AC986" s="41"/>
    </row>
    <row r="987" ht="15.75" customHeight="1">
      <c r="W987" s="41"/>
      <c r="X987" s="41"/>
      <c r="Y987" s="41"/>
      <c r="Z987" s="41"/>
      <c r="AA987" s="41"/>
      <c r="AB987" s="41"/>
      <c r="AC987" s="41"/>
    </row>
    <row r="988" ht="15.75" customHeight="1">
      <c r="W988" s="41"/>
      <c r="X988" s="41"/>
      <c r="Y988" s="41"/>
      <c r="Z988" s="41"/>
      <c r="AA988" s="41"/>
      <c r="AB988" s="41"/>
      <c r="AC988" s="41"/>
    </row>
    <row r="989" ht="15.75" customHeight="1">
      <c r="W989" s="41"/>
      <c r="X989" s="41"/>
      <c r="Y989" s="41"/>
      <c r="Z989" s="41"/>
      <c r="AA989" s="41"/>
      <c r="AB989" s="41"/>
      <c r="AC989" s="41"/>
    </row>
    <row r="990" ht="15.75" customHeight="1">
      <c r="W990" s="41"/>
      <c r="X990" s="41"/>
      <c r="Y990" s="41"/>
      <c r="Z990" s="41"/>
      <c r="AA990" s="41"/>
      <c r="AB990" s="41"/>
      <c r="AC990" s="41"/>
    </row>
    <row r="991" ht="15.75" customHeight="1">
      <c r="W991" s="41"/>
      <c r="X991" s="41"/>
      <c r="Y991" s="41"/>
      <c r="Z991" s="41"/>
      <c r="AA991" s="41"/>
      <c r="AB991" s="41"/>
      <c r="AC991" s="41"/>
    </row>
    <row r="992" ht="15.75" customHeight="1">
      <c r="W992" s="41"/>
      <c r="X992" s="41"/>
      <c r="Y992" s="41"/>
      <c r="Z992" s="41"/>
      <c r="AA992" s="41"/>
      <c r="AB992" s="41"/>
      <c r="AC992" s="41"/>
    </row>
    <row r="993" ht="15.75" customHeight="1">
      <c r="W993" s="41"/>
      <c r="X993" s="41"/>
      <c r="Y993" s="41"/>
      <c r="Z993" s="41"/>
      <c r="AA993" s="41"/>
      <c r="AB993" s="41"/>
      <c r="AC993" s="41"/>
    </row>
    <row r="994" ht="15.75" customHeight="1">
      <c r="W994" s="41"/>
      <c r="X994" s="41"/>
      <c r="Y994" s="41"/>
      <c r="Z994" s="41"/>
      <c r="AA994" s="41"/>
      <c r="AB994" s="41"/>
      <c r="AC994" s="41"/>
    </row>
    <row r="995" ht="15.75" customHeight="1">
      <c r="W995" s="41"/>
      <c r="X995" s="41"/>
      <c r="Y995" s="41"/>
      <c r="Z995" s="41"/>
      <c r="AA995" s="41"/>
      <c r="AB995" s="41"/>
      <c r="AC995" s="41"/>
    </row>
    <row r="996" ht="15.75" customHeight="1">
      <c r="W996" s="41"/>
      <c r="X996" s="41"/>
      <c r="Y996" s="41"/>
      <c r="Z996" s="41"/>
      <c r="AA996" s="41"/>
      <c r="AB996" s="41"/>
      <c r="AC996" s="41"/>
    </row>
    <row r="997" ht="15.75" customHeight="1">
      <c r="W997" s="41"/>
      <c r="X997" s="41"/>
      <c r="Y997" s="41"/>
      <c r="Z997" s="41"/>
      <c r="AA997" s="41"/>
      <c r="AB997" s="41"/>
      <c r="AC997" s="41"/>
    </row>
    <row r="998" ht="15.75" customHeight="1">
      <c r="W998" s="41"/>
      <c r="X998" s="41"/>
      <c r="Y998" s="41"/>
      <c r="Z998" s="41"/>
      <c r="AA998" s="41"/>
      <c r="AB998" s="41"/>
      <c r="AC998" s="41"/>
    </row>
    <row r="999" ht="15.75" customHeight="1">
      <c r="W999" s="41"/>
      <c r="X999" s="41"/>
      <c r="Y999" s="41"/>
      <c r="Z999" s="41"/>
      <c r="AA999" s="41"/>
      <c r="AB999" s="41"/>
      <c r="AC999" s="41"/>
    </row>
    <row r="1000" ht="15.75" customHeight="1">
      <c r="W1000" s="41"/>
      <c r="X1000" s="41"/>
      <c r="Y1000" s="41"/>
      <c r="Z1000" s="41"/>
      <c r="AA1000" s="41"/>
      <c r="AB1000" s="41"/>
      <c r="AC1000" s="41"/>
    </row>
  </sheetData>
  <mergeCells count="25">
    <mergeCell ref="I36:N36"/>
    <mergeCell ref="P36:U36"/>
    <mergeCell ref="B20:G20"/>
    <mergeCell ref="I20:N20"/>
    <mergeCell ref="P20:U20"/>
    <mergeCell ref="B28:G28"/>
    <mergeCell ref="I28:N28"/>
    <mergeCell ref="P28:U28"/>
    <mergeCell ref="B36:G36"/>
    <mergeCell ref="B44:G44"/>
    <mergeCell ref="I44:N44"/>
    <mergeCell ref="P44:U44"/>
    <mergeCell ref="B52:G52"/>
    <mergeCell ref="I52:N52"/>
    <mergeCell ref="P52:U52"/>
    <mergeCell ref="I61:N61"/>
    <mergeCell ref="B93:G93"/>
    <mergeCell ref="I93:N93"/>
    <mergeCell ref="B61:G61"/>
    <mergeCell ref="B69:G69"/>
    <mergeCell ref="I69:N69"/>
    <mergeCell ref="B77:G77"/>
    <mergeCell ref="I77:N77"/>
    <mergeCell ref="B85:G85"/>
    <mergeCell ref="I85:N85"/>
  </mergeCells>
  <printOptions horizontalCentered="1"/>
  <pageMargins bottom="0.7875" footer="0.0" header="0.0" left="0.196527777777778" right="0.196527777777778" top="0.7875"/>
  <pageSetup paperSize="9" orientation="landscape"/>
  <headerFooter>
    <oddFooter>&amp;CPágina &amp;P de </oddFooter>
  </headerFooter>
  <rowBreaks count="1" manualBreakCount="1">
    <brk id="92" man="1"/>
  </rowBreaks>
  <colBreaks count="1" manualBreakCount="1">
    <brk id="22" man="1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2" width="1.57"/>
    <col customWidth="1" min="3" max="3" width="32.57"/>
    <col customWidth="1" min="4" max="4" width="1.57"/>
    <col customWidth="1" min="5" max="5" width="32.57"/>
    <col customWidth="1" min="6" max="6" width="1.57"/>
    <col customWidth="1" min="7" max="7" width="32.57"/>
    <col customWidth="1" min="8" max="8" width="1.57"/>
    <col customWidth="1" min="9" max="9" width="32.57"/>
    <col customWidth="1" min="10" max="10" width="1.57"/>
    <col customWidth="1" min="11" max="11" width="32.57"/>
    <col customWidth="1" min="12" max="12" width="1.57"/>
    <col customWidth="1" min="13" max="31" width="9.14"/>
  </cols>
  <sheetData>
    <row r="1" ht="12.75" customHeight="1"/>
    <row r="2" ht="12.75" customHeight="1"/>
    <row r="3" ht="12.7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ht="1.5" customHeight="1"/>
    <row r="9" ht="24.75" customHeight="1"/>
    <row r="10" ht="4.5" customHeight="1"/>
    <row r="11" ht="4.5" customHeight="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ht="12.75" customHeight="1">
      <c r="A12" s="58"/>
      <c r="B12" s="192" t="s">
        <v>203</v>
      </c>
      <c r="C12" s="193"/>
      <c r="D12" s="193"/>
      <c r="E12" s="193"/>
      <c r="F12" s="193"/>
      <c r="G12" s="193"/>
      <c r="H12" s="193"/>
      <c r="I12" s="193"/>
      <c r="J12" s="193"/>
      <c r="K12" s="193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</row>
    <row r="13" ht="4.5" customHeight="1">
      <c r="A13" s="58"/>
      <c r="B13" s="58"/>
      <c r="C13" s="193"/>
      <c r="D13" s="193"/>
      <c r="E13" s="193"/>
      <c r="F13" s="193"/>
      <c r="G13" s="193"/>
      <c r="H13" s="193"/>
      <c r="I13" s="193"/>
      <c r="J13" s="193"/>
      <c r="K13" s="193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</row>
    <row r="14" ht="27.0" customHeight="1">
      <c r="A14" s="58"/>
      <c r="B14" s="194" t="s">
        <v>204</v>
      </c>
      <c r="C14" s="13"/>
      <c r="D14" s="14"/>
      <c r="E14" s="195" t="s">
        <v>87</v>
      </c>
      <c r="F14" s="193"/>
      <c r="G14" s="193"/>
      <c r="H14" s="193"/>
      <c r="I14" s="193"/>
      <c r="J14" s="193"/>
      <c r="K14" s="193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</row>
    <row r="15" ht="9.75" customHeight="1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</row>
    <row r="16" ht="8.25" customHeight="1">
      <c r="A16" s="41"/>
      <c r="B16" s="196"/>
      <c r="C16" s="197"/>
      <c r="D16" s="197"/>
      <c r="E16" s="197"/>
      <c r="F16" s="197"/>
      <c r="G16" s="197"/>
      <c r="H16" s="197"/>
      <c r="I16" s="197"/>
      <c r="J16" s="197"/>
      <c r="K16" s="197"/>
      <c r="L16" s="198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</row>
    <row r="17" ht="24.75" customHeight="1">
      <c r="A17" s="41"/>
      <c r="B17" s="199"/>
      <c r="C17" s="200" t="str">
        <f>DA!$H$13</f>
        <v>Perspectiva Financeira</v>
      </c>
      <c r="D17" s="201"/>
      <c r="E17" s="201"/>
      <c r="F17" s="201"/>
      <c r="G17" s="201"/>
      <c r="H17" s="201"/>
      <c r="I17" s="201"/>
      <c r="J17" s="201"/>
      <c r="K17" s="201"/>
      <c r="L17" s="202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</row>
    <row r="18" ht="8.25" customHeight="1">
      <c r="A18" s="41"/>
      <c r="B18" s="199"/>
      <c r="C18" s="201"/>
      <c r="D18" s="201"/>
      <c r="E18" s="201"/>
      <c r="F18" s="201"/>
      <c r="G18" s="201"/>
      <c r="H18" s="201"/>
      <c r="I18" s="201"/>
      <c r="J18" s="201"/>
      <c r="K18" s="201"/>
      <c r="L18" s="202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</row>
    <row r="19" ht="9.75" customHeight="1">
      <c r="A19" s="41"/>
      <c r="B19" s="199"/>
      <c r="C19" s="203"/>
      <c r="D19" s="201"/>
      <c r="E19" s="203"/>
      <c r="F19" s="201"/>
      <c r="G19" s="203"/>
      <c r="H19" s="201"/>
      <c r="I19" s="203"/>
      <c r="J19" s="201"/>
      <c r="K19" s="203"/>
      <c r="L19" s="202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</row>
    <row r="20" ht="34.5" customHeight="1">
      <c r="A20" s="204"/>
      <c r="B20" s="205"/>
      <c r="C20" s="206" t="str">
        <f>EST!$B$14</f>
        <v>Aumentar: Receitas</v>
      </c>
      <c r="D20" s="207"/>
      <c r="E20" s="206" t="str">
        <f>EST!$B$19</f>
        <v>Aumentar: Lucratividade</v>
      </c>
      <c r="F20" s="207"/>
      <c r="G20" s="206" t="str">
        <f>EST!$B$24</f>
        <v>Diminuir: Despesas</v>
      </c>
      <c r="H20" s="207"/>
      <c r="I20" s="206" t="str">
        <f>EST!$B$29</f>
        <v/>
      </c>
      <c r="J20" s="207"/>
      <c r="K20" s="206" t="str">
        <f>EST!$B$34</f>
        <v/>
      </c>
      <c r="L20" s="208"/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</row>
    <row r="21" ht="17.25" customHeight="1">
      <c r="A21" s="41"/>
      <c r="B21" s="199"/>
      <c r="C21" s="209" t="str">
        <f>IF($E$14="Parcial",CONCATENATE(EST!$C$14,": ",EST!$P$14),IF($E$14="Total",CONCATENATE(EST!$C$14,": ",EST!$Q$14),"Planejado:"))</f>
        <v>Planejado: 12000</v>
      </c>
      <c r="D21" s="201"/>
      <c r="E21" s="209" t="str">
        <f>IF($E$14="Parcial",CONCATENATE(EST!$C$19,": ",EST!$P$19),IF($E$14="Total",CONCATENATE(EST!$C$19,": ",EST!$Q$19),"Planejado:"))</f>
        <v>Planejado: 57</v>
      </c>
      <c r="F21" s="201"/>
      <c r="G21" s="209" t="str">
        <f>IF($E$14="Parcial",CONCATENATE(EST!$C$24,": ",EST!$P$24),IF($E$14="Total",CONCATENATE(EST!$C$24,": ",EST!$Q$24),"Planejado:"))</f>
        <v>Planejado: 30</v>
      </c>
      <c r="H21" s="201"/>
      <c r="I21" s="209" t="str">
        <f>IF($E$14="Parcial",CONCATENATE(EST!$C$29,": ",EST!$P$29),IF($E$14="Total",CONCATENATE(EST!$C$29,": ",EST!$Q$29),"Planejado:"))</f>
        <v>Planejado: 0</v>
      </c>
      <c r="J21" s="201"/>
      <c r="K21" s="209" t="str">
        <f>IF($E$14="Parcial",CONCATENATE(EST!$C$34,": ",EST!$P$34),IF($E$14="Total",CONCATENATE(EST!$C$34,": ",EST!$Q$34),"Planejado:"))</f>
        <v>Planejado: 0</v>
      </c>
      <c r="L21" s="202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</row>
    <row r="22" ht="17.25" customHeight="1">
      <c r="A22" s="41"/>
      <c r="B22" s="199"/>
      <c r="C22" s="209" t="str">
        <f>IF($E$14="Parcial",CONCATENATE(EST!$C$15,": ",EST!$P$15),IF($E$14="Total",CONCATENATE(EST!$C$15,": ",EST!$Q$15),"Realizado:"))</f>
        <v>Realizado: 11900</v>
      </c>
      <c r="D22" s="201"/>
      <c r="E22" s="209" t="str">
        <f>IF($E$14="Parcial",CONCATENATE(EST!$C$20,": ",EST!$P$20),IF($E$14="Total",CONCATENATE(EST!$C$20,": ",EST!$Q$20),"Realizado:"))</f>
        <v>Realizado: 59</v>
      </c>
      <c r="F22" s="201"/>
      <c r="G22" s="209" t="str">
        <f>IF($E$14="Parcial",CONCATENATE(EST!$C$25,": ",EST!$P$25),IF($E$14="Total",CONCATENATE(EST!$C$25,": ",EST!$Q$25),"Realizado:"))</f>
        <v>Realizado: 27</v>
      </c>
      <c r="H22" s="201"/>
      <c r="I22" s="209" t="str">
        <f>IF($E$14="Parcial",CONCATENATE(EST!$C$30,": ",EST!$P$30),IF($E$14="Total",CONCATENATE(EST!$C$30,": ",EST!$Q$30),"Realizado:"))</f>
        <v>Realizado: 0</v>
      </c>
      <c r="J22" s="201"/>
      <c r="K22" s="209" t="str">
        <f>IF($E$14="Parcial",CONCATENATE(EST!$C$35,": ",EST!$P$35),IF($E$14="Total",CONCATENATE(EST!$C$35,": ",EST!$Q$35),"Realizado:"))</f>
        <v>Realizado: 0</v>
      </c>
      <c r="L22" s="202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</row>
    <row r="23" ht="6.75" customHeight="1">
      <c r="A23" s="41"/>
      <c r="B23" s="199"/>
      <c r="C23" s="209"/>
      <c r="D23" s="201"/>
      <c r="E23" s="209"/>
      <c r="F23" s="201"/>
      <c r="G23" s="209"/>
      <c r="H23" s="201"/>
      <c r="I23" s="209"/>
      <c r="J23" s="201"/>
      <c r="K23" s="209"/>
      <c r="L23" s="202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</row>
    <row r="24" ht="26.25" customHeight="1">
      <c r="A24" s="41"/>
      <c r="B24" s="199"/>
      <c r="C24" s="210">
        <f>IF($E$14="Parcial",IFERROR(EST!$P$15/EST!$P$14,""),IF($E$14="Total",IFERROR(EST!$Q$15/EST!$Q$14,""),""))</f>
        <v>0.9916666667</v>
      </c>
      <c r="D24" s="201"/>
      <c r="E24" s="210">
        <f>IF($E$14="Parcial",IFERROR(EST!$P$20/EST!$P$19,""),IF($E$14="Total",IFERROR(EST!$Q$20/EST!$Q$19,""),""))</f>
        <v>1.035087719</v>
      </c>
      <c r="F24" s="201"/>
      <c r="G24" s="210">
        <f>IF($E$14="Parcial",IFERROR(EST!$P$25/EST!$P$24,""),IF($E$14="Total",IFERROR(EST!$Q$25/EST!$Q$24,""),""))</f>
        <v>0.9</v>
      </c>
      <c r="H24" s="201"/>
      <c r="I24" s="210" t="str">
        <f>IF($E$14="Parcial",IFERROR(EST!$P$30/EST!$P$29,""),IF($E$14="Total",IFERROR(EST!$Q$30/EST!$Q$29,""),""))</f>
        <v/>
      </c>
      <c r="J24" s="201"/>
      <c r="K24" s="210" t="str">
        <f>IF($E$14="Parcial",IFERROR(EST!$P$35/EST!$P$34,""),IF($E$14="Total",IFERROR(EST!$Q$35/EST!$Q$34,""),""))</f>
        <v/>
      </c>
      <c r="L24" s="202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</row>
    <row r="25" ht="9.75" customHeight="1">
      <c r="A25" s="41"/>
      <c r="B25" s="199"/>
      <c r="C25" s="203"/>
      <c r="D25" s="201"/>
      <c r="E25" s="203"/>
      <c r="F25" s="201"/>
      <c r="G25" s="203"/>
      <c r="H25" s="201"/>
      <c r="I25" s="203"/>
      <c r="J25" s="201"/>
      <c r="K25" s="203"/>
      <c r="L25" s="202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</row>
    <row r="26" ht="10.5" customHeight="1">
      <c r="A26" s="41"/>
      <c r="B26" s="199"/>
      <c r="C26" s="201"/>
      <c r="D26" s="201"/>
      <c r="E26" s="201"/>
      <c r="F26" s="201"/>
      <c r="G26" s="201"/>
      <c r="H26" s="201"/>
      <c r="I26" s="201"/>
      <c r="J26" s="201"/>
      <c r="K26" s="201"/>
      <c r="L26" s="202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</row>
    <row r="27" ht="8.25" customHeight="1">
      <c r="A27" s="41"/>
      <c r="B27" s="199"/>
      <c r="C27" s="201"/>
      <c r="D27" s="201"/>
      <c r="E27" s="201"/>
      <c r="F27" s="201"/>
      <c r="G27" s="201"/>
      <c r="H27" s="201"/>
      <c r="I27" s="201"/>
      <c r="J27" s="201"/>
      <c r="K27" s="201"/>
      <c r="L27" s="202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</row>
    <row r="28" ht="24.75" customHeight="1">
      <c r="A28" s="41"/>
      <c r="B28" s="199"/>
      <c r="C28" s="200" t="str">
        <f>DA!$K$13</f>
        <v>Perspectiva de Clientes</v>
      </c>
      <c r="D28" s="201"/>
      <c r="E28" s="201"/>
      <c r="F28" s="201"/>
      <c r="G28" s="201"/>
      <c r="H28" s="201"/>
      <c r="I28" s="201"/>
      <c r="J28" s="201"/>
      <c r="K28" s="201"/>
      <c r="L28" s="202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</row>
    <row r="29" ht="8.25" customHeight="1">
      <c r="A29" s="41"/>
      <c r="B29" s="199"/>
      <c r="C29" s="201"/>
      <c r="D29" s="201"/>
      <c r="E29" s="201"/>
      <c r="F29" s="201"/>
      <c r="G29" s="201"/>
      <c r="H29" s="201"/>
      <c r="I29" s="201"/>
      <c r="J29" s="201"/>
      <c r="K29" s="201"/>
      <c r="L29" s="202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</row>
    <row r="30" ht="9.75" customHeight="1">
      <c r="A30" s="41"/>
      <c r="B30" s="199"/>
      <c r="C30" s="211"/>
      <c r="D30" s="201"/>
      <c r="E30" s="212"/>
      <c r="F30" s="201"/>
      <c r="G30" s="212"/>
      <c r="H30" s="201"/>
      <c r="I30" s="212"/>
      <c r="J30" s="201"/>
      <c r="K30" s="212"/>
      <c r="L30" s="202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</row>
    <row r="31" ht="34.5" customHeight="1">
      <c r="A31" s="204"/>
      <c r="B31" s="205"/>
      <c r="C31" s="213" t="str">
        <f>'EST 2'!$B$14</f>
        <v>Aumentar: Quantidade de vendas</v>
      </c>
      <c r="D31" s="207"/>
      <c r="E31" s="213" t="str">
        <f>'EST 2'!$B$19</f>
        <v>Aumentar: Número de clientes</v>
      </c>
      <c r="F31" s="207"/>
      <c r="G31" s="213" t="str">
        <f>'EST 2'!$B$24</f>
        <v/>
      </c>
      <c r="H31" s="207"/>
      <c r="I31" s="213" t="str">
        <f>'EST 2'!$B$29</f>
        <v/>
      </c>
      <c r="J31" s="207"/>
      <c r="K31" s="213" t="str">
        <f>'EST 2'!$B$34</f>
        <v/>
      </c>
      <c r="L31" s="208"/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</row>
    <row r="32" ht="17.25" customHeight="1">
      <c r="A32" s="41"/>
      <c r="B32" s="199"/>
      <c r="C32" s="214" t="str">
        <f>IF($E$14="Parcial",CONCATENATE('EST 2'!$C$14,": ",'EST 2'!$P$14),IF($E$14="Total",CONCATENATE('EST 2'!$C$14,": ",'EST 2'!$Q$14),"Planejado:"))</f>
        <v>Planejado: 0,8</v>
      </c>
      <c r="D32" s="201"/>
      <c r="E32" s="214" t="str">
        <f>IF($E$14="Parcial",CONCATENATE('EST 2'!$C$19,": ",'EST 2'!$P$19),IF($E$14="Total",CONCATENATE('EST 2'!$C$19,": ",'EST 2'!$Q$19),"Planejado:"))</f>
        <v>Planejado: 500</v>
      </c>
      <c r="F32" s="201"/>
      <c r="G32" s="214" t="str">
        <f>IF($E$14="Parcial",CONCATENATE('EST 2'!$C$24,": ",'EST 2'!$P$24),IF($E$14="Total",CONCATENATE('EST 2'!$C$24,": ",'EST 2'!$Q$24),"Planejado:"))</f>
        <v>Planejado: 0</v>
      </c>
      <c r="H32" s="201"/>
      <c r="I32" s="214" t="str">
        <f>IF($E$14="Parcial",CONCATENATE('EST 2'!$C$29,": ",'EST 2'!$P$29),IF($E$14="Total",CONCATENATE('EST 2'!$C$29,": ",'EST 2'!$Q$29),"Planejado:"))</f>
        <v>Planejado: 0</v>
      </c>
      <c r="J32" s="201"/>
      <c r="K32" s="214" t="str">
        <f>IF($E$14="Parcial",CONCATENATE('EST 2'!$C$34,": ",'EST 2'!$P$34),IF($E$14="Total",CONCATENATE('EST 2'!$C$34,": ",'EST 2'!$Q$34),"Planejado:"))</f>
        <v>Planejado: 0</v>
      </c>
      <c r="L32" s="202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</row>
    <row r="33" ht="17.25" customHeight="1">
      <c r="A33" s="41"/>
      <c r="B33" s="199"/>
      <c r="C33" s="214" t="str">
        <f>IF($E$14="Parcial",CONCATENATE('EST 2'!$C$15,": ",'EST 2'!$P$15),IF($E$14="Total",CONCATENATE('EST 2'!$C$15,": ",'EST 2'!$Q$15),"Realizado:"))</f>
        <v>Realizado: 1,35</v>
      </c>
      <c r="D33" s="201"/>
      <c r="E33" s="214" t="str">
        <f>IF($E$14="Parcial",CONCATENATE('EST 2'!$C$20,": ",'EST 2'!$P$20),IF($E$14="Total",CONCATENATE('EST 2'!$C$20,": ",'EST 2'!$Q$20),"Realizado:"))</f>
        <v>Realizado: 520</v>
      </c>
      <c r="F33" s="201"/>
      <c r="G33" s="214" t="str">
        <f>IF($E$14="Parcial",CONCATENATE('EST 2'!$C$25,": ",'EST 2'!$P$25),IF($E$14="Total",CONCATENATE('EST 2'!$C$25,": ",'EST 2'!$Q$25),"Realizado:"))</f>
        <v>Realizado: 0</v>
      </c>
      <c r="H33" s="201"/>
      <c r="I33" s="214" t="str">
        <f>IF($E$14="Parcial",CONCATENATE('EST 2'!$C$30,": ",'EST 2'!$P$30),IF($E$14="Total",CONCATENATE('EST 2'!$C$30,": ",'EST 2'!$Q$30),"Realizado:"))</f>
        <v>Realizado: 0</v>
      </c>
      <c r="J33" s="201"/>
      <c r="K33" s="214" t="str">
        <f>IF($E$14="Parcial",CONCATENATE('EST 2'!$C$35,": ",'EST 2'!$P$35),IF($E$14="Total",CONCATENATE('EST 2'!$C$35,": ",'EST 2'!$Q$35),"Realizado:"))</f>
        <v>Realizado: 0</v>
      </c>
      <c r="L33" s="202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</row>
    <row r="34" ht="6.75" customHeight="1">
      <c r="A34" s="41"/>
      <c r="B34" s="199"/>
      <c r="C34" s="214"/>
      <c r="D34" s="201"/>
      <c r="E34" s="214"/>
      <c r="F34" s="201"/>
      <c r="G34" s="214"/>
      <c r="H34" s="201"/>
      <c r="I34" s="214"/>
      <c r="J34" s="201"/>
      <c r="K34" s="214"/>
      <c r="L34" s="202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</row>
    <row r="35" ht="26.25" customHeight="1">
      <c r="A35" s="41"/>
      <c r="B35" s="199"/>
      <c r="C35" s="210">
        <f>IF($E$14="Parcial",IFERROR('EST 2'!$P$15/'EST 2'!$P$14,""),IF($E$14="Total",IFERROR('EST 2'!$Q$15/'EST 2'!$Q$14,""),""))</f>
        <v>1.6875</v>
      </c>
      <c r="D35" s="201"/>
      <c r="E35" s="210">
        <f>IF($E$14="Parcial",IFERROR('EST 2'!$P$20/'EST 2'!$P$19,""),IF($E$14="Total",IFERROR('EST 2'!$Q$20/'EST 2'!$Q$19,""),""))</f>
        <v>1.04</v>
      </c>
      <c r="F35" s="201"/>
      <c r="G35" s="210" t="str">
        <f>IF($E$14="Parcial",IFERROR('EST 2'!$P$25/'EST 2'!$P$24,""),IF($E$14="Total",IFERROR('EST 2'!$Q$25/'EST 2'!$Q$24,""),""))</f>
        <v/>
      </c>
      <c r="H35" s="201"/>
      <c r="I35" s="210" t="str">
        <f>IF($E$14="Parcial",IFERROR('EST 2'!$P$30/'EST 2'!$P$29,""),IF($E$14="Total",IFERROR('EST 2'!$Q$30/'EST 2'!$Q$29,""),""))</f>
        <v/>
      </c>
      <c r="J35" s="201"/>
      <c r="K35" s="210" t="str">
        <f>IF($E$14="Parcial",IFERROR('EST 2'!$P$35/'EST 2'!$P$34,""),IF($E$14="Total",IFERROR('EST 2'!$Q$35/'EST 2'!$Q$34,""),""))</f>
        <v/>
      </c>
      <c r="L35" s="202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</row>
    <row r="36" ht="9.75" customHeight="1">
      <c r="A36" s="41"/>
      <c r="B36" s="199"/>
      <c r="C36" s="212"/>
      <c r="D36" s="201"/>
      <c r="E36" s="212"/>
      <c r="F36" s="201"/>
      <c r="G36" s="212"/>
      <c r="H36" s="201"/>
      <c r="I36" s="212"/>
      <c r="J36" s="201"/>
      <c r="K36" s="212"/>
      <c r="L36" s="202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</row>
    <row r="37" ht="10.5" customHeight="1">
      <c r="A37" s="41"/>
      <c r="B37" s="199"/>
      <c r="C37" s="201"/>
      <c r="D37" s="201"/>
      <c r="E37" s="201"/>
      <c r="F37" s="201"/>
      <c r="G37" s="201"/>
      <c r="H37" s="201"/>
      <c r="I37" s="201"/>
      <c r="J37" s="201"/>
      <c r="K37" s="201"/>
      <c r="L37" s="202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</row>
    <row r="38" ht="8.25" customHeight="1">
      <c r="A38" s="41"/>
      <c r="B38" s="199"/>
      <c r="C38" s="201"/>
      <c r="D38" s="201"/>
      <c r="E38" s="201"/>
      <c r="F38" s="201"/>
      <c r="G38" s="201"/>
      <c r="H38" s="201"/>
      <c r="I38" s="201"/>
      <c r="J38" s="201"/>
      <c r="K38" s="201"/>
      <c r="L38" s="202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</row>
    <row r="39" ht="24.75" customHeight="1">
      <c r="A39" s="41"/>
      <c r="B39" s="199"/>
      <c r="C39" s="200" t="str">
        <f>DA!$H$24</f>
        <v>Perspectiva de Processos Internos</v>
      </c>
      <c r="D39" s="201"/>
      <c r="E39" s="201"/>
      <c r="F39" s="201"/>
      <c r="G39" s="201"/>
      <c r="H39" s="201"/>
      <c r="I39" s="201"/>
      <c r="J39" s="201"/>
      <c r="K39" s="201"/>
      <c r="L39" s="202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</row>
    <row r="40" ht="8.25" customHeight="1">
      <c r="A40" s="41"/>
      <c r="B40" s="199"/>
      <c r="C40" s="201"/>
      <c r="D40" s="201"/>
      <c r="E40" s="201"/>
      <c r="F40" s="201"/>
      <c r="G40" s="201"/>
      <c r="H40" s="201"/>
      <c r="I40" s="201"/>
      <c r="J40" s="201"/>
      <c r="K40" s="201"/>
      <c r="L40" s="202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</row>
    <row r="41" ht="9.75" customHeight="1">
      <c r="A41" s="41"/>
      <c r="B41" s="199"/>
      <c r="C41" s="215"/>
      <c r="D41" s="201"/>
      <c r="E41" s="215"/>
      <c r="F41" s="201"/>
      <c r="G41" s="215"/>
      <c r="H41" s="201"/>
      <c r="I41" s="215"/>
      <c r="J41" s="201"/>
      <c r="K41" s="215"/>
      <c r="L41" s="202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</row>
    <row r="42" ht="34.5" customHeight="1">
      <c r="A42" s="204"/>
      <c r="B42" s="205"/>
      <c r="C42" s="216" t="str">
        <f>'EST 3'!$B$14</f>
        <v>Aumentar: Tempo médio de atualização dos relatórios</v>
      </c>
      <c r="D42" s="207"/>
      <c r="E42" s="216" t="str">
        <f>'EST 3'!$B$19</f>
        <v>Aumentar: Integração com marketplaces (Amazon, Mercado Livre, Shopee etc.)</v>
      </c>
      <c r="F42" s="207"/>
      <c r="G42" s="216" t="str">
        <f>'EST 3'!$B$24</f>
        <v>Diminuir: Tempo de resposta do suporte</v>
      </c>
      <c r="H42" s="207"/>
      <c r="I42" s="216" t="str">
        <f>'EST 3'!$B$29</f>
        <v>Aumentar: Gasto para produção</v>
      </c>
      <c r="J42" s="207"/>
      <c r="K42" s="216" t="str">
        <f>'EST 3'!$B$34</f>
        <v>Aumentar: Gasto para produção</v>
      </c>
      <c r="L42" s="208"/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</row>
    <row r="43" ht="17.25" customHeight="1">
      <c r="A43" s="41"/>
      <c r="B43" s="199"/>
      <c r="C43" s="217" t="str">
        <f>IF($E$14="Parcial",CONCATENATE('EST 3'!$C$14,": ",'EST 3'!$P$14),IF($E$14="Total",CONCATENATE('EST 3'!$C$14,": ",'EST 3'!$Q$14),"Planejado:"))</f>
        <v>Planejado: 1000</v>
      </c>
      <c r="D43" s="201"/>
      <c r="E43" s="217" t="str">
        <f>IF($E$14="Parcial",CONCATENATE('EST 3'!$C$19,": ",'EST 3'!$P$19),IF($E$14="Total",CONCATENATE('EST 3'!$C$19,": ",'EST 3'!$Q$19),"Planejado:"))</f>
        <v>Planejado: 7000</v>
      </c>
      <c r="F43" s="201"/>
      <c r="G43" s="217" t="str">
        <f>IF($E$14="Parcial",CONCATENATE('EST 3'!$C$24,": ",'EST 3'!$P$24),IF($E$14="Total",CONCATENATE('EST 3'!$C$24,": ",'EST 3'!$Q$24),"Planejado:"))</f>
        <v>Planejado: 360</v>
      </c>
      <c r="H43" s="201"/>
      <c r="I43" s="217" t="str">
        <f>IF($E$14="Parcial",CONCATENATE('EST 3'!$C$29,": ",'EST 3'!$P$29),IF($E$14="Total",CONCATENATE('EST 3'!$C$29,": ",'EST 3'!$Q$29),"Planejado:"))</f>
        <v>Planejado: 34</v>
      </c>
      <c r="J43" s="201"/>
      <c r="K43" s="217" t="str">
        <f>IF($E$14="Parcial",CONCATENATE('EST 3'!$C$34,": ",'EST 3'!$P$34),IF($E$14="Total",CONCATENATE('EST 3'!$C$34,": ",'EST 3'!$Q$34),"Planejado:"))</f>
        <v>Planejado: 0</v>
      </c>
      <c r="L43" s="202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</row>
    <row r="44" ht="17.25" customHeight="1">
      <c r="A44" s="41"/>
      <c r="B44" s="199"/>
      <c r="C44" s="217" t="str">
        <f>IF($E$14="Parcial",CONCATENATE('EST 3'!$C$15,": ",'EST 3'!$P$15),IF($E$14="Total",CONCATENATE('EST 3'!$C$15,": ",'EST 3'!$Q$15),"Realizado:"))</f>
        <v>Realizado: 1010</v>
      </c>
      <c r="D44" s="201"/>
      <c r="E44" s="217" t="str">
        <f>IF($E$14="Parcial",CONCATENATE('EST 3'!$C$20,": ",'EST 3'!$P$20),IF($E$14="Total",CONCATENATE('EST 3'!$C$20,": ",'EST 3'!$Q$20),"Realizado:"))</f>
        <v>Realizado: 7150</v>
      </c>
      <c r="F44" s="201"/>
      <c r="G44" s="217" t="str">
        <f>IF($E$14="Parcial",CONCATENATE('EST 3'!$C$25,": ",'EST 3'!$P$25),IF($E$14="Total",CONCATENATE('EST 3'!$C$25,": ",'EST 3'!$Q$25),"Realizado:"))</f>
        <v>Realizado: 368</v>
      </c>
      <c r="H44" s="201"/>
      <c r="I44" s="217" t="str">
        <f>IF($E$14="Parcial",CONCATENATE('EST 3'!$C$30,": ",'EST 3'!$P$30),IF($E$14="Total",CONCATENATE('EST 3'!$C$30,": ",'EST 3'!$Q$30),"Realizado:"))</f>
        <v>Realizado: 32</v>
      </c>
      <c r="J44" s="201"/>
      <c r="K44" s="217" t="str">
        <f>IF($E$14="Parcial",CONCATENATE('EST 3'!$C$35,": ",'EST 3'!$P$35),IF($E$14="Total",CONCATENATE('EST 3'!$C$35,": ",'EST 3'!$Q$35),"Realizado:"))</f>
        <v>Realizado: 0</v>
      </c>
      <c r="L44" s="202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</row>
    <row r="45" ht="6.75" customHeight="1">
      <c r="A45" s="41"/>
      <c r="B45" s="199"/>
      <c r="C45" s="217"/>
      <c r="D45" s="201"/>
      <c r="E45" s="217"/>
      <c r="F45" s="201"/>
      <c r="G45" s="217"/>
      <c r="H45" s="201"/>
      <c r="I45" s="217"/>
      <c r="J45" s="201"/>
      <c r="K45" s="217"/>
      <c r="L45" s="202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</row>
    <row r="46" ht="26.25" customHeight="1">
      <c r="A46" s="41"/>
      <c r="B46" s="199"/>
      <c r="C46" s="210">
        <f>IF($E$14="Parcial",IFERROR('EST 3'!$P$15/'EST 3'!$P$14,""),IF($E$14="Total",IFERROR('EST 3'!$Q$15/'EST 3'!$Q$14,""),""))</f>
        <v>1.01</v>
      </c>
      <c r="D46" s="201"/>
      <c r="E46" s="210">
        <f>IF($E$14="Parcial",IFERROR('EST 3'!$P$20/'EST 3'!$P$19,""),IF($E$14="Total",IFERROR('EST 3'!$Q$20/'EST 3'!$Q$19,""),""))</f>
        <v>1.021428571</v>
      </c>
      <c r="F46" s="201"/>
      <c r="G46" s="210">
        <f>IF($E$14="Parcial",IFERROR('EST 3'!$P$25/'EST 3'!$P$24,""),IF($E$14="Total",IFERROR('EST 3'!$Q$25/'EST 3'!$Q$24,""),""))</f>
        <v>1.022222222</v>
      </c>
      <c r="H46" s="201"/>
      <c r="I46" s="210">
        <f>IF($E$14="Parcial",IFERROR('EST 3'!$P$30/'EST 3'!$P$29,""),IF($E$14="Total",IFERROR('EST 3'!$Q$30/'EST 3'!$Q$29,""),""))</f>
        <v>0.9411764706</v>
      </c>
      <c r="J46" s="201"/>
      <c r="K46" s="210" t="str">
        <f>IF($E$14="Parcial",IFERROR('EST 3'!$P$35/'EST 3'!$P$34,""),IF($E$14="Total",IFERROR('EST 3'!$Q$35/'EST 3'!$Q$34,""),""))</f>
        <v/>
      </c>
      <c r="L46" s="202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</row>
    <row r="47" ht="9.75" customHeight="1">
      <c r="A47" s="41"/>
      <c r="B47" s="199"/>
      <c r="C47" s="215"/>
      <c r="D47" s="201"/>
      <c r="E47" s="215"/>
      <c r="F47" s="201"/>
      <c r="G47" s="215"/>
      <c r="H47" s="201"/>
      <c r="I47" s="215"/>
      <c r="J47" s="201"/>
      <c r="K47" s="215"/>
      <c r="L47" s="202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</row>
    <row r="48" ht="10.5" customHeight="1">
      <c r="A48" s="41"/>
      <c r="B48" s="199"/>
      <c r="C48" s="201"/>
      <c r="D48" s="201"/>
      <c r="E48" s="201"/>
      <c r="F48" s="201"/>
      <c r="G48" s="201"/>
      <c r="H48" s="201"/>
      <c r="I48" s="201"/>
      <c r="J48" s="201"/>
      <c r="K48" s="201"/>
      <c r="L48" s="202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</row>
    <row r="49" ht="8.25" customHeight="1">
      <c r="A49" s="41"/>
      <c r="B49" s="199"/>
      <c r="C49" s="201"/>
      <c r="D49" s="201"/>
      <c r="E49" s="201"/>
      <c r="F49" s="201"/>
      <c r="G49" s="201"/>
      <c r="H49" s="201"/>
      <c r="I49" s="201"/>
      <c r="J49" s="201"/>
      <c r="K49" s="201"/>
      <c r="L49" s="202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</row>
    <row r="50" ht="24.75" customHeight="1">
      <c r="A50" s="41"/>
      <c r="B50" s="199"/>
      <c r="C50" s="200" t="str">
        <f>DA!$K$24</f>
        <v>Perspectiva de Aprendizagem</v>
      </c>
      <c r="D50" s="201"/>
      <c r="E50" s="201"/>
      <c r="F50" s="201"/>
      <c r="G50" s="201"/>
      <c r="H50" s="201"/>
      <c r="I50" s="201"/>
      <c r="J50" s="201"/>
      <c r="K50" s="201"/>
      <c r="L50" s="202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</row>
    <row r="51" ht="8.25" customHeight="1">
      <c r="A51" s="41"/>
      <c r="B51" s="199"/>
      <c r="C51" s="201"/>
      <c r="D51" s="201"/>
      <c r="E51" s="201"/>
      <c r="F51" s="201"/>
      <c r="G51" s="201"/>
      <c r="H51" s="201"/>
      <c r="I51" s="201"/>
      <c r="J51" s="201"/>
      <c r="K51" s="201"/>
      <c r="L51" s="202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</row>
    <row r="52" ht="9.75" customHeight="1">
      <c r="B52" s="218"/>
      <c r="C52" s="219"/>
      <c r="D52" s="220"/>
      <c r="E52" s="219"/>
      <c r="F52" s="220"/>
      <c r="G52" s="219"/>
      <c r="H52" s="220"/>
      <c r="I52" s="219"/>
      <c r="J52" s="220"/>
      <c r="K52" s="219"/>
      <c r="L52" s="221"/>
    </row>
    <row r="53" ht="34.5" customHeight="1">
      <c r="A53" s="222"/>
      <c r="B53" s="223"/>
      <c r="C53" s="224" t="str">
        <f>'EST 4'!$B$14</f>
        <v>Aumentar: Know How da equipe</v>
      </c>
      <c r="D53" s="225"/>
      <c r="E53" s="224" t="str">
        <f>'EST 4'!$B$19</f>
        <v>Aumentar: Satisfação interna</v>
      </c>
      <c r="F53" s="225"/>
      <c r="G53" s="224" t="str">
        <f>'EST 4'!$B$24</f>
        <v/>
      </c>
      <c r="H53" s="225"/>
      <c r="I53" s="224" t="str">
        <f>'EST 4'!$B$29</f>
        <v/>
      </c>
      <c r="J53" s="225"/>
      <c r="K53" s="224" t="str">
        <f>'EST 4'!$B$34</f>
        <v/>
      </c>
      <c r="L53" s="226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  <c r="Y53" s="222"/>
      <c r="Z53" s="222"/>
      <c r="AA53" s="222"/>
      <c r="AB53" s="222"/>
      <c r="AC53" s="222"/>
      <c r="AD53" s="222"/>
      <c r="AE53" s="222"/>
    </row>
    <row r="54" ht="17.25" customHeight="1">
      <c r="B54" s="218"/>
      <c r="C54" s="227" t="str">
        <f>IF($E$14="Parcial",CONCATENATE('EST 4'!$C$14,": ",'EST 4'!$P$14),IF($E$14="Total",CONCATENATE('EST 4'!$C$14,": ",'EST 4'!$Q$14),"Planejado:"))</f>
        <v>Planejado: 200</v>
      </c>
      <c r="D54" s="220"/>
      <c r="E54" s="227" t="str">
        <f>IF($E$14="Parcial",CONCATENATE('EST 4'!$C$19,": ",'EST 4'!$P$19),IF($E$14="Total",CONCATENATE('EST 4'!$C$19,": ",'EST 4'!$Q$19),"Planejado:"))</f>
        <v>Planejado: 3,6</v>
      </c>
      <c r="F54" s="220"/>
      <c r="G54" s="227" t="str">
        <f>IF($E$14="Parcial",CONCATENATE('EST 4'!$C$24,": ",'EST 4'!$P$24),IF($E$14="Total",CONCATENATE('EST 4'!$C$24,": ",'EST 4'!$Q$24),"Planejado:"))</f>
        <v>Planejado: 4</v>
      </c>
      <c r="H54" s="220"/>
      <c r="I54" s="227" t="str">
        <f>IF($E$14="Parcial",CONCATENATE('EST 4'!$C$29,": ",'EST 4'!$P$29),IF($E$14="Total",CONCATENATE('EST 4'!$C$29,": ",'EST 4'!$Q$29),"Planejado:"))</f>
        <v>Planejado: 0</v>
      </c>
      <c r="J54" s="220"/>
      <c r="K54" s="227" t="str">
        <f>IF($E$14="Parcial",CONCATENATE('EST 4'!$C$34,": ",'EST 4'!$P$34),IF($E$14="Total",CONCATENATE('EST 4'!$C$34,": ",'EST 4'!$Q$34),"Planejado:"))</f>
        <v>Planejado: 0</v>
      </c>
      <c r="L54" s="221"/>
    </row>
    <row r="55" ht="17.25" customHeight="1">
      <c r="B55" s="218"/>
      <c r="C55" s="227" t="str">
        <f>IF($E$14="Parcial",CONCATENATE('EST 4'!$C$15,": ",'EST 4'!$P$15),IF($E$14="Total",CONCATENATE('EST 4'!$C$15,": ",'EST 4'!$Q$15),"Realizado:"))</f>
        <v>Realizado: 208</v>
      </c>
      <c r="D55" s="220"/>
      <c r="E55" s="227" t="str">
        <f>IF($E$14="Parcial",CONCATENATE('EST 4'!$C$20,": ",'EST 4'!$P$20),IF($E$14="Total",CONCATENATE('EST 4'!$C$20,": ",'EST 4'!$Q$20),"Realizado:"))</f>
        <v>Realizado: 3,65</v>
      </c>
      <c r="F55" s="220"/>
      <c r="G55" s="227" t="str">
        <f>IF($E$14="Parcial",CONCATENATE('EST 4'!$C$25,": ",'EST 4'!$P$25),IF($E$14="Total",CONCATENATE('EST 4'!$C$25,": ",'EST 4'!$Q$25),"Realizado:"))</f>
        <v>Realizado: 6</v>
      </c>
      <c r="H55" s="220"/>
      <c r="I55" s="227" t="str">
        <f>IF($E$14="Parcial",CONCATENATE('EST 4'!$C$30,": ",'EST 4'!$P$30),IF($E$14="Total",CONCATENATE('EST 4'!$C$30,": ",'EST 4'!$Q$30),"Realizado:"))</f>
        <v>Realizado: 0</v>
      </c>
      <c r="J55" s="220"/>
      <c r="K55" s="227" t="str">
        <f>IF($E$14="Parcial",CONCATENATE('EST 4'!$C$35,": ",'EST 4'!$P$35),IF($E$14="Total",CONCATENATE('EST 4'!$C$35,": ",'EST 4'!$Q$35),"Realizado:"))</f>
        <v>Realizado: 0</v>
      </c>
      <c r="L55" s="221"/>
    </row>
    <row r="56" ht="6.75" customHeight="1">
      <c r="B56" s="218"/>
      <c r="C56" s="227"/>
      <c r="D56" s="220"/>
      <c r="E56" s="227"/>
      <c r="F56" s="220"/>
      <c r="G56" s="227"/>
      <c r="H56" s="220"/>
      <c r="I56" s="227"/>
      <c r="J56" s="220"/>
      <c r="K56" s="227"/>
      <c r="L56" s="221"/>
    </row>
    <row r="57" ht="26.25" customHeight="1">
      <c r="B57" s="218"/>
      <c r="C57" s="210">
        <f>IF($E$14="Parcial",IFERROR('EST 4'!$P$15/'EST 4'!$P$14,""),IF($E$14="Total",IFERROR('EST 4'!$Q$15/'EST 4'!$Q$14,""),""))</f>
        <v>1.04</v>
      </c>
      <c r="D57" s="220"/>
      <c r="E57" s="210">
        <f>IF($E$14="Parcial",IFERROR('EST 4'!$P$20/'EST 4'!$P$19,""),IF($E$14="Total",IFERROR('EST 4'!$Q$20/'EST 4'!$Q$19,""),""))</f>
        <v>1.013888889</v>
      </c>
      <c r="F57" s="220"/>
      <c r="G57" s="210">
        <f>IF($E$14="Parcial",IFERROR('EST 4'!$P$25/'EST 4'!$P$24,""),IF($E$14="Total",IFERROR('EST 4'!$Q$25/'EST 4'!$Q$24,""),""))</f>
        <v>1.5</v>
      </c>
      <c r="H57" s="220"/>
      <c r="I57" s="210" t="str">
        <f>IF($E$14="Parcial",IFERROR('EST 4'!$P$30/'EST 4'!$P$29,""),IF($E$14="Total",IFERROR('EST 4'!$Q$30/'EST 4'!$Q$29,""),""))</f>
        <v/>
      </c>
      <c r="J57" s="220"/>
      <c r="K57" s="210" t="str">
        <f>IF($E$14="Parcial",IFERROR('EST 4'!$P$35/'EST 4'!$P$34,""),IF($E$14="Total",IFERROR('EST 4'!$Q$35/'EST 4'!$Q$34,""),""))</f>
        <v/>
      </c>
      <c r="L57" s="221"/>
    </row>
    <row r="58" ht="9.75" customHeight="1">
      <c r="B58" s="218"/>
      <c r="C58" s="219"/>
      <c r="D58" s="220"/>
      <c r="E58" s="219"/>
      <c r="F58" s="220"/>
      <c r="G58" s="219"/>
      <c r="H58" s="220"/>
      <c r="I58" s="219"/>
      <c r="J58" s="220"/>
      <c r="K58" s="219"/>
      <c r="L58" s="221"/>
    </row>
    <row r="59" ht="10.5" customHeight="1">
      <c r="B59" s="228"/>
      <c r="C59" s="229"/>
      <c r="D59" s="229"/>
      <c r="E59" s="229"/>
      <c r="F59" s="229"/>
      <c r="G59" s="229"/>
      <c r="H59" s="229"/>
      <c r="I59" s="229"/>
      <c r="J59" s="229"/>
      <c r="K59" s="229"/>
      <c r="L59" s="230"/>
    </row>
    <row r="60" ht="15.0" customHeight="1"/>
    <row r="61" ht="15.0" customHeight="1"/>
    <row r="62" ht="15.0" customHeight="1"/>
    <row r="63" ht="15.0" customHeight="1"/>
    <row r="64" ht="15.0" customHeight="1"/>
    <row r="65" ht="15.0" customHeight="1"/>
    <row r="66" ht="15.0" customHeight="1"/>
    <row r="67" ht="15.0" customHeight="1"/>
    <row r="68" ht="15.0" customHeight="1"/>
    <row r="69" ht="15.0" customHeight="1"/>
    <row r="70" ht="15.0" customHeight="1"/>
    <row r="71" ht="15.0" customHeight="1"/>
    <row r="72" ht="15.0" customHeight="1"/>
    <row r="73" ht="15.0" customHeight="1"/>
    <row r="74" ht="15.0" customHeight="1"/>
    <row r="75" ht="15.0" customHeight="1"/>
    <row r="76" ht="15.0" customHeight="1"/>
    <row r="77" ht="15.0" customHeight="1"/>
    <row r="78" ht="15.0" customHeight="1"/>
    <row r="79" ht="15.0" customHeight="1"/>
    <row r="80" ht="15.0" customHeight="1"/>
    <row r="81" ht="15.0" customHeight="1"/>
    <row r="82" ht="15.0" customHeight="1"/>
    <row r="83" ht="15.0" customHeight="1"/>
    <row r="84" ht="15.0" customHeight="1"/>
    <row r="85" ht="15.0" customHeight="1"/>
    <row r="86" ht="15.0" customHeight="1"/>
    <row r="87" ht="15.0" customHeight="1"/>
    <row r="88" ht="15.0" customHeight="1"/>
    <row r="89" ht="15.0" customHeight="1"/>
    <row r="90" ht="15.0" customHeight="1"/>
    <row r="91" ht="15.0" customHeight="1"/>
    <row r="92" ht="15.0" customHeight="1"/>
    <row r="93" ht="15.0" customHeight="1"/>
    <row r="94" ht="15.0" customHeight="1"/>
    <row r="95" ht="15.0" customHeight="1"/>
    <row r="96" ht="15.0" customHeight="1"/>
    <row r="97" ht="15.0" customHeight="1"/>
    <row r="98" ht="15.0" customHeight="1"/>
    <row r="99" ht="15.0" customHeight="1"/>
    <row r="100" ht="15.0" customHeight="1"/>
    <row r="101" ht="15.0" customHeight="1"/>
    <row r="102" ht="15.0" customHeight="1"/>
    <row r="103" ht="15.0" customHeight="1"/>
    <row r="104" ht="15.0" customHeight="1"/>
    <row r="105" ht="15.0" customHeight="1"/>
    <row r="106" ht="15.0" customHeight="1"/>
    <row r="107" ht="15.0" customHeight="1"/>
    <row r="108" ht="15.0" customHeight="1"/>
    <row r="109" ht="15.0" customHeight="1"/>
    <row r="110" ht="15.0" customHeight="1"/>
    <row r="111" ht="15.0" customHeight="1"/>
    <row r="112" ht="15.0" customHeight="1"/>
    <row r="113" ht="15.0" customHeight="1"/>
    <row r="114" ht="15.0" customHeight="1"/>
    <row r="115" ht="15.0" customHeight="1"/>
    <row r="116" ht="15.0" customHeight="1"/>
    <row r="117" ht="15.0" customHeight="1"/>
    <row r="118" ht="15.0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14:D14"/>
  </mergeCells>
  <dataValidations>
    <dataValidation type="list" allowBlank="1" showErrorMessage="1" sqref="E14">
      <formula1>"Parcial,Total"</formula1>
    </dataValidation>
  </dataValidations>
  <printOptions/>
  <pageMargins bottom="0.7875" footer="0.0" header="0.0" left="0.511805555555556" right="0.511805555555556" top="0.7875"/>
  <pageSetup fitToHeight="0"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D7D31"/>
    <pageSetUpPr/>
  </sheetPr>
  <sheetViews>
    <sheetView showGridLines="0" workbookViewId="0">
      <pane ySplit="10.0" topLeftCell="A11" activePane="bottomLeft" state="frozen"/>
      <selection activeCell="B12" sqref="B12" pane="bottomLeft"/>
    </sheetView>
  </sheetViews>
  <sheetFormatPr customHeight="1" defaultColWidth="14.43" defaultRowHeight="15.0"/>
  <cols>
    <col customWidth="1" min="1" max="1" width="1.57"/>
    <col customWidth="1" min="2" max="2" width="40.57"/>
    <col customWidth="1" min="3" max="3" width="17.57"/>
    <col customWidth="1" min="4" max="4" width="1.57"/>
    <col customWidth="1" min="5" max="5" width="40.57"/>
    <col customWidth="1" min="6" max="6" width="17.57"/>
    <col customWidth="1" min="7" max="26" width="8.86"/>
  </cols>
  <sheetData>
    <row r="1" ht="14.25" customHeight="1"/>
    <row r="2" ht="14.25" customHeight="1"/>
    <row r="3" ht="14.25" customHeight="1"/>
    <row r="4" ht="1.5" customHeight="1"/>
    <row r="5" ht="4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.0" customHeight="1"/>
    <row r="7" ht="4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.5" customHeight="1"/>
    <row r="9" ht="24.75" customHeight="1"/>
    <row r="10" ht="24.75" customHeight="1"/>
    <row r="11" ht="14.25" customHeight="1">
      <c r="B11" s="231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>
      <c r="B34" s="231"/>
    </row>
    <row r="35" ht="14.25" customHeight="1"/>
    <row r="36" ht="14.25" customHeight="1"/>
    <row r="37" ht="15.0" customHeight="1"/>
    <row r="38" ht="15.0" customHeight="1"/>
    <row r="39" ht="15.0" customHeight="1"/>
    <row r="40" ht="15.0" customHeight="1"/>
    <row r="41" ht="15.0" customHeight="1"/>
    <row r="42" ht="15.0" customHeight="1"/>
    <row r="43" ht="15.0" customHeight="1"/>
    <row r="44" ht="15.0" customHeight="1"/>
    <row r="45" ht="15.0" customHeight="1"/>
    <row r="46" ht="15.0" customHeight="1"/>
    <row r="47" ht="15.0" customHeight="1"/>
    <row r="48" ht="15.0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>
      <c r="B58" s="231"/>
    </row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>
      <c r="B79" s="231"/>
    </row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>
      <c r="B105" s="231"/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>
      <c r="B146" s="231"/>
    </row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5" footer="0.0" header="0.0" left="0.511805555555556" right="0.511805555555556" top="0.78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5.14"/>
    <col customWidth="1" min="2" max="3" width="9.57"/>
    <col customWidth="1" min="4" max="5" width="8.71"/>
    <col customWidth="1" min="6" max="6" width="27.43"/>
    <col customWidth="1" min="7" max="7" width="9.57"/>
    <col customWidth="1" min="8" max="8" width="14.57"/>
    <col customWidth="1" min="9" max="10" width="8.71"/>
    <col customWidth="1" min="11" max="11" width="14.57"/>
    <col customWidth="1" min="12" max="12" width="8.71"/>
    <col customWidth="1" min="13" max="13" width="12.57"/>
    <col customWidth="1" min="14" max="26" width="8.71"/>
  </cols>
  <sheetData>
    <row r="1" ht="14.25" customHeight="1">
      <c r="A1" s="96" t="s">
        <v>205</v>
      </c>
      <c r="B1" s="40"/>
      <c r="F1" s="96" t="s">
        <v>206</v>
      </c>
      <c r="G1" s="40"/>
    </row>
    <row r="2" ht="14.25" customHeight="1">
      <c r="B2" s="40"/>
      <c r="G2" s="40"/>
      <c r="L2" s="96" t="s">
        <v>207</v>
      </c>
      <c r="M2" s="96" t="s">
        <v>208</v>
      </c>
    </row>
    <row r="3" ht="14.25" customHeight="1">
      <c r="A3" s="96" t="s">
        <v>209</v>
      </c>
      <c r="B3" s="40" t="s">
        <v>207</v>
      </c>
      <c r="C3" s="96" t="s">
        <v>210</v>
      </c>
      <c r="F3" s="96" t="s">
        <v>209</v>
      </c>
      <c r="G3" s="40" t="s">
        <v>207</v>
      </c>
      <c r="H3" s="96" t="s">
        <v>210</v>
      </c>
      <c r="K3" s="96" t="s">
        <v>191</v>
      </c>
      <c r="L3" s="40">
        <f>SUMIF(Int!E14:E33,"&gt;0")</f>
        <v>28</v>
      </c>
      <c r="M3" s="40">
        <v>0.0</v>
      </c>
    </row>
    <row r="4" ht="14.25" customHeight="1">
      <c r="A4" s="96" t="s">
        <v>211</v>
      </c>
      <c r="B4" s="40">
        <v>0.0</v>
      </c>
      <c r="C4" s="96" t="s">
        <v>212</v>
      </c>
      <c r="F4" s="96" t="s">
        <v>213</v>
      </c>
      <c r="G4" s="40">
        <v>0.0</v>
      </c>
      <c r="H4" s="96" t="s">
        <v>212</v>
      </c>
      <c r="K4" s="96" t="s">
        <v>193</v>
      </c>
      <c r="L4" s="40">
        <f>SUMIF(Int!AE14:AE33,"&gt;0")</f>
        <v>28</v>
      </c>
      <c r="M4" s="40">
        <v>0.0</v>
      </c>
    </row>
    <row r="5" ht="14.25" customHeight="1">
      <c r="A5" s="96" t="s">
        <v>214</v>
      </c>
      <c r="B5" s="40">
        <v>-8.0</v>
      </c>
      <c r="C5" s="96" t="s">
        <v>192</v>
      </c>
      <c r="F5" s="96" t="s">
        <v>215</v>
      </c>
      <c r="G5" s="40">
        <v>0.0</v>
      </c>
      <c r="H5" s="96" t="s">
        <v>212</v>
      </c>
      <c r="K5" s="96" t="s">
        <v>192</v>
      </c>
      <c r="L5" s="40">
        <f>ABS(SUMIF(Int!E14:E33,"&lt;0"))</f>
        <v>18</v>
      </c>
      <c r="M5" s="40">
        <v>1.0</v>
      </c>
    </row>
    <row r="6" ht="14.25" customHeight="1">
      <c r="A6" s="96" t="s">
        <v>216</v>
      </c>
      <c r="B6" s="40">
        <v>-10.0</v>
      </c>
      <c r="C6" s="96" t="s">
        <v>192</v>
      </c>
      <c r="F6" s="96" t="s">
        <v>217</v>
      </c>
      <c r="G6" s="40">
        <v>0.0</v>
      </c>
      <c r="H6" s="96" t="s">
        <v>212</v>
      </c>
      <c r="K6" s="96" t="s">
        <v>194</v>
      </c>
      <c r="L6" s="40">
        <f>ABS(SUMIF(Int!AE14:AE33,"&lt;0"))</f>
        <v>20</v>
      </c>
      <c r="M6" s="40">
        <v>0.0</v>
      </c>
    </row>
    <row r="7" ht="14.25" customHeight="1">
      <c r="A7" s="96" t="s">
        <v>218</v>
      </c>
      <c r="B7" s="40">
        <v>-5.0</v>
      </c>
      <c r="C7" s="96" t="s">
        <v>192</v>
      </c>
      <c r="F7" s="96" t="s">
        <v>219</v>
      </c>
      <c r="G7" s="40">
        <v>-8.0</v>
      </c>
      <c r="H7" s="96" t="s">
        <v>194</v>
      </c>
    </row>
    <row r="8" ht="14.25" customHeight="1">
      <c r="A8" s="96" t="s">
        <v>220</v>
      </c>
      <c r="B8" s="40">
        <v>2.0</v>
      </c>
      <c r="C8" s="96" t="s">
        <v>191</v>
      </c>
      <c r="F8" s="96" t="s">
        <v>221</v>
      </c>
      <c r="G8" s="40">
        <v>-2.0</v>
      </c>
      <c r="H8" s="96" t="s">
        <v>194</v>
      </c>
    </row>
    <row r="9" ht="14.25" customHeight="1">
      <c r="A9" s="96" t="s">
        <v>222</v>
      </c>
      <c r="B9" s="40">
        <v>5.0</v>
      </c>
      <c r="C9" s="96" t="s">
        <v>191</v>
      </c>
      <c r="F9" s="96" t="s">
        <v>223</v>
      </c>
      <c r="G9" s="40">
        <v>8.0</v>
      </c>
      <c r="H9" s="96" t="s">
        <v>193</v>
      </c>
    </row>
    <row r="10" ht="14.25" customHeight="1">
      <c r="A10" s="96" t="s">
        <v>224</v>
      </c>
      <c r="B10" s="40">
        <v>-10.0</v>
      </c>
      <c r="C10" s="96" t="s">
        <v>192</v>
      </c>
      <c r="F10" s="96" t="s">
        <v>225</v>
      </c>
      <c r="G10" s="40">
        <v>-10.0</v>
      </c>
      <c r="H10" s="96" t="s">
        <v>194</v>
      </c>
    </row>
    <row r="11" ht="14.25" customHeight="1">
      <c r="A11" s="96" t="s">
        <v>226</v>
      </c>
      <c r="B11" s="40">
        <v>8.0</v>
      </c>
      <c r="C11" s="96" t="s">
        <v>191</v>
      </c>
      <c r="F11" s="96" t="s">
        <v>227</v>
      </c>
      <c r="G11" s="40">
        <v>-4.0</v>
      </c>
      <c r="H11" s="96" t="s">
        <v>194</v>
      </c>
    </row>
    <row r="12" ht="14.25" customHeight="1">
      <c r="A12" s="96" t="s">
        <v>228</v>
      </c>
      <c r="B12" s="40">
        <v>10.0</v>
      </c>
      <c r="C12" s="96" t="s">
        <v>191</v>
      </c>
      <c r="F12" s="96" t="s">
        <v>229</v>
      </c>
      <c r="G12" s="40">
        <v>10.0</v>
      </c>
      <c r="H12" s="96" t="s">
        <v>193</v>
      </c>
    </row>
    <row r="13" ht="14.25" customHeight="1">
      <c r="B13" s="40"/>
      <c r="G13" s="40"/>
    </row>
    <row r="14" ht="14.25" customHeight="1">
      <c r="B14" s="40"/>
      <c r="G14" s="40"/>
    </row>
    <row r="15" ht="14.25" customHeight="1">
      <c r="B15" s="40"/>
      <c r="G15" s="40"/>
    </row>
    <row r="16" ht="14.25" customHeight="1">
      <c r="B16" s="40"/>
      <c r="G16" s="40"/>
    </row>
    <row r="17" ht="14.25" customHeight="1">
      <c r="B17" s="40"/>
      <c r="G17" s="40"/>
    </row>
    <row r="18" ht="14.25" customHeight="1">
      <c r="B18" s="40"/>
      <c r="G18" s="40"/>
    </row>
    <row r="19" ht="14.25" customHeight="1">
      <c r="B19" s="40"/>
      <c r="G19" s="40"/>
    </row>
    <row r="20" ht="14.25" customHeight="1">
      <c r="B20" s="40"/>
      <c r="G20" s="40"/>
    </row>
    <row r="21" ht="14.25" customHeight="1">
      <c r="B21" s="40"/>
      <c r="G21" s="40"/>
    </row>
    <row r="22" ht="14.25" customHeight="1">
      <c r="B22" s="40"/>
      <c r="G22" s="40"/>
    </row>
    <row r="23" ht="14.25" customHeight="1">
      <c r="B23" s="40"/>
      <c r="G23" s="40"/>
    </row>
    <row r="24" ht="14.25" customHeight="1">
      <c r="B24" s="40"/>
      <c r="G24" s="40"/>
    </row>
    <row r="25" ht="14.25" customHeight="1">
      <c r="B25" s="40"/>
      <c r="G25" s="40"/>
    </row>
    <row r="26" ht="14.25" customHeight="1">
      <c r="B26" s="40"/>
      <c r="G26" s="40"/>
    </row>
    <row r="27" ht="14.25" customHeight="1">
      <c r="B27" s="40"/>
      <c r="G27" s="40"/>
    </row>
    <row r="28" ht="14.25" customHeight="1">
      <c r="B28" s="40"/>
      <c r="G28" s="40"/>
    </row>
    <row r="29" ht="14.25" customHeight="1">
      <c r="B29" s="40"/>
      <c r="G29" s="40"/>
    </row>
    <row r="30" ht="14.25" customHeight="1">
      <c r="B30" s="40"/>
      <c r="G30" s="40"/>
    </row>
    <row r="31" ht="14.25" customHeight="1">
      <c r="B31" s="40"/>
      <c r="G31" s="40"/>
    </row>
    <row r="32" ht="14.25" customHeight="1">
      <c r="B32" s="40"/>
      <c r="G32" s="40"/>
    </row>
    <row r="33" ht="14.25" customHeight="1">
      <c r="B33" s="40"/>
      <c r="G33" s="40"/>
    </row>
    <row r="34" ht="14.25" customHeight="1">
      <c r="B34" s="40"/>
      <c r="G34" s="40"/>
    </row>
    <row r="35" ht="14.25" customHeight="1">
      <c r="B35" s="40"/>
      <c r="G35" s="40"/>
    </row>
    <row r="36" ht="14.25" customHeight="1">
      <c r="B36" s="40"/>
      <c r="G36" s="40"/>
    </row>
    <row r="37" ht="14.25" customHeight="1">
      <c r="B37" s="40"/>
      <c r="G37" s="40"/>
    </row>
    <row r="38" ht="14.25" customHeight="1">
      <c r="B38" s="40"/>
      <c r="G38" s="40"/>
    </row>
    <row r="39" ht="14.25" customHeight="1">
      <c r="B39" s="40"/>
      <c r="G39" s="40"/>
    </row>
    <row r="40" ht="14.25" customHeight="1">
      <c r="B40" s="40"/>
      <c r="G40" s="40"/>
    </row>
    <row r="41" ht="14.25" customHeight="1">
      <c r="B41" s="40"/>
      <c r="G41" s="40"/>
    </row>
    <row r="42" ht="14.25" customHeight="1">
      <c r="B42" s="40"/>
      <c r="G42" s="40"/>
    </row>
    <row r="43" ht="14.25" customHeight="1">
      <c r="B43" s="40"/>
      <c r="G43" s="40"/>
    </row>
    <row r="44" ht="14.25" customHeight="1">
      <c r="B44" s="40"/>
      <c r="G44" s="40"/>
    </row>
    <row r="45" ht="14.25" customHeight="1">
      <c r="B45" s="40"/>
      <c r="G45" s="40"/>
    </row>
    <row r="46" ht="14.25" customHeight="1">
      <c r="B46" s="40"/>
      <c r="G46" s="40"/>
    </row>
    <row r="47" ht="14.25" customHeight="1">
      <c r="B47" s="40"/>
      <c r="G47" s="40"/>
    </row>
    <row r="48" ht="14.25" customHeight="1">
      <c r="B48" s="40"/>
      <c r="G48" s="40"/>
    </row>
    <row r="49" ht="14.25" customHeight="1">
      <c r="B49" s="40"/>
      <c r="G49" s="40"/>
    </row>
    <row r="50" ht="14.25" customHeight="1">
      <c r="B50" s="40"/>
      <c r="G50" s="40"/>
    </row>
    <row r="51" ht="14.25" customHeight="1">
      <c r="B51" s="40"/>
      <c r="G51" s="40"/>
    </row>
    <row r="52" ht="14.25" customHeight="1">
      <c r="B52" s="40"/>
      <c r="G52" s="40"/>
    </row>
    <row r="53" ht="14.25" customHeight="1">
      <c r="B53" s="40"/>
      <c r="G53" s="40"/>
    </row>
    <row r="54" ht="14.25" customHeight="1">
      <c r="B54" s="40"/>
      <c r="G54" s="40"/>
    </row>
    <row r="55" ht="14.25" customHeight="1">
      <c r="B55" s="40"/>
      <c r="G55" s="40"/>
    </row>
    <row r="56" ht="14.25" customHeight="1">
      <c r="B56" s="40"/>
      <c r="G56" s="40"/>
    </row>
    <row r="57" ht="14.25" customHeight="1">
      <c r="B57" s="40"/>
      <c r="G57" s="40"/>
    </row>
    <row r="58" ht="14.25" customHeight="1">
      <c r="B58" s="40"/>
      <c r="G58" s="40"/>
    </row>
    <row r="59" ht="14.25" customHeight="1">
      <c r="B59" s="40"/>
      <c r="G59" s="40"/>
    </row>
    <row r="60" ht="14.25" customHeight="1">
      <c r="B60" s="40"/>
      <c r="G60" s="40"/>
    </row>
    <row r="61" ht="14.25" customHeight="1">
      <c r="B61" s="40"/>
      <c r="G61" s="40"/>
    </row>
    <row r="62" ht="14.25" customHeight="1">
      <c r="B62" s="40"/>
      <c r="G62" s="40"/>
    </row>
    <row r="63" ht="14.25" customHeight="1">
      <c r="B63" s="40"/>
      <c r="G63" s="40"/>
    </row>
    <row r="64" ht="14.25" customHeight="1">
      <c r="B64" s="40"/>
      <c r="G64" s="40"/>
    </row>
    <row r="65" ht="14.25" customHeight="1">
      <c r="B65" s="40"/>
      <c r="G65" s="40"/>
    </row>
    <row r="66" ht="14.25" customHeight="1">
      <c r="B66" s="40"/>
      <c r="G66" s="40"/>
    </row>
    <row r="67" ht="14.25" customHeight="1">
      <c r="B67" s="40"/>
      <c r="G67" s="40"/>
    </row>
    <row r="68" ht="14.25" customHeight="1">
      <c r="B68" s="40"/>
      <c r="G68" s="40"/>
    </row>
    <row r="69" ht="14.25" customHeight="1">
      <c r="B69" s="40"/>
      <c r="G69" s="40"/>
    </row>
    <row r="70" ht="14.25" customHeight="1">
      <c r="B70" s="40"/>
      <c r="G70" s="40"/>
    </row>
    <row r="71" ht="14.25" customHeight="1">
      <c r="B71" s="40"/>
      <c r="G71" s="40"/>
    </row>
    <row r="72" ht="14.25" customHeight="1">
      <c r="B72" s="40"/>
      <c r="G72" s="40"/>
    </row>
    <row r="73" ht="14.25" customHeight="1">
      <c r="B73" s="40"/>
      <c r="G73" s="40"/>
    </row>
    <row r="74" ht="14.25" customHeight="1">
      <c r="B74" s="40"/>
      <c r="G74" s="40"/>
    </row>
    <row r="75" ht="14.25" customHeight="1">
      <c r="B75" s="40"/>
      <c r="G75" s="40"/>
    </row>
    <row r="76" ht="14.25" customHeight="1">
      <c r="B76" s="40"/>
      <c r="G76" s="40"/>
    </row>
    <row r="77" ht="14.25" customHeight="1">
      <c r="B77" s="40"/>
      <c r="G77" s="40"/>
    </row>
    <row r="78" ht="14.25" customHeight="1">
      <c r="B78" s="40"/>
      <c r="G78" s="40"/>
    </row>
    <row r="79" ht="14.25" customHeight="1">
      <c r="B79" s="40"/>
      <c r="G79" s="40"/>
    </row>
    <row r="80" ht="14.25" customHeight="1">
      <c r="B80" s="40"/>
      <c r="G80" s="40"/>
    </row>
    <row r="81" ht="14.25" customHeight="1">
      <c r="B81" s="40"/>
      <c r="G81" s="40"/>
    </row>
    <row r="82" ht="14.25" customHeight="1">
      <c r="B82" s="40"/>
      <c r="G82" s="40"/>
    </row>
    <row r="83" ht="14.25" customHeight="1">
      <c r="B83" s="40"/>
      <c r="G83" s="40"/>
    </row>
    <row r="84" ht="14.25" customHeight="1">
      <c r="B84" s="40"/>
      <c r="G84" s="40"/>
    </row>
    <row r="85" ht="14.25" customHeight="1">
      <c r="B85" s="40"/>
      <c r="G85" s="40"/>
    </row>
    <row r="86" ht="14.25" customHeight="1">
      <c r="B86" s="40"/>
      <c r="G86" s="40"/>
    </row>
    <row r="87" ht="14.25" customHeight="1">
      <c r="B87" s="40"/>
      <c r="G87" s="40"/>
    </row>
    <row r="88" ht="14.25" customHeight="1">
      <c r="B88" s="40"/>
      <c r="G88" s="40"/>
    </row>
    <row r="89" ht="14.25" customHeight="1">
      <c r="B89" s="40"/>
      <c r="G89" s="40"/>
    </row>
    <row r="90" ht="14.25" customHeight="1">
      <c r="B90" s="40"/>
      <c r="G90" s="40"/>
    </row>
    <row r="91" ht="14.25" customHeight="1">
      <c r="B91" s="40"/>
      <c r="G91" s="40"/>
    </row>
    <row r="92" ht="14.25" customHeight="1">
      <c r="B92" s="40"/>
      <c r="G92" s="40"/>
    </row>
    <row r="93" ht="14.25" customHeight="1">
      <c r="B93" s="40"/>
      <c r="G93" s="40"/>
    </row>
    <row r="94" ht="14.25" customHeight="1">
      <c r="B94" s="40"/>
      <c r="G94" s="40"/>
    </row>
    <row r="95" ht="14.25" customHeight="1">
      <c r="B95" s="40"/>
      <c r="G95" s="40"/>
    </row>
    <row r="96" ht="14.25" customHeight="1">
      <c r="B96" s="40"/>
      <c r="G96" s="40"/>
    </row>
    <row r="97" ht="14.25" customHeight="1">
      <c r="B97" s="40"/>
      <c r="G97" s="40"/>
    </row>
    <row r="98" ht="14.25" customHeight="1">
      <c r="B98" s="40"/>
      <c r="G98" s="40"/>
    </row>
    <row r="99" ht="14.25" customHeight="1">
      <c r="B99" s="40"/>
      <c r="G99" s="40"/>
    </row>
    <row r="100" ht="14.25" customHeight="1">
      <c r="B100" s="40"/>
      <c r="G100" s="40"/>
    </row>
    <row r="101" ht="14.25" customHeight="1">
      <c r="B101" s="40"/>
      <c r="G101" s="40"/>
    </row>
    <row r="102" ht="14.25" customHeight="1">
      <c r="B102" s="40"/>
      <c r="G102" s="40"/>
    </row>
    <row r="103" ht="14.25" customHeight="1">
      <c r="B103" s="40"/>
      <c r="G103" s="40"/>
    </row>
    <row r="104" ht="14.25" customHeight="1">
      <c r="B104" s="40"/>
      <c r="G104" s="40"/>
    </row>
    <row r="105" ht="14.25" customHeight="1">
      <c r="B105" s="40"/>
      <c r="G105" s="40"/>
    </row>
    <row r="106" ht="14.25" customHeight="1">
      <c r="B106" s="40"/>
      <c r="G106" s="40"/>
    </row>
    <row r="107" ht="14.25" customHeight="1">
      <c r="B107" s="40"/>
      <c r="G107" s="40"/>
    </row>
    <row r="108" ht="14.25" customHeight="1">
      <c r="B108" s="40"/>
      <c r="G108" s="40"/>
    </row>
    <row r="109" ht="14.25" customHeight="1">
      <c r="B109" s="40"/>
      <c r="G109" s="40"/>
    </row>
    <row r="110" ht="14.25" customHeight="1">
      <c r="B110" s="40"/>
      <c r="G110" s="40"/>
    </row>
    <row r="111" ht="14.25" customHeight="1">
      <c r="B111" s="40"/>
      <c r="G111" s="40"/>
    </row>
    <row r="112" ht="14.25" customHeight="1">
      <c r="B112" s="40"/>
      <c r="G112" s="40"/>
    </row>
    <row r="113" ht="14.25" customHeight="1">
      <c r="B113" s="40"/>
      <c r="G113" s="40"/>
    </row>
    <row r="114" ht="14.25" customHeight="1">
      <c r="B114" s="40"/>
      <c r="G114" s="40"/>
    </row>
    <row r="115" ht="14.25" customHeight="1">
      <c r="B115" s="40"/>
      <c r="G115" s="40"/>
    </row>
    <row r="116" ht="14.25" customHeight="1">
      <c r="B116" s="40"/>
      <c r="G116" s="40"/>
    </row>
    <row r="117" ht="14.25" customHeight="1">
      <c r="B117" s="40"/>
      <c r="G117" s="40"/>
    </row>
    <row r="118" ht="14.25" customHeight="1">
      <c r="B118" s="40"/>
      <c r="G118" s="40"/>
    </row>
    <row r="119" ht="14.25" customHeight="1">
      <c r="B119" s="40"/>
      <c r="G119" s="40"/>
    </row>
    <row r="120" ht="14.25" customHeight="1">
      <c r="B120" s="40"/>
      <c r="G120" s="40"/>
    </row>
    <row r="121" ht="14.25" customHeight="1">
      <c r="B121" s="40"/>
      <c r="G121" s="40"/>
    </row>
    <row r="122" ht="14.25" customHeight="1">
      <c r="B122" s="40"/>
      <c r="G122" s="40"/>
    </row>
    <row r="123" ht="14.25" customHeight="1">
      <c r="B123" s="40"/>
      <c r="G123" s="40"/>
    </row>
    <row r="124" ht="14.25" customHeight="1">
      <c r="B124" s="40"/>
      <c r="G124" s="40"/>
    </row>
    <row r="125" ht="14.25" customHeight="1">
      <c r="B125" s="40"/>
      <c r="G125" s="40"/>
    </row>
    <row r="126" ht="14.25" customHeight="1">
      <c r="B126" s="40"/>
      <c r="G126" s="40"/>
    </row>
    <row r="127" ht="14.25" customHeight="1">
      <c r="B127" s="40"/>
      <c r="G127" s="40"/>
    </row>
    <row r="128" ht="14.25" customHeight="1">
      <c r="B128" s="40"/>
      <c r="G128" s="40"/>
    </row>
    <row r="129" ht="14.25" customHeight="1">
      <c r="B129" s="40"/>
      <c r="G129" s="40"/>
    </row>
    <row r="130" ht="14.25" customHeight="1">
      <c r="B130" s="40"/>
      <c r="G130" s="40"/>
    </row>
    <row r="131" ht="14.25" customHeight="1">
      <c r="B131" s="40"/>
      <c r="G131" s="40"/>
    </row>
    <row r="132" ht="14.25" customHeight="1">
      <c r="B132" s="40"/>
      <c r="G132" s="40"/>
    </row>
    <row r="133" ht="14.25" customHeight="1">
      <c r="B133" s="40"/>
      <c r="G133" s="40"/>
    </row>
    <row r="134" ht="14.25" customHeight="1">
      <c r="B134" s="40"/>
      <c r="G134" s="40"/>
    </row>
    <row r="135" ht="14.25" customHeight="1">
      <c r="B135" s="40"/>
      <c r="G135" s="40"/>
    </row>
    <row r="136" ht="14.25" customHeight="1">
      <c r="B136" s="40"/>
      <c r="G136" s="40"/>
    </row>
    <row r="137" ht="14.25" customHeight="1">
      <c r="B137" s="40"/>
      <c r="G137" s="40"/>
    </row>
    <row r="138" ht="14.25" customHeight="1">
      <c r="B138" s="40"/>
      <c r="G138" s="40"/>
    </row>
    <row r="139" ht="14.25" customHeight="1">
      <c r="B139" s="40"/>
      <c r="G139" s="40"/>
    </row>
    <row r="140" ht="14.25" customHeight="1">
      <c r="B140" s="40"/>
      <c r="G140" s="40"/>
    </row>
    <row r="141" ht="14.25" customHeight="1">
      <c r="B141" s="40"/>
      <c r="G141" s="40"/>
    </row>
    <row r="142" ht="14.25" customHeight="1">
      <c r="B142" s="40"/>
      <c r="G142" s="40"/>
    </row>
    <row r="143" ht="14.25" customHeight="1">
      <c r="B143" s="40"/>
      <c r="G143" s="40"/>
    </row>
    <row r="144" ht="14.25" customHeight="1">
      <c r="B144" s="40"/>
      <c r="G144" s="40"/>
    </row>
    <row r="145" ht="14.25" customHeight="1">
      <c r="B145" s="40"/>
      <c r="G145" s="40"/>
    </row>
    <row r="146" ht="14.25" customHeight="1">
      <c r="B146" s="40"/>
      <c r="G146" s="40"/>
    </row>
    <row r="147" ht="14.25" customHeight="1">
      <c r="B147" s="40"/>
      <c r="G147" s="40"/>
    </row>
    <row r="148" ht="14.25" customHeight="1">
      <c r="B148" s="40"/>
      <c r="G148" s="40"/>
    </row>
    <row r="149" ht="14.25" customHeight="1">
      <c r="B149" s="40"/>
      <c r="G149" s="40"/>
    </row>
    <row r="150" ht="14.25" customHeight="1">
      <c r="B150" s="40"/>
      <c r="G150" s="40"/>
    </row>
    <row r="151" ht="14.25" customHeight="1">
      <c r="B151" s="40"/>
      <c r="G151" s="40"/>
    </row>
    <row r="152" ht="14.25" customHeight="1">
      <c r="B152" s="40"/>
      <c r="G152" s="40"/>
    </row>
    <row r="153" ht="14.25" customHeight="1">
      <c r="B153" s="40"/>
      <c r="G153" s="40"/>
    </row>
    <row r="154" ht="14.25" customHeight="1">
      <c r="B154" s="40"/>
      <c r="G154" s="40"/>
    </row>
    <row r="155" ht="14.25" customHeight="1">
      <c r="B155" s="40"/>
      <c r="G155" s="40"/>
    </row>
    <row r="156" ht="14.25" customHeight="1">
      <c r="B156" s="40"/>
      <c r="G156" s="40"/>
    </row>
    <row r="157" ht="14.25" customHeight="1">
      <c r="B157" s="40"/>
      <c r="G157" s="40"/>
    </row>
    <row r="158" ht="14.25" customHeight="1">
      <c r="B158" s="40"/>
      <c r="G158" s="40"/>
    </row>
    <row r="159" ht="14.25" customHeight="1">
      <c r="B159" s="40"/>
      <c r="G159" s="40"/>
    </row>
    <row r="160" ht="14.25" customHeight="1">
      <c r="B160" s="40"/>
      <c r="G160" s="40"/>
    </row>
    <row r="161" ht="14.25" customHeight="1">
      <c r="B161" s="40"/>
      <c r="G161" s="40"/>
    </row>
    <row r="162" ht="14.25" customHeight="1">
      <c r="B162" s="40"/>
      <c r="G162" s="40"/>
    </row>
    <row r="163" ht="14.25" customHeight="1">
      <c r="B163" s="40"/>
      <c r="G163" s="40"/>
    </row>
    <row r="164" ht="14.25" customHeight="1">
      <c r="B164" s="40"/>
      <c r="G164" s="40"/>
    </row>
    <row r="165" ht="14.25" customHeight="1">
      <c r="B165" s="40"/>
      <c r="G165" s="40"/>
    </row>
    <row r="166" ht="14.25" customHeight="1">
      <c r="B166" s="40"/>
      <c r="G166" s="40"/>
    </row>
    <row r="167" ht="14.25" customHeight="1">
      <c r="B167" s="40"/>
      <c r="G167" s="40"/>
    </row>
    <row r="168" ht="14.25" customHeight="1">
      <c r="B168" s="40"/>
      <c r="G168" s="40"/>
    </row>
    <row r="169" ht="14.25" customHeight="1">
      <c r="B169" s="40"/>
      <c r="G169" s="40"/>
    </row>
    <row r="170" ht="14.25" customHeight="1">
      <c r="B170" s="40"/>
      <c r="G170" s="40"/>
    </row>
    <row r="171" ht="14.25" customHeight="1">
      <c r="B171" s="40"/>
      <c r="G171" s="40"/>
    </row>
    <row r="172" ht="14.25" customHeight="1">
      <c r="B172" s="40"/>
      <c r="G172" s="40"/>
    </row>
    <row r="173" ht="14.25" customHeight="1">
      <c r="B173" s="40"/>
      <c r="G173" s="40"/>
    </row>
    <row r="174" ht="14.25" customHeight="1">
      <c r="B174" s="40"/>
      <c r="G174" s="40"/>
    </row>
    <row r="175" ht="14.25" customHeight="1">
      <c r="B175" s="40"/>
      <c r="G175" s="40"/>
    </row>
    <row r="176" ht="14.25" customHeight="1">
      <c r="B176" s="40"/>
      <c r="G176" s="40"/>
    </row>
    <row r="177" ht="14.25" customHeight="1">
      <c r="B177" s="40"/>
      <c r="G177" s="40"/>
    </row>
    <row r="178" ht="14.25" customHeight="1">
      <c r="B178" s="40"/>
      <c r="G178" s="40"/>
    </row>
    <row r="179" ht="14.25" customHeight="1">
      <c r="B179" s="40"/>
      <c r="G179" s="40"/>
    </row>
    <row r="180" ht="14.25" customHeight="1">
      <c r="B180" s="40"/>
      <c r="G180" s="40"/>
    </row>
    <row r="181" ht="14.25" customHeight="1">
      <c r="B181" s="40"/>
      <c r="G181" s="40"/>
    </row>
    <row r="182" ht="14.25" customHeight="1">
      <c r="B182" s="40"/>
      <c r="G182" s="40"/>
    </row>
    <row r="183" ht="14.25" customHeight="1">
      <c r="B183" s="40"/>
      <c r="G183" s="40"/>
    </row>
    <row r="184" ht="14.25" customHeight="1">
      <c r="B184" s="40"/>
      <c r="G184" s="40"/>
    </row>
    <row r="185" ht="14.25" customHeight="1">
      <c r="B185" s="40"/>
      <c r="G185" s="40"/>
    </row>
    <row r="186" ht="14.25" customHeight="1">
      <c r="B186" s="40"/>
      <c r="G186" s="40"/>
    </row>
    <row r="187" ht="14.25" customHeight="1">
      <c r="B187" s="40"/>
      <c r="G187" s="40"/>
    </row>
    <row r="188" ht="14.25" customHeight="1">
      <c r="B188" s="40"/>
      <c r="G188" s="40"/>
    </row>
    <row r="189" ht="14.25" customHeight="1">
      <c r="B189" s="40"/>
      <c r="G189" s="40"/>
    </row>
    <row r="190" ht="14.25" customHeight="1">
      <c r="B190" s="40"/>
      <c r="G190" s="40"/>
    </row>
    <row r="191" ht="14.25" customHeight="1">
      <c r="B191" s="40"/>
      <c r="G191" s="40"/>
    </row>
    <row r="192" ht="14.25" customHeight="1">
      <c r="B192" s="40"/>
      <c r="G192" s="40"/>
    </row>
    <row r="193" ht="14.25" customHeight="1">
      <c r="B193" s="40"/>
      <c r="G193" s="40"/>
    </row>
    <row r="194" ht="14.25" customHeight="1">
      <c r="B194" s="40"/>
      <c r="G194" s="40"/>
    </row>
    <row r="195" ht="14.25" customHeight="1">
      <c r="B195" s="40"/>
      <c r="G195" s="40"/>
    </row>
    <row r="196" ht="14.25" customHeight="1">
      <c r="B196" s="40"/>
      <c r="G196" s="40"/>
    </row>
    <row r="197" ht="14.25" customHeight="1">
      <c r="B197" s="40"/>
      <c r="G197" s="40"/>
    </row>
    <row r="198" ht="14.25" customHeight="1">
      <c r="B198" s="40"/>
      <c r="G198" s="40"/>
    </row>
    <row r="199" ht="14.25" customHeight="1">
      <c r="B199" s="40"/>
      <c r="G199" s="40"/>
    </row>
    <row r="200" ht="14.25" customHeight="1">
      <c r="B200" s="40"/>
      <c r="G200" s="40"/>
    </row>
    <row r="201" ht="14.25" customHeight="1">
      <c r="B201" s="40"/>
      <c r="G201" s="40"/>
    </row>
    <row r="202" ht="14.25" customHeight="1">
      <c r="B202" s="40"/>
      <c r="G202" s="40"/>
    </row>
    <row r="203" ht="14.25" customHeight="1">
      <c r="B203" s="40"/>
      <c r="G203" s="40"/>
    </row>
    <row r="204" ht="14.25" customHeight="1">
      <c r="B204" s="40"/>
      <c r="G204" s="40"/>
    </row>
    <row r="205" ht="14.25" customHeight="1">
      <c r="B205" s="40"/>
      <c r="G205" s="40"/>
    </row>
    <row r="206" ht="14.25" customHeight="1">
      <c r="B206" s="40"/>
      <c r="G206" s="40"/>
    </row>
    <row r="207" ht="14.25" customHeight="1">
      <c r="B207" s="40"/>
      <c r="G207" s="40"/>
    </row>
    <row r="208" ht="14.25" customHeight="1">
      <c r="B208" s="40"/>
      <c r="G208" s="40"/>
    </row>
    <row r="209" ht="14.25" customHeight="1">
      <c r="B209" s="40"/>
      <c r="G209" s="40"/>
    </row>
    <row r="210" ht="14.25" customHeight="1">
      <c r="B210" s="40"/>
      <c r="G210" s="40"/>
    </row>
    <row r="211" ht="14.25" customHeight="1">
      <c r="B211" s="40"/>
      <c r="G211" s="40"/>
    </row>
    <row r="212" ht="14.25" customHeight="1">
      <c r="B212" s="40"/>
      <c r="G212" s="40"/>
    </row>
    <row r="213" ht="14.25" customHeight="1">
      <c r="B213" s="40"/>
      <c r="G213" s="40"/>
    </row>
    <row r="214" ht="14.25" customHeight="1">
      <c r="B214" s="40"/>
      <c r="G214" s="40"/>
    </row>
    <row r="215" ht="14.25" customHeight="1">
      <c r="B215" s="40"/>
      <c r="G215" s="40"/>
    </row>
    <row r="216" ht="14.25" customHeight="1">
      <c r="B216" s="40"/>
      <c r="G216" s="40"/>
    </row>
    <row r="217" ht="14.25" customHeight="1">
      <c r="B217" s="40"/>
      <c r="G217" s="40"/>
    </row>
    <row r="218" ht="14.25" customHeight="1">
      <c r="B218" s="40"/>
      <c r="G218" s="40"/>
    </row>
    <row r="219" ht="14.25" customHeight="1">
      <c r="B219" s="40"/>
      <c r="G219" s="40"/>
    </row>
    <row r="220" ht="14.25" customHeight="1">
      <c r="B220" s="40"/>
      <c r="G220" s="40"/>
    </row>
    <row r="221" ht="14.25" customHeight="1">
      <c r="B221" s="40"/>
      <c r="G221" s="40"/>
    </row>
    <row r="222" ht="14.25" customHeight="1">
      <c r="B222" s="40"/>
      <c r="G222" s="40"/>
    </row>
    <row r="223" ht="14.25" customHeight="1">
      <c r="B223" s="40"/>
      <c r="G223" s="40"/>
    </row>
    <row r="224" ht="14.25" customHeight="1">
      <c r="B224" s="40"/>
      <c r="G224" s="40"/>
    </row>
    <row r="225" ht="14.25" customHeight="1">
      <c r="B225" s="40"/>
      <c r="G225" s="40"/>
    </row>
    <row r="226" ht="14.25" customHeight="1">
      <c r="B226" s="40"/>
      <c r="G226" s="40"/>
    </row>
    <row r="227" ht="14.25" customHeight="1">
      <c r="B227" s="40"/>
      <c r="G227" s="40"/>
    </row>
    <row r="228" ht="14.25" customHeight="1">
      <c r="B228" s="40"/>
      <c r="G228" s="40"/>
    </row>
    <row r="229" ht="14.25" customHeight="1">
      <c r="B229" s="40"/>
      <c r="G229" s="40"/>
    </row>
    <row r="230" ht="14.25" customHeight="1">
      <c r="B230" s="40"/>
      <c r="G230" s="40"/>
    </row>
    <row r="231" ht="14.25" customHeight="1">
      <c r="B231" s="40"/>
      <c r="G231" s="40"/>
    </row>
    <row r="232" ht="14.25" customHeight="1">
      <c r="B232" s="40"/>
      <c r="G232" s="40"/>
    </row>
    <row r="233" ht="14.25" customHeight="1">
      <c r="B233" s="40"/>
      <c r="G233" s="40"/>
    </row>
    <row r="234" ht="14.25" customHeight="1">
      <c r="B234" s="40"/>
      <c r="G234" s="40"/>
    </row>
    <row r="235" ht="14.25" customHeight="1">
      <c r="B235" s="40"/>
      <c r="G235" s="40"/>
    </row>
    <row r="236" ht="14.25" customHeight="1">
      <c r="B236" s="40"/>
      <c r="G236" s="40"/>
    </row>
    <row r="237" ht="14.25" customHeight="1">
      <c r="B237" s="40"/>
      <c r="G237" s="40"/>
    </row>
    <row r="238" ht="14.25" customHeight="1">
      <c r="B238" s="40"/>
      <c r="G238" s="40"/>
    </row>
    <row r="239" ht="14.25" customHeight="1">
      <c r="B239" s="40"/>
      <c r="G239" s="40"/>
    </row>
    <row r="240" ht="14.25" customHeight="1">
      <c r="B240" s="40"/>
      <c r="G240" s="40"/>
    </row>
    <row r="241" ht="14.25" customHeight="1">
      <c r="B241" s="40"/>
      <c r="G241" s="40"/>
    </row>
    <row r="242" ht="14.25" customHeight="1">
      <c r="B242" s="40"/>
      <c r="G242" s="40"/>
    </row>
    <row r="243" ht="14.25" customHeight="1">
      <c r="B243" s="40"/>
      <c r="G243" s="40"/>
    </row>
    <row r="244" ht="14.25" customHeight="1">
      <c r="B244" s="40"/>
      <c r="G244" s="40"/>
    </row>
    <row r="245" ht="14.25" customHeight="1">
      <c r="B245" s="40"/>
      <c r="G245" s="40"/>
    </row>
    <row r="246" ht="14.25" customHeight="1">
      <c r="B246" s="40"/>
      <c r="G246" s="40"/>
    </row>
    <row r="247" ht="14.25" customHeight="1">
      <c r="B247" s="40"/>
      <c r="G247" s="40"/>
    </row>
    <row r="248" ht="14.25" customHeight="1">
      <c r="B248" s="40"/>
      <c r="G248" s="40"/>
    </row>
    <row r="249" ht="14.25" customHeight="1">
      <c r="B249" s="40"/>
      <c r="G249" s="40"/>
    </row>
    <row r="250" ht="14.25" customHeight="1">
      <c r="B250" s="40"/>
      <c r="G250" s="40"/>
    </row>
    <row r="251" ht="14.25" customHeight="1">
      <c r="B251" s="40"/>
      <c r="G251" s="40"/>
    </row>
    <row r="252" ht="14.25" customHeight="1">
      <c r="B252" s="40"/>
      <c r="G252" s="40"/>
    </row>
    <row r="253" ht="14.25" customHeight="1">
      <c r="B253" s="40"/>
      <c r="G253" s="40"/>
    </row>
    <row r="254" ht="14.25" customHeight="1">
      <c r="B254" s="40"/>
      <c r="G254" s="40"/>
    </row>
    <row r="255" ht="14.25" customHeight="1">
      <c r="B255" s="40"/>
      <c r="G255" s="40"/>
    </row>
    <row r="256" ht="14.25" customHeight="1">
      <c r="B256" s="40"/>
      <c r="G256" s="40"/>
    </row>
    <row r="257" ht="14.25" customHeight="1">
      <c r="B257" s="40"/>
      <c r="G257" s="40"/>
    </row>
    <row r="258" ht="14.25" customHeight="1">
      <c r="B258" s="40"/>
      <c r="G258" s="40"/>
    </row>
    <row r="259" ht="14.25" customHeight="1">
      <c r="B259" s="40"/>
      <c r="G259" s="40"/>
    </row>
    <row r="260" ht="14.25" customHeight="1">
      <c r="B260" s="40"/>
      <c r="G260" s="40"/>
    </row>
    <row r="261" ht="14.25" customHeight="1">
      <c r="B261" s="40"/>
      <c r="G261" s="40"/>
    </row>
    <row r="262" ht="14.25" customHeight="1">
      <c r="B262" s="40"/>
      <c r="G262" s="40"/>
    </row>
    <row r="263" ht="14.25" customHeight="1">
      <c r="B263" s="40"/>
      <c r="G263" s="40"/>
    </row>
    <row r="264" ht="14.25" customHeight="1">
      <c r="B264" s="40"/>
      <c r="G264" s="40"/>
    </row>
    <row r="265" ht="14.25" customHeight="1">
      <c r="B265" s="40"/>
      <c r="G265" s="40"/>
    </row>
    <row r="266" ht="14.25" customHeight="1">
      <c r="B266" s="40"/>
      <c r="G266" s="40"/>
    </row>
    <row r="267" ht="14.25" customHeight="1">
      <c r="B267" s="40"/>
      <c r="G267" s="40"/>
    </row>
    <row r="268" ht="14.25" customHeight="1">
      <c r="B268" s="40"/>
      <c r="G268" s="40"/>
    </row>
    <row r="269" ht="14.25" customHeight="1">
      <c r="B269" s="40"/>
      <c r="G269" s="40"/>
    </row>
    <row r="270" ht="14.25" customHeight="1">
      <c r="B270" s="40"/>
      <c r="G270" s="40"/>
    </row>
    <row r="271" ht="14.25" customHeight="1">
      <c r="B271" s="40"/>
      <c r="G271" s="40"/>
    </row>
    <row r="272" ht="14.25" customHeight="1">
      <c r="B272" s="40"/>
      <c r="G272" s="40"/>
    </row>
    <row r="273" ht="14.25" customHeight="1">
      <c r="B273" s="40"/>
      <c r="G273" s="40"/>
    </row>
    <row r="274" ht="14.25" customHeight="1">
      <c r="B274" s="40"/>
      <c r="G274" s="40"/>
    </row>
    <row r="275" ht="14.25" customHeight="1">
      <c r="B275" s="40"/>
      <c r="G275" s="40"/>
    </row>
    <row r="276" ht="14.25" customHeight="1">
      <c r="B276" s="40"/>
      <c r="G276" s="40"/>
    </row>
    <row r="277" ht="14.25" customHeight="1">
      <c r="B277" s="40"/>
      <c r="G277" s="40"/>
    </row>
    <row r="278" ht="14.25" customHeight="1">
      <c r="B278" s="40"/>
      <c r="G278" s="40"/>
    </row>
    <row r="279" ht="14.25" customHeight="1">
      <c r="B279" s="40"/>
      <c r="G279" s="40"/>
    </row>
    <row r="280" ht="14.25" customHeight="1">
      <c r="B280" s="40"/>
      <c r="G280" s="40"/>
    </row>
    <row r="281" ht="14.25" customHeight="1">
      <c r="B281" s="40"/>
      <c r="G281" s="40"/>
    </row>
    <row r="282" ht="14.25" customHeight="1">
      <c r="B282" s="40"/>
      <c r="G282" s="40"/>
    </row>
    <row r="283" ht="14.25" customHeight="1">
      <c r="B283" s="40"/>
      <c r="G283" s="40"/>
    </row>
    <row r="284" ht="14.25" customHeight="1">
      <c r="B284" s="40"/>
      <c r="G284" s="40"/>
    </row>
    <row r="285" ht="14.25" customHeight="1">
      <c r="B285" s="40"/>
      <c r="G285" s="40"/>
    </row>
    <row r="286" ht="14.25" customHeight="1">
      <c r="B286" s="40"/>
      <c r="G286" s="40"/>
    </row>
    <row r="287" ht="14.25" customHeight="1">
      <c r="B287" s="40"/>
      <c r="G287" s="40"/>
    </row>
    <row r="288" ht="14.25" customHeight="1">
      <c r="B288" s="40"/>
      <c r="G288" s="40"/>
    </row>
    <row r="289" ht="14.25" customHeight="1">
      <c r="B289" s="40"/>
      <c r="G289" s="40"/>
    </row>
    <row r="290" ht="14.25" customHeight="1">
      <c r="B290" s="40"/>
      <c r="G290" s="40"/>
    </row>
    <row r="291" ht="14.25" customHeight="1">
      <c r="B291" s="40"/>
      <c r="G291" s="40"/>
    </row>
    <row r="292" ht="14.25" customHeight="1">
      <c r="B292" s="40"/>
      <c r="G292" s="40"/>
    </row>
    <row r="293" ht="14.25" customHeight="1">
      <c r="B293" s="40"/>
      <c r="G293" s="40"/>
    </row>
    <row r="294" ht="14.25" customHeight="1">
      <c r="B294" s="40"/>
      <c r="G294" s="40"/>
    </row>
    <row r="295" ht="14.25" customHeight="1">
      <c r="B295" s="40"/>
      <c r="G295" s="40"/>
    </row>
    <row r="296" ht="14.25" customHeight="1">
      <c r="B296" s="40"/>
      <c r="G296" s="40"/>
    </row>
    <row r="297" ht="14.25" customHeight="1">
      <c r="B297" s="40"/>
      <c r="G297" s="40"/>
    </row>
    <row r="298" ht="14.25" customHeight="1">
      <c r="B298" s="40"/>
      <c r="G298" s="40"/>
    </row>
    <row r="299" ht="14.25" customHeight="1">
      <c r="B299" s="40"/>
      <c r="G299" s="40"/>
    </row>
    <row r="300" ht="14.25" customHeight="1">
      <c r="B300" s="40"/>
      <c r="G300" s="40"/>
    </row>
    <row r="301" ht="14.25" customHeight="1">
      <c r="B301" s="40"/>
      <c r="G301" s="40"/>
    </row>
    <row r="302" ht="14.25" customHeight="1">
      <c r="B302" s="40"/>
      <c r="G302" s="40"/>
    </row>
    <row r="303" ht="14.25" customHeight="1">
      <c r="B303" s="40"/>
      <c r="G303" s="40"/>
    </row>
    <row r="304" ht="14.25" customHeight="1">
      <c r="B304" s="40"/>
      <c r="G304" s="40"/>
    </row>
    <row r="305" ht="14.25" customHeight="1">
      <c r="B305" s="40"/>
      <c r="G305" s="40"/>
    </row>
    <row r="306" ht="14.25" customHeight="1">
      <c r="B306" s="40"/>
      <c r="G306" s="40"/>
    </row>
    <row r="307" ht="14.25" customHeight="1">
      <c r="B307" s="40"/>
      <c r="G307" s="40"/>
    </row>
    <row r="308" ht="14.25" customHeight="1">
      <c r="B308" s="40"/>
      <c r="G308" s="40"/>
    </row>
    <row r="309" ht="14.25" customHeight="1">
      <c r="B309" s="40"/>
      <c r="G309" s="40"/>
    </row>
    <row r="310" ht="14.25" customHeight="1">
      <c r="B310" s="40"/>
      <c r="G310" s="40"/>
    </row>
    <row r="311" ht="14.25" customHeight="1">
      <c r="B311" s="40"/>
      <c r="G311" s="40"/>
    </row>
    <row r="312" ht="14.25" customHeight="1">
      <c r="B312" s="40"/>
      <c r="G312" s="40"/>
    </row>
    <row r="313" ht="14.25" customHeight="1">
      <c r="B313" s="40"/>
      <c r="G313" s="40"/>
    </row>
    <row r="314" ht="14.25" customHeight="1">
      <c r="B314" s="40"/>
      <c r="G314" s="40"/>
    </row>
    <row r="315" ht="14.25" customHeight="1">
      <c r="B315" s="40"/>
      <c r="G315" s="40"/>
    </row>
    <row r="316" ht="14.25" customHeight="1">
      <c r="B316" s="40"/>
      <c r="G316" s="40"/>
    </row>
    <row r="317" ht="14.25" customHeight="1">
      <c r="B317" s="40"/>
      <c r="G317" s="40"/>
    </row>
    <row r="318" ht="14.25" customHeight="1">
      <c r="B318" s="40"/>
      <c r="G318" s="40"/>
    </row>
    <row r="319" ht="14.25" customHeight="1">
      <c r="B319" s="40"/>
      <c r="G319" s="40"/>
    </row>
    <row r="320" ht="14.25" customHeight="1">
      <c r="B320" s="40"/>
      <c r="G320" s="40"/>
    </row>
    <row r="321" ht="14.25" customHeight="1">
      <c r="B321" s="40"/>
      <c r="G321" s="40"/>
    </row>
    <row r="322" ht="14.25" customHeight="1">
      <c r="B322" s="40"/>
      <c r="G322" s="40"/>
    </row>
    <row r="323" ht="14.25" customHeight="1">
      <c r="B323" s="40"/>
      <c r="G323" s="40"/>
    </row>
    <row r="324" ht="14.25" customHeight="1">
      <c r="B324" s="40"/>
      <c r="G324" s="40"/>
    </row>
    <row r="325" ht="14.25" customHeight="1">
      <c r="B325" s="40"/>
      <c r="G325" s="40"/>
    </row>
    <row r="326" ht="14.25" customHeight="1">
      <c r="B326" s="40"/>
      <c r="G326" s="40"/>
    </row>
    <row r="327" ht="14.25" customHeight="1">
      <c r="B327" s="40"/>
      <c r="G327" s="40"/>
    </row>
    <row r="328" ht="14.25" customHeight="1">
      <c r="B328" s="40"/>
      <c r="G328" s="40"/>
    </row>
    <row r="329" ht="14.25" customHeight="1">
      <c r="B329" s="40"/>
      <c r="G329" s="40"/>
    </row>
    <row r="330" ht="14.25" customHeight="1">
      <c r="B330" s="40"/>
      <c r="G330" s="40"/>
    </row>
    <row r="331" ht="14.25" customHeight="1">
      <c r="B331" s="40"/>
      <c r="G331" s="40"/>
    </row>
    <row r="332" ht="14.25" customHeight="1">
      <c r="B332" s="40"/>
      <c r="G332" s="40"/>
    </row>
    <row r="333" ht="14.25" customHeight="1">
      <c r="B333" s="40"/>
      <c r="G333" s="40"/>
    </row>
    <row r="334" ht="14.25" customHeight="1">
      <c r="B334" s="40"/>
      <c r="G334" s="40"/>
    </row>
    <row r="335" ht="14.25" customHeight="1">
      <c r="B335" s="40"/>
      <c r="G335" s="40"/>
    </row>
    <row r="336" ht="14.25" customHeight="1">
      <c r="B336" s="40"/>
      <c r="G336" s="40"/>
    </row>
    <row r="337" ht="14.25" customHeight="1">
      <c r="B337" s="40"/>
      <c r="G337" s="40"/>
    </row>
    <row r="338" ht="14.25" customHeight="1">
      <c r="B338" s="40"/>
      <c r="G338" s="40"/>
    </row>
    <row r="339" ht="14.25" customHeight="1">
      <c r="B339" s="40"/>
      <c r="G339" s="40"/>
    </row>
    <row r="340" ht="14.25" customHeight="1">
      <c r="B340" s="40"/>
      <c r="G340" s="40"/>
    </row>
    <row r="341" ht="14.25" customHeight="1">
      <c r="B341" s="40"/>
      <c r="G341" s="40"/>
    </row>
    <row r="342" ht="14.25" customHeight="1">
      <c r="B342" s="40"/>
      <c r="G342" s="40"/>
    </row>
    <row r="343" ht="14.25" customHeight="1">
      <c r="B343" s="40"/>
      <c r="G343" s="40"/>
    </row>
    <row r="344" ht="14.25" customHeight="1">
      <c r="B344" s="40"/>
      <c r="G344" s="40"/>
    </row>
    <row r="345" ht="14.25" customHeight="1">
      <c r="B345" s="40"/>
      <c r="G345" s="40"/>
    </row>
    <row r="346" ht="14.25" customHeight="1">
      <c r="B346" s="40"/>
      <c r="G346" s="40"/>
    </row>
    <row r="347" ht="14.25" customHeight="1">
      <c r="B347" s="40"/>
      <c r="G347" s="40"/>
    </row>
    <row r="348" ht="14.25" customHeight="1">
      <c r="B348" s="40"/>
      <c r="G348" s="40"/>
    </row>
    <row r="349" ht="14.25" customHeight="1">
      <c r="B349" s="40"/>
      <c r="G349" s="40"/>
    </row>
    <row r="350" ht="14.25" customHeight="1">
      <c r="B350" s="40"/>
      <c r="G350" s="40"/>
    </row>
    <row r="351" ht="14.25" customHeight="1">
      <c r="B351" s="40"/>
      <c r="G351" s="40"/>
    </row>
    <row r="352" ht="14.25" customHeight="1">
      <c r="B352" s="40"/>
      <c r="G352" s="40"/>
    </row>
    <row r="353" ht="14.25" customHeight="1">
      <c r="B353" s="40"/>
      <c r="G353" s="40"/>
    </row>
    <row r="354" ht="14.25" customHeight="1">
      <c r="B354" s="40"/>
      <c r="G354" s="40"/>
    </row>
    <row r="355" ht="14.25" customHeight="1">
      <c r="B355" s="40"/>
      <c r="G355" s="40"/>
    </row>
    <row r="356" ht="14.25" customHeight="1">
      <c r="B356" s="40"/>
      <c r="G356" s="40"/>
    </row>
    <row r="357" ht="14.25" customHeight="1">
      <c r="B357" s="40"/>
      <c r="G357" s="40"/>
    </row>
    <row r="358" ht="14.25" customHeight="1">
      <c r="B358" s="40"/>
      <c r="G358" s="40"/>
    </row>
    <row r="359" ht="14.25" customHeight="1">
      <c r="B359" s="40"/>
      <c r="G359" s="40"/>
    </row>
    <row r="360" ht="14.25" customHeight="1">
      <c r="B360" s="40"/>
      <c r="G360" s="40"/>
    </row>
    <row r="361" ht="14.25" customHeight="1">
      <c r="B361" s="40"/>
      <c r="G361" s="40"/>
    </row>
    <row r="362" ht="14.25" customHeight="1">
      <c r="B362" s="40"/>
      <c r="G362" s="40"/>
    </row>
    <row r="363" ht="14.25" customHeight="1">
      <c r="B363" s="40"/>
      <c r="G363" s="40"/>
    </row>
    <row r="364" ht="14.25" customHeight="1">
      <c r="B364" s="40"/>
      <c r="G364" s="40"/>
    </row>
    <row r="365" ht="14.25" customHeight="1">
      <c r="B365" s="40"/>
      <c r="G365" s="40"/>
    </row>
    <row r="366" ht="14.25" customHeight="1">
      <c r="B366" s="40"/>
      <c r="G366" s="40"/>
    </row>
    <row r="367" ht="14.25" customHeight="1">
      <c r="B367" s="40"/>
      <c r="G367" s="40"/>
    </row>
    <row r="368" ht="14.25" customHeight="1">
      <c r="B368" s="40"/>
      <c r="G368" s="40"/>
    </row>
    <row r="369" ht="14.25" customHeight="1">
      <c r="B369" s="40"/>
      <c r="G369" s="40"/>
    </row>
    <row r="370" ht="14.25" customHeight="1">
      <c r="B370" s="40"/>
      <c r="G370" s="40"/>
    </row>
    <row r="371" ht="14.25" customHeight="1">
      <c r="B371" s="40"/>
      <c r="G371" s="40"/>
    </row>
    <row r="372" ht="14.25" customHeight="1">
      <c r="B372" s="40"/>
      <c r="G372" s="40"/>
    </row>
    <row r="373" ht="14.25" customHeight="1">
      <c r="B373" s="40"/>
      <c r="G373" s="40"/>
    </row>
    <row r="374" ht="14.25" customHeight="1">
      <c r="B374" s="40"/>
      <c r="G374" s="40"/>
    </row>
    <row r="375" ht="14.25" customHeight="1">
      <c r="B375" s="40"/>
      <c r="G375" s="40"/>
    </row>
    <row r="376" ht="14.25" customHeight="1">
      <c r="B376" s="40"/>
      <c r="G376" s="40"/>
    </row>
    <row r="377" ht="14.25" customHeight="1">
      <c r="B377" s="40"/>
      <c r="G377" s="40"/>
    </row>
    <row r="378" ht="14.25" customHeight="1">
      <c r="B378" s="40"/>
      <c r="G378" s="40"/>
    </row>
    <row r="379" ht="14.25" customHeight="1">
      <c r="B379" s="40"/>
      <c r="G379" s="40"/>
    </row>
    <row r="380" ht="14.25" customHeight="1">
      <c r="B380" s="40"/>
      <c r="G380" s="40"/>
    </row>
    <row r="381" ht="14.25" customHeight="1">
      <c r="B381" s="40"/>
      <c r="G381" s="40"/>
    </row>
    <row r="382" ht="14.25" customHeight="1">
      <c r="B382" s="40"/>
      <c r="G382" s="40"/>
    </row>
    <row r="383" ht="14.25" customHeight="1">
      <c r="B383" s="40"/>
      <c r="G383" s="40"/>
    </row>
    <row r="384" ht="14.25" customHeight="1">
      <c r="B384" s="40"/>
      <c r="G384" s="40"/>
    </row>
    <row r="385" ht="14.25" customHeight="1">
      <c r="B385" s="40"/>
      <c r="G385" s="40"/>
    </row>
    <row r="386" ht="14.25" customHeight="1">
      <c r="B386" s="40"/>
      <c r="G386" s="40"/>
    </row>
    <row r="387" ht="14.25" customHeight="1">
      <c r="B387" s="40"/>
      <c r="G387" s="40"/>
    </row>
    <row r="388" ht="14.25" customHeight="1">
      <c r="B388" s="40"/>
      <c r="G388" s="40"/>
    </row>
    <row r="389" ht="14.25" customHeight="1">
      <c r="B389" s="40"/>
      <c r="G389" s="40"/>
    </row>
    <row r="390" ht="14.25" customHeight="1">
      <c r="B390" s="40"/>
      <c r="G390" s="40"/>
    </row>
    <row r="391" ht="14.25" customHeight="1">
      <c r="B391" s="40"/>
      <c r="G391" s="40"/>
    </row>
    <row r="392" ht="14.25" customHeight="1">
      <c r="B392" s="40"/>
      <c r="G392" s="40"/>
    </row>
    <row r="393" ht="14.25" customHeight="1">
      <c r="B393" s="40"/>
      <c r="G393" s="40"/>
    </row>
    <row r="394" ht="14.25" customHeight="1">
      <c r="B394" s="40"/>
      <c r="G394" s="40"/>
    </row>
    <row r="395" ht="14.25" customHeight="1">
      <c r="B395" s="40"/>
      <c r="G395" s="40"/>
    </row>
    <row r="396" ht="14.25" customHeight="1">
      <c r="B396" s="40"/>
      <c r="G396" s="40"/>
    </row>
    <row r="397" ht="14.25" customHeight="1">
      <c r="B397" s="40"/>
      <c r="G397" s="40"/>
    </row>
    <row r="398" ht="14.25" customHeight="1">
      <c r="B398" s="40"/>
      <c r="G398" s="40"/>
    </row>
    <row r="399" ht="14.25" customHeight="1">
      <c r="B399" s="40"/>
      <c r="G399" s="40"/>
    </row>
    <row r="400" ht="14.25" customHeight="1">
      <c r="B400" s="40"/>
      <c r="G400" s="40"/>
    </row>
    <row r="401" ht="14.25" customHeight="1">
      <c r="B401" s="40"/>
      <c r="G401" s="40"/>
    </row>
    <row r="402" ht="14.25" customHeight="1">
      <c r="B402" s="40"/>
      <c r="G402" s="40"/>
    </row>
    <row r="403" ht="14.25" customHeight="1">
      <c r="B403" s="40"/>
      <c r="G403" s="40"/>
    </row>
    <row r="404" ht="14.25" customHeight="1">
      <c r="B404" s="40"/>
      <c r="G404" s="40"/>
    </row>
    <row r="405" ht="14.25" customHeight="1">
      <c r="B405" s="40"/>
      <c r="G405" s="40"/>
    </row>
    <row r="406" ht="14.25" customHeight="1">
      <c r="B406" s="40"/>
      <c r="G406" s="40"/>
    </row>
    <row r="407" ht="14.25" customHeight="1">
      <c r="B407" s="40"/>
      <c r="G407" s="40"/>
    </row>
    <row r="408" ht="14.25" customHeight="1">
      <c r="B408" s="40"/>
      <c r="G408" s="40"/>
    </row>
    <row r="409" ht="14.25" customHeight="1">
      <c r="B409" s="40"/>
      <c r="G409" s="40"/>
    </row>
    <row r="410" ht="14.25" customHeight="1">
      <c r="B410" s="40"/>
      <c r="G410" s="40"/>
    </row>
    <row r="411" ht="14.25" customHeight="1">
      <c r="B411" s="40"/>
      <c r="G411" s="40"/>
    </row>
    <row r="412" ht="14.25" customHeight="1">
      <c r="B412" s="40"/>
      <c r="G412" s="40"/>
    </row>
    <row r="413" ht="14.25" customHeight="1">
      <c r="B413" s="40"/>
      <c r="G413" s="40"/>
    </row>
    <row r="414" ht="14.25" customHeight="1">
      <c r="B414" s="40"/>
      <c r="G414" s="40"/>
    </row>
    <row r="415" ht="14.25" customHeight="1">
      <c r="B415" s="40"/>
      <c r="G415" s="40"/>
    </row>
    <row r="416" ht="14.25" customHeight="1">
      <c r="B416" s="40"/>
      <c r="G416" s="40"/>
    </row>
    <row r="417" ht="14.25" customHeight="1">
      <c r="B417" s="40"/>
      <c r="G417" s="40"/>
    </row>
    <row r="418" ht="14.25" customHeight="1">
      <c r="B418" s="40"/>
      <c r="G418" s="40"/>
    </row>
    <row r="419" ht="14.25" customHeight="1">
      <c r="B419" s="40"/>
      <c r="G419" s="40"/>
    </row>
    <row r="420" ht="14.25" customHeight="1">
      <c r="B420" s="40"/>
      <c r="G420" s="40"/>
    </row>
    <row r="421" ht="14.25" customHeight="1">
      <c r="B421" s="40"/>
      <c r="G421" s="40"/>
    </row>
    <row r="422" ht="14.25" customHeight="1">
      <c r="B422" s="40"/>
      <c r="G422" s="40"/>
    </row>
    <row r="423" ht="14.25" customHeight="1">
      <c r="B423" s="40"/>
      <c r="G423" s="40"/>
    </row>
    <row r="424" ht="14.25" customHeight="1">
      <c r="B424" s="40"/>
      <c r="G424" s="40"/>
    </row>
    <row r="425" ht="14.25" customHeight="1">
      <c r="B425" s="40"/>
      <c r="G425" s="40"/>
    </row>
    <row r="426" ht="14.25" customHeight="1">
      <c r="B426" s="40"/>
      <c r="G426" s="40"/>
    </row>
    <row r="427" ht="14.25" customHeight="1">
      <c r="B427" s="40"/>
      <c r="G427" s="40"/>
    </row>
    <row r="428" ht="14.25" customHeight="1">
      <c r="B428" s="40"/>
      <c r="G428" s="40"/>
    </row>
    <row r="429" ht="14.25" customHeight="1">
      <c r="B429" s="40"/>
      <c r="G429" s="40"/>
    </row>
    <row r="430" ht="14.25" customHeight="1">
      <c r="B430" s="40"/>
      <c r="G430" s="40"/>
    </row>
    <row r="431" ht="14.25" customHeight="1">
      <c r="B431" s="40"/>
      <c r="G431" s="40"/>
    </row>
    <row r="432" ht="14.25" customHeight="1">
      <c r="B432" s="40"/>
      <c r="G432" s="40"/>
    </row>
    <row r="433" ht="14.25" customHeight="1">
      <c r="B433" s="40"/>
      <c r="G433" s="40"/>
    </row>
    <row r="434" ht="14.25" customHeight="1">
      <c r="B434" s="40"/>
      <c r="G434" s="40"/>
    </row>
    <row r="435" ht="14.25" customHeight="1">
      <c r="B435" s="40"/>
      <c r="G435" s="40"/>
    </row>
    <row r="436" ht="14.25" customHeight="1">
      <c r="B436" s="40"/>
      <c r="G436" s="40"/>
    </row>
    <row r="437" ht="14.25" customHeight="1">
      <c r="B437" s="40"/>
      <c r="G437" s="40"/>
    </row>
    <row r="438" ht="14.25" customHeight="1">
      <c r="B438" s="40"/>
      <c r="G438" s="40"/>
    </row>
    <row r="439" ht="14.25" customHeight="1">
      <c r="B439" s="40"/>
      <c r="G439" s="40"/>
    </row>
    <row r="440" ht="14.25" customHeight="1">
      <c r="B440" s="40"/>
      <c r="G440" s="40"/>
    </row>
    <row r="441" ht="14.25" customHeight="1">
      <c r="B441" s="40"/>
      <c r="G441" s="40"/>
    </row>
    <row r="442" ht="14.25" customHeight="1">
      <c r="B442" s="40"/>
      <c r="G442" s="40"/>
    </row>
    <row r="443" ht="14.25" customHeight="1">
      <c r="B443" s="40"/>
      <c r="G443" s="40"/>
    </row>
    <row r="444" ht="14.25" customHeight="1">
      <c r="B444" s="40"/>
      <c r="G444" s="40"/>
    </row>
    <row r="445" ht="14.25" customHeight="1">
      <c r="B445" s="40"/>
      <c r="G445" s="40"/>
    </row>
    <row r="446" ht="14.25" customHeight="1">
      <c r="B446" s="40"/>
      <c r="G446" s="40"/>
    </row>
    <row r="447" ht="14.25" customHeight="1">
      <c r="B447" s="40"/>
      <c r="G447" s="40"/>
    </row>
    <row r="448" ht="14.25" customHeight="1">
      <c r="B448" s="40"/>
      <c r="G448" s="40"/>
    </row>
    <row r="449" ht="14.25" customHeight="1">
      <c r="B449" s="40"/>
      <c r="G449" s="40"/>
    </row>
    <row r="450" ht="14.25" customHeight="1">
      <c r="B450" s="40"/>
      <c r="G450" s="40"/>
    </row>
    <row r="451" ht="14.25" customHeight="1">
      <c r="B451" s="40"/>
      <c r="G451" s="40"/>
    </row>
    <row r="452" ht="14.25" customHeight="1">
      <c r="B452" s="40"/>
      <c r="G452" s="40"/>
    </row>
    <row r="453" ht="14.25" customHeight="1">
      <c r="B453" s="40"/>
      <c r="G453" s="40"/>
    </row>
    <row r="454" ht="14.25" customHeight="1">
      <c r="B454" s="40"/>
      <c r="G454" s="40"/>
    </row>
    <row r="455" ht="14.25" customHeight="1">
      <c r="B455" s="40"/>
      <c r="G455" s="40"/>
    </row>
    <row r="456" ht="14.25" customHeight="1">
      <c r="B456" s="40"/>
      <c r="G456" s="40"/>
    </row>
    <row r="457" ht="14.25" customHeight="1">
      <c r="B457" s="40"/>
      <c r="G457" s="40"/>
    </row>
    <row r="458" ht="14.25" customHeight="1">
      <c r="B458" s="40"/>
      <c r="G458" s="40"/>
    </row>
    <row r="459" ht="14.25" customHeight="1">
      <c r="B459" s="40"/>
      <c r="G459" s="40"/>
    </row>
    <row r="460" ht="14.25" customHeight="1">
      <c r="B460" s="40"/>
      <c r="G460" s="40"/>
    </row>
    <row r="461" ht="14.25" customHeight="1">
      <c r="B461" s="40"/>
      <c r="G461" s="40"/>
    </row>
    <row r="462" ht="14.25" customHeight="1">
      <c r="B462" s="40"/>
      <c r="G462" s="40"/>
    </row>
    <row r="463" ht="14.25" customHeight="1">
      <c r="B463" s="40"/>
      <c r="G463" s="40"/>
    </row>
    <row r="464" ht="14.25" customHeight="1">
      <c r="B464" s="40"/>
      <c r="G464" s="40"/>
    </row>
    <row r="465" ht="14.25" customHeight="1">
      <c r="B465" s="40"/>
      <c r="G465" s="40"/>
    </row>
    <row r="466" ht="14.25" customHeight="1">
      <c r="B466" s="40"/>
      <c r="G466" s="40"/>
    </row>
    <row r="467" ht="14.25" customHeight="1">
      <c r="B467" s="40"/>
      <c r="G467" s="40"/>
    </row>
    <row r="468" ht="14.25" customHeight="1">
      <c r="B468" s="40"/>
      <c r="G468" s="40"/>
    </row>
    <row r="469" ht="14.25" customHeight="1">
      <c r="B469" s="40"/>
      <c r="G469" s="40"/>
    </row>
    <row r="470" ht="14.25" customHeight="1">
      <c r="B470" s="40"/>
      <c r="G470" s="40"/>
    </row>
    <row r="471" ht="14.25" customHeight="1">
      <c r="B471" s="40"/>
      <c r="G471" s="40"/>
    </row>
    <row r="472" ht="14.25" customHeight="1">
      <c r="B472" s="40"/>
      <c r="G472" s="40"/>
    </row>
    <row r="473" ht="14.25" customHeight="1">
      <c r="B473" s="40"/>
      <c r="G473" s="40"/>
    </row>
    <row r="474" ht="14.25" customHeight="1">
      <c r="B474" s="40"/>
      <c r="G474" s="40"/>
    </row>
    <row r="475" ht="14.25" customHeight="1">
      <c r="B475" s="40"/>
      <c r="G475" s="40"/>
    </row>
    <row r="476" ht="14.25" customHeight="1">
      <c r="B476" s="40"/>
      <c r="G476" s="40"/>
    </row>
    <row r="477" ht="14.25" customHeight="1">
      <c r="B477" s="40"/>
      <c r="G477" s="40"/>
    </row>
    <row r="478" ht="14.25" customHeight="1">
      <c r="B478" s="40"/>
      <c r="G478" s="40"/>
    </row>
    <row r="479" ht="14.25" customHeight="1">
      <c r="B479" s="40"/>
      <c r="G479" s="40"/>
    </row>
    <row r="480" ht="14.25" customHeight="1">
      <c r="B480" s="40"/>
      <c r="G480" s="40"/>
    </row>
    <row r="481" ht="14.25" customHeight="1">
      <c r="B481" s="40"/>
      <c r="G481" s="40"/>
    </row>
    <row r="482" ht="14.25" customHeight="1">
      <c r="B482" s="40"/>
      <c r="G482" s="40"/>
    </row>
    <row r="483" ht="14.25" customHeight="1">
      <c r="B483" s="40"/>
      <c r="G483" s="40"/>
    </row>
    <row r="484" ht="14.25" customHeight="1">
      <c r="B484" s="40"/>
      <c r="G484" s="40"/>
    </row>
    <row r="485" ht="14.25" customHeight="1">
      <c r="B485" s="40"/>
      <c r="G485" s="40"/>
    </row>
    <row r="486" ht="14.25" customHeight="1">
      <c r="B486" s="40"/>
      <c r="G486" s="40"/>
    </row>
    <row r="487" ht="14.25" customHeight="1">
      <c r="B487" s="40"/>
      <c r="G487" s="40"/>
    </row>
    <row r="488" ht="14.25" customHeight="1">
      <c r="B488" s="40"/>
      <c r="G488" s="40"/>
    </row>
    <row r="489" ht="14.25" customHeight="1">
      <c r="B489" s="40"/>
      <c r="G489" s="40"/>
    </row>
    <row r="490" ht="14.25" customHeight="1">
      <c r="B490" s="40"/>
      <c r="G490" s="40"/>
    </row>
    <row r="491" ht="14.25" customHeight="1">
      <c r="B491" s="40"/>
      <c r="G491" s="40"/>
    </row>
    <row r="492" ht="14.25" customHeight="1">
      <c r="B492" s="40"/>
      <c r="G492" s="40"/>
    </row>
    <row r="493" ht="14.25" customHeight="1">
      <c r="B493" s="40"/>
      <c r="G493" s="40"/>
    </row>
    <row r="494" ht="14.25" customHeight="1">
      <c r="B494" s="40"/>
      <c r="G494" s="40"/>
    </row>
    <row r="495" ht="14.25" customHeight="1">
      <c r="B495" s="40"/>
      <c r="G495" s="40"/>
    </row>
    <row r="496" ht="14.25" customHeight="1">
      <c r="B496" s="40"/>
      <c r="G496" s="40"/>
    </row>
    <row r="497" ht="14.25" customHeight="1">
      <c r="B497" s="40"/>
      <c r="G497" s="40"/>
    </row>
    <row r="498" ht="14.25" customHeight="1">
      <c r="B498" s="40"/>
      <c r="G498" s="40"/>
    </row>
    <row r="499" ht="14.25" customHeight="1">
      <c r="B499" s="40"/>
      <c r="G499" s="40"/>
    </row>
    <row r="500" ht="14.25" customHeight="1">
      <c r="B500" s="40"/>
      <c r="G500" s="40"/>
    </row>
    <row r="501" ht="14.25" customHeight="1">
      <c r="B501" s="40"/>
      <c r="G501" s="40"/>
    </row>
    <row r="502" ht="14.25" customHeight="1">
      <c r="B502" s="40"/>
      <c r="G502" s="40"/>
    </row>
    <row r="503" ht="14.25" customHeight="1">
      <c r="B503" s="40"/>
      <c r="G503" s="40"/>
    </row>
    <row r="504" ht="14.25" customHeight="1">
      <c r="B504" s="40"/>
      <c r="G504" s="40"/>
    </row>
    <row r="505" ht="14.25" customHeight="1">
      <c r="B505" s="40"/>
      <c r="G505" s="40"/>
    </row>
    <row r="506" ht="14.25" customHeight="1">
      <c r="B506" s="40"/>
      <c r="G506" s="40"/>
    </row>
    <row r="507" ht="14.25" customHeight="1">
      <c r="B507" s="40"/>
      <c r="G507" s="40"/>
    </row>
    <row r="508" ht="14.25" customHeight="1">
      <c r="B508" s="40"/>
      <c r="G508" s="40"/>
    </row>
    <row r="509" ht="14.25" customHeight="1">
      <c r="B509" s="40"/>
      <c r="G509" s="40"/>
    </row>
    <row r="510" ht="14.25" customHeight="1">
      <c r="B510" s="40"/>
      <c r="G510" s="40"/>
    </row>
    <row r="511" ht="14.25" customHeight="1">
      <c r="B511" s="40"/>
      <c r="G511" s="40"/>
    </row>
    <row r="512" ht="14.25" customHeight="1">
      <c r="B512" s="40"/>
      <c r="G512" s="40"/>
    </row>
    <row r="513" ht="14.25" customHeight="1">
      <c r="B513" s="40"/>
      <c r="G513" s="40"/>
    </row>
    <row r="514" ht="14.25" customHeight="1">
      <c r="B514" s="40"/>
      <c r="G514" s="40"/>
    </row>
    <row r="515" ht="14.25" customHeight="1">
      <c r="B515" s="40"/>
      <c r="G515" s="40"/>
    </row>
    <row r="516" ht="14.25" customHeight="1">
      <c r="B516" s="40"/>
      <c r="G516" s="40"/>
    </row>
    <row r="517" ht="14.25" customHeight="1">
      <c r="B517" s="40"/>
      <c r="G517" s="40"/>
    </row>
    <row r="518" ht="14.25" customHeight="1">
      <c r="B518" s="40"/>
      <c r="G518" s="40"/>
    </row>
    <row r="519" ht="14.25" customHeight="1">
      <c r="B519" s="40"/>
      <c r="G519" s="40"/>
    </row>
    <row r="520" ht="14.25" customHeight="1">
      <c r="B520" s="40"/>
      <c r="G520" s="40"/>
    </row>
    <row r="521" ht="14.25" customHeight="1">
      <c r="B521" s="40"/>
      <c r="G521" s="40"/>
    </row>
    <row r="522" ht="14.25" customHeight="1">
      <c r="B522" s="40"/>
      <c r="G522" s="40"/>
    </row>
    <row r="523" ht="14.25" customHeight="1">
      <c r="B523" s="40"/>
      <c r="G523" s="40"/>
    </row>
    <row r="524" ht="14.25" customHeight="1">
      <c r="B524" s="40"/>
      <c r="G524" s="40"/>
    </row>
    <row r="525" ht="14.25" customHeight="1">
      <c r="B525" s="40"/>
      <c r="G525" s="40"/>
    </row>
    <row r="526" ht="14.25" customHeight="1">
      <c r="B526" s="40"/>
      <c r="G526" s="40"/>
    </row>
    <row r="527" ht="14.25" customHeight="1">
      <c r="B527" s="40"/>
      <c r="G527" s="40"/>
    </row>
    <row r="528" ht="14.25" customHeight="1">
      <c r="B528" s="40"/>
      <c r="G528" s="40"/>
    </row>
    <row r="529" ht="14.25" customHeight="1">
      <c r="B529" s="40"/>
      <c r="G529" s="40"/>
    </row>
    <row r="530" ht="14.25" customHeight="1">
      <c r="B530" s="40"/>
      <c r="G530" s="40"/>
    </row>
    <row r="531" ht="14.25" customHeight="1">
      <c r="B531" s="40"/>
      <c r="G531" s="40"/>
    </row>
    <row r="532" ht="14.25" customHeight="1">
      <c r="B532" s="40"/>
      <c r="G532" s="40"/>
    </row>
    <row r="533" ht="14.25" customHeight="1">
      <c r="B533" s="40"/>
      <c r="G533" s="40"/>
    </row>
    <row r="534" ht="14.25" customHeight="1">
      <c r="B534" s="40"/>
      <c r="G534" s="40"/>
    </row>
    <row r="535" ht="14.25" customHeight="1">
      <c r="B535" s="40"/>
      <c r="G535" s="40"/>
    </row>
    <row r="536" ht="14.25" customHeight="1">
      <c r="B536" s="40"/>
      <c r="G536" s="40"/>
    </row>
    <row r="537" ht="14.25" customHeight="1">
      <c r="B537" s="40"/>
      <c r="G537" s="40"/>
    </row>
    <row r="538" ht="14.25" customHeight="1">
      <c r="B538" s="40"/>
      <c r="G538" s="40"/>
    </row>
    <row r="539" ht="14.25" customHeight="1">
      <c r="B539" s="40"/>
      <c r="G539" s="40"/>
    </row>
    <row r="540" ht="14.25" customHeight="1">
      <c r="B540" s="40"/>
      <c r="G540" s="40"/>
    </row>
    <row r="541" ht="14.25" customHeight="1">
      <c r="B541" s="40"/>
      <c r="G541" s="40"/>
    </row>
    <row r="542" ht="14.25" customHeight="1">
      <c r="B542" s="40"/>
      <c r="G542" s="40"/>
    </row>
    <row r="543" ht="14.25" customHeight="1">
      <c r="B543" s="40"/>
      <c r="G543" s="40"/>
    </row>
    <row r="544" ht="14.25" customHeight="1">
      <c r="B544" s="40"/>
      <c r="G544" s="40"/>
    </row>
    <row r="545" ht="14.25" customHeight="1">
      <c r="B545" s="40"/>
      <c r="G545" s="40"/>
    </row>
    <row r="546" ht="14.25" customHeight="1">
      <c r="B546" s="40"/>
      <c r="G546" s="40"/>
    </row>
    <row r="547" ht="14.25" customHeight="1">
      <c r="B547" s="40"/>
      <c r="G547" s="40"/>
    </row>
    <row r="548" ht="14.25" customHeight="1">
      <c r="B548" s="40"/>
      <c r="G548" s="40"/>
    </row>
    <row r="549" ht="14.25" customHeight="1">
      <c r="B549" s="40"/>
      <c r="G549" s="40"/>
    </row>
    <row r="550" ht="14.25" customHeight="1">
      <c r="B550" s="40"/>
      <c r="G550" s="40"/>
    </row>
    <row r="551" ht="14.25" customHeight="1">
      <c r="B551" s="40"/>
      <c r="G551" s="40"/>
    </row>
    <row r="552" ht="14.25" customHeight="1">
      <c r="B552" s="40"/>
      <c r="G552" s="40"/>
    </row>
    <row r="553" ht="14.25" customHeight="1">
      <c r="B553" s="40"/>
      <c r="G553" s="40"/>
    </row>
    <row r="554" ht="14.25" customHeight="1">
      <c r="B554" s="40"/>
      <c r="G554" s="40"/>
    </row>
    <row r="555" ht="14.25" customHeight="1">
      <c r="B555" s="40"/>
      <c r="G555" s="40"/>
    </row>
    <row r="556" ht="14.25" customHeight="1">
      <c r="B556" s="40"/>
      <c r="G556" s="40"/>
    </row>
    <row r="557" ht="14.25" customHeight="1">
      <c r="B557" s="40"/>
      <c r="G557" s="40"/>
    </row>
    <row r="558" ht="14.25" customHeight="1">
      <c r="B558" s="40"/>
      <c r="G558" s="40"/>
    </row>
    <row r="559" ht="14.25" customHeight="1">
      <c r="B559" s="40"/>
      <c r="G559" s="40"/>
    </row>
    <row r="560" ht="14.25" customHeight="1">
      <c r="B560" s="40"/>
      <c r="G560" s="40"/>
    </row>
    <row r="561" ht="14.25" customHeight="1">
      <c r="B561" s="40"/>
      <c r="G561" s="40"/>
    </row>
    <row r="562" ht="14.25" customHeight="1">
      <c r="B562" s="40"/>
      <c r="G562" s="40"/>
    </row>
    <row r="563" ht="14.25" customHeight="1">
      <c r="B563" s="40"/>
      <c r="G563" s="40"/>
    </row>
    <row r="564" ht="14.25" customHeight="1">
      <c r="B564" s="40"/>
      <c r="G564" s="40"/>
    </row>
    <row r="565" ht="14.25" customHeight="1">
      <c r="B565" s="40"/>
      <c r="G565" s="40"/>
    </row>
    <row r="566" ht="14.25" customHeight="1">
      <c r="B566" s="40"/>
      <c r="G566" s="40"/>
    </row>
    <row r="567" ht="14.25" customHeight="1">
      <c r="B567" s="40"/>
      <c r="G567" s="40"/>
    </row>
    <row r="568" ht="14.25" customHeight="1">
      <c r="B568" s="40"/>
      <c r="G568" s="40"/>
    </row>
    <row r="569" ht="14.25" customHeight="1">
      <c r="B569" s="40"/>
      <c r="G569" s="40"/>
    </row>
    <row r="570" ht="14.25" customHeight="1">
      <c r="B570" s="40"/>
      <c r="G570" s="40"/>
    </row>
    <row r="571" ht="14.25" customHeight="1">
      <c r="B571" s="40"/>
      <c r="G571" s="40"/>
    </row>
    <row r="572" ht="14.25" customHeight="1">
      <c r="B572" s="40"/>
      <c r="G572" s="40"/>
    </row>
    <row r="573" ht="14.25" customHeight="1">
      <c r="B573" s="40"/>
      <c r="G573" s="40"/>
    </row>
    <row r="574" ht="14.25" customHeight="1">
      <c r="B574" s="40"/>
      <c r="G574" s="40"/>
    </row>
    <row r="575" ht="14.25" customHeight="1">
      <c r="B575" s="40"/>
      <c r="G575" s="40"/>
    </row>
    <row r="576" ht="14.25" customHeight="1">
      <c r="B576" s="40"/>
      <c r="G576" s="40"/>
    </row>
    <row r="577" ht="14.25" customHeight="1">
      <c r="B577" s="40"/>
      <c r="G577" s="40"/>
    </row>
    <row r="578" ht="14.25" customHeight="1">
      <c r="B578" s="40"/>
      <c r="G578" s="40"/>
    </row>
    <row r="579" ht="14.25" customHeight="1">
      <c r="B579" s="40"/>
      <c r="G579" s="40"/>
    </row>
    <row r="580" ht="14.25" customHeight="1">
      <c r="B580" s="40"/>
      <c r="G580" s="40"/>
    </row>
    <row r="581" ht="14.25" customHeight="1">
      <c r="B581" s="40"/>
      <c r="G581" s="40"/>
    </row>
    <row r="582" ht="14.25" customHeight="1">
      <c r="B582" s="40"/>
      <c r="G582" s="40"/>
    </row>
    <row r="583" ht="14.25" customHeight="1">
      <c r="B583" s="40"/>
      <c r="G583" s="40"/>
    </row>
    <row r="584" ht="14.25" customHeight="1">
      <c r="B584" s="40"/>
      <c r="G584" s="40"/>
    </row>
    <row r="585" ht="14.25" customHeight="1">
      <c r="B585" s="40"/>
      <c r="G585" s="40"/>
    </row>
    <row r="586" ht="14.25" customHeight="1">
      <c r="B586" s="40"/>
      <c r="G586" s="40"/>
    </row>
    <row r="587" ht="14.25" customHeight="1">
      <c r="B587" s="40"/>
      <c r="G587" s="40"/>
    </row>
    <row r="588" ht="14.25" customHeight="1">
      <c r="B588" s="40"/>
      <c r="G588" s="40"/>
    </row>
    <row r="589" ht="14.25" customHeight="1">
      <c r="B589" s="40"/>
      <c r="G589" s="40"/>
    </row>
    <row r="590" ht="14.25" customHeight="1">
      <c r="B590" s="40"/>
      <c r="G590" s="40"/>
    </row>
    <row r="591" ht="14.25" customHeight="1">
      <c r="B591" s="40"/>
      <c r="G591" s="40"/>
    </row>
    <row r="592" ht="14.25" customHeight="1">
      <c r="B592" s="40"/>
      <c r="G592" s="40"/>
    </row>
    <row r="593" ht="14.25" customHeight="1">
      <c r="B593" s="40"/>
      <c r="G593" s="40"/>
    </row>
    <row r="594" ht="14.25" customHeight="1">
      <c r="B594" s="40"/>
      <c r="G594" s="40"/>
    </row>
    <row r="595" ht="14.25" customHeight="1">
      <c r="B595" s="40"/>
      <c r="G595" s="40"/>
    </row>
    <row r="596" ht="14.25" customHeight="1">
      <c r="B596" s="40"/>
      <c r="G596" s="40"/>
    </row>
    <row r="597" ht="14.25" customHeight="1">
      <c r="B597" s="40"/>
      <c r="G597" s="40"/>
    </row>
    <row r="598" ht="14.25" customHeight="1">
      <c r="B598" s="40"/>
      <c r="G598" s="40"/>
    </row>
    <row r="599" ht="14.25" customHeight="1">
      <c r="B599" s="40"/>
      <c r="G599" s="40"/>
    </row>
    <row r="600" ht="14.25" customHeight="1">
      <c r="B600" s="40"/>
      <c r="G600" s="40"/>
    </row>
    <row r="601" ht="14.25" customHeight="1">
      <c r="B601" s="40"/>
      <c r="G601" s="40"/>
    </row>
    <row r="602" ht="14.25" customHeight="1">
      <c r="B602" s="40"/>
      <c r="G602" s="40"/>
    </row>
    <row r="603" ht="14.25" customHeight="1">
      <c r="B603" s="40"/>
      <c r="G603" s="40"/>
    </row>
    <row r="604" ht="14.25" customHeight="1">
      <c r="B604" s="40"/>
      <c r="G604" s="40"/>
    </row>
    <row r="605" ht="14.25" customHeight="1">
      <c r="B605" s="40"/>
      <c r="G605" s="40"/>
    </row>
    <row r="606" ht="14.25" customHeight="1">
      <c r="B606" s="40"/>
      <c r="G606" s="40"/>
    </row>
    <row r="607" ht="14.25" customHeight="1">
      <c r="B607" s="40"/>
      <c r="G607" s="40"/>
    </row>
    <row r="608" ht="14.25" customHeight="1">
      <c r="B608" s="40"/>
      <c r="G608" s="40"/>
    </row>
    <row r="609" ht="14.25" customHeight="1">
      <c r="B609" s="40"/>
      <c r="G609" s="40"/>
    </row>
    <row r="610" ht="14.25" customHeight="1">
      <c r="B610" s="40"/>
      <c r="G610" s="40"/>
    </row>
    <row r="611" ht="14.25" customHeight="1">
      <c r="B611" s="40"/>
      <c r="G611" s="40"/>
    </row>
    <row r="612" ht="14.25" customHeight="1">
      <c r="B612" s="40"/>
      <c r="G612" s="40"/>
    </row>
    <row r="613" ht="14.25" customHeight="1">
      <c r="B613" s="40"/>
      <c r="G613" s="40"/>
    </row>
    <row r="614" ht="14.25" customHeight="1">
      <c r="B614" s="40"/>
      <c r="G614" s="40"/>
    </row>
    <row r="615" ht="14.25" customHeight="1">
      <c r="B615" s="40"/>
      <c r="G615" s="40"/>
    </row>
    <row r="616" ht="14.25" customHeight="1">
      <c r="B616" s="40"/>
      <c r="G616" s="40"/>
    </row>
    <row r="617" ht="14.25" customHeight="1">
      <c r="B617" s="40"/>
      <c r="G617" s="40"/>
    </row>
    <row r="618" ht="14.25" customHeight="1">
      <c r="B618" s="40"/>
      <c r="G618" s="40"/>
    </row>
    <row r="619" ht="14.25" customHeight="1">
      <c r="B619" s="40"/>
      <c r="G619" s="40"/>
    </row>
    <row r="620" ht="14.25" customHeight="1">
      <c r="B620" s="40"/>
      <c r="G620" s="40"/>
    </row>
    <row r="621" ht="14.25" customHeight="1">
      <c r="B621" s="40"/>
      <c r="G621" s="40"/>
    </row>
    <row r="622" ht="14.25" customHeight="1">
      <c r="B622" s="40"/>
      <c r="G622" s="40"/>
    </row>
    <row r="623" ht="14.25" customHeight="1">
      <c r="B623" s="40"/>
      <c r="G623" s="40"/>
    </row>
    <row r="624" ht="14.25" customHeight="1">
      <c r="B624" s="40"/>
      <c r="G624" s="40"/>
    </row>
    <row r="625" ht="14.25" customHeight="1">
      <c r="B625" s="40"/>
      <c r="G625" s="40"/>
    </row>
    <row r="626" ht="14.25" customHeight="1">
      <c r="B626" s="40"/>
      <c r="G626" s="40"/>
    </row>
    <row r="627" ht="14.25" customHeight="1">
      <c r="B627" s="40"/>
      <c r="G627" s="40"/>
    </row>
    <row r="628" ht="14.25" customHeight="1">
      <c r="B628" s="40"/>
      <c r="G628" s="40"/>
    </row>
    <row r="629" ht="14.25" customHeight="1">
      <c r="B629" s="40"/>
      <c r="G629" s="40"/>
    </row>
    <row r="630" ht="14.25" customHeight="1">
      <c r="B630" s="40"/>
      <c r="G630" s="40"/>
    </row>
    <row r="631" ht="14.25" customHeight="1">
      <c r="B631" s="40"/>
      <c r="G631" s="40"/>
    </row>
    <row r="632" ht="14.25" customHeight="1">
      <c r="B632" s="40"/>
      <c r="G632" s="40"/>
    </row>
    <row r="633" ht="14.25" customHeight="1">
      <c r="B633" s="40"/>
      <c r="G633" s="40"/>
    </row>
    <row r="634" ht="14.25" customHeight="1">
      <c r="B634" s="40"/>
      <c r="G634" s="40"/>
    </row>
    <row r="635" ht="14.25" customHeight="1">
      <c r="B635" s="40"/>
      <c r="G635" s="40"/>
    </row>
    <row r="636" ht="14.25" customHeight="1">
      <c r="B636" s="40"/>
      <c r="G636" s="40"/>
    </row>
    <row r="637" ht="14.25" customHeight="1">
      <c r="B637" s="40"/>
      <c r="G637" s="40"/>
    </row>
    <row r="638" ht="14.25" customHeight="1">
      <c r="B638" s="40"/>
      <c r="G638" s="40"/>
    </row>
    <row r="639" ht="14.25" customHeight="1">
      <c r="B639" s="40"/>
      <c r="G639" s="40"/>
    </row>
    <row r="640" ht="14.25" customHeight="1">
      <c r="B640" s="40"/>
      <c r="G640" s="40"/>
    </row>
    <row r="641" ht="14.25" customHeight="1">
      <c r="B641" s="40"/>
      <c r="G641" s="40"/>
    </row>
    <row r="642" ht="14.25" customHeight="1">
      <c r="B642" s="40"/>
      <c r="G642" s="40"/>
    </row>
    <row r="643" ht="14.25" customHeight="1">
      <c r="B643" s="40"/>
      <c r="G643" s="40"/>
    </row>
    <row r="644" ht="14.25" customHeight="1">
      <c r="B644" s="40"/>
      <c r="G644" s="40"/>
    </row>
    <row r="645" ht="14.25" customHeight="1">
      <c r="B645" s="40"/>
      <c r="G645" s="40"/>
    </row>
    <row r="646" ht="14.25" customHeight="1">
      <c r="B646" s="40"/>
      <c r="G646" s="40"/>
    </row>
    <row r="647" ht="14.25" customHeight="1">
      <c r="B647" s="40"/>
      <c r="G647" s="40"/>
    </row>
    <row r="648" ht="14.25" customHeight="1">
      <c r="B648" s="40"/>
      <c r="G648" s="40"/>
    </row>
    <row r="649" ht="14.25" customHeight="1">
      <c r="B649" s="40"/>
      <c r="G649" s="40"/>
    </row>
    <row r="650" ht="14.25" customHeight="1">
      <c r="B650" s="40"/>
      <c r="G650" s="40"/>
    </row>
    <row r="651" ht="14.25" customHeight="1">
      <c r="B651" s="40"/>
      <c r="G651" s="40"/>
    </row>
    <row r="652" ht="14.25" customHeight="1">
      <c r="B652" s="40"/>
      <c r="G652" s="40"/>
    </row>
    <row r="653" ht="14.25" customHeight="1">
      <c r="B653" s="40"/>
      <c r="G653" s="40"/>
    </row>
    <row r="654" ht="14.25" customHeight="1">
      <c r="B654" s="40"/>
      <c r="G654" s="40"/>
    </row>
    <row r="655" ht="14.25" customHeight="1">
      <c r="B655" s="40"/>
      <c r="G655" s="40"/>
    </row>
    <row r="656" ht="14.25" customHeight="1">
      <c r="B656" s="40"/>
      <c r="G656" s="40"/>
    </row>
    <row r="657" ht="14.25" customHeight="1">
      <c r="B657" s="40"/>
      <c r="G657" s="40"/>
    </row>
    <row r="658" ht="14.25" customHeight="1">
      <c r="B658" s="40"/>
      <c r="G658" s="40"/>
    </row>
    <row r="659" ht="14.25" customHeight="1">
      <c r="B659" s="40"/>
      <c r="G659" s="40"/>
    </row>
    <row r="660" ht="14.25" customHeight="1">
      <c r="B660" s="40"/>
      <c r="G660" s="40"/>
    </row>
    <row r="661" ht="14.25" customHeight="1">
      <c r="B661" s="40"/>
      <c r="G661" s="40"/>
    </row>
    <row r="662" ht="14.25" customHeight="1">
      <c r="B662" s="40"/>
      <c r="G662" s="40"/>
    </row>
    <row r="663" ht="14.25" customHeight="1">
      <c r="B663" s="40"/>
      <c r="G663" s="40"/>
    </row>
    <row r="664" ht="14.25" customHeight="1">
      <c r="B664" s="40"/>
      <c r="G664" s="40"/>
    </row>
    <row r="665" ht="14.25" customHeight="1">
      <c r="B665" s="40"/>
      <c r="G665" s="40"/>
    </row>
    <row r="666" ht="14.25" customHeight="1">
      <c r="B666" s="40"/>
      <c r="G666" s="40"/>
    </row>
    <row r="667" ht="14.25" customHeight="1">
      <c r="B667" s="40"/>
      <c r="G667" s="40"/>
    </row>
    <row r="668" ht="14.25" customHeight="1">
      <c r="B668" s="40"/>
      <c r="G668" s="40"/>
    </row>
    <row r="669" ht="14.25" customHeight="1">
      <c r="B669" s="40"/>
      <c r="G669" s="40"/>
    </row>
    <row r="670" ht="14.25" customHeight="1">
      <c r="B670" s="40"/>
      <c r="G670" s="40"/>
    </row>
    <row r="671" ht="14.25" customHeight="1">
      <c r="B671" s="40"/>
      <c r="G671" s="40"/>
    </row>
    <row r="672" ht="14.25" customHeight="1">
      <c r="B672" s="40"/>
      <c r="G672" s="40"/>
    </row>
    <row r="673" ht="14.25" customHeight="1">
      <c r="B673" s="40"/>
      <c r="G673" s="40"/>
    </row>
    <row r="674" ht="14.25" customHeight="1">
      <c r="B674" s="40"/>
      <c r="G674" s="40"/>
    </row>
    <row r="675" ht="14.25" customHeight="1">
      <c r="B675" s="40"/>
      <c r="G675" s="40"/>
    </row>
    <row r="676" ht="14.25" customHeight="1">
      <c r="B676" s="40"/>
      <c r="G676" s="40"/>
    </row>
    <row r="677" ht="14.25" customHeight="1">
      <c r="B677" s="40"/>
      <c r="G677" s="40"/>
    </row>
    <row r="678" ht="14.25" customHeight="1">
      <c r="B678" s="40"/>
      <c r="G678" s="40"/>
    </row>
    <row r="679" ht="14.25" customHeight="1">
      <c r="B679" s="40"/>
      <c r="G679" s="40"/>
    </row>
    <row r="680" ht="14.25" customHeight="1">
      <c r="B680" s="40"/>
      <c r="G680" s="40"/>
    </row>
    <row r="681" ht="14.25" customHeight="1">
      <c r="B681" s="40"/>
      <c r="G681" s="40"/>
    </row>
    <row r="682" ht="14.25" customHeight="1">
      <c r="B682" s="40"/>
      <c r="G682" s="40"/>
    </row>
    <row r="683" ht="14.25" customHeight="1">
      <c r="B683" s="40"/>
      <c r="G683" s="40"/>
    </row>
    <row r="684" ht="14.25" customHeight="1">
      <c r="B684" s="40"/>
      <c r="G684" s="40"/>
    </row>
    <row r="685" ht="14.25" customHeight="1">
      <c r="B685" s="40"/>
      <c r="G685" s="40"/>
    </row>
    <row r="686" ht="14.25" customHeight="1">
      <c r="B686" s="40"/>
      <c r="G686" s="40"/>
    </row>
    <row r="687" ht="14.25" customHeight="1">
      <c r="B687" s="40"/>
      <c r="G687" s="40"/>
    </row>
    <row r="688" ht="14.25" customHeight="1">
      <c r="B688" s="40"/>
      <c r="G688" s="40"/>
    </row>
    <row r="689" ht="14.25" customHeight="1">
      <c r="B689" s="40"/>
      <c r="G689" s="40"/>
    </row>
    <row r="690" ht="14.25" customHeight="1">
      <c r="B690" s="40"/>
      <c r="G690" s="40"/>
    </row>
    <row r="691" ht="14.25" customHeight="1">
      <c r="B691" s="40"/>
      <c r="G691" s="40"/>
    </row>
    <row r="692" ht="14.25" customHeight="1">
      <c r="B692" s="40"/>
      <c r="G692" s="40"/>
    </row>
    <row r="693" ht="14.25" customHeight="1">
      <c r="B693" s="40"/>
      <c r="G693" s="40"/>
    </row>
    <row r="694" ht="14.25" customHeight="1">
      <c r="B694" s="40"/>
      <c r="G694" s="40"/>
    </row>
    <row r="695" ht="14.25" customHeight="1">
      <c r="B695" s="40"/>
      <c r="G695" s="40"/>
    </row>
    <row r="696" ht="14.25" customHeight="1">
      <c r="B696" s="40"/>
      <c r="G696" s="40"/>
    </row>
    <row r="697" ht="14.25" customHeight="1">
      <c r="B697" s="40"/>
      <c r="G697" s="40"/>
    </row>
    <row r="698" ht="14.25" customHeight="1">
      <c r="B698" s="40"/>
      <c r="G698" s="40"/>
    </row>
    <row r="699" ht="14.25" customHeight="1">
      <c r="B699" s="40"/>
      <c r="G699" s="40"/>
    </row>
    <row r="700" ht="14.25" customHeight="1">
      <c r="B700" s="40"/>
      <c r="G700" s="40"/>
    </row>
    <row r="701" ht="14.25" customHeight="1">
      <c r="B701" s="40"/>
      <c r="G701" s="40"/>
    </row>
    <row r="702" ht="14.25" customHeight="1">
      <c r="B702" s="40"/>
      <c r="G702" s="40"/>
    </row>
    <row r="703" ht="14.25" customHeight="1">
      <c r="B703" s="40"/>
      <c r="G703" s="40"/>
    </row>
    <row r="704" ht="14.25" customHeight="1">
      <c r="B704" s="40"/>
      <c r="G704" s="40"/>
    </row>
    <row r="705" ht="14.25" customHeight="1">
      <c r="B705" s="40"/>
      <c r="G705" s="40"/>
    </row>
    <row r="706" ht="14.25" customHeight="1">
      <c r="B706" s="40"/>
      <c r="G706" s="40"/>
    </row>
    <row r="707" ht="14.25" customHeight="1">
      <c r="B707" s="40"/>
      <c r="G707" s="40"/>
    </row>
    <row r="708" ht="14.25" customHeight="1">
      <c r="B708" s="40"/>
      <c r="G708" s="40"/>
    </row>
    <row r="709" ht="14.25" customHeight="1">
      <c r="B709" s="40"/>
      <c r="G709" s="40"/>
    </row>
    <row r="710" ht="14.25" customHeight="1">
      <c r="B710" s="40"/>
      <c r="G710" s="40"/>
    </row>
    <row r="711" ht="14.25" customHeight="1">
      <c r="B711" s="40"/>
      <c r="G711" s="40"/>
    </row>
    <row r="712" ht="14.25" customHeight="1">
      <c r="B712" s="40"/>
      <c r="G712" s="40"/>
    </row>
    <row r="713" ht="14.25" customHeight="1">
      <c r="B713" s="40"/>
      <c r="G713" s="40"/>
    </row>
    <row r="714" ht="14.25" customHeight="1">
      <c r="B714" s="40"/>
      <c r="G714" s="40"/>
    </row>
    <row r="715" ht="14.25" customHeight="1">
      <c r="B715" s="40"/>
      <c r="G715" s="40"/>
    </row>
    <row r="716" ht="14.25" customHeight="1">
      <c r="B716" s="40"/>
      <c r="G716" s="40"/>
    </row>
    <row r="717" ht="14.25" customHeight="1">
      <c r="B717" s="40"/>
      <c r="G717" s="40"/>
    </row>
    <row r="718" ht="14.25" customHeight="1">
      <c r="B718" s="40"/>
      <c r="G718" s="40"/>
    </row>
    <row r="719" ht="14.25" customHeight="1">
      <c r="B719" s="40"/>
      <c r="G719" s="40"/>
    </row>
    <row r="720" ht="14.25" customHeight="1">
      <c r="B720" s="40"/>
      <c r="G720" s="40"/>
    </row>
    <row r="721" ht="14.25" customHeight="1">
      <c r="B721" s="40"/>
      <c r="G721" s="40"/>
    </row>
    <row r="722" ht="14.25" customHeight="1">
      <c r="B722" s="40"/>
      <c r="G722" s="40"/>
    </row>
    <row r="723" ht="14.25" customHeight="1">
      <c r="B723" s="40"/>
      <c r="G723" s="40"/>
    </row>
    <row r="724" ht="14.25" customHeight="1">
      <c r="B724" s="40"/>
      <c r="G724" s="40"/>
    </row>
    <row r="725" ht="14.25" customHeight="1">
      <c r="B725" s="40"/>
      <c r="G725" s="40"/>
    </row>
    <row r="726" ht="14.25" customHeight="1">
      <c r="B726" s="40"/>
      <c r="G726" s="40"/>
    </row>
    <row r="727" ht="14.25" customHeight="1">
      <c r="B727" s="40"/>
      <c r="G727" s="40"/>
    </row>
    <row r="728" ht="14.25" customHeight="1">
      <c r="B728" s="40"/>
      <c r="G728" s="40"/>
    </row>
    <row r="729" ht="14.25" customHeight="1">
      <c r="B729" s="40"/>
      <c r="G729" s="40"/>
    </row>
    <row r="730" ht="14.25" customHeight="1">
      <c r="B730" s="40"/>
      <c r="G730" s="40"/>
    </row>
    <row r="731" ht="14.25" customHeight="1">
      <c r="B731" s="40"/>
      <c r="G731" s="40"/>
    </row>
    <row r="732" ht="14.25" customHeight="1">
      <c r="B732" s="40"/>
      <c r="G732" s="40"/>
    </row>
    <row r="733" ht="14.25" customHeight="1">
      <c r="B733" s="40"/>
      <c r="G733" s="40"/>
    </row>
    <row r="734" ht="14.25" customHeight="1">
      <c r="B734" s="40"/>
      <c r="G734" s="40"/>
    </row>
    <row r="735" ht="14.25" customHeight="1">
      <c r="B735" s="40"/>
      <c r="G735" s="40"/>
    </row>
    <row r="736" ht="14.25" customHeight="1">
      <c r="B736" s="40"/>
      <c r="G736" s="40"/>
    </row>
    <row r="737" ht="14.25" customHeight="1">
      <c r="B737" s="40"/>
      <c r="G737" s="40"/>
    </row>
    <row r="738" ht="14.25" customHeight="1">
      <c r="B738" s="40"/>
      <c r="G738" s="40"/>
    </row>
    <row r="739" ht="14.25" customHeight="1">
      <c r="B739" s="40"/>
      <c r="G739" s="40"/>
    </row>
    <row r="740" ht="14.25" customHeight="1">
      <c r="B740" s="40"/>
      <c r="G740" s="40"/>
    </row>
    <row r="741" ht="14.25" customHeight="1">
      <c r="B741" s="40"/>
      <c r="G741" s="40"/>
    </row>
    <row r="742" ht="14.25" customHeight="1">
      <c r="B742" s="40"/>
      <c r="G742" s="40"/>
    </row>
    <row r="743" ht="14.25" customHeight="1">
      <c r="B743" s="40"/>
      <c r="G743" s="40"/>
    </row>
    <row r="744" ht="14.25" customHeight="1">
      <c r="B744" s="40"/>
      <c r="G744" s="40"/>
    </row>
    <row r="745" ht="14.25" customHeight="1">
      <c r="B745" s="40"/>
      <c r="G745" s="40"/>
    </row>
    <row r="746" ht="14.25" customHeight="1">
      <c r="B746" s="40"/>
      <c r="G746" s="40"/>
    </row>
    <row r="747" ht="14.25" customHeight="1">
      <c r="B747" s="40"/>
      <c r="G747" s="40"/>
    </row>
    <row r="748" ht="14.25" customHeight="1">
      <c r="B748" s="40"/>
      <c r="G748" s="40"/>
    </row>
    <row r="749" ht="14.25" customHeight="1">
      <c r="B749" s="40"/>
      <c r="G749" s="40"/>
    </row>
    <row r="750" ht="14.25" customHeight="1">
      <c r="B750" s="40"/>
      <c r="G750" s="40"/>
    </row>
    <row r="751" ht="14.25" customHeight="1">
      <c r="B751" s="40"/>
      <c r="G751" s="40"/>
    </row>
    <row r="752" ht="14.25" customHeight="1">
      <c r="B752" s="40"/>
      <c r="G752" s="40"/>
    </row>
    <row r="753" ht="14.25" customHeight="1">
      <c r="B753" s="40"/>
      <c r="G753" s="40"/>
    </row>
    <row r="754" ht="14.25" customHeight="1">
      <c r="B754" s="40"/>
      <c r="G754" s="40"/>
    </row>
    <row r="755" ht="14.25" customHeight="1">
      <c r="B755" s="40"/>
      <c r="G755" s="40"/>
    </row>
    <row r="756" ht="14.25" customHeight="1">
      <c r="B756" s="40"/>
      <c r="G756" s="40"/>
    </row>
    <row r="757" ht="14.25" customHeight="1">
      <c r="B757" s="40"/>
      <c r="G757" s="40"/>
    </row>
    <row r="758" ht="14.25" customHeight="1">
      <c r="B758" s="40"/>
      <c r="G758" s="40"/>
    </row>
    <row r="759" ht="14.25" customHeight="1">
      <c r="B759" s="40"/>
      <c r="G759" s="40"/>
    </row>
    <row r="760" ht="14.25" customHeight="1">
      <c r="B760" s="40"/>
      <c r="G760" s="40"/>
    </row>
    <row r="761" ht="14.25" customHeight="1">
      <c r="B761" s="40"/>
      <c r="G761" s="40"/>
    </row>
    <row r="762" ht="14.25" customHeight="1">
      <c r="B762" s="40"/>
      <c r="G762" s="40"/>
    </row>
    <row r="763" ht="14.25" customHeight="1">
      <c r="B763" s="40"/>
      <c r="G763" s="40"/>
    </row>
    <row r="764" ht="14.25" customHeight="1">
      <c r="B764" s="40"/>
      <c r="G764" s="40"/>
    </row>
    <row r="765" ht="14.25" customHeight="1">
      <c r="B765" s="40"/>
      <c r="G765" s="40"/>
    </row>
    <row r="766" ht="14.25" customHeight="1">
      <c r="B766" s="40"/>
      <c r="G766" s="40"/>
    </row>
    <row r="767" ht="14.25" customHeight="1">
      <c r="B767" s="40"/>
      <c r="G767" s="40"/>
    </row>
    <row r="768" ht="14.25" customHeight="1">
      <c r="B768" s="40"/>
      <c r="G768" s="40"/>
    </row>
    <row r="769" ht="14.25" customHeight="1">
      <c r="B769" s="40"/>
      <c r="G769" s="40"/>
    </row>
    <row r="770" ht="14.25" customHeight="1">
      <c r="B770" s="40"/>
      <c r="G770" s="40"/>
    </row>
    <row r="771" ht="14.25" customHeight="1">
      <c r="B771" s="40"/>
      <c r="G771" s="40"/>
    </row>
    <row r="772" ht="14.25" customHeight="1">
      <c r="B772" s="40"/>
      <c r="G772" s="40"/>
    </row>
    <row r="773" ht="14.25" customHeight="1">
      <c r="B773" s="40"/>
      <c r="G773" s="40"/>
    </row>
    <row r="774" ht="14.25" customHeight="1">
      <c r="B774" s="40"/>
      <c r="G774" s="40"/>
    </row>
    <row r="775" ht="14.25" customHeight="1">
      <c r="B775" s="40"/>
      <c r="G775" s="40"/>
    </row>
    <row r="776" ht="14.25" customHeight="1">
      <c r="B776" s="40"/>
      <c r="G776" s="40"/>
    </row>
    <row r="777" ht="14.25" customHeight="1">
      <c r="B777" s="40"/>
      <c r="G777" s="40"/>
    </row>
    <row r="778" ht="14.25" customHeight="1">
      <c r="B778" s="40"/>
      <c r="G778" s="40"/>
    </row>
    <row r="779" ht="14.25" customHeight="1">
      <c r="B779" s="40"/>
      <c r="G779" s="40"/>
    </row>
    <row r="780" ht="14.25" customHeight="1">
      <c r="B780" s="40"/>
      <c r="G780" s="40"/>
    </row>
    <row r="781" ht="14.25" customHeight="1">
      <c r="B781" s="40"/>
      <c r="G781" s="40"/>
    </row>
    <row r="782" ht="14.25" customHeight="1">
      <c r="B782" s="40"/>
      <c r="G782" s="40"/>
    </row>
    <row r="783" ht="14.25" customHeight="1">
      <c r="B783" s="40"/>
      <c r="G783" s="40"/>
    </row>
    <row r="784" ht="14.25" customHeight="1">
      <c r="B784" s="40"/>
      <c r="G784" s="40"/>
    </row>
    <row r="785" ht="14.25" customHeight="1">
      <c r="B785" s="40"/>
      <c r="G785" s="40"/>
    </row>
    <row r="786" ht="14.25" customHeight="1">
      <c r="B786" s="40"/>
      <c r="G786" s="40"/>
    </row>
    <row r="787" ht="14.25" customHeight="1">
      <c r="B787" s="40"/>
      <c r="G787" s="40"/>
    </row>
    <row r="788" ht="14.25" customHeight="1">
      <c r="B788" s="40"/>
      <c r="G788" s="40"/>
    </row>
    <row r="789" ht="14.25" customHeight="1">
      <c r="B789" s="40"/>
      <c r="G789" s="40"/>
    </row>
    <row r="790" ht="14.25" customHeight="1">
      <c r="B790" s="40"/>
      <c r="G790" s="40"/>
    </row>
    <row r="791" ht="14.25" customHeight="1">
      <c r="B791" s="40"/>
      <c r="G791" s="40"/>
    </row>
    <row r="792" ht="14.25" customHeight="1">
      <c r="B792" s="40"/>
      <c r="G792" s="40"/>
    </row>
    <row r="793" ht="14.25" customHeight="1">
      <c r="B793" s="40"/>
      <c r="G793" s="40"/>
    </row>
    <row r="794" ht="14.25" customHeight="1">
      <c r="B794" s="40"/>
      <c r="G794" s="40"/>
    </row>
    <row r="795" ht="14.25" customHeight="1">
      <c r="B795" s="40"/>
      <c r="G795" s="40"/>
    </row>
    <row r="796" ht="14.25" customHeight="1">
      <c r="B796" s="40"/>
      <c r="G796" s="40"/>
    </row>
    <row r="797" ht="14.25" customHeight="1">
      <c r="B797" s="40"/>
      <c r="G797" s="40"/>
    </row>
    <row r="798" ht="14.25" customHeight="1">
      <c r="B798" s="40"/>
      <c r="G798" s="40"/>
    </row>
    <row r="799" ht="14.25" customHeight="1">
      <c r="B799" s="40"/>
      <c r="G799" s="40"/>
    </row>
    <row r="800" ht="14.25" customHeight="1">
      <c r="B800" s="40"/>
      <c r="G800" s="40"/>
    </row>
    <row r="801" ht="14.25" customHeight="1">
      <c r="B801" s="40"/>
      <c r="G801" s="40"/>
    </row>
    <row r="802" ht="14.25" customHeight="1">
      <c r="B802" s="40"/>
      <c r="G802" s="40"/>
    </row>
    <row r="803" ht="14.25" customHeight="1">
      <c r="B803" s="40"/>
      <c r="G803" s="40"/>
    </row>
    <row r="804" ht="14.25" customHeight="1">
      <c r="B804" s="40"/>
      <c r="G804" s="40"/>
    </row>
    <row r="805" ht="14.25" customHeight="1">
      <c r="B805" s="40"/>
      <c r="G805" s="40"/>
    </row>
    <row r="806" ht="14.25" customHeight="1">
      <c r="B806" s="40"/>
      <c r="G806" s="40"/>
    </row>
    <row r="807" ht="14.25" customHeight="1">
      <c r="B807" s="40"/>
      <c r="G807" s="40"/>
    </row>
    <row r="808" ht="14.25" customHeight="1">
      <c r="B808" s="40"/>
      <c r="G808" s="40"/>
    </row>
    <row r="809" ht="14.25" customHeight="1">
      <c r="B809" s="40"/>
      <c r="G809" s="40"/>
    </row>
    <row r="810" ht="14.25" customHeight="1">
      <c r="B810" s="40"/>
      <c r="G810" s="40"/>
    </row>
    <row r="811" ht="14.25" customHeight="1">
      <c r="B811" s="40"/>
      <c r="G811" s="40"/>
    </row>
    <row r="812" ht="14.25" customHeight="1">
      <c r="B812" s="40"/>
      <c r="G812" s="40"/>
    </row>
    <row r="813" ht="14.25" customHeight="1">
      <c r="B813" s="40"/>
      <c r="G813" s="40"/>
    </row>
    <row r="814" ht="14.25" customHeight="1">
      <c r="B814" s="40"/>
      <c r="G814" s="40"/>
    </row>
    <row r="815" ht="14.25" customHeight="1">
      <c r="B815" s="40"/>
      <c r="G815" s="40"/>
    </row>
    <row r="816" ht="14.25" customHeight="1">
      <c r="B816" s="40"/>
      <c r="G816" s="40"/>
    </row>
    <row r="817" ht="14.25" customHeight="1">
      <c r="B817" s="40"/>
      <c r="G817" s="40"/>
    </row>
    <row r="818" ht="14.25" customHeight="1">
      <c r="B818" s="40"/>
      <c r="G818" s="40"/>
    </row>
    <row r="819" ht="14.25" customHeight="1">
      <c r="B819" s="40"/>
      <c r="G819" s="40"/>
    </row>
    <row r="820" ht="14.25" customHeight="1">
      <c r="B820" s="40"/>
      <c r="G820" s="40"/>
    </row>
    <row r="821" ht="14.25" customHeight="1">
      <c r="B821" s="40"/>
      <c r="G821" s="40"/>
    </row>
    <row r="822" ht="14.25" customHeight="1">
      <c r="B822" s="40"/>
      <c r="G822" s="40"/>
    </row>
    <row r="823" ht="14.25" customHeight="1">
      <c r="B823" s="40"/>
      <c r="G823" s="40"/>
    </row>
    <row r="824" ht="14.25" customHeight="1">
      <c r="B824" s="40"/>
      <c r="G824" s="40"/>
    </row>
    <row r="825" ht="14.25" customHeight="1">
      <c r="B825" s="40"/>
      <c r="G825" s="40"/>
    </row>
    <row r="826" ht="14.25" customHeight="1">
      <c r="B826" s="40"/>
      <c r="G826" s="40"/>
    </row>
    <row r="827" ht="14.25" customHeight="1">
      <c r="B827" s="40"/>
      <c r="G827" s="40"/>
    </row>
    <row r="828" ht="14.25" customHeight="1">
      <c r="B828" s="40"/>
      <c r="G828" s="40"/>
    </row>
    <row r="829" ht="14.25" customHeight="1">
      <c r="B829" s="40"/>
      <c r="G829" s="40"/>
    </row>
    <row r="830" ht="14.25" customHeight="1">
      <c r="B830" s="40"/>
      <c r="G830" s="40"/>
    </row>
    <row r="831" ht="14.25" customHeight="1">
      <c r="B831" s="40"/>
      <c r="G831" s="40"/>
    </row>
    <row r="832" ht="14.25" customHeight="1">
      <c r="B832" s="40"/>
      <c r="G832" s="40"/>
    </row>
    <row r="833" ht="14.25" customHeight="1">
      <c r="B833" s="40"/>
      <c r="G833" s="40"/>
    </row>
    <row r="834" ht="14.25" customHeight="1">
      <c r="B834" s="40"/>
      <c r="G834" s="40"/>
    </row>
    <row r="835" ht="14.25" customHeight="1">
      <c r="B835" s="40"/>
      <c r="G835" s="40"/>
    </row>
    <row r="836" ht="14.25" customHeight="1">
      <c r="B836" s="40"/>
      <c r="G836" s="40"/>
    </row>
    <row r="837" ht="14.25" customHeight="1">
      <c r="B837" s="40"/>
      <c r="G837" s="40"/>
    </row>
    <row r="838" ht="14.25" customHeight="1">
      <c r="B838" s="40"/>
      <c r="G838" s="40"/>
    </row>
    <row r="839" ht="14.25" customHeight="1">
      <c r="B839" s="40"/>
      <c r="G839" s="40"/>
    </row>
    <row r="840" ht="14.25" customHeight="1">
      <c r="B840" s="40"/>
      <c r="G840" s="40"/>
    </row>
    <row r="841" ht="14.25" customHeight="1">
      <c r="B841" s="40"/>
      <c r="G841" s="40"/>
    </row>
    <row r="842" ht="14.25" customHeight="1">
      <c r="B842" s="40"/>
      <c r="G842" s="40"/>
    </row>
    <row r="843" ht="14.25" customHeight="1">
      <c r="B843" s="40"/>
      <c r="G843" s="40"/>
    </row>
    <row r="844" ht="14.25" customHeight="1">
      <c r="B844" s="40"/>
      <c r="G844" s="40"/>
    </row>
    <row r="845" ht="14.25" customHeight="1">
      <c r="B845" s="40"/>
      <c r="G845" s="40"/>
    </row>
    <row r="846" ht="14.25" customHeight="1">
      <c r="B846" s="40"/>
      <c r="G846" s="40"/>
    </row>
    <row r="847" ht="14.25" customHeight="1">
      <c r="B847" s="40"/>
      <c r="G847" s="40"/>
    </row>
    <row r="848" ht="14.25" customHeight="1">
      <c r="B848" s="40"/>
      <c r="G848" s="40"/>
    </row>
    <row r="849" ht="14.25" customHeight="1">
      <c r="B849" s="40"/>
      <c r="G849" s="40"/>
    </row>
    <row r="850" ht="14.25" customHeight="1">
      <c r="B850" s="40"/>
      <c r="G850" s="40"/>
    </row>
    <row r="851" ht="14.25" customHeight="1">
      <c r="B851" s="40"/>
      <c r="G851" s="40"/>
    </row>
    <row r="852" ht="14.25" customHeight="1">
      <c r="B852" s="40"/>
      <c r="G852" s="40"/>
    </row>
    <row r="853" ht="14.25" customHeight="1">
      <c r="B853" s="40"/>
      <c r="G853" s="40"/>
    </row>
    <row r="854" ht="14.25" customHeight="1">
      <c r="B854" s="40"/>
      <c r="G854" s="40"/>
    </row>
    <row r="855" ht="14.25" customHeight="1">
      <c r="B855" s="40"/>
      <c r="G855" s="40"/>
    </row>
    <row r="856" ht="14.25" customHeight="1">
      <c r="B856" s="40"/>
      <c r="G856" s="40"/>
    </row>
    <row r="857" ht="14.25" customHeight="1">
      <c r="B857" s="40"/>
      <c r="G857" s="40"/>
    </row>
    <row r="858" ht="14.25" customHeight="1">
      <c r="B858" s="40"/>
      <c r="G858" s="40"/>
    </row>
    <row r="859" ht="14.25" customHeight="1">
      <c r="B859" s="40"/>
      <c r="G859" s="40"/>
    </row>
    <row r="860" ht="14.25" customHeight="1">
      <c r="B860" s="40"/>
      <c r="G860" s="40"/>
    </row>
    <row r="861" ht="14.25" customHeight="1">
      <c r="B861" s="40"/>
      <c r="G861" s="40"/>
    </row>
    <row r="862" ht="14.25" customHeight="1">
      <c r="B862" s="40"/>
      <c r="G862" s="40"/>
    </row>
    <row r="863" ht="14.25" customHeight="1">
      <c r="B863" s="40"/>
      <c r="G863" s="40"/>
    </row>
    <row r="864" ht="14.25" customHeight="1">
      <c r="B864" s="40"/>
      <c r="G864" s="40"/>
    </row>
    <row r="865" ht="14.25" customHeight="1">
      <c r="B865" s="40"/>
      <c r="G865" s="40"/>
    </row>
    <row r="866" ht="14.25" customHeight="1">
      <c r="B866" s="40"/>
      <c r="G866" s="40"/>
    </row>
    <row r="867" ht="14.25" customHeight="1">
      <c r="B867" s="40"/>
      <c r="G867" s="40"/>
    </row>
    <row r="868" ht="14.25" customHeight="1">
      <c r="B868" s="40"/>
      <c r="G868" s="40"/>
    </row>
    <row r="869" ht="14.25" customHeight="1">
      <c r="B869" s="40"/>
      <c r="G869" s="40"/>
    </row>
    <row r="870" ht="14.25" customHeight="1">
      <c r="B870" s="40"/>
      <c r="G870" s="40"/>
    </row>
    <row r="871" ht="14.25" customHeight="1">
      <c r="B871" s="40"/>
      <c r="G871" s="40"/>
    </row>
    <row r="872" ht="14.25" customHeight="1">
      <c r="B872" s="40"/>
      <c r="G872" s="40"/>
    </row>
    <row r="873" ht="14.25" customHeight="1">
      <c r="B873" s="40"/>
      <c r="G873" s="40"/>
    </row>
    <row r="874" ht="14.25" customHeight="1">
      <c r="B874" s="40"/>
      <c r="G874" s="40"/>
    </row>
    <row r="875" ht="14.25" customHeight="1">
      <c r="B875" s="40"/>
      <c r="G875" s="40"/>
    </row>
    <row r="876" ht="14.25" customHeight="1">
      <c r="B876" s="40"/>
      <c r="G876" s="40"/>
    </row>
    <row r="877" ht="14.25" customHeight="1">
      <c r="B877" s="40"/>
      <c r="G877" s="40"/>
    </row>
    <row r="878" ht="14.25" customHeight="1">
      <c r="B878" s="40"/>
      <c r="G878" s="40"/>
    </row>
    <row r="879" ht="14.25" customHeight="1">
      <c r="B879" s="40"/>
      <c r="G879" s="40"/>
    </row>
    <row r="880" ht="14.25" customHeight="1">
      <c r="B880" s="40"/>
      <c r="G880" s="40"/>
    </row>
    <row r="881" ht="14.25" customHeight="1">
      <c r="B881" s="40"/>
      <c r="G881" s="40"/>
    </row>
    <row r="882" ht="14.25" customHeight="1">
      <c r="B882" s="40"/>
      <c r="G882" s="40"/>
    </row>
    <row r="883" ht="14.25" customHeight="1">
      <c r="B883" s="40"/>
      <c r="G883" s="40"/>
    </row>
    <row r="884" ht="14.25" customHeight="1">
      <c r="B884" s="40"/>
      <c r="G884" s="40"/>
    </row>
    <row r="885" ht="14.25" customHeight="1">
      <c r="B885" s="40"/>
      <c r="G885" s="40"/>
    </row>
    <row r="886" ht="14.25" customHeight="1">
      <c r="B886" s="40"/>
      <c r="G886" s="40"/>
    </row>
    <row r="887" ht="14.25" customHeight="1">
      <c r="B887" s="40"/>
      <c r="G887" s="40"/>
    </row>
    <row r="888" ht="14.25" customHeight="1">
      <c r="B888" s="40"/>
      <c r="G888" s="40"/>
    </row>
    <row r="889" ht="14.25" customHeight="1">
      <c r="B889" s="40"/>
      <c r="G889" s="40"/>
    </row>
    <row r="890" ht="14.25" customHeight="1">
      <c r="B890" s="40"/>
      <c r="G890" s="40"/>
    </row>
    <row r="891" ht="14.25" customHeight="1">
      <c r="B891" s="40"/>
      <c r="G891" s="40"/>
    </row>
    <row r="892" ht="14.25" customHeight="1">
      <c r="B892" s="40"/>
      <c r="G892" s="40"/>
    </row>
    <row r="893" ht="14.25" customHeight="1">
      <c r="B893" s="40"/>
      <c r="G893" s="40"/>
    </row>
    <row r="894" ht="14.25" customHeight="1">
      <c r="B894" s="40"/>
      <c r="G894" s="40"/>
    </row>
    <row r="895" ht="14.25" customHeight="1">
      <c r="B895" s="40"/>
      <c r="G895" s="40"/>
    </row>
    <row r="896" ht="14.25" customHeight="1">
      <c r="B896" s="40"/>
      <c r="G896" s="40"/>
    </row>
    <row r="897" ht="14.25" customHeight="1">
      <c r="B897" s="40"/>
      <c r="G897" s="40"/>
    </row>
    <row r="898" ht="14.25" customHeight="1">
      <c r="B898" s="40"/>
      <c r="G898" s="40"/>
    </row>
    <row r="899" ht="14.25" customHeight="1">
      <c r="B899" s="40"/>
      <c r="G899" s="40"/>
    </row>
    <row r="900" ht="14.25" customHeight="1">
      <c r="B900" s="40"/>
      <c r="G900" s="40"/>
    </row>
    <row r="901" ht="14.25" customHeight="1">
      <c r="B901" s="40"/>
      <c r="G901" s="40"/>
    </row>
    <row r="902" ht="14.25" customHeight="1">
      <c r="B902" s="40"/>
      <c r="G902" s="40"/>
    </row>
    <row r="903" ht="14.25" customHeight="1">
      <c r="B903" s="40"/>
      <c r="G903" s="40"/>
    </row>
    <row r="904" ht="14.25" customHeight="1">
      <c r="B904" s="40"/>
      <c r="G904" s="40"/>
    </row>
    <row r="905" ht="14.25" customHeight="1">
      <c r="B905" s="40"/>
      <c r="G905" s="40"/>
    </row>
    <row r="906" ht="14.25" customHeight="1">
      <c r="B906" s="40"/>
      <c r="G906" s="40"/>
    </row>
    <row r="907" ht="14.25" customHeight="1">
      <c r="B907" s="40"/>
      <c r="G907" s="40"/>
    </row>
    <row r="908" ht="14.25" customHeight="1">
      <c r="B908" s="40"/>
      <c r="G908" s="40"/>
    </row>
    <row r="909" ht="14.25" customHeight="1">
      <c r="B909" s="40"/>
      <c r="G909" s="40"/>
    </row>
    <row r="910" ht="14.25" customHeight="1">
      <c r="B910" s="40"/>
      <c r="G910" s="40"/>
    </row>
    <row r="911" ht="14.25" customHeight="1">
      <c r="B911" s="40"/>
      <c r="G911" s="40"/>
    </row>
    <row r="912" ht="14.25" customHeight="1">
      <c r="B912" s="40"/>
      <c r="G912" s="40"/>
    </row>
    <row r="913" ht="14.25" customHeight="1">
      <c r="B913" s="40"/>
      <c r="G913" s="40"/>
    </row>
    <row r="914" ht="14.25" customHeight="1">
      <c r="B914" s="40"/>
      <c r="G914" s="40"/>
    </row>
    <row r="915" ht="14.25" customHeight="1">
      <c r="B915" s="40"/>
      <c r="G915" s="40"/>
    </row>
    <row r="916" ht="14.25" customHeight="1">
      <c r="B916" s="40"/>
      <c r="G916" s="40"/>
    </row>
    <row r="917" ht="14.25" customHeight="1">
      <c r="B917" s="40"/>
      <c r="G917" s="40"/>
    </row>
    <row r="918" ht="14.25" customHeight="1">
      <c r="B918" s="40"/>
      <c r="G918" s="40"/>
    </row>
    <row r="919" ht="14.25" customHeight="1">
      <c r="B919" s="40"/>
      <c r="G919" s="40"/>
    </row>
    <row r="920" ht="14.25" customHeight="1">
      <c r="B920" s="40"/>
      <c r="G920" s="40"/>
    </row>
    <row r="921" ht="14.25" customHeight="1">
      <c r="B921" s="40"/>
      <c r="G921" s="40"/>
    </row>
    <row r="922" ht="14.25" customHeight="1">
      <c r="B922" s="40"/>
      <c r="G922" s="40"/>
    </row>
    <row r="923" ht="14.25" customHeight="1">
      <c r="B923" s="40"/>
      <c r="G923" s="40"/>
    </row>
    <row r="924" ht="14.25" customHeight="1">
      <c r="B924" s="40"/>
      <c r="G924" s="40"/>
    </row>
    <row r="925" ht="14.25" customHeight="1">
      <c r="B925" s="40"/>
      <c r="G925" s="40"/>
    </row>
    <row r="926" ht="14.25" customHeight="1">
      <c r="B926" s="40"/>
      <c r="G926" s="40"/>
    </row>
    <row r="927" ht="14.25" customHeight="1">
      <c r="B927" s="40"/>
      <c r="G927" s="40"/>
    </row>
    <row r="928" ht="14.25" customHeight="1">
      <c r="B928" s="40"/>
      <c r="G928" s="40"/>
    </row>
    <row r="929" ht="14.25" customHeight="1">
      <c r="B929" s="40"/>
      <c r="G929" s="40"/>
    </row>
    <row r="930" ht="14.25" customHeight="1">
      <c r="B930" s="40"/>
      <c r="G930" s="40"/>
    </row>
    <row r="931" ht="14.25" customHeight="1">
      <c r="B931" s="40"/>
      <c r="G931" s="40"/>
    </row>
    <row r="932" ht="14.25" customHeight="1">
      <c r="B932" s="40"/>
      <c r="G932" s="40"/>
    </row>
    <row r="933" ht="14.25" customHeight="1">
      <c r="B933" s="40"/>
      <c r="G933" s="40"/>
    </row>
    <row r="934" ht="14.25" customHeight="1">
      <c r="B934" s="40"/>
      <c r="G934" s="40"/>
    </row>
    <row r="935" ht="14.25" customHeight="1">
      <c r="B935" s="40"/>
      <c r="G935" s="40"/>
    </row>
    <row r="936" ht="14.25" customHeight="1">
      <c r="B936" s="40"/>
      <c r="G936" s="40"/>
    </row>
    <row r="937" ht="14.25" customHeight="1">
      <c r="B937" s="40"/>
      <c r="G937" s="40"/>
    </row>
    <row r="938" ht="14.25" customHeight="1">
      <c r="B938" s="40"/>
      <c r="G938" s="40"/>
    </row>
    <row r="939" ht="14.25" customHeight="1">
      <c r="B939" s="40"/>
      <c r="G939" s="40"/>
    </row>
    <row r="940" ht="14.25" customHeight="1">
      <c r="B940" s="40"/>
      <c r="G940" s="40"/>
    </row>
    <row r="941" ht="14.25" customHeight="1">
      <c r="B941" s="40"/>
      <c r="G941" s="40"/>
    </row>
    <row r="942" ht="14.25" customHeight="1">
      <c r="B942" s="40"/>
      <c r="G942" s="40"/>
    </row>
    <row r="943" ht="14.25" customHeight="1">
      <c r="B943" s="40"/>
      <c r="G943" s="40"/>
    </row>
    <row r="944" ht="14.25" customHeight="1">
      <c r="B944" s="40"/>
      <c r="G944" s="40"/>
    </row>
    <row r="945" ht="14.25" customHeight="1">
      <c r="B945" s="40"/>
      <c r="G945" s="40"/>
    </row>
    <row r="946" ht="14.25" customHeight="1">
      <c r="B946" s="40"/>
      <c r="G946" s="40"/>
    </row>
    <row r="947" ht="14.25" customHeight="1">
      <c r="B947" s="40"/>
      <c r="G947" s="40"/>
    </row>
    <row r="948" ht="14.25" customHeight="1">
      <c r="B948" s="40"/>
      <c r="G948" s="40"/>
    </row>
    <row r="949" ht="14.25" customHeight="1">
      <c r="B949" s="40"/>
      <c r="G949" s="40"/>
    </row>
    <row r="950" ht="14.25" customHeight="1">
      <c r="B950" s="40"/>
      <c r="G950" s="40"/>
    </row>
    <row r="951" ht="14.25" customHeight="1">
      <c r="B951" s="40"/>
      <c r="G951" s="40"/>
    </row>
    <row r="952" ht="14.25" customHeight="1">
      <c r="B952" s="40"/>
      <c r="G952" s="40"/>
    </row>
    <row r="953" ht="14.25" customHeight="1">
      <c r="B953" s="40"/>
      <c r="G953" s="40"/>
    </row>
    <row r="954" ht="14.25" customHeight="1">
      <c r="B954" s="40"/>
      <c r="G954" s="40"/>
    </row>
    <row r="955" ht="14.25" customHeight="1">
      <c r="B955" s="40"/>
      <c r="G955" s="40"/>
    </row>
    <row r="956" ht="14.25" customHeight="1">
      <c r="B956" s="40"/>
      <c r="G956" s="40"/>
    </row>
    <row r="957" ht="14.25" customHeight="1">
      <c r="B957" s="40"/>
      <c r="G957" s="40"/>
    </row>
    <row r="958" ht="14.25" customHeight="1">
      <c r="B958" s="40"/>
      <c r="G958" s="40"/>
    </row>
    <row r="959" ht="14.25" customHeight="1">
      <c r="B959" s="40"/>
      <c r="G959" s="40"/>
    </row>
    <row r="960" ht="14.25" customHeight="1">
      <c r="B960" s="40"/>
      <c r="G960" s="40"/>
    </row>
    <row r="961" ht="14.25" customHeight="1">
      <c r="B961" s="40"/>
      <c r="G961" s="40"/>
    </row>
    <row r="962" ht="14.25" customHeight="1">
      <c r="B962" s="40"/>
      <c r="G962" s="40"/>
    </row>
    <row r="963" ht="14.25" customHeight="1">
      <c r="B963" s="40"/>
      <c r="G963" s="40"/>
    </row>
    <row r="964" ht="14.25" customHeight="1">
      <c r="B964" s="40"/>
      <c r="G964" s="40"/>
    </row>
    <row r="965" ht="14.25" customHeight="1">
      <c r="B965" s="40"/>
      <c r="G965" s="40"/>
    </row>
    <row r="966" ht="14.25" customHeight="1">
      <c r="B966" s="40"/>
      <c r="G966" s="40"/>
    </row>
    <row r="967" ht="14.25" customHeight="1">
      <c r="B967" s="40"/>
      <c r="G967" s="40"/>
    </row>
    <row r="968" ht="14.25" customHeight="1">
      <c r="B968" s="40"/>
      <c r="G968" s="40"/>
    </row>
    <row r="969" ht="14.25" customHeight="1">
      <c r="B969" s="40"/>
      <c r="G969" s="40"/>
    </row>
    <row r="970" ht="14.25" customHeight="1">
      <c r="B970" s="40"/>
      <c r="G970" s="40"/>
    </row>
    <row r="971" ht="14.25" customHeight="1">
      <c r="B971" s="40"/>
      <c r="G971" s="40"/>
    </row>
    <row r="972" ht="14.25" customHeight="1">
      <c r="B972" s="40"/>
      <c r="G972" s="40"/>
    </row>
    <row r="973" ht="14.25" customHeight="1">
      <c r="B973" s="40"/>
      <c r="G973" s="40"/>
    </row>
    <row r="974" ht="14.25" customHeight="1">
      <c r="B974" s="40"/>
      <c r="G974" s="40"/>
    </row>
    <row r="975" ht="14.25" customHeight="1">
      <c r="B975" s="40"/>
      <c r="G975" s="40"/>
    </row>
    <row r="976" ht="14.25" customHeight="1">
      <c r="B976" s="40"/>
      <c r="G976" s="40"/>
    </row>
    <row r="977" ht="14.25" customHeight="1">
      <c r="B977" s="40"/>
      <c r="G977" s="40"/>
    </row>
    <row r="978" ht="14.25" customHeight="1">
      <c r="B978" s="40"/>
      <c r="G978" s="40"/>
    </row>
    <row r="979" ht="14.25" customHeight="1">
      <c r="B979" s="40"/>
      <c r="G979" s="40"/>
    </row>
    <row r="980" ht="14.25" customHeight="1">
      <c r="B980" s="40"/>
      <c r="G980" s="40"/>
    </row>
    <row r="981" ht="14.25" customHeight="1">
      <c r="B981" s="40"/>
      <c r="G981" s="40"/>
    </row>
    <row r="982" ht="14.25" customHeight="1">
      <c r="B982" s="40"/>
      <c r="G982" s="40"/>
    </row>
    <row r="983" ht="14.25" customHeight="1">
      <c r="B983" s="40"/>
      <c r="G983" s="40"/>
    </row>
    <row r="984" ht="14.25" customHeight="1">
      <c r="B984" s="40"/>
      <c r="G984" s="40"/>
    </row>
    <row r="985" ht="14.25" customHeight="1">
      <c r="B985" s="40"/>
      <c r="G985" s="40"/>
    </row>
    <row r="986" ht="14.25" customHeight="1">
      <c r="B986" s="40"/>
      <c r="G986" s="40"/>
    </row>
    <row r="987" ht="14.25" customHeight="1">
      <c r="B987" s="40"/>
      <c r="G987" s="40"/>
    </row>
    <row r="988" ht="14.25" customHeight="1">
      <c r="B988" s="40"/>
      <c r="G988" s="40"/>
    </row>
    <row r="989" ht="14.25" customHeight="1">
      <c r="B989" s="40"/>
      <c r="G989" s="40"/>
    </row>
    <row r="990" ht="14.25" customHeight="1">
      <c r="B990" s="40"/>
      <c r="G990" s="40"/>
    </row>
    <row r="991" ht="14.25" customHeight="1">
      <c r="B991" s="40"/>
      <c r="G991" s="40"/>
    </row>
    <row r="992" ht="14.25" customHeight="1">
      <c r="B992" s="40"/>
      <c r="G992" s="40"/>
    </row>
    <row r="993" ht="14.25" customHeight="1">
      <c r="B993" s="40"/>
      <c r="G993" s="40"/>
    </row>
    <row r="994" ht="14.25" customHeight="1">
      <c r="B994" s="40"/>
      <c r="G994" s="40"/>
    </row>
    <row r="995" ht="14.25" customHeight="1">
      <c r="B995" s="40"/>
      <c r="G995" s="40"/>
    </row>
    <row r="996" ht="14.25" customHeight="1">
      <c r="B996" s="40"/>
      <c r="G996" s="40"/>
    </row>
    <row r="997" ht="14.25" customHeight="1">
      <c r="B997" s="40"/>
      <c r="G997" s="40"/>
    </row>
    <row r="998" ht="14.25" customHeight="1">
      <c r="B998" s="40"/>
      <c r="G998" s="40"/>
    </row>
    <row r="999" ht="14.25" customHeight="1">
      <c r="B999" s="40"/>
      <c r="G999" s="40"/>
    </row>
    <row r="1000" ht="14.25" customHeight="1">
      <c r="B1000" s="40"/>
      <c r="G1000" s="40"/>
    </row>
  </sheetData>
  <printOptions/>
  <pageMargins bottom="0.7875" footer="0.0" header="0.0" left="0.511805555555556" right="0.511805555555556" top="0.7875"/>
  <pageSetup orientation="portrait"/>
  <drawing r:id="rId1"/>
</worksheet>
</file>