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 autoCompressPictures="0"/>
  <xr:revisionPtr revIDLastSave="518" documentId="11_713659AC415AC9C2D79A1EC9FA76B4759D2182B7" xr6:coauthVersionLast="46" xr6:coauthVersionMax="46" xr10:uidLastSave="{DA7C4FF7-B72D-4E16-8855-728ACBF68BBB}"/>
  <bookViews>
    <workbookView xWindow="555" yWindow="555" windowWidth="20730" windowHeight="11760" tabRatio="500" firstSheet="2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#1'!$B$10:$J$60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E16" i="3" l="1"/>
  <c r="E21" i="3"/>
  <c r="E19" i="3"/>
  <c r="E18" i="3"/>
  <c r="E17" i="3"/>
  <c r="E15" i="3"/>
  <c r="E14" i="3"/>
  <c r="E11" i="3"/>
  <c r="E12" i="3"/>
  <c r="E20" i="3"/>
  <c r="E22" i="3"/>
  <c r="E23" i="3"/>
  <c r="E24" i="3"/>
  <c r="E25" i="3"/>
  <c r="E13" i="3"/>
  <c r="B65" i="3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<sst xmlns="http://schemas.openxmlformats.org/spreadsheetml/2006/main" count="358" uniqueCount="106">
  <si>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</si>
  <si>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</si>
  <si>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</si>
  <si>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</si>
  <si>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</si>
  <si>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</si>
  <si>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</si>
  <si>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</si>
  <si>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</si>
  <si>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</si>
  <si>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</si>
  <si>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</si>
  <si>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</si>
  <si>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</si>
  <si>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</si>
  <si>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</si>
  <si>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</si>
  <si>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</si>
  <si>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</si>
  <si>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</si>
  <si>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</si>
  <si>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</si>
  <si>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</si>
  <si>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</si>
  <si>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</si>
  <si>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</si>
  <si>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</si>
  <si>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</si>
  <si>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</si>
  <si>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</si>
  <si>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</si>
  <si>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</si>
  <si>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</si>
  <si>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</si>
  <si>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</si>
  <si>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</si>
  <si>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</si>
  <si>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</si>
  <si>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</si>
  <si>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</si>
  <si>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</si>
  <si>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</si>
  <si>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</si>
  <si>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</si>
  <si>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</si>
  <si>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</si>
  <si>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</si>
  <si>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</si>
  <si>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 xml:space="preserve">O porteiro deve cadastrar os veículos no sistema.	</t>
  </si>
  <si>
    <t>Tarefas Criadas</t>
  </si>
  <si>
    <t xml:space="preserve">O sistema deve registrar automaticamente o horário de chegada, usuário que permitiu a entrada, de qual portaria entrou e o campo de Status como 'Dentro' para cada cadastro de veículo.	</t>
  </si>
  <si>
    <t xml:space="preserve">O porteiro deve definir o Status do veículo visitante para 'Saiu' e marcar uma avaliação de como foi comportamento do condutor quando o veículo visitante sair.	</t>
  </si>
  <si>
    <t xml:space="preserve">O sistema deve registrar automaticamente o horário de saída e o usuário que liberou a saída quando o porteiro registrar que o veículo saiu do estacionamento.	</t>
  </si>
  <si>
    <t xml:space="preserve">O administrador do sistema deve cadastrar tipos de visitantes (Ex: Entrega dos Correios, Técnico de Banda Larga, etc...), e definir um tempo recomendado que o visitante fique dentro do condomínio.	</t>
  </si>
  <si>
    <t xml:space="preserve">O porteiro poderá aumentar o tempo de permanência do visitante após fazer contato com o morador para verificar o motivo do atraso.	</t>
  </si>
  <si>
    <t xml:space="preserve">O sistema deve emitir um alerta para um grupo no Telegram contendo os porteiros e os rondas no caso de algum veículo ficar determinado tempo dentro do condomínio.	</t>
  </si>
  <si>
    <t xml:space="preserve">O administrador do sistema poderá criar usuários com diferentes permissões.	</t>
  </si>
  <si>
    <t xml:space="preserve">O administrador do sistema poderá criar diferentes portarias dentro do sistema.	</t>
  </si>
  <si>
    <t xml:space="preserve">O porteiro deve escolher qual das portarias ele se encontra no momento após realizar seu login.	</t>
  </si>
  <si>
    <t xml:space="preserve">O sistema não pode permitir que um veiculo que entra por uma portaria, saia por outra portaria.	</t>
  </si>
  <si>
    <t xml:space="preserve">O sistema deve atualizar a lista de cadastros de veículos visitantes automaticamente quando um novo registro for criado.	</t>
  </si>
  <si>
    <t xml:space="preserve">O sistema deverá possuir um relatório delimitado por um filtro de período de tempo, porteiro e/ou placa do veículo, determinado pelo usuário administrador.	</t>
  </si>
  <si>
    <t xml:space="preserve">O sistema deve exibir na saída do veículo uma opção de reportar o visitante (pela placa do veículo) e o porteiro deverá escrever o motivo do bloqueio, e caso o veículo volte a tentar entrar no estacionamento aparecer um aviso de bloqueio.	</t>
  </si>
  <si>
    <t xml:space="preserve">O ronda poderá editar certas informações do veículo do visitante.	</t>
  </si>
  <si>
    <t xml:space="preserve">O síndico de um bloco pode ver apenas visitantes destinados ao seu próprio bloco.	</t>
  </si>
  <si>
    <t>Pendente</t>
  </si>
  <si>
    <t>PROGRESSO</t>
  </si>
  <si>
    <t>Tarefas Concluídas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</si>
  <si>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</si>
  <si>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</si>
  <si>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</si>
  <si>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</si>
  <si>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</si>
  <si>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</si>
  <si>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</si>
  <si>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</si>
  <si>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</si>
  <si>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</si>
  <si>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</si>
  <si>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</si>
  <si>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</si>
  <si>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Criar a rota, controller e model da API de cadastro de veículos.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</si>
  <si>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</si>
  <si>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</si>
  <si>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</si>
  <si>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</si>
  <si>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</t>
  </si>
  <si>
    <t>Criar a rota, controller da API da listagem de veículos cadastrados.</t>
  </si>
  <si>
    <t>Não precisar tratar filtro avançados</t>
  </si>
  <si>
    <t>Criar o backend da feature do botão de remover um veículo, atualizando status.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</si>
  <si>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</si>
  <si>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</si>
  <si>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</si>
  <si>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Criar a rota, controller e model da API da página de login.</t>
  </si>
  <si>
    <t>Testar se login está funcionando corretamente de acordo com dados do banco de dados.</t>
  </si>
  <si>
    <t>Criar frontend da página de criar usuários.</t>
  </si>
  <si>
    <t>Criar a rota, controller e model da API da página cadastro de usuário.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</si>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</sst>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25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" workbookViewId="0">
      <selection activeCell="B10" sqref="B10:E14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50" t="s">
        <v>0</v>
      </c>
      <c r="C1" s="51"/>
      <c r="D1" s="51"/>
      <c r="E1" s="51"/>
      <c r="F1" s="51"/>
      <c r="G1" s="51"/>
      <c r="H1" s="52"/>
      <c r="I1" s="1"/>
      <c r="J1" s="1"/>
      <c r="K1" s="1"/>
      <c r="L1" s="1"/>
    </row>
    <row r="2" spans="1:15" ht="18">
      <c r="A2" s="1"/>
      <c r="B2" s="53" t="s">
        <v>1</v>
      </c>
      <c r="C2" s="54"/>
      <c r="D2" s="54"/>
      <c r="E2" s="54"/>
      <c r="F2" s="54"/>
      <c r="G2" s="54"/>
      <c r="H2" s="55"/>
      <c r="I2" s="1"/>
      <c r="J2" s="1"/>
      <c r="K2" s="1"/>
      <c r="L2" s="1"/>
    </row>
    <row r="3" spans="1:15" ht="14.25">
      <c r="A3" s="1"/>
      <c r="B3" s="56" t="s">
        <v>2</v>
      </c>
      <c r="C3" s="54"/>
      <c r="D3" s="54"/>
      <c r="E3" s="54"/>
      <c r="F3" s="54"/>
      <c r="G3" s="54"/>
      <c r="H3" s="55"/>
      <c r="I3" s="1"/>
      <c r="J3" s="1"/>
      <c r="K3" s="1"/>
      <c r="L3" s="1"/>
    </row>
    <row r="4" spans="1:15" ht="15.75" customHeight="1">
      <c r="A4" s="1"/>
      <c r="B4" s="57" t="s">
        <v>3</v>
      </c>
      <c r="C4" s="58"/>
      <c r="D4" s="58"/>
      <c r="E4" s="58"/>
      <c r="F4" s="58"/>
      <c r="G4" s="58"/>
      <c r="H4" s="59"/>
      <c r="I4" s="1"/>
      <c r="J4" s="1"/>
      <c r="K4" s="1"/>
      <c r="L4" s="1"/>
    </row>
    <row r="5" spans="1:15" ht="15.75" customHeight="1">
      <c r="A5" s="1"/>
      <c r="B5" s="57" t="s">
        <v>4</v>
      </c>
      <c r="C5" s="58"/>
      <c r="D5" s="58"/>
      <c r="E5" s="58"/>
      <c r="F5" s="58"/>
      <c r="G5" s="58"/>
      <c r="H5" s="59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60" t="s">
        <v>5</v>
      </c>
      <c r="C7" s="61"/>
      <c r="D7" s="61"/>
      <c r="E7" s="61"/>
      <c r="F7" s="61"/>
      <c r="G7" s="61"/>
      <c r="H7" s="62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63" t="s">
        <v>6</v>
      </c>
      <c r="C9" s="61"/>
      <c r="D9" s="61"/>
      <c r="E9" s="62"/>
      <c r="F9" s="63" t="s">
        <v>7</v>
      </c>
      <c r="G9" s="61"/>
      <c r="H9" s="62"/>
      <c r="I9" s="1"/>
      <c r="J9" s="1"/>
      <c r="K9" s="1"/>
      <c r="L9" s="1"/>
      <c r="M9" s="1"/>
      <c r="N9" s="1"/>
    </row>
    <row r="10" spans="1:15" ht="15.75" customHeight="1">
      <c r="A10" s="1"/>
      <c r="B10" s="64" t="s">
        <v>8</v>
      </c>
      <c r="C10" s="61"/>
      <c r="D10" s="61"/>
      <c r="E10" s="62"/>
      <c r="F10" s="65" t="s">
        <v>9</v>
      </c>
      <c r="G10" s="61"/>
      <c r="H10" s="62"/>
      <c r="I10" s="1"/>
      <c r="J10" s="1"/>
      <c r="K10" s="1"/>
      <c r="L10" s="1"/>
      <c r="M10" s="1"/>
      <c r="N10" s="1"/>
    </row>
    <row r="11" spans="1:15" ht="15.75" customHeight="1">
      <c r="A11" s="1"/>
      <c r="B11" s="66" t="s">
        <v>10</v>
      </c>
      <c r="C11" s="58"/>
      <c r="D11" s="58"/>
      <c r="E11" s="59"/>
      <c r="F11" s="65" t="s">
        <v>11</v>
      </c>
      <c r="G11" s="61"/>
      <c r="H11" s="62"/>
      <c r="I11" s="1"/>
      <c r="J11" s="1"/>
      <c r="K11" s="1"/>
      <c r="L11" s="1"/>
      <c r="M11" s="1"/>
      <c r="N11" s="1"/>
    </row>
    <row r="12" spans="1:15" ht="15.75" customHeight="1">
      <c r="A12" s="1"/>
      <c r="B12" s="66" t="s">
        <v>12</v>
      </c>
      <c r="C12" s="58"/>
      <c r="D12" s="58"/>
      <c r="E12" s="59"/>
      <c r="F12" s="65" t="s">
        <v>13</v>
      </c>
      <c r="G12" s="61"/>
      <c r="H12" s="62"/>
      <c r="I12" s="1"/>
      <c r="J12" s="1"/>
      <c r="K12" s="1"/>
      <c r="L12" s="1"/>
      <c r="M12" s="1"/>
      <c r="N12" s="1"/>
    </row>
    <row r="13" spans="1:15" ht="15.75" customHeight="1">
      <c r="A13" s="1"/>
      <c r="B13" s="66" t="s">
        <v>14</v>
      </c>
      <c r="C13" s="58"/>
      <c r="D13" s="58"/>
      <c r="E13" s="59"/>
      <c r="F13" s="65" t="s">
        <v>15</v>
      </c>
      <c r="G13" s="61"/>
      <c r="H13" s="62"/>
      <c r="I13" s="2"/>
      <c r="J13" s="1"/>
      <c r="K13" s="1"/>
      <c r="L13" s="1"/>
      <c r="M13" s="1"/>
      <c r="N13" s="1"/>
    </row>
    <row r="14" spans="1:15" ht="15.75" customHeight="1">
      <c r="A14" s="1"/>
      <c r="B14" s="65" t="s">
        <v>16</v>
      </c>
      <c r="C14" s="61"/>
      <c r="D14" s="61"/>
      <c r="E14" s="62"/>
      <c r="F14" s="65" t="s">
        <v>17</v>
      </c>
      <c r="G14" s="61"/>
      <c r="H14" s="62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67"/>
      <c r="C99" s="54"/>
      <c r="D99" s="68" t="s">
        <v>19</v>
      </c>
      <c r="E99" s="54"/>
      <c r="F99" s="68" t="s">
        <v>20</v>
      </c>
      <c r="G99" s="54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70"/>
      <c r="C100" s="54"/>
      <c r="D100" s="69" t="s">
        <v>15</v>
      </c>
      <c r="E100" s="54"/>
      <c r="F100" s="43" t="s">
        <v>26</v>
      </c>
      <c r="G100" s="44" t="s">
        <v>27</v>
      </c>
      <c r="H100" s="45">
        <f>'Sprint #1'!H$61</f>
        <v>46</v>
      </c>
      <c r="I100" s="45">
        <f>'Sprint #1'!I$61</f>
        <v>0</v>
      </c>
      <c r="J100" s="43"/>
      <c r="K100" s="44" t="str">
        <f t="shared" ref="K100:K104" si="0">B10</f>
        <v>Guilherme Gabriel Silva Pereira</v>
      </c>
      <c r="L100" s="44">
        <f>SUM('Sprint #1'!$I65, 'Sprint #2'!$I74, 'Sprint #3'!$I65, 'Sprint #5'!$I65)</f>
        <v>0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70"/>
      <c r="C101" s="54"/>
      <c r="D101" s="69" t="s">
        <v>13</v>
      </c>
      <c r="E101" s="54"/>
      <c r="F101" s="43" t="s">
        <v>30</v>
      </c>
      <c r="G101" s="44" t="s">
        <v>31</v>
      </c>
      <c r="H101" s="45">
        <f>'Sprint #2'!H$70</f>
        <v>0</v>
      </c>
      <c r="I101" s="45">
        <f>'Sprint #2'!I$70</f>
        <v>0</v>
      </c>
      <c r="J101" s="43"/>
      <c r="K101" s="44" t="str">
        <f t="shared" si="0"/>
        <v>Henrique Penna Forte Monteiro</v>
      </c>
      <c r="L101" s="44">
        <f>SUM('Sprint #1'!$I66, 'Sprint #2'!$I75, 'Sprint #3'!$I66, 'Sprint #5'!$I66)</f>
        <v>0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70"/>
      <c r="C102" s="54"/>
      <c r="D102" s="69" t="s">
        <v>11</v>
      </c>
      <c r="E102" s="54"/>
      <c r="F102" s="43"/>
      <c r="G102" s="44" t="s">
        <v>34</v>
      </c>
      <c r="H102" s="45">
        <f>'Sprint #3'!H$61</f>
        <v>0</v>
      </c>
      <c r="I102" s="45">
        <f>'Sprint #3'!I$61</f>
        <v>0</v>
      </c>
      <c r="J102" s="43"/>
      <c r="K102" s="44" t="str">
        <f t="shared" si="0"/>
        <v>José Maurício Guimarães França</v>
      </c>
      <c r="L102" s="44">
        <f>SUM('Sprint #1'!$I67, 'Sprint #2'!$I76, 'Sprint #3'!$I67, 'Sprint #5'!$I67)</f>
        <v>0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70"/>
      <c r="C103" s="54"/>
      <c r="D103" s="69" t="s">
        <v>17</v>
      </c>
      <c r="E103" s="54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#1'!$I68, 'Sprint #2'!$I77, 'Sprint #3'!$I68, 'Sprint #5'!$I68)</f>
        <v>0</v>
      </c>
      <c r="M103" s="43" t="s">
        <v>37</v>
      </c>
      <c r="N103" s="8"/>
      <c r="O103" s="8"/>
    </row>
    <row r="104" spans="1:15" ht="15.75" customHeight="1">
      <c r="A104" s="40"/>
      <c r="B104" s="70"/>
      <c r="C104" s="54"/>
      <c r="D104" s="69" t="s">
        <v>9</v>
      </c>
      <c r="E104" s="54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#1'!$I69, 'Sprint #2'!$I78, 'Sprint #3'!$I69, 'Sprint #5'!$I69)</f>
        <v>0</v>
      </c>
    </row>
    <row r="105" spans="1:15" ht="15.75" customHeight="1">
      <c r="A105" s="40"/>
      <c r="B105" s="70"/>
      <c r="C105" s="54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70"/>
      <c r="C106" s="54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10" workbookViewId="0">
      <selection activeCell="D15" sqref="D15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47.5703125" customWidth="1"/>
    <col min="8" max="8" width="16.85546875" customWidth="1"/>
    <col min="9" max="9" width="3" customWidth="1"/>
  </cols>
  <sheetData>
    <row r="1" spans="1:9" ht="25.5" customHeight="1">
      <c r="A1" s="1"/>
      <c r="B1" s="50" t="s">
        <v>0</v>
      </c>
      <c r="C1" s="51"/>
      <c r="D1" s="51"/>
      <c r="E1" s="51"/>
      <c r="F1" s="51"/>
      <c r="G1" s="51"/>
      <c r="H1" s="52"/>
      <c r="I1" s="1"/>
    </row>
    <row r="2" spans="1:9" ht="18.75" customHeight="1">
      <c r="A2" s="1"/>
      <c r="B2" s="53" t="s">
        <v>1</v>
      </c>
      <c r="C2" s="54"/>
      <c r="D2" s="54"/>
      <c r="E2" s="54"/>
      <c r="F2" s="54"/>
      <c r="G2" s="54"/>
      <c r="H2" s="55"/>
      <c r="I2" s="1"/>
    </row>
    <row r="3" spans="1:9" ht="14.25">
      <c r="A3" s="1"/>
      <c r="B3" s="56" t="s">
        <v>2</v>
      </c>
      <c r="C3" s="54"/>
      <c r="D3" s="54"/>
      <c r="E3" s="54"/>
      <c r="F3" s="54"/>
      <c r="G3" s="54"/>
      <c r="H3" s="55"/>
      <c r="I3" s="1"/>
    </row>
    <row r="4" spans="1:9" ht="14.25">
      <c r="A4" s="1"/>
      <c r="B4" s="57" t="s">
        <v>3</v>
      </c>
      <c r="C4" s="58"/>
      <c r="D4" s="58"/>
      <c r="E4" s="58"/>
      <c r="F4" s="58"/>
      <c r="G4" s="58"/>
      <c r="H4" s="59"/>
      <c r="I4" s="1"/>
    </row>
    <row r="5" spans="1:9" ht="15.75" customHeight="1">
      <c r="A5" s="1"/>
      <c r="B5" s="57" t="s">
        <v>4</v>
      </c>
      <c r="C5" s="58"/>
      <c r="D5" s="58"/>
      <c r="E5" s="58"/>
      <c r="F5" s="58"/>
      <c r="G5" s="58"/>
      <c r="H5" s="59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71" t="str">
        <f>'Dados do Projeto'!B7</f>
        <v>ParkIO</v>
      </c>
      <c r="C7" s="61"/>
      <c r="D7" s="61"/>
      <c r="E7" s="61"/>
      <c r="F7" s="61"/>
      <c r="G7" s="61"/>
      <c r="H7" s="62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72" t="s">
        <v>39</v>
      </c>
      <c r="C9" s="61"/>
      <c r="D9" s="61"/>
      <c r="E9" s="61"/>
      <c r="F9" s="61"/>
      <c r="G9" s="61"/>
      <c r="H9" s="62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73" t="s">
        <v>43</v>
      </c>
      <c r="F10" s="61"/>
      <c r="G10" s="62"/>
      <c r="H10" s="10" t="s">
        <v>44</v>
      </c>
      <c r="I10" s="1"/>
    </row>
    <row r="11" spans="1:9" ht="15.7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74"/>
      <c r="F11" s="61"/>
      <c r="G11" s="62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74"/>
      <c r="F12" s="61"/>
      <c r="G12" s="61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74"/>
      <c r="F13" s="61"/>
      <c r="G13" s="62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75"/>
      <c r="F14" s="61"/>
      <c r="G14" s="61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75"/>
      <c r="F15" s="61"/>
      <c r="G15" s="61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75"/>
      <c r="F16" s="61"/>
      <c r="G16" s="61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76" t="s">
        <v>45</v>
      </c>
      <c r="D19" s="61"/>
      <c r="E19" s="61"/>
      <c r="F19" s="61"/>
      <c r="G19" s="61"/>
      <c r="H19" s="15" t="s">
        <v>46</v>
      </c>
      <c r="I19" s="1"/>
    </row>
    <row r="20" spans="1:9" ht="15.75" customHeight="1">
      <c r="A20" s="1"/>
      <c r="B20" s="16" t="s">
        <v>40</v>
      </c>
      <c r="C20" s="77"/>
      <c r="D20" s="61"/>
      <c r="E20" s="61"/>
      <c r="F20" s="61"/>
      <c r="G20" s="62"/>
      <c r="H20" s="17" t="s">
        <v>47</v>
      </c>
      <c r="I20" s="1"/>
    </row>
    <row r="21" spans="1:9" ht="15.75" customHeight="1">
      <c r="A21" s="1"/>
      <c r="B21" s="19">
        <v>1</v>
      </c>
      <c r="C21" s="78" t="s">
        <v>48</v>
      </c>
      <c r="D21" s="61"/>
      <c r="E21" s="61"/>
      <c r="F21" s="61"/>
      <c r="G21" s="62"/>
      <c r="H21" s="20" t="s">
        <v>49</v>
      </c>
      <c r="I21" s="1"/>
    </row>
    <row r="22" spans="1:9" ht="15.75" customHeight="1">
      <c r="A22" s="1"/>
      <c r="B22" s="18">
        <v>2</v>
      </c>
      <c r="C22" s="78" t="s">
        <v>50</v>
      </c>
      <c r="D22" s="61"/>
      <c r="E22" s="61"/>
      <c r="F22" s="61"/>
      <c r="G22" s="62"/>
      <c r="H22" s="20" t="s">
        <v>49</v>
      </c>
      <c r="I22" s="1"/>
    </row>
    <row r="23" spans="1:9" ht="15.75" customHeight="1">
      <c r="A23" s="1"/>
      <c r="B23" s="19">
        <v>3</v>
      </c>
      <c r="C23" s="78" t="s">
        <v>51</v>
      </c>
      <c r="D23" s="61"/>
      <c r="E23" s="61"/>
      <c r="F23" s="61"/>
      <c r="G23" s="62"/>
      <c r="H23" s="20" t="s">
        <v>49</v>
      </c>
      <c r="I23" s="1"/>
    </row>
    <row r="24" spans="1:9" ht="15.75" customHeight="1">
      <c r="A24" s="1"/>
      <c r="B24" s="18">
        <v>4</v>
      </c>
      <c r="C24" s="78" t="s">
        <v>52</v>
      </c>
      <c r="D24" s="61"/>
      <c r="E24" s="61"/>
      <c r="F24" s="61"/>
      <c r="G24" s="62"/>
      <c r="H24" s="20" t="s">
        <v>49</v>
      </c>
      <c r="I24" s="1"/>
    </row>
    <row r="25" spans="1:9" ht="15.75" customHeight="1">
      <c r="A25" s="1"/>
      <c r="B25" s="19">
        <v>5</v>
      </c>
      <c r="C25" s="78" t="s">
        <v>53</v>
      </c>
      <c r="D25" s="61"/>
      <c r="E25" s="61"/>
      <c r="F25" s="61"/>
      <c r="G25" s="62"/>
      <c r="H25" s="20" t="s">
        <v>49</v>
      </c>
      <c r="I25" s="1"/>
    </row>
    <row r="26" spans="1:9" ht="15.75" customHeight="1">
      <c r="A26" s="1"/>
      <c r="B26" s="18">
        <v>6</v>
      </c>
      <c r="C26" s="78" t="s">
        <v>54</v>
      </c>
      <c r="D26" s="61"/>
      <c r="E26" s="61"/>
      <c r="F26" s="61"/>
      <c r="G26" s="62"/>
      <c r="H26" s="20" t="s">
        <v>49</v>
      </c>
      <c r="I26" s="1"/>
    </row>
    <row r="27" spans="1:9" ht="15.75" customHeight="1">
      <c r="A27" s="1"/>
      <c r="B27" s="19">
        <v>7</v>
      </c>
      <c r="C27" s="78" t="s">
        <v>55</v>
      </c>
      <c r="D27" s="61"/>
      <c r="E27" s="61"/>
      <c r="F27" s="61"/>
      <c r="G27" s="62"/>
      <c r="H27" s="20" t="s">
        <v>49</v>
      </c>
      <c r="I27" s="1"/>
    </row>
    <row r="28" spans="1:9" ht="15.75" customHeight="1">
      <c r="A28" s="1"/>
      <c r="B28" s="18">
        <v>8</v>
      </c>
      <c r="C28" s="78" t="s">
        <v>56</v>
      </c>
      <c r="D28" s="61"/>
      <c r="E28" s="61"/>
      <c r="F28" s="61"/>
      <c r="G28" s="62"/>
      <c r="H28" s="20" t="s">
        <v>49</v>
      </c>
      <c r="I28" s="1"/>
    </row>
    <row r="29" spans="1:9" ht="15.75" customHeight="1">
      <c r="A29" s="1"/>
      <c r="B29" s="19">
        <v>9</v>
      </c>
      <c r="C29" s="78" t="s">
        <v>57</v>
      </c>
      <c r="D29" s="61"/>
      <c r="E29" s="61"/>
      <c r="F29" s="61"/>
      <c r="G29" s="62"/>
      <c r="H29" s="20" t="s">
        <v>49</v>
      </c>
      <c r="I29" s="1"/>
    </row>
    <row r="30" spans="1:9" ht="15.75" customHeight="1">
      <c r="A30" s="1"/>
      <c r="B30" s="18">
        <v>10</v>
      </c>
      <c r="C30" s="78" t="s">
        <v>58</v>
      </c>
      <c r="D30" s="61"/>
      <c r="E30" s="61"/>
      <c r="F30" s="61"/>
      <c r="G30" s="62"/>
      <c r="H30" s="20" t="s">
        <v>49</v>
      </c>
      <c r="I30" s="1"/>
    </row>
    <row r="31" spans="1:9" ht="15.75" customHeight="1">
      <c r="A31" s="1"/>
      <c r="B31" s="19">
        <v>11</v>
      </c>
      <c r="C31" s="78" t="s">
        <v>59</v>
      </c>
      <c r="D31" s="61"/>
      <c r="E31" s="61"/>
      <c r="F31" s="61"/>
      <c r="G31" s="62"/>
      <c r="H31" s="20" t="s">
        <v>49</v>
      </c>
      <c r="I31" s="1"/>
    </row>
    <row r="32" spans="1:9" ht="15.75" customHeight="1">
      <c r="A32" s="1"/>
      <c r="B32" s="18">
        <v>12</v>
      </c>
      <c r="C32" s="78" t="s">
        <v>60</v>
      </c>
      <c r="D32" s="61"/>
      <c r="E32" s="61"/>
      <c r="F32" s="61"/>
      <c r="G32" s="62"/>
      <c r="H32" s="20" t="s">
        <v>49</v>
      </c>
      <c r="I32" s="1"/>
    </row>
    <row r="33" spans="1:9" ht="15.75" customHeight="1">
      <c r="A33" s="1"/>
      <c r="B33" s="19">
        <v>13</v>
      </c>
      <c r="C33" s="78" t="s">
        <v>61</v>
      </c>
      <c r="D33" s="61"/>
      <c r="E33" s="61"/>
      <c r="F33" s="61"/>
      <c r="G33" s="62"/>
      <c r="H33" s="20" t="s">
        <v>49</v>
      </c>
      <c r="I33" s="1"/>
    </row>
    <row r="34" spans="1:9" ht="18" customHeight="1">
      <c r="A34" s="1"/>
      <c r="B34" s="18">
        <v>14</v>
      </c>
      <c r="C34" s="78" t="s">
        <v>62</v>
      </c>
      <c r="D34" s="61"/>
      <c r="E34" s="61"/>
      <c r="F34" s="61"/>
      <c r="G34" s="62"/>
      <c r="H34" s="20" t="s">
        <v>49</v>
      </c>
      <c r="I34" s="1"/>
    </row>
    <row r="35" spans="1:9" ht="18" customHeight="1">
      <c r="A35" s="1"/>
      <c r="B35" s="19">
        <v>15</v>
      </c>
      <c r="C35" s="78" t="s">
        <v>63</v>
      </c>
      <c r="D35" s="61"/>
      <c r="E35" s="61"/>
      <c r="F35" s="61"/>
      <c r="G35" s="62"/>
      <c r="H35" s="20" t="s">
        <v>49</v>
      </c>
      <c r="I35" s="1"/>
    </row>
    <row r="36" spans="1:9" ht="18" customHeight="1">
      <c r="A36" s="1"/>
      <c r="B36" s="18">
        <v>16</v>
      </c>
      <c r="C36" s="78" t="s">
        <v>64</v>
      </c>
      <c r="D36" s="61"/>
      <c r="E36" s="61"/>
      <c r="F36" s="61"/>
      <c r="G36" s="62"/>
      <c r="H36" s="20" t="s">
        <v>49</v>
      </c>
      <c r="I36" s="1"/>
    </row>
    <row r="37" spans="1:9" ht="18" customHeight="1">
      <c r="A37" s="1"/>
      <c r="B37" s="19">
        <v>17</v>
      </c>
      <c r="C37" s="78"/>
      <c r="D37" s="61"/>
      <c r="E37" s="61"/>
      <c r="F37" s="61"/>
      <c r="G37" s="62"/>
      <c r="H37" s="20" t="s">
        <v>65</v>
      </c>
      <c r="I37" s="1"/>
    </row>
    <row r="38" spans="1:9" ht="18" customHeight="1">
      <c r="A38" s="1"/>
      <c r="B38" s="18">
        <v>18</v>
      </c>
      <c r="C38" s="78"/>
      <c r="D38" s="61"/>
      <c r="E38" s="61"/>
      <c r="F38" s="61"/>
      <c r="G38" s="62"/>
      <c r="H38" s="20" t="s">
        <v>65</v>
      </c>
      <c r="I38" s="1"/>
    </row>
    <row r="39" spans="1:9" ht="18" customHeight="1">
      <c r="A39" s="1"/>
      <c r="B39" s="19">
        <v>19</v>
      </c>
      <c r="C39" s="78"/>
      <c r="D39" s="61"/>
      <c r="E39" s="61"/>
      <c r="F39" s="61"/>
      <c r="G39" s="62"/>
      <c r="H39" s="20" t="s">
        <v>65</v>
      </c>
      <c r="I39" s="1"/>
    </row>
    <row r="40" spans="1:9" ht="18" customHeight="1">
      <c r="A40" s="1"/>
      <c r="B40" s="18">
        <v>20</v>
      </c>
      <c r="C40" s="78"/>
      <c r="D40" s="61"/>
      <c r="E40" s="61"/>
      <c r="F40" s="61"/>
      <c r="G40" s="62"/>
      <c r="H40" s="20" t="s">
        <v>65</v>
      </c>
      <c r="I40" s="1"/>
    </row>
    <row r="41" spans="1:9" ht="18" customHeight="1">
      <c r="A41" s="1"/>
      <c r="B41" s="19">
        <v>21</v>
      </c>
      <c r="C41" s="78"/>
      <c r="D41" s="61"/>
      <c r="E41" s="61"/>
      <c r="F41" s="61"/>
      <c r="G41" s="62"/>
      <c r="H41" s="20" t="s">
        <v>65</v>
      </c>
      <c r="I41" s="1"/>
    </row>
    <row r="42" spans="1:9" ht="18" customHeight="1">
      <c r="A42" s="1"/>
      <c r="B42" s="18">
        <v>22</v>
      </c>
      <c r="C42" s="78"/>
      <c r="D42" s="61"/>
      <c r="E42" s="61"/>
      <c r="F42" s="61"/>
      <c r="G42" s="62"/>
      <c r="H42" s="20" t="s">
        <v>65</v>
      </c>
      <c r="I42" s="1"/>
    </row>
    <row r="43" spans="1:9" ht="18" customHeight="1">
      <c r="A43" s="1"/>
      <c r="B43" s="19">
        <v>23</v>
      </c>
      <c r="C43" s="78"/>
      <c r="D43" s="61"/>
      <c r="E43" s="61"/>
      <c r="F43" s="61"/>
      <c r="G43" s="62"/>
      <c r="H43" s="20" t="s">
        <v>65</v>
      </c>
      <c r="I43" s="1"/>
    </row>
    <row r="44" spans="1:9" ht="18" customHeight="1">
      <c r="A44" s="1"/>
      <c r="B44" s="18">
        <v>24</v>
      </c>
      <c r="C44" s="78"/>
      <c r="D44" s="61"/>
      <c r="E44" s="61"/>
      <c r="F44" s="61"/>
      <c r="G44" s="62"/>
      <c r="H44" s="20" t="s">
        <v>65</v>
      </c>
      <c r="I44" s="1"/>
    </row>
    <row r="45" spans="1:9" ht="18" customHeight="1">
      <c r="A45" s="1"/>
      <c r="B45" s="19">
        <v>25</v>
      </c>
      <c r="C45" s="78"/>
      <c r="D45" s="61"/>
      <c r="E45" s="61"/>
      <c r="F45" s="61"/>
      <c r="G45" s="62"/>
      <c r="H45" s="20" t="s">
        <v>65</v>
      </c>
      <c r="I45" s="1"/>
    </row>
    <row r="46" spans="1:9" ht="18" customHeight="1">
      <c r="A46" s="1"/>
      <c r="B46" s="18">
        <v>26</v>
      </c>
      <c r="C46" s="78"/>
      <c r="D46" s="61"/>
      <c r="E46" s="61"/>
      <c r="F46" s="61"/>
      <c r="G46" s="62"/>
      <c r="H46" s="20" t="s">
        <v>65</v>
      </c>
      <c r="I46" s="1"/>
    </row>
    <row r="47" spans="1:9" ht="15.75" customHeight="1">
      <c r="A47" s="1"/>
      <c r="B47" s="19">
        <v>27</v>
      </c>
      <c r="C47" s="78"/>
      <c r="D47" s="61"/>
      <c r="E47" s="61"/>
      <c r="F47" s="61"/>
      <c r="G47" s="62"/>
      <c r="H47" s="20" t="s">
        <v>65</v>
      </c>
      <c r="I47" s="1"/>
    </row>
    <row r="48" spans="1:9" ht="15.75" customHeight="1">
      <c r="A48" s="1"/>
      <c r="B48" s="18">
        <v>28</v>
      </c>
      <c r="C48" s="78"/>
      <c r="D48" s="61"/>
      <c r="E48" s="61"/>
      <c r="F48" s="61"/>
      <c r="G48" s="62"/>
      <c r="H48" s="20" t="s">
        <v>65</v>
      </c>
      <c r="I48" s="1"/>
    </row>
    <row r="49" spans="1:9" ht="15.75" customHeight="1">
      <c r="A49" s="1"/>
      <c r="B49" s="19">
        <v>29</v>
      </c>
      <c r="C49" s="78"/>
      <c r="D49" s="61"/>
      <c r="E49" s="61"/>
      <c r="F49" s="61"/>
      <c r="G49" s="62"/>
      <c r="H49" s="20" t="s">
        <v>65</v>
      </c>
      <c r="I49" s="1"/>
    </row>
    <row r="50" spans="1:9" ht="15.75" customHeight="1">
      <c r="A50" s="1"/>
      <c r="B50" s="18">
        <v>30</v>
      </c>
      <c r="C50" s="78"/>
      <c r="D50" s="61"/>
      <c r="E50" s="61"/>
      <c r="F50" s="61"/>
      <c r="G50" s="62"/>
      <c r="H50" s="20" t="s">
        <v>65</v>
      </c>
      <c r="I50" s="1"/>
    </row>
    <row r="51" spans="1:9" ht="15.75" customHeight="1">
      <c r="A51" s="1"/>
      <c r="B51" s="19">
        <v>31</v>
      </c>
      <c r="C51" s="78"/>
      <c r="D51" s="61"/>
      <c r="E51" s="61"/>
      <c r="F51" s="61"/>
      <c r="G51" s="62"/>
      <c r="H51" s="20" t="s">
        <v>65</v>
      </c>
      <c r="I51" s="1"/>
    </row>
    <row r="52" spans="1:9" ht="15.75" customHeight="1">
      <c r="A52" s="1"/>
      <c r="B52" s="18">
        <v>32</v>
      </c>
      <c r="C52" s="78"/>
      <c r="D52" s="61"/>
      <c r="E52" s="61"/>
      <c r="F52" s="61"/>
      <c r="G52" s="62"/>
      <c r="H52" s="20" t="s">
        <v>65</v>
      </c>
      <c r="I52" s="1"/>
    </row>
    <row r="53" spans="1:9" ht="15.75" customHeight="1">
      <c r="A53" s="1"/>
      <c r="B53" s="19">
        <v>33</v>
      </c>
      <c r="C53" s="78"/>
      <c r="D53" s="61"/>
      <c r="E53" s="61"/>
      <c r="F53" s="61"/>
      <c r="G53" s="62"/>
      <c r="H53" s="20" t="s">
        <v>65</v>
      </c>
      <c r="I53" s="1"/>
    </row>
    <row r="54" spans="1:9" ht="15.75" customHeight="1">
      <c r="A54" s="1"/>
      <c r="B54" s="18">
        <v>34</v>
      </c>
      <c r="C54" s="78"/>
      <c r="D54" s="61"/>
      <c r="E54" s="61"/>
      <c r="F54" s="61"/>
      <c r="G54" s="62"/>
      <c r="H54" s="20" t="s">
        <v>65</v>
      </c>
      <c r="I54" s="1"/>
    </row>
    <row r="55" spans="1:9" ht="15.75" customHeight="1">
      <c r="A55" s="1"/>
      <c r="B55" s="19">
        <v>35</v>
      </c>
      <c r="C55" s="78"/>
      <c r="D55" s="61"/>
      <c r="E55" s="61"/>
      <c r="F55" s="61"/>
      <c r="G55" s="62"/>
      <c r="H55" s="20" t="s">
        <v>65</v>
      </c>
      <c r="I55" s="1"/>
    </row>
    <row r="56" spans="1:9" ht="15.75" customHeight="1">
      <c r="A56" s="1"/>
      <c r="B56" s="18">
        <v>36</v>
      </c>
      <c r="C56" s="78"/>
      <c r="D56" s="61"/>
      <c r="E56" s="61"/>
      <c r="F56" s="61"/>
      <c r="G56" s="62"/>
      <c r="H56" s="20" t="s">
        <v>65</v>
      </c>
      <c r="I56" s="1"/>
    </row>
    <row r="57" spans="1:9" ht="15.75" customHeight="1">
      <c r="A57" s="1"/>
      <c r="B57" s="19">
        <v>37</v>
      </c>
      <c r="C57" s="78"/>
      <c r="D57" s="61"/>
      <c r="E57" s="61"/>
      <c r="F57" s="61"/>
      <c r="G57" s="62"/>
      <c r="H57" s="20" t="s">
        <v>65</v>
      </c>
      <c r="I57" s="1"/>
    </row>
    <row r="58" spans="1:9" ht="15.75" customHeight="1">
      <c r="A58" s="1"/>
      <c r="B58" s="18">
        <v>38</v>
      </c>
      <c r="C58" s="78"/>
      <c r="D58" s="61"/>
      <c r="E58" s="61"/>
      <c r="F58" s="61"/>
      <c r="G58" s="62"/>
      <c r="H58" s="20" t="s">
        <v>65</v>
      </c>
      <c r="I58" s="1"/>
    </row>
    <row r="59" spans="1:9" ht="15.75" customHeight="1">
      <c r="A59" s="1"/>
      <c r="B59" s="19">
        <v>39</v>
      </c>
      <c r="C59" s="78"/>
      <c r="D59" s="61"/>
      <c r="E59" s="61"/>
      <c r="F59" s="61"/>
      <c r="G59" s="62"/>
      <c r="H59" s="20" t="s">
        <v>65</v>
      </c>
      <c r="I59" s="1"/>
    </row>
    <row r="60" spans="1:9" ht="15.75" customHeight="1">
      <c r="A60" s="1"/>
      <c r="B60" s="18">
        <v>40</v>
      </c>
      <c r="C60" s="78"/>
      <c r="D60" s="61"/>
      <c r="E60" s="61"/>
      <c r="F60" s="61"/>
      <c r="G60" s="62"/>
      <c r="H60" s="20" t="s">
        <v>65</v>
      </c>
      <c r="I60" s="1"/>
    </row>
    <row r="61" spans="1:9" ht="15.75" customHeight="1">
      <c r="A61" s="1"/>
      <c r="B61" s="19">
        <v>41</v>
      </c>
      <c r="C61" s="78"/>
      <c r="D61" s="61"/>
      <c r="E61" s="61"/>
      <c r="F61" s="61"/>
      <c r="G61" s="62"/>
      <c r="H61" s="20" t="s">
        <v>65</v>
      </c>
      <c r="I61" s="1"/>
    </row>
    <row r="62" spans="1:9" ht="15.75" customHeight="1">
      <c r="A62" s="1"/>
      <c r="B62" s="18">
        <v>42</v>
      </c>
      <c r="C62" s="78"/>
      <c r="D62" s="61"/>
      <c r="E62" s="61"/>
      <c r="F62" s="61"/>
      <c r="G62" s="62"/>
      <c r="H62" s="20" t="s">
        <v>65</v>
      </c>
      <c r="I62" s="1"/>
    </row>
    <row r="63" spans="1:9" ht="15.75" customHeight="1">
      <c r="A63" s="1"/>
      <c r="B63" s="19">
        <v>43</v>
      </c>
      <c r="C63" s="78"/>
      <c r="D63" s="61"/>
      <c r="E63" s="61"/>
      <c r="F63" s="61"/>
      <c r="G63" s="62"/>
      <c r="H63" s="20" t="s">
        <v>65</v>
      </c>
      <c r="I63" s="1"/>
    </row>
    <row r="64" spans="1:9" ht="15.75" customHeight="1">
      <c r="A64" s="1"/>
      <c r="B64" s="18">
        <v>44</v>
      </c>
      <c r="C64" s="78"/>
      <c r="D64" s="61"/>
      <c r="E64" s="61"/>
      <c r="F64" s="61"/>
      <c r="G64" s="62"/>
      <c r="H64" s="20" t="s">
        <v>65</v>
      </c>
      <c r="I64" s="1"/>
    </row>
    <row r="65" spans="1:9" ht="15.75" customHeight="1">
      <c r="A65" s="1"/>
      <c r="B65" s="19">
        <v>45</v>
      </c>
      <c r="C65" s="78"/>
      <c r="D65" s="61"/>
      <c r="E65" s="61"/>
      <c r="F65" s="61"/>
      <c r="G65" s="62"/>
      <c r="H65" s="20" t="s">
        <v>65</v>
      </c>
      <c r="I65" s="1"/>
    </row>
    <row r="66" spans="1:9" ht="15.75" customHeight="1">
      <c r="A66" s="1"/>
      <c r="B66" s="18">
        <v>46</v>
      </c>
      <c r="C66" s="78"/>
      <c r="D66" s="61"/>
      <c r="E66" s="61"/>
      <c r="F66" s="61"/>
      <c r="G66" s="62"/>
      <c r="H66" s="20" t="s">
        <v>65</v>
      </c>
      <c r="I66" s="1"/>
    </row>
    <row r="67" spans="1:9" ht="15.75" customHeight="1">
      <c r="A67" s="1"/>
      <c r="B67" s="19">
        <v>47</v>
      </c>
      <c r="C67" s="78"/>
      <c r="D67" s="61"/>
      <c r="E67" s="61"/>
      <c r="F67" s="61"/>
      <c r="G67" s="62"/>
      <c r="H67" s="20" t="s">
        <v>65</v>
      </c>
      <c r="I67" s="1"/>
    </row>
    <row r="68" spans="1:9" ht="15.75" customHeight="1">
      <c r="A68" s="1"/>
      <c r="B68" s="18">
        <v>48</v>
      </c>
      <c r="C68" s="78"/>
      <c r="D68" s="61"/>
      <c r="E68" s="61"/>
      <c r="F68" s="61"/>
      <c r="G68" s="62"/>
      <c r="H68" s="20" t="s">
        <v>65</v>
      </c>
      <c r="I68" s="1"/>
    </row>
    <row r="69" spans="1:9" ht="15.75" customHeight="1">
      <c r="A69" s="1"/>
      <c r="B69" s="19">
        <v>49</v>
      </c>
      <c r="C69" s="78"/>
      <c r="D69" s="61"/>
      <c r="E69" s="61"/>
      <c r="F69" s="61"/>
      <c r="G69" s="62"/>
      <c r="H69" s="20" t="s">
        <v>65</v>
      </c>
      <c r="I69" s="1"/>
    </row>
    <row r="70" spans="1:9" ht="15.75" customHeight="1">
      <c r="A70" s="1"/>
      <c r="B70" s="18">
        <v>50</v>
      </c>
      <c r="C70" s="78"/>
      <c r="D70" s="61"/>
      <c r="E70" s="61"/>
      <c r="F70" s="61"/>
      <c r="G70" s="62"/>
      <c r="H70" s="20" t="s">
        <v>65</v>
      </c>
      <c r="I70" s="1"/>
    </row>
    <row r="71" spans="1:9" ht="15.75" customHeight="1">
      <c r="A71" s="1"/>
      <c r="B71" s="19">
        <v>51</v>
      </c>
      <c r="C71" s="78"/>
      <c r="D71" s="61"/>
      <c r="E71" s="61"/>
      <c r="F71" s="61"/>
      <c r="G71" s="62"/>
      <c r="H71" s="20" t="s">
        <v>65</v>
      </c>
      <c r="I71" s="1"/>
    </row>
    <row r="72" spans="1:9" ht="15.75" customHeight="1">
      <c r="A72" s="1"/>
      <c r="B72" s="18">
        <v>52</v>
      </c>
      <c r="C72" s="78"/>
      <c r="D72" s="61"/>
      <c r="E72" s="61"/>
      <c r="F72" s="61"/>
      <c r="G72" s="62"/>
      <c r="H72" s="20" t="s">
        <v>65</v>
      </c>
      <c r="I72" s="1"/>
    </row>
    <row r="73" spans="1:9" ht="15.75" customHeight="1">
      <c r="A73" s="1"/>
      <c r="B73" s="19">
        <v>53</v>
      </c>
      <c r="C73" s="78"/>
      <c r="D73" s="61"/>
      <c r="E73" s="61"/>
      <c r="F73" s="61"/>
      <c r="G73" s="62"/>
      <c r="H73" s="20" t="s">
        <v>65</v>
      </c>
      <c r="I73" s="1"/>
    </row>
    <row r="74" spans="1:9" ht="15.75" customHeight="1">
      <c r="A74" s="1"/>
      <c r="B74" s="18">
        <v>54</v>
      </c>
      <c r="C74" s="78"/>
      <c r="D74" s="61"/>
      <c r="E74" s="61"/>
      <c r="F74" s="61"/>
      <c r="G74" s="62"/>
      <c r="H74" s="20" t="s">
        <v>65</v>
      </c>
      <c r="I74" s="1"/>
    </row>
    <row r="75" spans="1:9" ht="15.75" customHeight="1">
      <c r="A75" s="1"/>
      <c r="B75" s="19">
        <v>55</v>
      </c>
      <c r="C75" s="78"/>
      <c r="D75" s="61"/>
      <c r="E75" s="61"/>
      <c r="F75" s="61"/>
      <c r="G75" s="62"/>
      <c r="H75" s="20" t="s">
        <v>65</v>
      </c>
      <c r="I75" s="1"/>
    </row>
    <row r="76" spans="1:9" ht="15.75" customHeight="1">
      <c r="A76" s="1"/>
      <c r="B76" s="18">
        <v>56</v>
      </c>
      <c r="C76" s="78"/>
      <c r="D76" s="61"/>
      <c r="E76" s="61"/>
      <c r="F76" s="61"/>
      <c r="G76" s="62"/>
      <c r="H76" s="20" t="s">
        <v>65</v>
      </c>
      <c r="I76" s="1"/>
    </row>
    <row r="77" spans="1:9" ht="15.75" customHeight="1">
      <c r="A77" s="1"/>
      <c r="B77" s="19">
        <v>57</v>
      </c>
      <c r="C77" s="78"/>
      <c r="D77" s="61"/>
      <c r="E77" s="61"/>
      <c r="F77" s="61"/>
      <c r="G77" s="62"/>
      <c r="H77" s="20" t="s">
        <v>65</v>
      </c>
      <c r="I77" s="1"/>
    </row>
    <row r="78" spans="1:9" ht="15.75" customHeight="1">
      <c r="A78" s="1"/>
      <c r="B78" s="18">
        <v>58</v>
      </c>
      <c r="C78" s="78"/>
      <c r="D78" s="61"/>
      <c r="E78" s="61"/>
      <c r="F78" s="61"/>
      <c r="G78" s="62"/>
      <c r="H78" s="20" t="s">
        <v>65</v>
      </c>
      <c r="I78" s="1"/>
    </row>
    <row r="79" spans="1:9" ht="15.75" customHeight="1">
      <c r="A79" s="1"/>
      <c r="B79" s="19">
        <v>59</v>
      </c>
      <c r="C79" s="78"/>
      <c r="D79" s="61"/>
      <c r="E79" s="61"/>
      <c r="F79" s="61"/>
      <c r="G79" s="62"/>
      <c r="H79" s="20" t="s">
        <v>65</v>
      </c>
      <c r="I79" s="1"/>
    </row>
    <row r="80" spans="1:9" ht="15.75" customHeight="1">
      <c r="A80" s="1"/>
      <c r="B80" s="18">
        <v>60</v>
      </c>
      <c r="C80" s="78"/>
      <c r="D80" s="61"/>
      <c r="E80" s="61"/>
      <c r="F80" s="61"/>
      <c r="G80" s="62"/>
      <c r="H80" s="20" t="s">
        <v>65</v>
      </c>
      <c r="I80" s="1"/>
    </row>
    <row r="81" spans="1:9" ht="15.75" customHeight="1">
      <c r="A81" s="1"/>
      <c r="B81" s="19">
        <v>61</v>
      </c>
      <c r="C81" s="78"/>
      <c r="D81" s="61"/>
      <c r="E81" s="61"/>
      <c r="F81" s="61"/>
      <c r="G81" s="62"/>
      <c r="H81" s="20" t="s">
        <v>65</v>
      </c>
      <c r="I81" s="1"/>
    </row>
    <row r="82" spans="1:9" ht="15.75" customHeight="1">
      <c r="A82" s="1"/>
      <c r="B82" s="18">
        <v>62</v>
      </c>
      <c r="C82" s="78"/>
      <c r="D82" s="61"/>
      <c r="E82" s="61"/>
      <c r="F82" s="61"/>
      <c r="G82" s="62"/>
      <c r="H82" s="20" t="s">
        <v>65</v>
      </c>
      <c r="I82" s="1"/>
    </row>
    <row r="83" spans="1:9" ht="15.75" customHeight="1">
      <c r="A83" s="1"/>
      <c r="B83" s="19">
        <v>63</v>
      </c>
      <c r="C83" s="78"/>
      <c r="D83" s="61"/>
      <c r="E83" s="61"/>
      <c r="F83" s="61"/>
      <c r="G83" s="62"/>
      <c r="H83" s="20" t="s">
        <v>65</v>
      </c>
      <c r="I83" s="1"/>
    </row>
    <row r="84" spans="1:9" ht="15.75" customHeight="1">
      <c r="A84" s="1"/>
      <c r="B84" s="18">
        <v>64</v>
      </c>
      <c r="C84" s="78"/>
      <c r="D84" s="61"/>
      <c r="E84" s="61"/>
      <c r="F84" s="61"/>
      <c r="G84" s="62"/>
      <c r="H84" s="20" t="s">
        <v>65</v>
      </c>
      <c r="I84" s="1"/>
    </row>
    <row r="85" spans="1:9" ht="15.75" customHeight="1">
      <c r="A85" s="1"/>
      <c r="B85" s="19">
        <v>65</v>
      </c>
      <c r="C85" s="78"/>
      <c r="D85" s="61"/>
      <c r="E85" s="61"/>
      <c r="F85" s="61"/>
      <c r="G85" s="62"/>
      <c r="H85" s="20" t="s">
        <v>65</v>
      </c>
      <c r="I85" s="1"/>
    </row>
    <row r="86" spans="1:9" ht="15.75" customHeight="1">
      <c r="A86" s="1"/>
      <c r="B86" s="18">
        <v>66</v>
      </c>
      <c r="C86" s="78"/>
      <c r="D86" s="61"/>
      <c r="E86" s="61"/>
      <c r="F86" s="61"/>
      <c r="G86" s="62"/>
      <c r="H86" s="20" t="s">
        <v>65</v>
      </c>
      <c r="I86" s="1"/>
    </row>
    <row r="87" spans="1:9" ht="15.75" customHeight="1">
      <c r="A87" s="1"/>
      <c r="B87" s="19">
        <v>67</v>
      </c>
      <c r="C87" s="78"/>
      <c r="D87" s="61"/>
      <c r="E87" s="61"/>
      <c r="F87" s="61"/>
      <c r="G87" s="62"/>
      <c r="H87" s="20" t="s">
        <v>65</v>
      </c>
      <c r="I87" s="1"/>
    </row>
    <row r="88" spans="1:9" ht="15.75" customHeight="1">
      <c r="A88" s="1"/>
      <c r="B88" s="18">
        <v>68</v>
      </c>
      <c r="C88" s="78"/>
      <c r="D88" s="61"/>
      <c r="E88" s="61"/>
      <c r="F88" s="61"/>
      <c r="G88" s="62"/>
      <c r="H88" s="20" t="s">
        <v>65</v>
      </c>
      <c r="I88" s="1"/>
    </row>
    <row r="89" spans="1:9" ht="15.75" customHeight="1">
      <c r="A89" s="1"/>
      <c r="B89" s="19">
        <v>69</v>
      </c>
      <c r="C89" s="78"/>
      <c r="D89" s="61"/>
      <c r="E89" s="61"/>
      <c r="F89" s="61"/>
      <c r="G89" s="62"/>
      <c r="H89" s="20" t="s">
        <v>65</v>
      </c>
      <c r="I89" s="1"/>
    </row>
    <row r="90" spans="1:9" ht="15.75" customHeight="1">
      <c r="A90" s="1"/>
      <c r="B90" s="18">
        <v>70</v>
      </c>
      <c r="C90" s="78"/>
      <c r="D90" s="61"/>
      <c r="E90" s="61"/>
      <c r="F90" s="61"/>
      <c r="G90" s="62"/>
      <c r="H90" s="20" t="s">
        <v>65</v>
      </c>
      <c r="I90" s="1"/>
    </row>
    <row r="91" spans="1:9" ht="15.75" customHeight="1">
      <c r="A91" s="1"/>
      <c r="B91" s="19">
        <v>71</v>
      </c>
      <c r="C91" s="78"/>
      <c r="D91" s="61"/>
      <c r="E91" s="61"/>
      <c r="F91" s="61"/>
      <c r="G91" s="62"/>
      <c r="H91" s="20" t="s">
        <v>65</v>
      </c>
      <c r="I91" s="1"/>
    </row>
    <row r="92" spans="1:9" ht="15.75" customHeight="1">
      <c r="A92" s="1"/>
      <c r="B92" s="18">
        <v>72</v>
      </c>
      <c r="C92" s="78"/>
      <c r="D92" s="61"/>
      <c r="E92" s="61"/>
      <c r="F92" s="61"/>
      <c r="G92" s="62"/>
      <c r="H92" s="20" t="s">
        <v>65</v>
      </c>
      <c r="I92" s="1"/>
    </row>
    <row r="93" spans="1:9" ht="15.75" customHeight="1">
      <c r="A93" s="1"/>
      <c r="B93" s="19">
        <v>73</v>
      </c>
      <c r="C93" s="78"/>
      <c r="D93" s="61"/>
      <c r="E93" s="61"/>
      <c r="F93" s="61"/>
      <c r="G93" s="62"/>
      <c r="H93" s="20" t="s">
        <v>65</v>
      </c>
      <c r="I93" s="1"/>
    </row>
    <row r="94" spans="1:9" ht="15.75" customHeight="1">
      <c r="A94" s="1"/>
      <c r="B94" s="18">
        <v>74</v>
      </c>
      <c r="C94" s="78"/>
      <c r="D94" s="61"/>
      <c r="E94" s="61"/>
      <c r="F94" s="61"/>
      <c r="G94" s="62"/>
      <c r="H94" s="20" t="s">
        <v>65</v>
      </c>
      <c r="I94" s="1"/>
    </row>
    <row r="95" spans="1:9" ht="15.75" customHeight="1">
      <c r="A95" s="1"/>
      <c r="B95" s="19">
        <v>75</v>
      </c>
      <c r="C95" s="78"/>
      <c r="D95" s="61"/>
      <c r="E95" s="61"/>
      <c r="F95" s="61"/>
      <c r="G95" s="62"/>
      <c r="H95" s="20" t="s">
        <v>65</v>
      </c>
      <c r="I95" s="1"/>
    </row>
    <row r="96" spans="1:9" ht="15.75" customHeight="1">
      <c r="A96" s="1"/>
      <c r="B96" s="18">
        <v>76</v>
      </c>
      <c r="C96" s="78"/>
      <c r="D96" s="61"/>
      <c r="E96" s="61"/>
      <c r="F96" s="61"/>
      <c r="G96" s="62"/>
      <c r="H96" s="20" t="s">
        <v>65</v>
      </c>
      <c r="I96" s="1"/>
    </row>
    <row r="97" spans="1:9" ht="15.75" customHeight="1">
      <c r="A97" s="1"/>
      <c r="B97" s="19">
        <v>77</v>
      </c>
      <c r="C97" s="78"/>
      <c r="D97" s="61"/>
      <c r="E97" s="61"/>
      <c r="F97" s="61"/>
      <c r="G97" s="62"/>
      <c r="H97" s="20" t="s">
        <v>65</v>
      </c>
      <c r="I97" s="1"/>
    </row>
    <row r="98" spans="1:9" ht="15.75" customHeight="1">
      <c r="A98" s="1"/>
      <c r="B98" s="18">
        <v>78</v>
      </c>
      <c r="C98" s="78"/>
      <c r="D98" s="61"/>
      <c r="E98" s="61"/>
      <c r="F98" s="61"/>
      <c r="G98" s="62"/>
      <c r="H98" s="20" t="s">
        <v>65</v>
      </c>
      <c r="I98" s="1"/>
    </row>
    <row r="99" spans="1:9" ht="15.75" customHeight="1">
      <c r="A99" s="1"/>
      <c r="B99" s="19">
        <v>79</v>
      </c>
      <c r="C99" s="78"/>
      <c r="D99" s="61"/>
      <c r="E99" s="61"/>
      <c r="F99" s="61"/>
      <c r="G99" s="62"/>
      <c r="H99" s="20" t="s">
        <v>65</v>
      </c>
      <c r="I99" s="1"/>
    </row>
    <row r="100" spans="1:9" ht="15.75" customHeight="1">
      <c r="A100" s="1"/>
      <c r="B100" s="18">
        <v>80</v>
      </c>
      <c r="C100" s="78"/>
      <c r="D100" s="61"/>
      <c r="E100" s="61"/>
      <c r="F100" s="61"/>
      <c r="G100" s="62"/>
      <c r="H100" s="20" t="s">
        <v>65</v>
      </c>
      <c r="I100" s="1"/>
    </row>
    <row r="101" spans="1:9" ht="15.75" customHeight="1">
      <c r="A101" s="1"/>
      <c r="B101" s="19">
        <v>81</v>
      </c>
      <c r="C101" s="78"/>
      <c r="D101" s="61"/>
      <c r="E101" s="61"/>
      <c r="F101" s="61"/>
      <c r="G101" s="62"/>
      <c r="H101" s="20" t="s">
        <v>65</v>
      </c>
      <c r="I101" s="1"/>
    </row>
    <row r="102" spans="1:9" ht="15.75" customHeight="1">
      <c r="A102" s="1"/>
      <c r="B102" s="18">
        <v>82</v>
      </c>
      <c r="C102" s="78"/>
      <c r="D102" s="61"/>
      <c r="E102" s="61"/>
      <c r="F102" s="61"/>
      <c r="G102" s="62"/>
      <c r="H102" s="20" t="s">
        <v>65</v>
      </c>
      <c r="I102" s="1"/>
    </row>
    <row r="103" spans="1:9" ht="15.75" customHeight="1">
      <c r="A103" s="1"/>
      <c r="B103" s="19">
        <v>83</v>
      </c>
      <c r="C103" s="78"/>
      <c r="D103" s="61"/>
      <c r="E103" s="61"/>
      <c r="F103" s="61"/>
      <c r="G103" s="62"/>
      <c r="H103" s="20" t="s">
        <v>65</v>
      </c>
      <c r="I103" s="1"/>
    </row>
    <row r="104" spans="1:9" ht="15.75" customHeight="1">
      <c r="A104" s="1"/>
      <c r="B104" s="18">
        <v>84</v>
      </c>
      <c r="C104" s="78"/>
      <c r="D104" s="61"/>
      <c r="E104" s="61"/>
      <c r="F104" s="61"/>
      <c r="G104" s="62"/>
      <c r="H104" s="20" t="s">
        <v>65</v>
      </c>
      <c r="I104" s="1"/>
    </row>
    <row r="105" spans="1:9" ht="15.75" customHeight="1">
      <c r="A105" s="1"/>
      <c r="B105" s="19">
        <v>85</v>
      </c>
      <c r="C105" s="78"/>
      <c r="D105" s="61"/>
      <c r="E105" s="61"/>
      <c r="F105" s="61"/>
      <c r="G105" s="62"/>
      <c r="H105" s="20" t="s">
        <v>65</v>
      </c>
      <c r="I105" s="1"/>
    </row>
    <row r="106" spans="1:9" ht="15.75" customHeight="1">
      <c r="A106" s="1"/>
      <c r="B106" s="18">
        <v>86</v>
      </c>
      <c r="C106" s="78"/>
      <c r="D106" s="61"/>
      <c r="E106" s="61"/>
      <c r="F106" s="61"/>
      <c r="G106" s="62"/>
      <c r="H106" s="20" t="s">
        <v>65</v>
      </c>
      <c r="I106" s="1"/>
    </row>
    <row r="107" spans="1:9" ht="15.75" customHeight="1">
      <c r="A107" s="1"/>
      <c r="B107" s="19">
        <v>87</v>
      </c>
      <c r="C107" s="78"/>
      <c r="D107" s="61"/>
      <c r="E107" s="61"/>
      <c r="F107" s="61"/>
      <c r="G107" s="62"/>
      <c r="H107" s="20" t="s">
        <v>65</v>
      </c>
      <c r="I107" s="1"/>
    </row>
    <row r="108" spans="1:9" ht="15.75" customHeight="1">
      <c r="A108" s="1"/>
      <c r="B108" s="18">
        <v>88</v>
      </c>
      <c r="C108" s="78"/>
      <c r="D108" s="61"/>
      <c r="E108" s="61"/>
      <c r="F108" s="61"/>
      <c r="G108" s="62"/>
      <c r="H108" s="20" t="s">
        <v>65</v>
      </c>
      <c r="I108" s="1"/>
    </row>
    <row r="109" spans="1:9" ht="15.75" customHeight="1">
      <c r="A109" s="1"/>
      <c r="B109" s="19">
        <v>89</v>
      </c>
      <c r="C109" s="78"/>
      <c r="D109" s="61"/>
      <c r="E109" s="61"/>
      <c r="F109" s="61"/>
      <c r="G109" s="62"/>
      <c r="H109" s="20" t="s">
        <v>65</v>
      </c>
      <c r="I109" s="1"/>
    </row>
    <row r="110" spans="1:9" ht="15.75" customHeight="1">
      <c r="A110" s="1"/>
      <c r="B110" s="18">
        <v>90</v>
      </c>
      <c r="C110" s="78"/>
      <c r="D110" s="61"/>
      <c r="E110" s="61"/>
      <c r="F110" s="61"/>
      <c r="G110" s="62"/>
      <c r="H110" s="20" t="s">
        <v>65</v>
      </c>
      <c r="I110" s="1"/>
    </row>
    <row r="111" spans="1:9" ht="15.75" customHeight="1">
      <c r="A111" s="1"/>
      <c r="B111" s="19">
        <v>91</v>
      </c>
      <c r="C111" s="78"/>
      <c r="D111" s="61"/>
      <c r="E111" s="61"/>
      <c r="F111" s="61"/>
      <c r="G111" s="62"/>
      <c r="H111" s="20" t="s">
        <v>65</v>
      </c>
      <c r="I111" s="1"/>
    </row>
    <row r="112" spans="1:9" ht="15.75" customHeight="1">
      <c r="A112" s="1"/>
      <c r="B112" s="18">
        <v>92</v>
      </c>
      <c r="C112" s="78"/>
      <c r="D112" s="61"/>
      <c r="E112" s="61"/>
      <c r="F112" s="61"/>
      <c r="G112" s="62"/>
      <c r="H112" s="20" t="s">
        <v>65</v>
      </c>
      <c r="I112" s="1"/>
    </row>
    <row r="113" spans="1:9" ht="15.75" customHeight="1">
      <c r="A113" s="1"/>
      <c r="B113" s="19">
        <v>93</v>
      </c>
      <c r="C113" s="78"/>
      <c r="D113" s="61"/>
      <c r="E113" s="61"/>
      <c r="F113" s="61"/>
      <c r="G113" s="62"/>
      <c r="H113" s="20" t="s">
        <v>65</v>
      </c>
      <c r="I113" s="1"/>
    </row>
    <row r="114" spans="1:9" ht="15.75" customHeight="1">
      <c r="A114" s="1"/>
      <c r="B114" s="18">
        <v>94</v>
      </c>
      <c r="C114" s="78"/>
      <c r="D114" s="61"/>
      <c r="E114" s="61"/>
      <c r="F114" s="61"/>
      <c r="G114" s="62"/>
      <c r="H114" s="20" t="s">
        <v>65</v>
      </c>
      <c r="I114" s="1"/>
    </row>
    <row r="115" spans="1:9" ht="15.75" customHeight="1">
      <c r="A115" s="1"/>
      <c r="B115" s="19">
        <v>95</v>
      </c>
      <c r="C115" s="78"/>
      <c r="D115" s="61"/>
      <c r="E115" s="61"/>
      <c r="F115" s="61"/>
      <c r="G115" s="62"/>
      <c r="H115" s="20" t="s">
        <v>65</v>
      </c>
      <c r="I115" s="1"/>
    </row>
    <row r="116" spans="1:9" ht="15.75" customHeight="1">
      <c r="A116" s="1"/>
      <c r="B116" s="18">
        <v>96</v>
      </c>
      <c r="C116" s="78"/>
      <c r="D116" s="61"/>
      <c r="E116" s="61"/>
      <c r="F116" s="61"/>
      <c r="G116" s="62"/>
      <c r="H116" s="20" t="s">
        <v>65</v>
      </c>
      <c r="I116" s="1"/>
    </row>
    <row r="117" spans="1:9" ht="15.75" customHeight="1">
      <c r="A117" s="1"/>
      <c r="B117" s="19">
        <v>97</v>
      </c>
      <c r="C117" s="78"/>
      <c r="D117" s="61"/>
      <c r="E117" s="61"/>
      <c r="F117" s="61"/>
      <c r="G117" s="62"/>
      <c r="H117" s="20" t="s">
        <v>65</v>
      </c>
      <c r="I117" s="1"/>
    </row>
    <row r="118" spans="1:9" ht="15.75" customHeight="1">
      <c r="A118" s="1"/>
      <c r="B118" s="18">
        <v>98</v>
      </c>
      <c r="C118" s="78"/>
      <c r="D118" s="61"/>
      <c r="E118" s="61"/>
      <c r="F118" s="61"/>
      <c r="G118" s="62"/>
      <c r="H118" s="20" t="s">
        <v>65</v>
      </c>
      <c r="I118" s="1"/>
    </row>
    <row r="119" spans="1:9" ht="15.75" customHeight="1">
      <c r="A119" s="1"/>
      <c r="B119" s="19">
        <v>99</v>
      </c>
      <c r="C119" s="78"/>
      <c r="D119" s="61"/>
      <c r="E119" s="61"/>
      <c r="F119" s="61"/>
      <c r="G119" s="62"/>
      <c r="H119" s="20" t="s">
        <v>65</v>
      </c>
      <c r="I119" s="1"/>
    </row>
    <row r="120" spans="1:9" ht="15.75" customHeight="1">
      <c r="A120" s="1"/>
      <c r="B120" s="18">
        <v>100</v>
      </c>
      <c r="C120" s="78"/>
      <c r="D120" s="61"/>
      <c r="E120" s="61"/>
      <c r="F120" s="61"/>
      <c r="G120" s="62"/>
      <c r="H120" s="20" t="s">
        <v>65</v>
      </c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46</v>
      </c>
      <c r="C211" s="21"/>
      <c r="D211" s="21" t="s">
        <v>66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65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49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67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86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f>Requisitos!C11</f>
        <v>44277</v>
      </c>
    </row>
    <row r="2" spans="1:21" ht="16.5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44278</v>
      </c>
    </row>
    <row r="3" spans="1:21" ht="14.25">
      <c r="A3" s="1"/>
      <c r="B3" s="56" t="s">
        <v>68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44279</v>
      </c>
    </row>
    <row r="4" spans="1:21" ht="15.75" customHeight="1">
      <c r="A4" s="1"/>
      <c r="B4" s="57" t="s">
        <v>69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44280</v>
      </c>
    </row>
    <row r="5" spans="1:21" ht="15.75" customHeight="1">
      <c r="A5" s="1"/>
      <c r="B5" s="56" t="s">
        <v>4</v>
      </c>
      <c r="C5" s="54"/>
      <c r="D5" s="54"/>
      <c r="E5" s="54"/>
      <c r="F5" s="54"/>
      <c r="G5" s="54"/>
      <c r="H5" s="54"/>
      <c r="I5" s="54"/>
      <c r="J5" s="55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80" t="s">
        <v>70</v>
      </c>
      <c r="C9" s="61"/>
      <c r="D9" s="61"/>
      <c r="E9" s="61"/>
      <c r="F9" s="61"/>
      <c r="G9" s="61"/>
      <c r="H9" s="61"/>
      <c r="I9" s="62"/>
      <c r="J9" s="47" t="s">
        <v>71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72</v>
      </c>
      <c r="D10" s="25" t="s">
        <v>73</v>
      </c>
      <c r="E10" s="85" t="s">
        <v>74</v>
      </c>
      <c r="F10" s="87" t="s">
        <v>75</v>
      </c>
      <c r="G10" s="25" t="s">
        <v>76</v>
      </c>
      <c r="H10" s="25" t="s">
        <v>77</v>
      </c>
      <c r="I10" s="25" t="s">
        <v>78</v>
      </c>
      <c r="J10" s="10" t="s">
        <v>79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80</v>
      </c>
      <c r="E11" s="90" t="str">
        <f>VLOOKUP(1,Requisitos!B21:G120,2,FALSE())</f>
        <v xml:space="preserve">O porteiro deve cadastrar os veículos no sistema.	</v>
      </c>
      <c r="F11" s="20" t="s">
        <v>8</v>
      </c>
      <c r="G11" s="20" t="s">
        <v>28</v>
      </c>
      <c r="H11" s="28">
        <v>4</v>
      </c>
      <c r="I11" s="28">
        <v>0</v>
      </c>
      <c r="J11" s="27"/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83" t="s">
        <v>81</v>
      </c>
      <c r="E12" s="93" t="str">
        <f>VLOOKUP(1,Requisitos!B21:G120,2,FALSE())</f>
        <v xml:space="preserve">O porteiro deve cadastrar os veículos no sistema.	</v>
      </c>
      <c r="F12" s="84" t="s">
        <v>16</v>
      </c>
      <c r="G12" s="20" t="s">
        <v>28</v>
      </c>
      <c r="H12" s="28">
        <v>6</v>
      </c>
      <c r="I12" s="28">
        <v>0</v>
      </c>
      <c r="J12" s="27"/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83" t="s">
        <v>82</v>
      </c>
      <c r="E13" s="93" t="str">
        <f>VLOOKUP(1,Requisitos!B21:G120,2,FALSE())</f>
        <v xml:space="preserve">O porteiro deve cadastrar os veículos no sistema.	</v>
      </c>
      <c r="F13" s="84" t="s">
        <v>14</v>
      </c>
      <c r="G13" s="20" t="s">
        <v>28</v>
      </c>
      <c r="H13" s="28">
        <v>2</v>
      </c>
      <c r="I13" s="28">
        <v>0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83</v>
      </c>
      <c r="E14" s="91" t="str">
        <f>VLOOKUP(2,Requisitos!B21:G120,2,FALSE())</f>
        <v xml:space="preserve">O sistema deve registrar automaticamente o horário de chegada, usuário que permitiu a entrada, de qual portaria entrou e o campo de Status como 'Dentro' para cada cadastro de veículo.	</v>
      </c>
      <c r="F14" s="20" t="s">
        <v>16</v>
      </c>
      <c r="G14" s="20" t="s">
        <v>28</v>
      </c>
      <c r="H14" s="28">
        <v>1</v>
      </c>
      <c r="I14" s="28">
        <v>0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84</v>
      </c>
      <c r="E15" s="92" t="str">
        <f>VLOOKUP(2,Requisitos!B21:G120,2,FALSE())</f>
        <v xml:space="preserve">O sistema deve registrar automaticamente o horário de chegada, usuário que permitiu a entrada, de qual portaria entrou e o campo de Status como 'Dentro' para cada cadastro de veículo.	</v>
      </c>
      <c r="F15" s="20" t="s">
        <v>12</v>
      </c>
      <c r="G15" s="20" t="s">
        <v>28</v>
      </c>
      <c r="H15" s="28">
        <v>2</v>
      </c>
      <c r="I15" s="28">
        <v>0</v>
      </c>
      <c r="J15" s="27"/>
    </row>
    <row r="16" spans="1:21" ht="70.5" customHeight="1">
      <c r="A16" s="1"/>
      <c r="B16" s="19">
        <v>6</v>
      </c>
      <c r="C16" s="26">
        <v>44280</v>
      </c>
      <c r="D16" s="27" t="s">
        <v>85</v>
      </c>
      <c r="E16" s="92" t="str">
        <f>VLOOKUP(3,Requisitos!B21:G120,2,FALSE())</f>
        <v xml:space="preserve">O porteiro deve definir o Status do veículo visitante para 'Saiu' e marcar uma avaliação de como foi comportamento do condutor quando o veículo visitante sair.	</v>
      </c>
      <c r="F16" s="20" t="s">
        <v>14</v>
      </c>
      <c r="G16" s="20" t="s">
        <v>28</v>
      </c>
      <c r="H16" s="28">
        <v>8</v>
      </c>
      <c r="I16" s="28">
        <v>0</v>
      </c>
      <c r="J16" s="27" t="s">
        <v>86</v>
      </c>
    </row>
    <row r="17" spans="1:10" ht="70.5" customHeight="1">
      <c r="A17" s="1"/>
      <c r="B17" s="19">
        <v>7</v>
      </c>
      <c r="C17" s="26">
        <v>44278</v>
      </c>
      <c r="D17" s="27" t="s">
        <v>87</v>
      </c>
      <c r="E17" s="92" t="str">
        <f>VLOOKUP(3,Requisitos!B21:G120,2,FALSE())</f>
        <v xml:space="preserve">O porteiro deve definir o Status do veículo visitante para 'Saiu' e marcar uma avaliação de como foi comportamento do condutor quando o veículo visitante sair.	</v>
      </c>
      <c r="F17" s="20" t="s">
        <v>10</v>
      </c>
      <c r="G17" s="20" t="s">
        <v>28</v>
      </c>
      <c r="H17" s="28">
        <v>2</v>
      </c>
      <c r="I17" s="28">
        <v>0</v>
      </c>
      <c r="J17" s="27" t="s">
        <v>88</v>
      </c>
    </row>
    <row r="18" spans="1:10" ht="75" customHeight="1">
      <c r="A18" s="1"/>
      <c r="B18" s="19">
        <v>8</v>
      </c>
      <c r="C18" s="26">
        <v>44279</v>
      </c>
      <c r="D18" s="27" t="s">
        <v>89</v>
      </c>
      <c r="E18" s="92" t="str">
        <f>VLOOKUP(3,Requisitos!B21:G120,2,FALSE())</f>
        <v xml:space="preserve">O porteiro deve definir o Status do veículo visitante para 'Saiu' e marcar uma avaliação de como foi comportamento do condutor quando o veículo visitante sair.	</v>
      </c>
      <c r="F18" s="20" t="s">
        <v>10</v>
      </c>
      <c r="G18" s="20" t="s">
        <v>28</v>
      </c>
      <c r="H18" s="28">
        <v>1</v>
      </c>
      <c r="I18" s="28">
        <v>0</v>
      </c>
      <c r="J18" s="27"/>
    </row>
    <row r="19" spans="1:10" ht="77.25" customHeight="1">
      <c r="A19" s="1"/>
      <c r="B19" s="19">
        <v>9</v>
      </c>
      <c r="C19" s="26">
        <v>44279</v>
      </c>
      <c r="D19" s="27" t="s">
        <v>90</v>
      </c>
      <c r="E19" s="92" t="str">
        <f>VLOOKUP(4,Requisitos!B21:G120,2,FALSE())</f>
        <v xml:space="preserve">O sistema deve registrar automaticamente o horário de saída e o usuário que liberou a saída quando o porteiro registrar que o veículo saiu do estacionamento.	</v>
      </c>
      <c r="F19" s="20" t="s">
        <v>10</v>
      </c>
      <c r="G19" s="20" t="s">
        <v>28</v>
      </c>
      <c r="H19" s="28">
        <v>1</v>
      </c>
      <c r="I19" s="28">
        <v>0</v>
      </c>
      <c r="J19" s="27"/>
    </row>
    <row r="20" spans="1:10" ht="70.5" customHeight="1">
      <c r="A20" s="1"/>
      <c r="B20" s="19">
        <v>10</v>
      </c>
      <c r="C20" s="26">
        <v>44286</v>
      </c>
      <c r="D20" s="27" t="s">
        <v>91</v>
      </c>
      <c r="E20" s="92" t="str">
        <f>VLOOKUP(12,Requisitos!B21:G120,2,FALSE())</f>
        <v xml:space="preserve">O sistema deve atualizar a lista de cadastros de veículos visitantes automaticamente quando um novo registro for criado.	</v>
      </c>
      <c r="F20" s="20" t="s">
        <v>8</v>
      </c>
      <c r="G20" s="20" t="s">
        <v>28</v>
      </c>
      <c r="H20" s="28">
        <v>4</v>
      </c>
      <c r="I20" s="28">
        <v>0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92</v>
      </c>
      <c r="E21" s="92" t="str">
        <f>VLOOKUP(10,Requisitos!B21:G120,2,FALSE())</f>
        <v xml:space="preserve">O porteiro deve escolher qual das portarias ele se encontra no momento após realizar seu login.	</v>
      </c>
      <c r="F21" s="20" t="s">
        <v>12</v>
      </c>
      <c r="G21" s="20" t="s">
        <v>28</v>
      </c>
      <c r="H21" s="28">
        <v>4</v>
      </c>
      <c r="I21" s="28">
        <v>0</v>
      </c>
      <c r="J21" s="27"/>
    </row>
    <row r="22" spans="1:10" ht="31.5" customHeight="1">
      <c r="A22" s="1"/>
      <c r="B22" s="19">
        <v>12</v>
      </c>
      <c r="C22" s="26">
        <v>44284</v>
      </c>
      <c r="D22" s="27" t="s">
        <v>93</v>
      </c>
      <c r="E22" s="92" t="str">
        <f>VLOOKUP(10,Requisitos!B21:G120,2,FALSE())</f>
        <v xml:space="preserve">O porteiro deve escolher qual das portarias ele se encontra no momento após realizar seu login.	</v>
      </c>
      <c r="F22" s="20" t="s">
        <v>10</v>
      </c>
      <c r="G22" s="20" t="s">
        <v>28</v>
      </c>
      <c r="H22" s="28">
        <v>2</v>
      </c>
      <c r="I22" s="28">
        <v>0</v>
      </c>
      <c r="J22" s="27"/>
    </row>
    <row r="23" spans="1:10" ht="48" customHeight="1">
      <c r="A23" s="1"/>
      <c r="B23" s="19">
        <v>13</v>
      </c>
      <c r="C23" s="26">
        <v>44286</v>
      </c>
      <c r="D23" s="27" t="s">
        <v>94</v>
      </c>
      <c r="E23" s="92" t="str">
        <f>VLOOKUP(10,Requisitos!B21:G120,2,FALSE())</f>
        <v xml:space="preserve">O porteiro deve escolher qual das portarias ele se encontra no momento após realizar seu login.	</v>
      </c>
      <c r="F23" s="20" t="s">
        <v>8</v>
      </c>
      <c r="G23" s="20" t="s">
        <v>28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95</v>
      </c>
      <c r="E24" s="92" t="str">
        <f>VLOOKUP(8,Requisitos!B21:G120,2,FALSE())</f>
        <v xml:space="preserve">O administrador do sistema poderá criar usuários com diferentes permissões.	</v>
      </c>
      <c r="F24" s="20" t="s">
        <v>14</v>
      </c>
      <c r="G24" s="20" t="s">
        <v>28</v>
      </c>
      <c r="H24" s="28">
        <v>4</v>
      </c>
      <c r="I24" s="28">
        <v>0</v>
      </c>
      <c r="J24" s="27"/>
    </row>
    <row r="25" spans="1:10" ht="37.5" customHeight="1">
      <c r="A25" s="1"/>
      <c r="B25" s="19">
        <v>15</v>
      </c>
      <c r="C25" s="26">
        <v>44283</v>
      </c>
      <c r="D25" s="30" t="s">
        <v>96</v>
      </c>
      <c r="E25" s="92" t="str">
        <f>VLOOKUP(8,Requisitos!B21:G120,2,FALSE())</f>
        <v xml:space="preserve">O administrador do sistema poderá criar usuários com diferentes permissões.	</v>
      </c>
      <c r="F25" s="20" t="s">
        <v>16</v>
      </c>
      <c r="G25" s="20" t="s">
        <v>28</v>
      </c>
      <c r="H25" s="28">
        <v>3</v>
      </c>
      <c r="I25" s="28">
        <v>0</v>
      </c>
      <c r="J25" s="27"/>
    </row>
    <row r="26" spans="1:10" ht="37.5" customHeight="1">
      <c r="A26" s="1"/>
      <c r="B26" s="19">
        <v>16</v>
      </c>
      <c r="C26" s="26"/>
      <c r="D26" s="30"/>
      <c r="E26" s="30"/>
      <c r="F26" s="88"/>
      <c r="G26" s="20"/>
      <c r="H26" s="28">
        <v>0</v>
      </c>
      <c r="I26" s="28">
        <v>0</v>
      </c>
      <c r="J26" s="27"/>
    </row>
    <row r="27" spans="1:10" ht="37.5" customHeight="1">
      <c r="A27" s="1"/>
      <c r="B27" s="19">
        <v>17</v>
      </c>
      <c r="C27" s="26"/>
      <c r="D27" s="30"/>
      <c r="E27" s="30"/>
      <c r="F27" s="88"/>
      <c r="G27" s="20"/>
      <c r="H27" s="28">
        <v>0</v>
      </c>
      <c r="I27" s="28">
        <v>0</v>
      </c>
      <c r="J27" s="27"/>
    </row>
    <row r="28" spans="1:10" ht="37.5" customHeight="1">
      <c r="A28" s="1"/>
      <c r="B28" s="19">
        <v>18</v>
      </c>
      <c r="C28" s="26"/>
      <c r="D28" s="30"/>
      <c r="E28" s="30"/>
      <c r="F28" s="88"/>
      <c r="G28" s="20"/>
      <c r="H28" s="28">
        <v>0</v>
      </c>
      <c r="I28" s="28">
        <v>0</v>
      </c>
      <c r="J28" s="27"/>
    </row>
    <row r="29" spans="1:10" ht="37.5" customHeight="1">
      <c r="A29" s="1"/>
      <c r="B29" s="19">
        <v>19</v>
      </c>
      <c r="C29" s="26"/>
      <c r="D29" s="30"/>
      <c r="E29" s="30"/>
      <c r="F29" s="88"/>
      <c r="G29" s="20"/>
      <c r="H29" s="28">
        <v>0</v>
      </c>
      <c r="I29" s="28">
        <v>0</v>
      </c>
      <c r="J29" s="27"/>
    </row>
    <row r="30" spans="1:10" ht="37.5" customHeight="1">
      <c r="A30" s="1"/>
      <c r="B30" s="19">
        <v>20</v>
      </c>
      <c r="C30" s="26"/>
      <c r="D30" s="30"/>
      <c r="E30" s="30"/>
      <c r="F30" s="88"/>
      <c r="G30" s="20"/>
      <c r="H30" s="28">
        <v>0</v>
      </c>
      <c r="I30" s="28">
        <v>0</v>
      </c>
      <c r="J30" s="27"/>
    </row>
    <row r="31" spans="1:10" ht="37.5" customHeight="1">
      <c r="A31" s="1"/>
      <c r="B31" s="19">
        <v>21</v>
      </c>
      <c r="C31" s="26"/>
      <c r="D31" s="30"/>
      <c r="E31" s="30"/>
      <c r="F31" s="88"/>
      <c r="G31" s="20"/>
      <c r="H31" s="28">
        <v>0</v>
      </c>
      <c r="I31" s="28">
        <v>0</v>
      </c>
      <c r="J31" s="27"/>
    </row>
    <row r="32" spans="1:10" ht="37.5" customHeight="1">
      <c r="A32" s="1"/>
      <c r="B32" s="19">
        <v>22</v>
      </c>
      <c r="C32" s="26"/>
      <c r="D32" s="30"/>
      <c r="E32" s="30"/>
      <c r="F32" s="88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30"/>
      <c r="E33" s="30"/>
      <c r="F33" s="88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30"/>
      <c r="E34" s="30"/>
      <c r="F34" s="88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30"/>
      <c r="E35" s="30"/>
      <c r="F35" s="88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30"/>
      <c r="E36" s="30"/>
      <c r="F36" s="88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30"/>
      <c r="E37" s="30"/>
      <c r="F37" s="88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30"/>
      <c r="E38" s="30"/>
      <c r="F38" s="88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30"/>
      <c r="E39" s="30"/>
      <c r="F39" s="88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30"/>
      <c r="E40" s="30"/>
      <c r="F40" s="88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30"/>
      <c r="E41" s="30"/>
      <c r="F41" s="88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30"/>
      <c r="E42" s="30"/>
      <c r="F42" s="88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30"/>
      <c r="E43" s="30"/>
      <c r="F43" s="88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30"/>
      <c r="E44" s="30"/>
      <c r="F44" s="88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30"/>
      <c r="E45" s="30"/>
      <c r="F45" s="88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30"/>
      <c r="E46" s="30"/>
      <c r="F46" s="88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30"/>
      <c r="E47" s="30"/>
      <c r="F47" s="88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30"/>
      <c r="E48" s="30"/>
      <c r="F48" s="88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30"/>
      <c r="E49" s="30"/>
      <c r="F49" s="88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30"/>
      <c r="E50" s="30"/>
      <c r="F50" s="88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30"/>
      <c r="E51" s="30"/>
      <c r="F51" s="88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0"/>
      <c r="E52" s="30"/>
      <c r="F52" s="88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0"/>
      <c r="E53" s="30"/>
      <c r="F53" s="88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0"/>
      <c r="E54" s="30"/>
      <c r="F54" s="88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0"/>
      <c r="E55" s="30"/>
      <c r="F55" s="88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30"/>
      <c r="E56" s="30"/>
      <c r="F56" s="88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30"/>
      <c r="E57" s="30"/>
      <c r="F57" s="88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30"/>
      <c r="E58" s="30"/>
      <c r="F58" s="88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30"/>
      <c r="E59" s="30"/>
      <c r="F59" s="88"/>
      <c r="G59" s="20"/>
      <c r="H59" s="28">
        <v>0</v>
      </c>
      <c r="I59" s="28">
        <v>0</v>
      </c>
      <c r="J59" s="27"/>
    </row>
    <row r="60" spans="1:10" ht="37.5" customHeight="1">
      <c r="A60" s="1"/>
      <c r="B60" s="19">
        <v>50</v>
      </c>
      <c r="C60" s="26"/>
      <c r="D60" s="30"/>
      <c r="E60" s="30"/>
      <c r="F60" s="88"/>
      <c r="G60" s="20"/>
      <c r="H60" s="28">
        <v>0</v>
      </c>
      <c r="I60" s="28">
        <v>0</v>
      </c>
      <c r="J60" s="27"/>
    </row>
    <row r="61" spans="1:10" ht="15.75" customHeight="1">
      <c r="A61" s="1"/>
      <c r="B61" s="1"/>
      <c r="C61" s="1"/>
      <c r="D61" s="1"/>
      <c r="G61" s="31" t="s">
        <v>97</v>
      </c>
      <c r="H61" s="32">
        <f t="shared" ref="H61:I61" si="1">SUM(H11:H60)</f>
        <v>46</v>
      </c>
      <c r="I61" s="32">
        <f t="shared" si="1"/>
        <v>0</v>
      </c>
      <c r="J61" s="24"/>
    </row>
    <row r="62" spans="1:10" ht="15.75" customHeight="1">
      <c r="A62" s="1"/>
      <c r="B62" s="8"/>
      <c r="C62" s="8"/>
      <c r="D62" s="8">
        <f>COUNTIFS(D11:D60, "&lt;&gt;"&amp;"")</f>
        <v>15</v>
      </c>
      <c r="E62" s="21"/>
      <c r="F62" s="89"/>
      <c r="G62" s="8">
        <f>COUNTIFS(G11:G60, "Concluído",D11:D60, "&lt;&gt;"&amp;"")</f>
        <v>0</v>
      </c>
      <c r="H62" s="1"/>
      <c r="I62" s="1"/>
      <c r="J62" s="24"/>
    </row>
    <row r="63" spans="1:10" ht="15.75" customHeight="1">
      <c r="A63" s="1"/>
      <c r="B63" s="80" t="s">
        <v>98</v>
      </c>
      <c r="C63" s="61"/>
      <c r="D63" s="61"/>
      <c r="E63" s="61"/>
      <c r="F63" s="61"/>
      <c r="G63" s="61"/>
      <c r="H63" s="61"/>
      <c r="I63" s="62"/>
    </row>
    <row r="64" spans="1:10" ht="15.75" customHeight="1">
      <c r="A64" s="1"/>
      <c r="B64" s="81" t="s">
        <v>99</v>
      </c>
      <c r="C64" s="61"/>
      <c r="D64" s="61"/>
      <c r="E64" s="61"/>
      <c r="F64" s="61"/>
      <c r="G64" s="62"/>
      <c r="H64" s="25" t="s">
        <v>100</v>
      </c>
      <c r="I64" s="25" t="s">
        <v>22</v>
      </c>
    </row>
    <row r="65" spans="1:10" ht="15.75" customHeight="1">
      <c r="A65" s="1"/>
      <c r="B65" s="79" t="str">
        <f>'Dados do Projeto'!B10</f>
        <v>Guilherme Gabriel Silva Pereira</v>
      </c>
      <c r="C65" s="61"/>
      <c r="D65" s="61"/>
      <c r="E65" s="61"/>
      <c r="F65" s="61"/>
      <c r="G65" s="62"/>
      <c r="H65" s="33">
        <f>SUMIF($F$11:$F$60,'Dados do Projeto'!$B10,H$11:H$60)</f>
        <v>10</v>
      </c>
      <c r="I65" s="33">
        <f>SUMIF($F$11:$F$60,'Dados do Projeto'!$B10,I$11:I$60)</f>
        <v>0</v>
      </c>
    </row>
    <row r="66" spans="1:10" ht="15.75" customHeight="1">
      <c r="A66" s="1"/>
      <c r="B66" s="79" t="str">
        <f>'Dados do Projeto'!B11</f>
        <v>Henrique Penna Forte Monteiro</v>
      </c>
      <c r="C66" s="61"/>
      <c r="D66" s="61"/>
      <c r="E66" s="61"/>
      <c r="F66" s="61"/>
      <c r="G66" s="62"/>
      <c r="H66" s="33">
        <f>SUMIF(F$11:F$60,'Dados do Projeto'!B11,H$11:H$60)</f>
        <v>6</v>
      </c>
      <c r="I66" s="33">
        <f>SUMIF($F$11:$F$60,'Dados do Projeto'!$B11,I$11:I$60)</f>
        <v>0</v>
      </c>
    </row>
    <row r="67" spans="1:10" ht="15.75" customHeight="1">
      <c r="A67" s="1"/>
      <c r="B67" s="79" t="str">
        <f>'Dados do Projeto'!B12</f>
        <v>José Maurício Guimarães França</v>
      </c>
      <c r="C67" s="61"/>
      <c r="D67" s="61"/>
      <c r="E67" s="61"/>
      <c r="F67" s="61"/>
      <c r="G67" s="62"/>
      <c r="H67" s="33">
        <f>SUMIF(F$11:F$60,'Dados do Projeto'!B12,H$11:H$60)</f>
        <v>6</v>
      </c>
      <c r="I67" s="33">
        <f>SUMIF($F$11:$F$60,'Dados do Projeto'!$B12,I$11:I$60)</f>
        <v>0</v>
      </c>
    </row>
    <row r="68" spans="1:10" ht="15.75" customHeight="1">
      <c r="A68" s="1"/>
      <c r="B68" s="79" t="str">
        <f>'Dados do Projeto'!B13</f>
        <v>Lucas Ângelo Oliveira Martins Rocha</v>
      </c>
      <c r="C68" s="61"/>
      <c r="D68" s="61"/>
      <c r="E68" s="61"/>
      <c r="F68" s="61"/>
      <c r="G68" s="62"/>
      <c r="H68" s="33">
        <f>SUMIF(F$11:F$60,'Dados do Projeto'!B13,H$11:H$60)</f>
        <v>14</v>
      </c>
      <c r="I68" s="33">
        <f>SUMIF($F$11:$F$60,'Dados do Projeto'!$B13,I$11:I$60)</f>
        <v>0</v>
      </c>
    </row>
    <row r="69" spans="1:10" ht="15.75" customHeight="1">
      <c r="A69" s="1"/>
      <c r="B69" s="79" t="str">
        <f>'Dados do Projeto'!B14</f>
        <v>Victor Boaventura Goés Campos</v>
      </c>
      <c r="C69" s="61"/>
      <c r="D69" s="61"/>
      <c r="E69" s="61"/>
      <c r="F69" s="61"/>
      <c r="G69" s="62"/>
      <c r="H69" s="33">
        <f>SUMIF(F$11:F$60,'Dados do Projeto'!B14,H$11:H$60)</f>
        <v>10</v>
      </c>
      <c r="I69" s="33">
        <f>SUMIF($F$11:$F$60,'Dados do Projeto'!$B14,I$11:I$60)</f>
        <v>0</v>
      </c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1"/>
      <c r="G90" s="1"/>
      <c r="H90" s="1"/>
      <c r="I90" s="1"/>
      <c r="J90" s="24"/>
    </row>
    <row r="91" spans="1:10" ht="15.75" customHeight="1">
      <c r="A91" s="1"/>
      <c r="B91" s="1"/>
      <c r="C91" s="1"/>
      <c r="D91" s="1"/>
      <c r="G91" s="1"/>
      <c r="H91" s="1"/>
      <c r="I91" s="1"/>
      <c r="J91" s="24"/>
    </row>
    <row r="92" spans="1:10" ht="15.75" customHeight="1">
      <c r="A92" s="1"/>
      <c r="B92" s="1"/>
      <c r="C92" s="1"/>
      <c r="D92" s="1"/>
      <c r="G92" s="1"/>
      <c r="H92" s="1"/>
      <c r="I92" s="1"/>
      <c r="J92" s="24"/>
    </row>
    <row r="93" spans="1:10" ht="15.75" customHeight="1">
      <c r="A93" s="1"/>
      <c r="B93" s="1"/>
      <c r="C93" s="1"/>
      <c r="D93" s="1"/>
      <c r="G93" s="1"/>
      <c r="H93" s="1"/>
      <c r="I93" s="1"/>
      <c r="J93" s="24"/>
    </row>
    <row r="94" spans="1:10" ht="15.75" customHeight="1">
      <c r="A94" s="1"/>
      <c r="B94" s="1"/>
      <c r="C94" s="1"/>
      <c r="D94" s="1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24"/>
    </row>
    <row r="96" spans="1:10" ht="15.75" customHeight="1">
      <c r="A96" s="1"/>
      <c r="B96" s="1"/>
      <c r="C96" s="1"/>
      <c r="D96" s="1"/>
      <c r="G96" s="1"/>
      <c r="H96" s="1"/>
      <c r="I96" s="1"/>
      <c r="J96" s="24"/>
    </row>
    <row r="97" spans="1:10" ht="15.75" customHeight="1">
      <c r="A97" s="1"/>
      <c r="B97" s="1"/>
      <c r="C97" s="1"/>
      <c r="D97" s="1"/>
      <c r="G97" s="1"/>
      <c r="H97" s="1"/>
      <c r="I97" s="1"/>
      <c r="J97" s="24"/>
    </row>
    <row r="98" spans="1:10" ht="15.75" customHeight="1">
      <c r="A98" s="1"/>
      <c r="B98" s="1"/>
      <c r="C98" s="1"/>
      <c r="D98" s="1"/>
      <c r="G98" s="1"/>
      <c r="H98" s="1"/>
      <c r="I98" s="1"/>
      <c r="J98" s="24"/>
    </row>
    <row r="99" spans="1:10" ht="15.75" customHeight="1">
      <c r="A99" s="1"/>
      <c r="B99" s="1"/>
      <c r="C99" s="1"/>
      <c r="D99" s="1"/>
      <c r="G99" s="1"/>
      <c r="H99" s="1"/>
      <c r="I99" s="1"/>
      <c r="J99" s="24"/>
    </row>
    <row r="100" spans="1:10" ht="15.75" customHeight="1">
      <c r="A100" s="1"/>
      <c r="B100" s="1"/>
      <c r="C100" s="1"/>
      <c r="D100" s="1"/>
      <c r="G100" s="1"/>
      <c r="H100" s="1"/>
      <c r="I100" s="1"/>
      <c r="J100" s="24"/>
    </row>
    <row r="101" spans="1:10" ht="15.75" customHeight="1">
      <c r="A101" s="1"/>
      <c r="B101" s="1"/>
      <c r="C101" s="1"/>
      <c r="D101" s="4"/>
      <c r="E101" s="5"/>
      <c r="G101" s="4"/>
      <c r="H101" s="1"/>
      <c r="I101" s="1"/>
      <c r="J101" s="24"/>
    </row>
    <row r="102" spans="1:10" ht="15.75" customHeight="1">
      <c r="A102" s="1"/>
      <c r="B102" s="1"/>
      <c r="C102" s="1"/>
      <c r="D102" s="4"/>
      <c r="E102" s="5"/>
      <c r="G102" s="4"/>
      <c r="H102" s="1"/>
      <c r="I102" s="1"/>
      <c r="J102" s="24"/>
    </row>
    <row r="103" spans="1:10" ht="15.75" customHeight="1">
      <c r="A103" s="1"/>
      <c r="B103" s="1"/>
      <c r="C103" s="1"/>
      <c r="D103" s="4"/>
      <c r="E103" s="5"/>
      <c r="G103" s="4"/>
      <c r="H103" s="1"/>
      <c r="I103" s="1"/>
      <c r="J103" s="24"/>
    </row>
    <row r="104" spans="1:10" ht="15.75" customHeight="1">
      <c r="A104" s="1"/>
      <c r="B104" s="1"/>
      <c r="C104" s="1"/>
      <c r="D104" s="4"/>
      <c r="E104" s="5"/>
      <c r="G104" s="4"/>
      <c r="H104" s="1"/>
      <c r="I104" s="1"/>
      <c r="J104" s="24"/>
    </row>
    <row r="105" spans="1:10" ht="15.75" customHeight="1">
      <c r="A105" s="1"/>
      <c r="B105" s="1"/>
      <c r="C105" s="1"/>
      <c r="D105" s="4"/>
      <c r="E105" s="5"/>
      <c r="G105" s="1"/>
      <c r="H105" s="1"/>
      <c r="I105" s="1"/>
      <c r="J105" s="24"/>
    </row>
    <row r="106" spans="1:10" ht="15.75" customHeight="1">
      <c r="A106" s="1"/>
      <c r="B106" s="1"/>
      <c r="C106" s="1"/>
      <c r="D106" s="1"/>
      <c r="G106" s="1"/>
      <c r="H106" s="1"/>
      <c r="I106" s="1"/>
      <c r="J106" s="6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24" priority="13">
      <formula>NOT(ISERROR(SEARCH(($B$65),(F11))))</formula>
    </cfRule>
  </conditionalFormatting>
  <conditionalFormatting sqref="F11:F60">
    <cfRule type="expression" dxfId="223" priority="14">
      <formula>NOT(ISERROR(SEARCH(($B$66),(F11))))</formula>
    </cfRule>
  </conditionalFormatting>
  <conditionalFormatting sqref="F11:F60">
    <cfRule type="expression" dxfId="222" priority="15">
      <formula>NOT(ISERROR(SEARCH(($B$67),(F11))))</formula>
    </cfRule>
  </conditionalFormatting>
  <conditionalFormatting sqref="F11:F60">
    <cfRule type="expression" dxfId="221" priority="16">
      <formula>NOT(ISERROR(SEARCH(($B$68),(F11))))</formula>
    </cfRule>
  </conditionalFormatting>
  <conditionalFormatting sqref="F11:F60">
    <cfRule type="expression" dxfId="220" priority="17">
      <formula>NOT(ISERROR(SEARCH(($B$69),(F11))))</formula>
    </cfRule>
  </conditionalFormatting>
  <conditionalFormatting sqref="F11:F60">
    <cfRule type="containsBlanks" dxfId="219" priority="18">
      <formula>LEN(TRIM(F11))=0</formula>
    </cfRule>
  </conditionalFormatting>
  <conditionalFormatting sqref="C11:C60">
    <cfRule type="expression" dxfId="218" priority="19">
      <formula>AND(ISNUMBER(C11),TRUNC(C11)&lt;TODAY())</formula>
    </cfRule>
  </conditionalFormatting>
  <conditionalFormatting sqref="E21">
    <cfRule type="expression" dxfId="217" priority="7">
      <formula>NOT(ISERROR(SEARCH(($B$65),(E21))))</formula>
    </cfRule>
  </conditionalFormatting>
  <conditionalFormatting sqref="E21">
    <cfRule type="expression" dxfId="216" priority="8">
      <formula>NOT(ISERROR(SEARCH(($B$66),(E21))))</formula>
    </cfRule>
  </conditionalFormatting>
  <conditionalFormatting sqref="E21">
    <cfRule type="expression" dxfId="215" priority="9">
      <formula>NOT(ISERROR(SEARCH(($B$67),(E21))))</formula>
    </cfRule>
  </conditionalFormatting>
  <conditionalFormatting sqref="E21">
    <cfRule type="expression" dxfId="214" priority="10">
      <formula>NOT(ISERROR(SEARCH(($B$68),(E21))))</formula>
    </cfRule>
  </conditionalFormatting>
  <conditionalFormatting sqref="E21">
    <cfRule type="expression" dxfId="213" priority="11">
      <formula>NOT(ISERROR(SEARCH(($B$69),(E21))))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NOT(ISERROR(SEARCH(($B$65),(D21))))</formula>
    </cfRule>
  </conditionalFormatting>
  <conditionalFormatting sqref="D21">
    <cfRule type="expression" dxfId="210" priority="2">
      <formula>NOT(ISERROR(SEARCH(($B$66),(D21))))</formula>
    </cfRule>
  </conditionalFormatting>
  <conditionalFormatting sqref="D21">
    <cfRule type="expression" dxfId="209" priority="3">
      <formula>NOT(ISERROR(SEARCH(($B$67),(D21))))</formula>
    </cfRule>
  </conditionalFormatting>
  <conditionalFormatting sqref="D21">
    <cfRule type="expression" dxfId="208" priority="4">
      <formula>NOT(ISERROR(SEARCH(($B$68),(D21))))</formula>
    </cfRule>
  </conditionalFormatting>
  <conditionalFormatting sqref="D21">
    <cfRule type="expression" dxfId="207" priority="5">
      <formula>NOT(ISERROR(SEARCH(($B$69),(D21))))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ErrorMessage="1" sqref="C11 C13:C60 C12" xr:uid="{00000000-0002-0000-0200-000000000000}">
      <formula1>$K$1:$K$14</formula1>
    </dataValidation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InputMessage="1" showErrorMessage="1" sqref="F11:F60" xr:uid="{63C4941D-7DD5-4A98-B5EA-061E5EE262E1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f>Requisitos!C12</f>
        <v>44291</v>
      </c>
    </row>
    <row r="2" spans="1:21" ht="21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44292</v>
      </c>
    </row>
    <row r="3" spans="1:21" ht="15.75" customHeight="1">
      <c r="A3" s="1"/>
      <c r="B3" s="56" t="s">
        <v>2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44293</v>
      </c>
    </row>
    <row r="4" spans="1:21" ht="15.75" customHeight="1">
      <c r="A4" s="1"/>
      <c r="B4" s="57" t="s">
        <v>3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44294</v>
      </c>
    </row>
    <row r="5" spans="1:21" ht="15.75" customHeight="1">
      <c r="A5" s="1"/>
      <c r="B5" s="56" t="s">
        <v>4</v>
      </c>
      <c r="C5" s="54"/>
      <c r="D5" s="54"/>
      <c r="E5" s="54"/>
      <c r="F5" s="54"/>
      <c r="G5" s="54"/>
      <c r="H5" s="54"/>
      <c r="I5" s="54"/>
      <c r="J5" s="55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80" t="s">
        <v>101</v>
      </c>
      <c r="C9" s="61"/>
      <c r="D9" s="61"/>
      <c r="E9" s="61"/>
      <c r="F9" s="61"/>
      <c r="G9" s="61"/>
      <c r="H9" s="61"/>
      <c r="I9" s="62"/>
      <c r="J9" s="47" t="s">
        <v>71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72</v>
      </c>
      <c r="D10" s="25" t="s">
        <v>73</v>
      </c>
      <c r="E10" s="25" t="s">
        <v>74</v>
      </c>
      <c r="F10" s="25" t="s">
        <v>75</v>
      </c>
      <c r="G10" s="25" t="s">
        <v>76</v>
      </c>
      <c r="H10" s="25" t="s">
        <v>77</v>
      </c>
      <c r="I10" s="25" t="s">
        <v>78</v>
      </c>
      <c r="J10" s="10" t="s">
        <v>79</v>
      </c>
      <c r="K10" s="23">
        <f t="shared" si="0"/>
        <v>44300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/>
      <c r="D14" s="27"/>
      <c r="E14" s="27"/>
      <c r="F14" s="20"/>
      <c r="G14" s="20"/>
      <c r="H14" s="28">
        <v>0</v>
      </c>
      <c r="I14" s="28">
        <v>0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/>
      <c r="D15" s="27"/>
      <c r="E15" s="27"/>
      <c r="F15" s="20"/>
      <c r="G15" s="20"/>
      <c r="H15" s="28">
        <v>0</v>
      </c>
      <c r="I15" s="28">
        <v>0</v>
      </c>
      <c r="J15" s="27"/>
      <c r="K15" s="23"/>
    </row>
    <row r="16" spans="1:21" ht="37.5" customHeight="1">
      <c r="A16" s="1"/>
      <c r="B16" s="19">
        <v>6</v>
      </c>
      <c r="C16" s="26"/>
      <c r="D16" s="27"/>
      <c r="E16" s="27"/>
      <c r="F16" s="20"/>
      <c r="G16" s="20"/>
      <c r="H16" s="28">
        <v>0</v>
      </c>
      <c r="I16" s="28">
        <v>0</v>
      </c>
      <c r="J16" s="2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2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2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2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2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2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2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2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2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2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2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2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27"/>
      <c r="K28" s="23"/>
    </row>
    <row r="29" spans="1:11" ht="37.5" customHeight="1">
      <c r="A29" s="1"/>
      <c r="B29" s="19">
        <v>19</v>
      </c>
      <c r="C29" s="26"/>
      <c r="D29" s="30"/>
      <c r="E29" s="30"/>
      <c r="F29" s="20"/>
      <c r="G29" s="20"/>
      <c r="H29" s="28">
        <v>0</v>
      </c>
      <c r="I29" s="28">
        <v>0</v>
      </c>
      <c r="J29" s="27"/>
    </row>
    <row r="30" spans="1:11" ht="37.5" customHeight="1">
      <c r="A30" s="1"/>
      <c r="B30" s="19">
        <v>20</v>
      </c>
      <c r="C30" s="26"/>
      <c r="D30" s="30"/>
      <c r="E30" s="30"/>
      <c r="F30" s="20"/>
      <c r="G30" s="20"/>
      <c r="H30" s="28">
        <v>0</v>
      </c>
      <c r="I30" s="28">
        <v>0</v>
      </c>
      <c r="J30" s="27"/>
    </row>
    <row r="31" spans="1:11" ht="37.5" customHeight="1">
      <c r="A31" s="1"/>
      <c r="B31" s="19">
        <v>21</v>
      </c>
      <c r="C31" s="26"/>
      <c r="D31" s="30"/>
      <c r="E31" s="30"/>
      <c r="F31" s="20"/>
      <c r="G31" s="20"/>
      <c r="H31" s="28">
        <v>0</v>
      </c>
      <c r="I31" s="28">
        <v>0</v>
      </c>
      <c r="J31" s="27"/>
    </row>
    <row r="32" spans="1:11" ht="37.5" customHeight="1">
      <c r="A32" s="1"/>
      <c r="B32" s="19">
        <v>22</v>
      </c>
      <c r="C32" s="26"/>
      <c r="D32" s="30"/>
      <c r="E32" s="30"/>
      <c r="F32" s="20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>
        <v>0</v>
      </c>
      <c r="I59" s="28">
        <v>0</v>
      </c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>
        <v>0</v>
      </c>
      <c r="I60" s="28">
        <v>0</v>
      </c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>
        <v>0</v>
      </c>
      <c r="I61" s="28">
        <v>0</v>
      </c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>
        <v>0</v>
      </c>
      <c r="I62" s="28">
        <v>0</v>
      </c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>
        <v>0</v>
      </c>
      <c r="I63" s="28">
        <v>0</v>
      </c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>
        <v>0</v>
      </c>
      <c r="I64" s="28">
        <v>0</v>
      </c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>
        <v>0</v>
      </c>
      <c r="I65" s="28">
        <v>0</v>
      </c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>
        <v>0</v>
      </c>
      <c r="I66" s="28">
        <v>0</v>
      </c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>
        <v>0</v>
      </c>
      <c r="I67" s="28">
        <v>0</v>
      </c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>
        <v>0</v>
      </c>
      <c r="I68" s="28">
        <v>0</v>
      </c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>
        <v>0</v>
      </c>
      <c r="I69" s="28">
        <v>0</v>
      </c>
      <c r="J69" s="27"/>
    </row>
    <row r="70" spans="1:10" ht="15.75" customHeight="1">
      <c r="A70" s="1"/>
      <c r="B70" s="1"/>
      <c r="D70" s="1"/>
      <c r="E70" s="1"/>
      <c r="F70" s="1"/>
      <c r="G70" s="31" t="s">
        <v>97</v>
      </c>
      <c r="H70" s="32">
        <f t="shared" ref="H70:I70" si="1">SUM(H11:H60)</f>
        <v>0</v>
      </c>
      <c r="I70" s="32">
        <f t="shared" si="1"/>
        <v>0</v>
      </c>
      <c r="J70" s="24"/>
    </row>
    <row r="71" spans="1:10" ht="15.75" customHeight="1">
      <c r="A71" s="1"/>
      <c r="B71" s="8"/>
      <c r="C71" s="8"/>
      <c r="D71" s="8">
        <f>COUNTIFS(D11:D60, "&lt;&gt;"&amp;"")</f>
        <v>0</v>
      </c>
      <c r="E71" s="8"/>
      <c r="F71" s="8"/>
      <c r="G71" s="8">
        <f>COUNTIFS(G11:G60, "Concluído",D11:D60, "&lt;&gt;"&amp;"")</f>
        <v>0</v>
      </c>
      <c r="H71" s="1"/>
      <c r="I71" s="1"/>
      <c r="J71" s="24"/>
    </row>
    <row r="72" spans="1:10" ht="15.75" customHeight="1">
      <c r="A72" s="1"/>
      <c r="B72" s="80" t="s">
        <v>98</v>
      </c>
      <c r="C72" s="61"/>
      <c r="D72" s="61"/>
      <c r="E72" s="61"/>
      <c r="F72" s="61"/>
      <c r="G72" s="61"/>
      <c r="H72" s="61"/>
      <c r="I72" s="62"/>
    </row>
    <row r="73" spans="1:10" ht="15.75" customHeight="1">
      <c r="A73" s="1"/>
      <c r="B73" s="81" t="s">
        <v>99</v>
      </c>
      <c r="C73" s="61"/>
      <c r="D73" s="61"/>
      <c r="E73" s="61"/>
      <c r="F73" s="61"/>
      <c r="G73" s="62"/>
      <c r="H73" s="25" t="s">
        <v>100</v>
      </c>
      <c r="I73" s="25" t="s">
        <v>22</v>
      </c>
    </row>
    <row r="74" spans="1:10" ht="15.75" customHeight="1">
      <c r="A74" s="1"/>
      <c r="B74" s="79" t="str">
        <f>'Dados do Projeto'!B10</f>
        <v>Guilherme Gabriel Silva Pereira</v>
      </c>
      <c r="C74" s="61"/>
      <c r="D74" s="61"/>
      <c r="E74" s="61"/>
      <c r="F74" s="61"/>
      <c r="G74" s="62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1:10" ht="15.75" customHeight="1">
      <c r="A75" s="1"/>
      <c r="B75" s="79" t="str">
        <f>'Dados do Projeto'!B11</f>
        <v>Henrique Penna Forte Monteiro</v>
      </c>
      <c r="C75" s="61"/>
      <c r="D75" s="61"/>
      <c r="E75" s="61"/>
      <c r="F75" s="61"/>
      <c r="G75" s="62"/>
      <c r="H75" s="33">
        <f>SUMIF(F$11:F$60,'Dados do Projeto'!B11,H$11:H$60)</f>
        <v>0</v>
      </c>
      <c r="I75" s="33">
        <f>SUMIF($F$11:$F$60,'Dados do Projeto'!$B11,I$11:I$60)</f>
        <v>0</v>
      </c>
    </row>
    <row r="76" spans="1:10" ht="15.75" customHeight="1">
      <c r="A76" s="1"/>
      <c r="B76" s="79" t="str">
        <f>'Dados do Projeto'!B12</f>
        <v>José Maurício Guimarães França</v>
      </c>
      <c r="C76" s="61"/>
      <c r="D76" s="61"/>
      <c r="E76" s="61"/>
      <c r="F76" s="61"/>
      <c r="G76" s="62"/>
      <c r="H76" s="33">
        <f>SUMIF(F$11:F$60,'Dados do Projeto'!B12,H$11:H$60)</f>
        <v>0</v>
      </c>
      <c r="I76" s="33">
        <f>SUMIF($F$11:$F$60,'Dados do Projeto'!$B12,I$11:I$60)</f>
        <v>0</v>
      </c>
    </row>
    <row r="77" spans="1:10" ht="15.75" customHeight="1">
      <c r="A77" s="1"/>
      <c r="B77" s="79" t="str">
        <f>'Dados do Projeto'!B13</f>
        <v>Lucas Ângelo Oliveira Martins Rocha</v>
      </c>
      <c r="C77" s="61"/>
      <c r="D77" s="61"/>
      <c r="E77" s="61"/>
      <c r="F77" s="61"/>
      <c r="G77" s="62"/>
      <c r="H77" s="33">
        <f>SUMIF(F$11:F$60,'Dados do Projeto'!B13,H$11:H$60)</f>
        <v>0</v>
      </c>
      <c r="I77" s="33">
        <f>SUMIF($F$11:$F$60,'Dados do Projeto'!$B13,I$11:I$60)</f>
        <v>0</v>
      </c>
    </row>
    <row r="78" spans="1:10" ht="15.75" customHeight="1">
      <c r="A78" s="1"/>
      <c r="B78" s="79" t="str">
        <f>'Dados do Projeto'!B14</f>
        <v>Victor Boaventura Goés Campos</v>
      </c>
      <c r="C78" s="61"/>
      <c r="D78" s="61"/>
      <c r="E78" s="61"/>
      <c r="F78" s="61"/>
      <c r="G78" s="62"/>
      <c r="H78" s="33">
        <f>SUMIF(F$11:F$60,'Dados do Projeto'!B14,H$11:H$60)</f>
        <v>0</v>
      </c>
      <c r="I78" s="33">
        <f>SUMIF($F$11:$F$60,'Dados do Projeto'!$B14,I$11:I$60)</f>
        <v>0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1">
    <dataValidation type="list" allowBlank="1" showErrorMessage="1" sqref="C11:C69" xr:uid="{00000000-0002-0000-0300-000000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0.7109375" customWidth="1"/>
    <col min="2" max="2" width="5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f>Requisitos!C13</f>
        <v>44305</v>
      </c>
    </row>
    <row r="2" spans="1:21" ht="19.5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44306</v>
      </c>
    </row>
    <row r="3" spans="1:21" ht="15.75" customHeight="1">
      <c r="A3" s="1"/>
      <c r="B3" s="56" t="s">
        <v>2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44307</v>
      </c>
    </row>
    <row r="4" spans="1:21" ht="15.75" customHeight="1">
      <c r="A4" s="1"/>
      <c r="B4" s="57" t="s">
        <v>3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44308</v>
      </c>
    </row>
    <row r="5" spans="1:21" ht="15.75" customHeight="1">
      <c r="A5" s="1"/>
      <c r="B5" s="82" t="s">
        <v>4</v>
      </c>
      <c r="C5" s="51"/>
      <c r="D5" s="51"/>
      <c r="E5" s="51"/>
      <c r="F5" s="51"/>
      <c r="G5" s="51"/>
      <c r="H5" s="51"/>
      <c r="I5" s="51"/>
      <c r="J5" s="52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80" t="s">
        <v>102</v>
      </c>
      <c r="C9" s="61"/>
      <c r="D9" s="61"/>
      <c r="E9" s="61"/>
      <c r="F9" s="61"/>
      <c r="G9" s="61"/>
      <c r="H9" s="61"/>
      <c r="I9" s="62"/>
      <c r="J9" s="48" t="s">
        <v>71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72</v>
      </c>
      <c r="D10" s="25" t="s">
        <v>73</v>
      </c>
      <c r="E10" s="25" t="s">
        <v>74</v>
      </c>
      <c r="F10" s="25" t="s">
        <v>75</v>
      </c>
      <c r="G10" s="25" t="s">
        <v>76</v>
      </c>
      <c r="H10" s="25" t="s">
        <v>77</v>
      </c>
      <c r="I10" s="25" t="s">
        <v>78</v>
      </c>
      <c r="J10" s="34" t="s">
        <v>79</v>
      </c>
      <c r="K10" s="23">
        <f t="shared" si="0"/>
        <v>44314</v>
      </c>
    </row>
    <row r="11" spans="1:21" ht="48.75" customHeight="1">
      <c r="A11" s="5"/>
      <c r="B11" s="19">
        <v>1</v>
      </c>
      <c r="C11" s="26"/>
      <c r="D11" s="27"/>
      <c r="E11" s="27"/>
      <c r="F11" s="35"/>
      <c r="G11" s="20"/>
      <c r="H11" s="28">
        <v>0</v>
      </c>
      <c r="I11" s="28">
        <v>0</v>
      </c>
      <c r="J11" s="36"/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35"/>
      <c r="G12" s="20"/>
      <c r="H12" s="28">
        <v>0</v>
      </c>
      <c r="I12" s="28">
        <v>0</v>
      </c>
      <c r="J12" s="29"/>
      <c r="K12" s="23">
        <f t="shared" si="0"/>
        <v>44316</v>
      </c>
    </row>
    <row r="13" spans="1:21" ht="52.5" customHeight="1">
      <c r="A13" s="1"/>
      <c r="B13" s="19">
        <v>3</v>
      </c>
      <c r="C13" s="26"/>
      <c r="D13" s="27"/>
      <c r="E13" s="27"/>
      <c r="F13" s="35"/>
      <c r="G13" s="20"/>
      <c r="H13" s="28">
        <v>0</v>
      </c>
      <c r="I13" s="28">
        <v>0</v>
      </c>
      <c r="J13" s="36"/>
      <c r="K13" s="23">
        <f t="shared" si="0"/>
        <v>44317</v>
      </c>
    </row>
    <row r="14" spans="1:21" ht="51" customHeight="1">
      <c r="A14" s="1"/>
      <c r="B14" s="19">
        <v>4</v>
      </c>
      <c r="C14" s="26"/>
      <c r="D14" s="27"/>
      <c r="E14" s="27"/>
      <c r="F14" s="35"/>
      <c r="G14" s="20"/>
      <c r="H14" s="28">
        <v>0</v>
      </c>
      <c r="I14" s="28">
        <v>0</v>
      </c>
      <c r="J14" s="36"/>
      <c r="K14" s="23">
        <f t="shared" si="0"/>
        <v>44318</v>
      </c>
    </row>
    <row r="15" spans="1:21" ht="37.5" customHeight="1">
      <c r="A15" s="1"/>
      <c r="B15" s="19">
        <v>5</v>
      </c>
      <c r="C15" s="26"/>
      <c r="D15" s="27"/>
      <c r="E15" s="27"/>
      <c r="F15" s="35"/>
      <c r="G15" s="20"/>
      <c r="H15" s="28">
        <v>0</v>
      </c>
      <c r="I15" s="28">
        <v>0</v>
      </c>
      <c r="J15" s="36"/>
    </row>
    <row r="16" spans="1:21" ht="37.5" customHeight="1">
      <c r="A16" s="1"/>
      <c r="B16" s="19">
        <v>6</v>
      </c>
      <c r="C16" s="26"/>
      <c r="D16" s="27"/>
      <c r="E16" s="27"/>
      <c r="F16" s="20"/>
      <c r="G16" s="20"/>
      <c r="H16" s="28">
        <v>0</v>
      </c>
      <c r="I16" s="28">
        <v>0</v>
      </c>
      <c r="J16" s="36"/>
    </row>
    <row r="17" spans="1:10" ht="37.5" customHeight="1">
      <c r="A17" s="1"/>
      <c r="B17" s="19">
        <v>7</v>
      </c>
      <c r="C17" s="26"/>
      <c r="D17" s="27"/>
      <c r="E17" s="27"/>
      <c r="F17" s="20"/>
      <c r="G17" s="20"/>
      <c r="H17" s="28">
        <v>0</v>
      </c>
      <c r="I17" s="28">
        <v>0</v>
      </c>
      <c r="J17" s="36"/>
    </row>
    <row r="18" spans="1:10" ht="37.5" customHeight="1">
      <c r="A18" s="1"/>
      <c r="B18" s="19">
        <v>8</v>
      </c>
      <c r="C18" s="26"/>
      <c r="D18" s="27"/>
      <c r="E18" s="27"/>
      <c r="F18" s="20"/>
      <c r="G18" s="20"/>
      <c r="H18" s="28">
        <v>0</v>
      </c>
      <c r="I18" s="28">
        <v>0</v>
      </c>
      <c r="J18" s="36"/>
    </row>
    <row r="19" spans="1:10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27"/>
    </row>
    <row r="20" spans="1:10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27"/>
    </row>
    <row r="21" spans="1:10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27"/>
    </row>
    <row r="22" spans="1:10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27"/>
    </row>
    <row r="23" spans="1:10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27"/>
    </row>
    <row r="24" spans="1:10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27"/>
    </row>
    <row r="25" spans="1:10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27"/>
    </row>
    <row r="26" spans="1:10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27"/>
    </row>
    <row r="27" spans="1:10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27"/>
    </row>
    <row r="28" spans="1:10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27"/>
    </row>
    <row r="29" spans="1:10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27"/>
    </row>
    <row r="30" spans="1:10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27"/>
    </row>
    <row r="31" spans="1:10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27"/>
    </row>
    <row r="32" spans="1:10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3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3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3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3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3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3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3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3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37"/>
    </row>
    <row r="43" spans="1:10" ht="37.5" customHeight="1">
      <c r="A43" s="1"/>
      <c r="B43" s="19">
        <v>33</v>
      </c>
      <c r="C43" s="26"/>
      <c r="D43" s="49"/>
      <c r="E43" s="49"/>
      <c r="F43" s="20"/>
      <c r="G43" s="20"/>
      <c r="H43" s="28">
        <v>0</v>
      </c>
      <c r="I43" s="28">
        <v>0</v>
      </c>
      <c r="J43" s="3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3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3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3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3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3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3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3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37"/>
    </row>
    <row r="52" spans="1:10" ht="37.5" customHeight="1">
      <c r="A52" s="1"/>
      <c r="B52" s="19">
        <v>42</v>
      </c>
      <c r="C52" s="26"/>
      <c r="D52" s="38"/>
      <c r="E52" s="38"/>
      <c r="F52" s="20"/>
      <c r="G52" s="20"/>
      <c r="H52" s="28">
        <v>0</v>
      </c>
      <c r="I52" s="28">
        <v>0</v>
      </c>
      <c r="J52" s="3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>
        <v>0</v>
      </c>
      <c r="I53" s="28">
        <v>0</v>
      </c>
      <c r="J53" s="3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>
        <v>0</v>
      </c>
      <c r="I54" s="28">
        <v>0</v>
      </c>
      <c r="J54" s="36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>
        <v>0</v>
      </c>
      <c r="I55" s="28">
        <v>0</v>
      </c>
      <c r="J55" s="36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>
        <v>0</v>
      </c>
      <c r="I56" s="28">
        <v>0</v>
      </c>
      <c r="J56" s="36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>
        <v>0</v>
      </c>
      <c r="I57" s="28">
        <v>0</v>
      </c>
      <c r="J57" s="36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>
        <v>0</v>
      </c>
      <c r="I58" s="28">
        <v>0</v>
      </c>
      <c r="J58" s="36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97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80" t="s">
        <v>98</v>
      </c>
      <c r="C63" s="61"/>
      <c r="D63" s="61"/>
      <c r="E63" s="61"/>
      <c r="F63" s="61"/>
      <c r="G63" s="61"/>
      <c r="H63" s="61"/>
      <c r="I63" s="62"/>
    </row>
    <row r="64" spans="1:10" ht="15.75" customHeight="1">
      <c r="A64" s="1"/>
      <c r="B64" s="81" t="s">
        <v>99</v>
      </c>
      <c r="C64" s="61"/>
      <c r="D64" s="61"/>
      <c r="E64" s="61"/>
      <c r="F64" s="61"/>
      <c r="G64" s="62"/>
      <c r="H64" s="25" t="s">
        <v>100</v>
      </c>
      <c r="I64" s="25" t="s">
        <v>22</v>
      </c>
    </row>
    <row r="65" spans="1:10" ht="15.75" customHeight="1">
      <c r="A65" s="1"/>
      <c r="B65" s="79" t="str">
        <f>'Dados do Projeto'!B10</f>
        <v>Guilherme Gabriel Silva Pereira</v>
      </c>
      <c r="C65" s="61"/>
      <c r="D65" s="61"/>
      <c r="E65" s="61"/>
      <c r="F65" s="61"/>
      <c r="G65" s="6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79" t="str">
        <f>'Dados do Projeto'!B11</f>
        <v>Henrique Penna Forte Monteiro</v>
      </c>
      <c r="C66" s="61"/>
      <c r="D66" s="61"/>
      <c r="E66" s="61"/>
      <c r="F66" s="61"/>
      <c r="G66" s="62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79" t="str">
        <f>'Dados do Projeto'!B12</f>
        <v>José Maurício Guimarães França</v>
      </c>
      <c r="C67" s="61"/>
      <c r="D67" s="61"/>
      <c r="E67" s="61"/>
      <c r="F67" s="61"/>
      <c r="G67" s="6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79" t="str">
        <f>'Dados do Projeto'!B13</f>
        <v>Lucas Ângelo Oliveira Martins Rocha</v>
      </c>
      <c r="C68" s="61"/>
      <c r="D68" s="61"/>
      <c r="E68" s="61"/>
      <c r="F68" s="61"/>
      <c r="G68" s="62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79" t="str">
        <f>'Dados do Projeto'!B14</f>
        <v>Victor Boaventura Goés Campos</v>
      </c>
      <c r="C69" s="61"/>
      <c r="D69" s="61"/>
      <c r="E69" s="61"/>
      <c r="F69" s="61"/>
      <c r="G69" s="62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2" activePane="bottomLeft" state="frozen"/>
      <selection pane="bottomLeft" activeCell="C12" sqref="C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f>Requisitos!C14</f>
        <v>44319</v>
      </c>
    </row>
    <row r="2" spans="1:21" ht="18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44320</v>
      </c>
    </row>
    <row r="3" spans="1:21" ht="15.75" customHeight="1">
      <c r="A3" s="1"/>
      <c r="B3" s="56" t="s">
        <v>2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44321</v>
      </c>
    </row>
    <row r="4" spans="1:21" ht="15.75" customHeight="1">
      <c r="A4" s="1"/>
      <c r="B4" s="57" t="s">
        <v>3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44322</v>
      </c>
    </row>
    <row r="5" spans="1:21" ht="15.75" customHeight="1">
      <c r="A5" s="1"/>
      <c r="B5" s="82" t="s">
        <v>4</v>
      </c>
      <c r="C5" s="51"/>
      <c r="D5" s="51"/>
      <c r="E5" s="51"/>
      <c r="F5" s="51"/>
      <c r="G5" s="51"/>
      <c r="H5" s="51"/>
      <c r="I5" s="51"/>
      <c r="J5" s="52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80" t="s">
        <v>103</v>
      </c>
      <c r="C9" s="61"/>
      <c r="D9" s="61"/>
      <c r="E9" s="61"/>
      <c r="F9" s="61"/>
      <c r="G9" s="61"/>
      <c r="H9" s="61"/>
      <c r="I9" s="62"/>
      <c r="J9" s="48" t="s">
        <v>71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72</v>
      </c>
      <c r="D10" s="25" t="s">
        <v>73</v>
      </c>
      <c r="E10" s="25" t="s">
        <v>74</v>
      </c>
      <c r="F10" s="25" t="s">
        <v>75</v>
      </c>
      <c r="G10" s="25" t="s">
        <v>76</v>
      </c>
      <c r="H10" s="25" t="s">
        <v>77</v>
      </c>
      <c r="I10" s="25" t="s">
        <v>78</v>
      </c>
      <c r="J10" s="34" t="s">
        <v>79</v>
      </c>
      <c r="K10" s="23">
        <f t="shared" si="0"/>
        <v>44328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44329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44330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44331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44332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97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80" t="s">
        <v>98</v>
      </c>
      <c r="C63" s="61"/>
      <c r="D63" s="61"/>
      <c r="E63" s="61"/>
      <c r="F63" s="61"/>
      <c r="G63" s="61"/>
      <c r="H63" s="61"/>
      <c r="I63" s="62"/>
    </row>
    <row r="64" spans="1:10" ht="15.75" customHeight="1">
      <c r="A64" s="1"/>
      <c r="B64" s="81" t="s">
        <v>99</v>
      </c>
      <c r="C64" s="61"/>
      <c r="D64" s="61"/>
      <c r="E64" s="61"/>
      <c r="F64" s="61"/>
      <c r="G64" s="62"/>
      <c r="H64" s="25" t="s">
        <v>100</v>
      </c>
      <c r="I64" s="25" t="s">
        <v>22</v>
      </c>
    </row>
    <row r="65" spans="1:10" ht="15.75" customHeight="1">
      <c r="A65" s="1"/>
      <c r="B65" s="79" t="str">
        <f>'Dados do Projeto'!B10</f>
        <v>Guilherme Gabriel Silva Pereira</v>
      </c>
      <c r="C65" s="61"/>
      <c r="D65" s="61"/>
      <c r="E65" s="61"/>
      <c r="F65" s="61"/>
      <c r="G65" s="6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79" t="str">
        <f>'Dados do Projeto'!B11</f>
        <v>Henrique Penna Forte Monteiro</v>
      </c>
      <c r="C66" s="61"/>
      <c r="D66" s="61"/>
      <c r="E66" s="61"/>
      <c r="F66" s="61"/>
      <c r="G66" s="62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79" t="str">
        <f>'Dados do Projeto'!B12</f>
        <v>José Maurício Guimarães França</v>
      </c>
      <c r="C67" s="61"/>
      <c r="D67" s="61"/>
      <c r="E67" s="61"/>
      <c r="F67" s="61"/>
      <c r="G67" s="6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79" t="str">
        <f>'Dados do Projeto'!B13</f>
        <v>Lucas Ângelo Oliveira Martins Rocha</v>
      </c>
      <c r="C68" s="61"/>
      <c r="D68" s="61"/>
      <c r="E68" s="61"/>
      <c r="F68" s="61"/>
      <c r="G68" s="62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79" t="str">
        <f>'Dados do Projeto'!B14</f>
        <v>Victor Boaventura Goés Campos</v>
      </c>
      <c r="C69" s="61"/>
      <c r="D69" s="61"/>
      <c r="E69" s="61"/>
      <c r="F69" s="61"/>
      <c r="G69" s="62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f>Requisitos!C15</f>
        <v>44333</v>
      </c>
    </row>
    <row r="2" spans="1:21" ht="18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44334</v>
      </c>
    </row>
    <row r="3" spans="1:21" ht="15.75" customHeight="1">
      <c r="A3" s="1"/>
      <c r="B3" s="56" t="s">
        <v>2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44335</v>
      </c>
    </row>
    <row r="4" spans="1:21" ht="15.75" customHeight="1">
      <c r="A4" s="1"/>
      <c r="B4" s="57" t="s">
        <v>3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44336</v>
      </c>
    </row>
    <row r="5" spans="1:21" ht="15.75" customHeight="1">
      <c r="A5" s="1"/>
      <c r="B5" s="82" t="s">
        <v>4</v>
      </c>
      <c r="C5" s="51"/>
      <c r="D5" s="51"/>
      <c r="E5" s="51"/>
      <c r="F5" s="51"/>
      <c r="G5" s="51"/>
      <c r="H5" s="51"/>
      <c r="I5" s="51"/>
      <c r="J5" s="52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80" t="s">
        <v>104</v>
      </c>
      <c r="C9" s="61"/>
      <c r="D9" s="61"/>
      <c r="E9" s="61"/>
      <c r="F9" s="61"/>
      <c r="G9" s="61"/>
      <c r="H9" s="61"/>
      <c r="I9" s="62"/>
      <c r="J9" s="48" t="s">
        <v>71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72</v>
      </c>
      <c r="D10" s="25" t="s">
        <v>73</v>
      </c>
      <c r="E10" s="25" t="s">
        <v>74</v>
      </c>
      <c r="F10" s="25" t="s">
        <v>75</v>
      </c>
      <c r="G10" s="25" t="s">
        <v>76</v>
      </c>
      <c r="H10" s="25" t="s">
        <v>77</v>
      </c>
      <c r="I10" s="25" t="s">
        <v>78</v>
      </c>
      <c r="J10" s="34" t="s">
        <v>79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97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80" t="s">
        <v>98</v>
      </c>
      <c r="C63" s="61"/>
      <c r="D63" s="61"/>
      <c r="E63" s="61"/>
      <c r="F63" s="61"/>
      <c r="G63" s="61"/>
      <c r="H63" s="61"/>
      <c r="I63" s="62"/>
    </row>
    <row r="64" spans="1:10" ht="15.75" customHeight="1">
      <c r="A64" s="1"/>
      <c r="B64" s="81" t="s">
        <v>99</v>
      </c>
      <c r="C64" s="61"/>
      <c r="D64" s="61"/>
      <c r="E64" s="61"/>
      <c r="F64" s="61"/>
      <c r="G64" s="62"/>
      <c r="H64" s="25" t="s">
        <v>100</v>
      </c>
      <c r="I64" s="25" t="s">
        <v>22</v>
      </c>
    </row>
    <row r="65" spans="1:10" ht="15.75" customHeight="1">
      <c r="A65" s="1"/>
      <c r="B65" s="79" t="str">
        <f>'Dados do Projeto'!B10</f>
        <v>Guilherme Gabriel Silva Pereira</v>
      </c>
      <c r="C65" s="61"/>
      <c r="D65" s="61"/>
      <c r="E65" s="61"/>
      <c r="F65" s="61"/>
      <c r="G65" s="6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79" t="str">
        <f>'Dados do Projeto'!B11</f>
        <v>Henrique Penna Forte Monteiro</v>
      </c>
      <c r="C66" s="61"/>
      <c r="D66" s="61"/>
      <c r="E66" s="61"/>
      <c r="F66" s="61"/>
      <c r="G66" s="62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79" t="str">
        <f>'Dados do Projeto'!B12</f>
        <v>José Maurício Guimarães França</v>
      </c>
      <c r="C67" s="61"/>
      <c r="D67" s="61"/>
      <c r="E67" s="61"/>
      <c r="F67" s="61"/>
      <c r="G67" s="6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79" t="str">
        <f>'Dados do Projeto'!B13</f>
        <v>Lucas Ângelo Oliveira Martins Rocha</v>
      </c>
      <c r="C68" s="61"/>
      <c r="D68" s="61"/>
      <c r="E68" s="61"/>
      <c r="F68" s="61"/>
      <c r="G68" s="62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79" t="str">
        <f>'Dados do Projeto'!B14</f>
        <v>Victor Boaventura Goés Campos</v>
      </c>
      <c r="C69" s="61"/>
      <c r="D69" s="61"/>
      <c r="E69" s="61"/>
      <c r="F69" s="61"/>
      <c r="G69" s="62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50" t="s">
        <v>0</v>
      </c>
      <c r="C1" s="51"/>
      <c r="D1" s="51"/>
      <c r="E1" s="51"/>
      <c r="F1" s="51"/>
      <c r="G1" s="51"/>
      <c r="H1" s="51"/>
      <c r="I1" s="51"/>
      <c r="J1" s="52"/>
      <c r="K1" s="23">
        <v>44347</v>
      </c>
    </row>
    <row r="2" spans="1:21" ht="18" customHeight="1">
      <c r="A2" s="1"/>
      <c r="B2" s="53" t="s">
        <v>1</v>
      </c>
      <c r="C2" s="54"/>
      <c r="D2" s="54"/>
      <c r="E2" s="54"/>
      <c r="F2" s="54"/>
      <c r="G2" s="54"/>
      <c r="H2" s="54"/>
      <c r="I2" s="54"/>
      <c r="J2" s="55"/>
      <c r="K2" s="23">
        <f t="shared" ref="K2:K14" si="0">K1+1</f>
        <v>44348</v>
      </c>
    </row>
    <row r="3" spans="1:21" ht="15.75" customHeight="1">
      <c r="A3" s="1"/>
      <c r="B3" s="56" t="s">
        <v>2</v>
      </c>
      <c r="C3" s="54"/>
      <c r="D3" s="54"/>
      <c r="E3" s="54"/>
      <c r="F3" s="54"/>
      <c r="G3" s="54"/>
      <c r="H3" s="54"/>
      <c r="I3" s="54"/>
      <c r="J3" s="55"/>
      <c r="K3" s="23">
        <f t="shared" si="0"/>
        <v>44349</v>
      </c>
    </row>
    <row r="4" spans="1:21" ht="15.75" customHeight="1">
      <c r="A4" s="1"/>
      <c r="B4" s="57" t="s">
        <v>3</v>
      </c>
      <c r="C4" s="58"/>
      <c r="D4" s="58"/>
      <c r="E4" s="58"/>
      <c r="F4" s="58"/>
      <c r="G4" s="58"/>
      <c r="H4" s="58"/>
      <c r="I4" s="58"/>
      <c r="J4" s="59"/>
      <c r="K4" s="23">
        <f t="shared" si="0"/>
        <v>44350</v>
      </c>
    </row>
    <row r="5" spans="1:21" ht="15.75" customHeight="1">
      <c r="A5" s="1"/>
      <c r="B5" s="82" t="s">
        <v>4</v>
      </c>
      <c r="C5" s="51"/>
      <c r="D5" s="51"/>
      <c r="E5" s="51"/>
      <c r="F5" s="51"/>
      <c r="G5" s="51"/>
      <c r="H5" s="51"/>
      <c r="I5" s="51"/>
      <c r="J5" s="52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60" t="str">
        <f>'Dados do Projeto'!B7</f>
        <v>ParkIO</v>
      </c>
      <c r="C7" s="61"/>
      <c r="D7" s="61"/>
      <c r="E7" s="61"/>
      <c r="F7" s="61"/>
      <c r="G7" s="61"/>
      <c r="H7" s="61"/>
      <c r="I7" s="61"/>
      <c r="J7" s="62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80" t="s">
        <v>105</v>
      </c>
      <c r="C9" s="61"/>
      <c r="D9" s="61"/>
      <c r="E9" s="61"/>
      <c r="F9" s="61"/>
      <c r="G9" s="61"/>
      <c r="H9" s="61"/>
      <c r="I9" s="62"/>
      <c r="J9" s="48" t="s">
        <v>71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72</v>
      </c>
      <c r="D10" s="25" t="s">
        <v>73</v>
      </c>
      <c r="E10" s="25" t="s">
        <v>74</v>
      </c>
      <c r="F10" s="25" t="s">
        <v>75</v>
      </c>
      <c r="G10" s="25" t="s">
        <v>76</v>
      </c>
      <c r="H10" s="25" t="s">
        <v>77</v>
      </c>
      <c r="I10" s="25" t="s">
        <v>78</v>
      </c>
      <c r="J10" s="34" t="s">
        <v>79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97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80" t="s">
        <v>98</v>
      </c>
      <c r="C63" s="61"/>
      <c r="D63" s="61"/>
      <c r="E63" s="61"/>
      <c r="F63" s="61"/>
      <c r="G63" s="61"/>
      <c r="H63" s="61"/>
      <c r="I63" s="62"/>
    </row>
    <row r="64" spans="1:10" ht="15.75" customHeight="1">
      <c r="A64" s="1"/>
      <c r="B64" s="81" t="s">
        <v>99</v>
      </c>
      <c r="C64" s="61"/>
      <c r="D64" s="61"/>
      <c r="E64" s="61"/>
      <c r="F64" s="61"/>
      <c r="G64" s="62"/>
      <c r="H64" s="25" t="s">
        <v>100</v>
      </c>
      <c r="I64" s="25" t="s">
        <v>22</v>
      </c>
    </row>
    <row r="65" spans="1:10" ht="15.75" customHeight="1">
      <c r="A65" s="1"/>
      <c r="B65" s="79" t="str">
        <f>'Dados do Projeto'!B10</f>
        <v>Guilherme Gabriel Silva Pereira</v>
      </c>
      <c r="C65" s="61"/>
      <c r="D65" s="61"/>
      <c r="E65" s="61"/>
      <c r="F65" s="61"/>
      <c r="G65" s="6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79" t="str">
        <f>'Dados do Projeto'!B11</f>
        <v>Henrique Penna Forte Monteiro</v>
      </c>
      <c r="C66" s="61"/>
      <c r="D66" s="61"/>
      <c r="E66" s="61"/>
      <c r="F66" s="61"/>
      <c r="G66" s="62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79" t="str">
        <f>'Dados do Projeto'!B12</f>
        <v>José Maurício Guimarães França</v>
      </c>
      <c r="C67" s="61"/>
      <c r="D67" s="61"/>
      <c r="E67" s="61"/>
      <c r="F67" s="61"/>
      <c r="G67" s="62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79" t="str">
        <f>'Dados do Projeto'!B13</f>
        <v>Lucas Ângelo Oliveira Martins Rocha</v>
      </c>
      <c r="C68" s="61"/>
      <c r="D68" s="61"/>
      <c r="E68" s="61"/>
      <c r="F68" s="61"/>
      <c r="G68" s="62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79" t="str">
        <f>'Dados do Projeto'!B14</f>
        <v>Victor Boaventura Goés Campos</v>
      </c>
      <c r="C69" s="61"/>
      <c r="D69" s="61"/>
      <c r="E69" s="61"/>
      <c r="F69" s="61"/>
      <c r="G69" s="62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15D46-B256-4EDE-A7D0-6A4D07704ACB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Victor Boaventura Goes Campos</cp:lastModifiedBy>
  <cp:revision/>
  <dcterms:created xsi:type="dcterms:W3CDTF">2021-02-02T12:31:19Z</dcterms:created>
  <dcterms:modified xsi:type="dcterms:W3CDTF">2021-03-20T15:15:54Z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