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itorios_github\plf-es-2023-2-ti3-6653100-fabrica-do-saber\Artefatos\sprints\"/>
    </mc:Choice>
  </mc:AlternateContent>
  <xr:revisionPtr revIDLastSave="0" documentId="13_ncr:1_{51B208DB-1497-4E14-A87F-415EA0FF23BA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K11" i="3" l="1"/>
  <c r="K12" i="3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B66" i="3"/>
  <c r="H66" i="3"/>
  <c r="H65" i="3"/>
  <c r="H67" i="3"/>
  <c r="H68" i="3"/>
  <c r="H69" i="3"/>
  <c r="H70" i="3"/>
  <c r="I68" i="3"/>
  <c r="B68" i="3"/>
  <c r="H103" i="1"/>
  <c r="H104" i="1"/>
  <c r="H105" i="1"/>
  <c r="L101" i="1"/>
  <c r="K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C13" i="2"/>
  <c r="K1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1" i="3"/>
  <c r="K2" i="3"/>
  <c r="K3" i="3"/>
  <c r="K4" i="3"/>
  <c r="K5" i="3"/>
  <c r="K6" i="3"/>
  <c r="K7" i="3"/>
  <c r="K8" i="3"/>
  <c r="K9" i="3"/>
  <c r="K10" i="3"/>
  <c r="I61" i="8"/>
  <c r="I105" i="1"/>
  <c r="H61" i="8"/>
  <c r="I70" i="10"/>
  <c r="I104" i="1"/>
  <c r="I70" i="9"/>
  <c r="I103" i="1"/>
  <c r="H70" i="10"/>
  <c r="H70" i="9"/>
  <c r="I78" i="10"/>
  <c r="H78" i="10"/>
  <c r="B78" i="10"/>
  <c r="I77" i="10"/>
  <c r="H77" i="10"/>
  <c r="B77" i="10"/>
  <c r="I76" i="10"/>
  <c r="H76" i="10"/>
  <c r="B76" i="10"/>
  <c r="I75" i="10"/>
  <c r="H75" i="10"/>
  <c r="B75" i="10"/>
  <c r="I74" i="10"/>
  <c r="H74" i="10"/>
  <c r="B74" i="10"/>
  <c r="G71" i="10"/>
  <c r="D71" i="10"/>
  <c r="B7" i="10"/>
  <c r="I78" i="9"/>
  <c r="H78" i="9"/>
  <c r="B78" i="9"/>
  <c r="I77" i="9"/>
  <c r="H77" i="9"/>
  <c r="B77" i="9"/>
  <c r="I76" i="9"/>
  <c r="H76" i="9"/>
  <c r="B76" i="9"/>
  <c r="I75" i="9"/>
  <c r="H75" i="9"/>
  <c r="B75" i="9"/>
  <c r="I74" i="9"/>
  <c r="H74" i="9"/>
  <c r="B74" i="9"/>
  <c r="G71" i="9"/>
  <c r="D71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I102" i="1" s="1"/>
  <c r="H70" i="4"/>
  <c r="H102" i="1" s="1"/>
  <c r="K1" i="4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B7" i="4"/>
  <c r="I70" i="3"/>
  <c r="B70" i="3"/>
  <c r="I69" i="3"/>
  <c r="B69" i="3"/>
  <c r="I67" i="3"/>
  <c r="B67" i="3"/>
  <c r="I66" i="3"/>
  <c r="I65" i="3"/>
  <c r="B65" i="3"/>
  <c r="G62" i="3"/>
  <c r="D62" i="3"/>
  <c r="I61" i="3"/>
  <c r="I101" i="1" s="1"/>
  <c r="H61" i="3"/>
  <c r="B7" i="3"/>
  <c r="D12" i="2"/>
  <c r="B7" i="2"/>
  <c r="L105" i="1"/>
  <c r="K105" i="1"/>
  <c r="L104" i="1"/>
  <c r="K104" i="1"/>
  <c r="L103" i="1"/>
  <c r="K103" i="1"/>
  <c r="L102" i="1"/>
  <c r="K102" i="1"/>
  <c r="K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5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<sst xmlns="http://schemas.openxmlformats.org/spreadsheetml/2006/main" count="417" uniqueCount="121">
  <si>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</si>
  <si>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</si>
  <si>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  <family val="2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</si>
  <si>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  <family val="2"/>
      </rPr>
      <t>Software</t>
    </r>
  </si>
  <si>
    <t>Trabalho Interdisciplinar: Aplicações para Cenários Reais</t>
  </si>
  <si>
    <t>Fábrica do Saber</t>
  </si>
  <si>
    <t>INTEGRANTES</t>
  </si>
  <si>
    <t>PAPEL PRINCIPAL</t>
  </si>
  <si>
    <t>Guilherme Lage</t>
  </si>
  <si>
    <t>Programador</t>
  </si>
  <si>
    <t>João Gabriel Perez</t>
  </si>
  <si>
    <t>Lucas Soares</t>
  </si>
  <si>
    <t>Maria Eduarda Amaral</t>
  </si>
  <si>
    <t>Marlene Moraes</t>
  </si>
  <si>
    <t>Vitor Stahlberg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</si>
  <si>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</si>
  <si>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</si>
  <si>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</si>
  <si>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</si>
  <si>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</si>
  <si>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</si>
  <si>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</si>
  <si>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</si>
  <si>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</si>
  <si>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</si>
  <si>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</si>
  <si>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</si>
  <si>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</si>
  <si>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</si>
  <si>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</si>
  <si>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</si>
  <si>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</si>
  <si>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</si>
  <si>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</si>
  <si>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</si>
  <si>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</si>
  <si>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</si>
  <si>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</si>
  <si>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</si>
  <si>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</si>
  <si>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</si>
  <si>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</si>
  <si>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</si>
  <si>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</si>
  <si>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</si>
  <si>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</si>
  <si>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</si>
  <si>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</si>
  <si>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</si>
  <si>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Pendente</t>
  </si>
  <si>
    <t>O administrador deve iniciar uma nova creche de férias.</t>
  </si>
  <si>
    <t>PROGRESSO</t>
  </si>
  <si>
    <t>Tarefas Criadas</t>
  </si>
  <si>
    <t>Tarefas Concluídas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</si>
  <si>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</si>
  <si>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</si>
  <si>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</si>
  <si>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</si>
  <si>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</si>
  <si>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</si>
  <si>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</si>
  <si>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</si>
  <si>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</si>
  <si>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</si>
  <si>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Total:</t>
  </si>
  <si>
    <t>Distribuição de Tarefas</t>
  </si>
  <si>
    <t>Nome do Aluno</t>
  </si>
  <si>
    <t>Tempo Estimado</t>
  </si>
  <si>
    <t xml:space="preserve">SPRINT #2 </t>
  </si>
  <si>
    <t>SPRINT #3</t>
  </si>
  <si>
    <t>SPRINT #4</t>
  </si>
  <si>
    <t>SPRINT #5</t>
  </si>
  <si>
    <t>O administrador gerencia os alunos cadastrados.</t>
  </si>
  <si>
    <t>O administrador gerencia os funcionários cadastrados.</t>
  </si>
  <si>
    <t>O administrador gerencia as turmas.</t>
  </si>
  <si>
    <t>O administrador visualiza graficamente as entradas e saídas.</t>
  </si>
  <si>
    <t>O usuário emite relatório de alunos.</t>
  </si>
  <si>
    <t>O usuário emite relatório de turmas.</t>
  </si>
  <si>
    <t>O usuário emite relatório de professores.</t>
  </si>
  <si>
    <t>O administrador cadastra despesas.</t>
  </si>
  <si>
    <t>O administrador cadastra receitas.</t>
  </si>
  <si>
    <t>O administrador emite boletos.</t>
  </si>
  <si>
    <t>O administrador pode logar no sistema</t>
  </si>
  <si>
    <t>2 e 3</t>
  </si>
  <si>
    <t>Documento de interface de usuário</t>
  </si>
  <si>
    <t>Diagramas de casos de uso</t>
  </si>
  <si>
    <t>Wireframes</t>
  </si>
  <si>
    <t>Usuario model</t>
  </si>
  <si>
    <t>Usuario service</t>
  </si>
  <si>
    <t>Usuario controller</t>
  </si>
  <si>
    <t>Responsavel service</t>
  </si>
  <si>
    <t>Aluno service</t>
  </si>
  <si>
    <t>Responsavel model</t>
  </si>
  <si>
    <t>Responsavel controller</t>
  </si>
  <si>
    <t>Aluno model</t>
  </si>
  <si>
    <t>Aluno controller</t>
  </si>
  <si>
    <t>Pagina de login</t>
  </si>
  <si>
    <t>Pagina de visualizacao de alunos cadastrados</t>
  </si>
  <si>
    <t>Pagina de edicao de aluno</t>
  </si>
  <si>
    <t>Autenticacao JWT</t>
  </si>
  <si>
    <t>Pagina de cadastro de aluno</t>
  </si>
  <si>
    <t>Pagina de cadastro de usuario</t>
  </si>
  <si>
    <t>Pagina inicial(home)</t>
  </si>
  <si>
    <t>Integracao back-end + front-end</t>
  </si>
  <si>
    <t>1 e 13</t>
  </si>
  <si>
    <t>Integracao back-end + front-end (Sprint 1)</t>
  </si>
  <si>
    <t>Integracao back-end + front-end (Sprint 2)</t>
  </si>
  <si>
    <t>Funcionado model</t>
  </si>
  <si>
    <t>Funcionario service</t>
  </si>
  <si>
    <t>Funcionario controller</t>
  </si>
  <si>
    <t>Turma model</t>
  </si>
  <si>
    <t>Turma service</t>
  </si>
  <si>
    <t>Turma controller</t>
  </si>
  <si>
    <t>Pagina de cadastro de turma</t>
  </si>
  <si>
    <t>Pagina de edicao de turma</t>
  </si>
  <si>
    <t>Pagina de cadastro de funcionario</t>
  </si>
  <si>
    <t>Pagina de ediacao de funcionario</t>
  </si>
  <si>
    <t>Pagina de visualizacao de funcionarios cadastrados</t>
  </si>
  <si>
    <t>Pagina de visualizacao de turmas cadastradas</t>
  </si>
  <si>
    <t>Tarefa nao concluida, movida para Sprint 2</t>
  </si>
  <si>
    <t>Tarefa remanescente da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</si>
</sst>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5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B050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/>
    <xf numFmtId="1" fontId="13" fillId="9" borderId="13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8" fillId="9" borderId="13" xfId="0" applyFont="1" applyFill="1" applyBorder="1" applyAlignment="1">
      <alignment horizontal="left"/>
    </xf>
    <xf numFmtId="0" fontId="3" fillId="0" borderId="13" xfId="0" applyFont="1" applyBorder="1"/>
    <xf numFmtId="0" fontId="23" fillId="3" borderId="7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8" fillId="9" borderId="13" xfId="0" applyFont="1" applyFill="1" applyBorder="1"/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/>
    <xf numFmtId="0" fontId="6" fillId="3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7" fillId="3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2" xfId="0" applyFont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11" borderId="7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1" borderId="11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17"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4" builtinId="9" hidden="1"/>
    <cellStyle name="Followed Hyperlink" xfId="2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129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Projeto'!$H$100</c:f>
              <c:strCache>
                <c:ptCount val="1"/>
                <c:pt idx="0">
                  <c:v>Tempo Previsto</c:v>
                </c:pt>
              </c:strCache>
            </c:strRef>
          </c:tx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Projeto'!$H$101:$H$106</c:f>
              <c:numCache>
                <c:formatCode>0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CF9-A98B-7EA224503FBB}"/>
            </c:ext>
          </c:extLst>
        </c:ser>
        <c:ser>
          <c:idx val="1"/>
          <c:order val="1"/>
          <c:tx>
            <c:strRef>
              <c:f>'Dados do Projeto'!$I$100</c:f>
              <c:strCache>
                <c:ptCount val="1"/>
                <c:pt idx="0">
                  <c:v>Tempo Gasto</c:v>
                </c:pt>
              </c:strCache>
            </c:strRef>
          </c:tx>
          <c:spPr>
            <a:ln w="25400">
              <a:noFill/>
            </a:ln>
          </c:spPr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Projeto'!$I$101:$I$106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4-4CF9-A98B-7EA2245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8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1"/>
  <sheetViews>
    <sheetView workbookViewId="0">
      <selection activeCell="J15" sqref="J15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11" ht="24" customHeight="1" x14ac:dyDescent="0.3">
      <c r="B1" s="78" t="s">
        <v>0</v>
      </c>
      <c r="C1" s="79"/>
      <c r="D1" s="79"/>
      <c r="E1" s="79"/>
      <c r="F1" s="79"/>
      <c r="G1" s="79"/>
      <c r="H1" s="80"/>
    </row>
    <row r="2" spans="2:11" ht="18" x14ac:dyDescent="0.25">
      <c r="B2" s="81" t="s">
        <v>1</v>
      </c>
      <c r="C2" s="62"/>
      <c r="D2" s="62"/>
      <c r="E2" s="62"/>
      <c r="F2" s="62"/>
      <c r="G2" s="62"/>
      <c r="H2" s="82"/>
    </row>
    <row r="3" spans="2:11" ht="14.25" x14ac:dyDescent="0.2">
      <c r="B3" s="83" t="s">
        <v>2</v>
      </c>
      <c r="C3" s="62"/>
      <c r="D3" s="62"/>
      <c r="E3" s="62"/>
      <c r="F3" s="62"/>
      <c r="G3" s="62"/>
      <c r="H3" s="82"/>
    </row>
    <row r="4" spans="2:11" ht="15.75" customHeight="1" x14ac:dyDescent="0.2">
      <c r="B4" s="84" t="s">
        <v>3</v>
      </c>
      <c r="C4" s="73"/>
      <c r="D4" s="73"/>
      <c r="E4" s="73"/>
      <c r="F4" s="73"/>
      <c r="G4" s="73"/>
      <c r="H4" s="74"/>
    </row>
    <row r="5" spans="2:11" ht="15.75" customHeight="1" x14ac:dyDescent="0.2">
      <c r="B5" s="84" t="s">
        <v>4</v>
      </c>
      <c r="C5" s="73"/>
      <c r="D5" s="73"/>
      <c r="E5" s="73"/>
      <c r="F5" s="73"/>
      <c r="G5" s="73"/>
      <c r="H5" s="74"/>
    </row>
    <row r="6" spans="2:11" ht="15.75" customHeight="1" x14ac:dyDescent="0.2"/>
    <row r="7" spans="2:11" ht="26.25" x14ac:dyDescent="0.4">
      <c r="B7" s="75" t="s">
        <v>5</v>
      </c>
      <c r="C7" s="64"/>
      <c r="D7" s="64"/>
      <c r="E7" s="64"/>
      <c r="F7" s="64"/>
      <c r="G7" s="64"/>
      <c r="H7" s="65"/>
    </row>
    <row r="8" spans="2:11" ht="15.75" customHeight="1" x14ac:dyDescent="0.2"/>
    <row r="9" spans="2:11" ht="19.5" x14ac:dyDescent="0.3">
      <c r="B9" s="76" t="s">
        <v>6</v>
      </c>
      <c r="C9" s="64"/>
      <c r="D9" s="64"/>
      <c r="E9" s="65"/>
      <c r="F9" s="76" t="s">
        <v>7</v>
      </c>
      <c r="G9" s="64"/>
      <c r="H9" s="65"/>
    </row>
    <row r="10" spans="2:11" ht="15.75" customHeight="1" x14ac:dyDescent="0.2">
      <c r="B10" s="77" t="s">
        <v>8</v>
      </c>
      <c r="C10" s="64"/>
      <c r="D10" s="64"/>
      <c r="E10" s="65"/>
      <c r="F10" s="67" t="s">
        <v>9</v>
      </c>
      <c r="G10" s="68"/>
      <c r="H10" s="69"/>
    </row>
    <row r="11" spans="2:11" ht="15.75" customHeight="1" x14ac:dyDescent="0.2">
      <c r="B11" s="72" t="s">
        <v>10</v>
      </c>
      <c r="C11" s="73"/>
      <c r="D11" s="73"/>
      <c r="E11" s="74"/>
      <c r="F11" s="67" t="s">
        <v>9</v>
      </c>
      <c r="G11" s="68"/>
      <c r="H11" s="69"/>
    </row>
    <row r="12" spans="2:11" ht="15.75" customHeight="1" x14ac:dyDescent="0.2">
      <c r="B12" s="72" t="s">
        <v>11</v>
      </c>
      <c r="C12" s="73"/>
      <c r="D12" s="73"/>
      <c r="E12" s="74"/>
      <c r="F12" s="67" t="s">
        <v>9</v>
      </c>
      <c r="G12" s="68"/>
      <c r="H12" s="69"/>
      <c r="K12" s="47"/>
    </row>
    <row r="13" spans="2:11" ht="15.75" customHeight="1" x14ac:dyDescent="0.2">
      <c r="B13" s="72" t="s">
        <v>12</v>
      </c>
      <c r="C13" s="73"/>
      <c r="D13" s="73"/>
      <c r="E13" s="74"/>
      <c r="F13" s="67" t="s">
        <v>9</v>
      </c>
      <c r="G13" s="68"/>
      <c r="H13" s="69"/>
      <c r="I13" s="16"/>
    </row>
    <row r="14" spans="2:11" ht="15.75" customHeight="1" x14ac:dyDescent="0.2">
      <c r="B14" s="72" t="s">
        <v>13</v>
      </c>
      <c r="C14" s="73"/>
      <c r="D14" s="73"/>
      <c r="E14" s="74"/>
      <c r="F14" s="67" t="s">
        <v>9</v>
      </c>
      <c r="G14" s="68"/>
      <c r="H14" s="69"/>
      <c r="I14" s="16"/>
    </row>
    <row r="15" spans="2:11" ht="15.75" customHeight="1" x14ac:dyDescent="0.2">
      <c r="B15" s="63" t="s">
        <v>14</v>
      </c>
      <c r="C15" s="64"/>
      <c r="D15" s="64"/>
      <c r="E15" s="65"/>
      <c r="F15" s="67" t="s">
        <v>9</v>
      </c>
      <c r="G15" s="68"/>
      <c r="H15" s="69"/>
    </row>
    <row r="16" spans="2:11" ht="15.75" customHeight="1" x14ac:dyDescent="0.2">
      <c r="E16" s="18"/>
    </row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/>
    <row r="22" spans="10:10" ht="15.75" customHeight="1" x14ac:dyDescent="0.2">
      <c r="J22" s="19" t="s">
        <v>15</v>
      </c>
    </row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/>
    <row r="37" spans="2:10" ht="15.75" customHeight="1" x14ac:dyDescent="0.2">
      <c r="B37" s="3"/>
    </row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>
      <c r="J44" s="19"/>
    </row>
    <row r="45" spans="2:10" ht="15.75" customHeight="1" x14ac:dyDescent="0.2">
      <c r="J45" s="19"/>
    </row>
    <row r="46" spans="2:10" ht="15.75" customHeight="1" x14ac:dyDescent="0.2"/>
    <row r="47" spans="2:10" ht="15.75" customHeight="1" x14ac:dyDescent="0.2"/>
    <row r="48" spans="2:10" ht="15.75" customHeight="1" x14ac:dyDescent="0.2"/>
    <row r="49" spans="10:10" ht="15.75" customHeight="1" x14ac:dyDescent="0.2">
      <c r="J49" s="24"/>
    </row>
    <row r="50" spans="10:10" ht="15.75" customHeight="1" x14ac:dyDescent="0.2"/>
    <row r="51" spans="10:10" ht="15.75" customHeight="1" x14ac:dyDescent="0.2"/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"/>
    <row r="99" spans="1:15" ht="12.75" x14ac:dyDescent="0.2"/>
    <row r="100" spans="1:15" x14ac:dyDescent="0.25">
      <c r="A100" s="50"/>
      <c r="B100" s="70"/>
      <c r="C100" s="62"/>
      <c r="D100" s="71" t="s">
        <v>16</v>
      </c>
      <c r="E100" s="62"/>
      <c r="F100" s="71" t="s">
        <v>17</v>
      </c>
      <c r="G100" s="62"/>
      <c r="H100" s="51" t="s">
        <v>18</v>
      </c>
      <c r="I100" s="52" t="s">
        <v>19</v>
      </c>
      <c r="J100" s="53"/>
      <c r="K100" s="54"/>
      <c r="L100" s="54" t="s">
        <v>20</v>
      </c>
      <c r="M100" s="51" t="s">
        <v>21</v>
      </c>
      <c r="N100" s="29" t="s">
        <v>22</v>
      </c>
      <c r="O100" s="30"/>
    </row>
    <row r="101" spans="1:15" ht="14.25" x14ac:dyDescent="0.2">
      <c r="A101" s="50"/>
      <c r="B101" s="61"/>
      <c r="C101" s="62"/>
      <c r="D101" s="66" t="s">
        <v>23</v>
      </c>
      <c r="E101" s="62"/>
      <c r="F101" s="53" t="s">
        <v>24</v>
      </c>
      <c r="G101" s="54" t="s">
        <v>25</v>
      </c>
      <c r="H101" s="56">
        <v>20</v>
      </c>
      <c r="I101" s="56">
        <f>'Sprint #1'!I$61</f>
        <v>0</v>
      </c>
      <c r="J101" s="53"/>
      <c r="K101" s="54" t="str">
        <f>B10</f>
        <v>Guilherme Lage</v>
      </c>
      <c r="L101" s="54" t="e">
        <f xml:space="preserve"> SUM('Sprint #1'!$I65, 'Sprint #2'!$I74,#REF!,#REF!)</f>
        <v>#REF!</v>
      </c>
      <c r="M101" s="53" t="s">
        <v>26</v>
      </c>
      <c r="N101" s="30" t="s">
        <v>27</v>
      </c>
      <c r="O101" s="30"/>
    </row>
    <row r="102" spans="1:15" ht="14.25" x14ac:dyDescent="0.2">
      <c r="A102" s="50"/>
      <c r="B102" s="61"/>
      <c r="C102" s="62"/>
      <c r="D102" s="66" t="s">
        <v>28</v>
      </c>
      <c r="E102" s="62"/>
      <c r="F102" s="53" t="s">
        <v>29</v>
      </c>
      <c r="G102" s="54" t="s">
        <v>30</v>
      </c>
      <c r="H102" s="56">
        <f>'Sprint #2'!H$70</f>
        <v>0</v>
      </c>
      <c r="I102" s="56">
        <f>'Sprint #2'!I$70</f>
        <v>0</v>
      </c>
      <c r="J102" s="53"/>
      <c r="K102" s="54" t="str">
        <f>B11</f>
        <v>João Gabriel Perez</v>
      </c>
      <c r="L102" s="54" t="e">
        <f xml:space="preserve"> SUM('Sprint #1'!$I66, 'Sprint #2'!$I75,#REF!,#REF!)</f>
        <v>#REF!</v>
      </c>
      <c r="M102" s="53" t="s">
        <v>31</v>
      </c>
      <c r="N102" s="30" t="s">
        <v>32</v>
      </c>
      <c r="O102" s="30"/>
    </row>
    <row r="103" spans="1:15" ht="14.25" x14ac:dyDescent="0.2">
      <c r="A103" s="50"/>
      <c r="B103" s="61"/>
      <c r="C103" s="62"/>
      <c r="D103" s="66" t="s">
        <v>33</v>
      </c>
      <c r="E103" s="62"/>
      <c r="F103" s="53"/>
      <c r="G103" s="54" t="s">
        <v>34</v>
      </c>
      <c r="H103" s="56">
        <f>'Sprint #3'!H$70</f>
        <v>0</v>
      </c>
      <c r="I103" s="56">
        <f>'Sprint #3'!I$70</f>
        <v>0</v>
      </c>
      <c r="J103" s="53"/>
      <c r="K103" s="54" t="str">
        <f>B12</f>
        <v>Lucas Soares</v>
      </c>
      <c r="L103" s="54" t="e">
        <f xml:space="preserve"> SUM('Sprint #1'!$I67, 'Sprint #2'!$I76,#REF!,#REF!)</f>
        <v>#REF!</v>
      </c>
      <c r="M103" s="53" t="s">
        <v>35</v>
      </c>
      <c r="N103" s="30" t="s">
        <v>35</v>
      </c>
      <c r="O103" s="30"/>
    </row>
    <row r="104" spans="1:15" ht="14.25" x14ac:dyDescent="0.2">
      <c r="A104" s="50"/>
      <c r="B104" s="61"/>
      <c r="C104" s="62"/>
      <c r="D104" s="66" t="s">
        <v>9</v>
      </c>
      <c r="E104" s="62"/>
      <c r="F104" s="53"/>
      <c r="G104" s="54" t="s">
        <v>36</v>
      </c>
      <c r="H104" s="56">
        <f>'Sprint #4'!H$70</f>
        <v>0</v>
      </c>
      <c r="I104" s="56">
        <f>'Sprint #4'!I$70</f>
        <v>0</v>
      </c>
      <c r="J104" s="53"/>
      <c r="K104" s="54" t="str">
        <f t="shared" ref="K104:K105" si="0">B14</f>
        <v>Marlene Moraes</v>
      </c>
      <c r="L104" s="54" t="e">
        <f xml:space="preserve"> SUM('Sprint #1'!$I69, 'Sprint #2'!$I77,#REF!,#REF!)</f>
        <v>#REF!</v>
      </c>
      <c r="M104" s="53" t="s">
        <v>37</v>
      </c>
      <c r="N104" s="30"/>
      <c r="O104" s="30"/>
    </row>
    <row r="105" spans="1:15" ht="14.25" x14ac:dyDescent="0.2">
      <c r="A105" s="50"/>
      <c r="B105" s="61"/>
      <c r="C105" s="62"/>
      <c r="D105" s="66" t="s">
        <v>38</v>
      </c>
      <c r="E105" s="62"/>
      <c r="F105" s="53"/>
      <c r="G105" s="54" t="s">
        <v>39</v>
      </c>
      <c r="H105" s="56">
        <f>'Sprint #5'!H$61</f>
        <v>0</v>
      </c>
      <c r="I105" s="56">
        <f>'Sprint #5'!I$61</f>
        <v>0</v>
      </c>
      <c r="J105" s="53"/>
      <c r="K105" s="54" t="str">
        <f t="shared" si="0"/>
        <v>Vitor Stahlberg</v>
      </c>
      <c r="L105" s="54" t="e">
        <f xml:space="preserve"> SUM('Sprint #1'!$I70, 'Sprint #2'!$I78,#REF!,#REF!)</f>
        <v>#REF!</v>
      </c>
    </row>
    <row r="106" spans="1:15" ht="14.25" x14ac:dyDescent="0.2">
      <c r="A106" s="50"/>
      <c r="B106" s="61"/>
      <c r="C106" s="62"/>
      <c r="F106" s="53"/>
      <c r="G106" s="54"/>
      <c r="H106" s="53"/>
      <c r="I106" s="53"/>
      <c r="J106" s="53"/>
      <c r="K106" s="30"/>
      <c r="L106" s="30"/>
    </row>
    <row r="107" spans="1:15" ht="15.75" customHeight="1" x14ac:dyDescent="0.2">
      <c r="A107" s="50"/>
      <c r="B107" s="61"/>
      <c r="C107" s="62"/>
      <c r="D107" s="55"/>
      <c r="E107" s="53"/>
      <c r="F107" s="53"/>
      <c r="G107" s="53"/>
      <c r="H107" s="53"/>
      <c r="I107" s="53"/>
      <c r="J107" s="53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30"/>
      <c r="L110" s="3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5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4:E14"/>
    <mergeCell ref="F14:H14"/>
    <mergeCell ref="B13:E13"/>
    <mergeCell ref="F13:H13"/>
    <mergeCell ref="F15:H15"/>
    <mergeCell ref="B100:C100"/>
    <mergeCell ref="D100:E100"/>
    <mergeCell ref="F100:G100"/>
    <mergeCell ref="D104:E104"/>
    <mergeCell ref="D101:E101"/>
    <mergeCell ref="B102:C102"/>
    <mergeCell ref="D102:E102"/>
    <mergeCell ref="B103:C103"/>
    <mergeCell ref="D103:E103"/>
    <mergeCell ref="B104:C104"/>
    <mergeCell ref="B105:C105"/>
    <mergeCell ref="B106:C106"/>
    <mergeCell ref="B107:C107"/>
    <mergeCell ref="B101:C101"/>
    <mergeCell ref="B15:E15"/>
    <mergeCell ref="D105:E105"/>
  </mergeCells>
  <dataValidations count="1">
    <dataValidation type="list" allowBlank="1" sqref="F10:F15" xr:uid="{49EDF03A-7EFB-435C-A992-40D98DE85B41}">
      <formula1>$D$101:$E$105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opLeftCell="A12" zoomScale="115" zoomScaleNormal="115" workbookViewId="0">
      <selection activeCell="C22" sqref="C22:G22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78" t="s">
        <v>0</v>
      </c>
      <c r="C1" s="79"/>
      <c r="D1" s="79"/>
      <c r="E1" s="79"/>
      <c r="F1" s="79"/>
      <c r="G1" s="79"/>
      <c r="H1" s="80"/>
    </row>
    <row r="2" spans="2:8" ht="18.75" customHeight="1" x14ac:dyDescent="0.25">
      <c r="B2" s="81" t="s">
        <v>1</v>
      </c>
      <c r="C2" s="62"/>
      <c r="D2" s="62"/>
      <c r="E2" s="62"/>
      <c r="F2" s="62"/>
      <c r="G2" s="62"/>
      <c r="H2" s="82"/>
    </row>
    <row r="3" spans="2:8" ht="14.25" x14ac:dyDescent="0.2">
      <c r="B3" s="83" t="s">
        <v>2</v>
      </c>
      <c r="C3" s="62"/>
      <c r="D3" s="62"/>
      <c r="E3" s="62"/>
      <c r="F3" s="62"/>
      <c r="G3" s="62"/>
      <c r="H3" s="82"/>
    </row>
    <row r="4" spans="2:8" ht="14.25" x14ac:dyDescent="0.2">
      <c r="B4" s="84" t="s">
        <v>3</v>
      </c>
      <c r="C4" s="73"/>
      <c r="D4" s="73"/>
      <c r="E4" s="73"/>
      <c r="F4" s="73"/>
      <c r="G4" s="73"/>
      <c r="H4" s="74"/>
    </row>
    <row r="5" spans="2:8" ht="15.75" customHeight="1" x14ac:dyDescent="0.2">
      <c r="B5" s="84" t="s">
        <v>4</v>
      </c>
      <c r="C5" s="73"/>
      <c r="D5" s="73"/>
      <c r="E5" s="73"/>
      <c r="F5" s="73"/>
      <c r="G5" s="73"/>
      <c r="H5" s="74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96" t="str">
        <f>'Dados do Projeto'!B7</f>
        <v>Fábrica do Saber</v>
      </c>
      <c r="C7" s="64"/>
      <c r="D7" s="64"/>
      <c r="E7" s="64"/>
      <c r="F7" s="64"/>
      <c r="G7" s="64"/>
      <c r="H7" s="65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97" t="s">
        <v>40</v>
      </c>
      <c r="C9" s="64"/>
      <c r="D9" s="64"/>
      <c r="E9" s="64"/>
      <c r="F9" s="64"/>
      <c r="G9" s="64"/>
      <c r="H9" s="65"/>
    </row>
    <row r="10" spans="2:8" ht="21" customHeight="1" x14ac:dyDescent="0.2">
      <c r="B10" s="6" t="s">
        <v>41</v>
      </c>
      <c r="C10" s="6" t="s">
        <v>42</v>
      </c>
      <c r="D10" s="6" t="s">
        <v>43</v>
      </c>
      <c r="E10" s="98" t="s">
        <v>44</v>
      </c>
      <c r="F10" s="64"/>
      <c r="G10" s="65"/>
      <c r="H10" s="6" t="s">
        <v>45</v>
      </c>
    </row>
    <row r="11" spans="2:8" ht="15.75" customHeight="1" x14ac:dyDescent="0.2">
      <c r="B11" s="8">
        <v>1</v>
      </c>
      <c r="C11" s="14">
        <v>45170</v>
      </c>
      <c r="D11" s="14">
        <v>45190</v>
      </c>
      <c r="E11" s="91"/>
      <c r="F11" s="64"/>
      <c r="G11" s="65"/>
      <c r="H11" s="15"/>
    </row>
    <row r="12" spans="2:8" ht="15.75" customHeight="1" x14ac:dyDescent="0.2">
      <c r="B12" s="8">
        <v>2</v>
      </c>
      <c r="C12" s="14">
        <v>45191</v>
      </c>
      <c r="D12" s="14">
        <f t="shared" ref="D12" si="0">C12+13</f>
        <v>45204</v>
      </c>
      <c r="E12" s="91"/>
      <c r="F12" s="64"/>
      <c r="G12" s="64"/>
      <c r="H12" s="15"/>
    </row>
    <row r="13" spans="2:8" ht="15.75" customHeight="1" x14ac:dyDescent="0.2">
      <c r="B13" s="8">
        <v>3</v>
      </c>
      <c r="C13" s="14">
        <f t="shared" ref="C13" si="1">C12+14</f>
        <v>45205</v>
      </c>
      <c r="D13" s="14">
        <v>45225</v>
      </c>
      <c r="E13" s="91"/>
      <c r="F13" s="64"/>
      <c r="G13" s="65"/>
      <c r="H13" s="15"/>
    </row>
    <row r="14" spans="2:8" ht="15.75" customHeight="1" x14ac:dyDescent="0.2">
      <c r="B14" s="8">
        <v>4</v>
      </c>
      <c r="C14" s="14">
        <v>45226</v>
      </c>
      <c r="D14" s="14">
        <v>45246</v>
      </c>
      <c r="E14" s="92"/>
      <c r="F14" s="64"/>
      <c r="G14" s="64"/>
      <c r="H14" s="15"/>
    </row>
    <row r="15" spans="2:8" ht="15.75" customHeight="1" x14ac:dyDescent="0.2">
      <c r="B15" s="8">
        <v>5</v>
      </c>
      <c r="C15" s="14">
        <v>45247</v>
      </c>
      <c r="D15" s="14">
        <f xml:space="preserve"> C15 + 13</f>
        <v>45260</v>
      </c>
      <c r="E15" s="45"/>
      <c r="F15" s="46"/>
      <c r="G15" s="46"/>
      <c r="H15" s="15"/>
    </row>
    <row r="16" spans="2:8" ht="15.75" customHeight="1" x14ac:dyDescent="0.2">
      <c r="B16" s="3"/>
      <c r="C16" s="4"/>
      <c r="D16" s="4"/>
      <c r="E16" s="4"/>
      <c r="F16" s="4"/>
      <c r="G16" s="4"/>
      <c r="H16" s="3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20"/>
      <c r="C18" s="93" t="s">
        <v>46</v>
      </c>
      <c r="D18" s="64"/>
      <c r="E18" s="64"/>
      <c r="F18" s="64"/>
      <c r="G18" s="64"/>
      <c r="H18" s="22" t="s">
        <v>47</v>
      </c>
    </row>
    <row r="19" spans="1:18" ht="15.75" customHeight="1" x14ac:dyDescent="0.2">
      <c r="B19" s="23" t="s">
        <v>41</v>
      </c>
      <c r="C19" s="94"/>
      <c r="D19" s="64"/>
      <c r="E19" s="64"/>
      <c r="F19" s="64"/>
      <c r="G19" s="65"/>
      <c r="H19" s="25" t="s">
        <v>48</v>
      </c>
    </row>
    <row r="20" spans="1:18" ht="20.25" customHeight="1" x14ac:dyDescent="0.2">
      <c r="A20" s="26"/>
      <c r="B20" s="27">
        <v>0</v>
      </c>
      <c r="C20" s="95"/>
      <c r="D20" s="64"/>
      <c r="E20" s="64"/>
      <c r="F20" s="64"/>
      <c r="G20" s="65"/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 x14ac:dyDescent="0.2">
      <c r="B21" s="9">
        <v>1</v>
      </c>
      <c r="C21" s="88" t="s">
        <v>72</v>
      </c>
      <c r="D21" s="89"/>
      <c r="E21" s="89"/>
      <c r="F21" s="89"/>
      <c r="G21" s="90"/>
      <c r="H21" s="12" t="s">
        <v>52</v>
      </c>
      <c r="J21" s="48"/>
    </row>
    <row r="22" spans="1:18" ht="15.75" customHeight="1" x14ac:dyDescent="0.2">
      <c r="B22" s="27">
        <v>2</v>
      </c>
      <c r="C22" s="88" t="s">
        <v>73</v>
      </c>
      <c r="D22" s="89"/>
      <c r="E22" s="89"/>
      <c r="F22" s="89"/>
      <c r="G22" s="90"/>
      <c r="H22" s="12" t="s">
        <v>49</v>
      </c>
    </row>
    <row r="23" spans="1:18" ht="15.75" customHeight="1" x14ac:dyDescent="0.2">
      <c r="B23" s="9">
        <v>3</v>
      </c>
      <c r="C23" s="88" t="s">
        <v>74</v>
      </c>
      <c r="D23" s="89"/>
      <c r="E23" s="89"/>
      <c r="F23" s="89"/>
      <c r="G23" s="90"/>
      <c r="H23" s="12" t="s">
        <v>49</v>
      </c>
    </row>
    <row r="24" spans="1:18" ht="15.75" customHeight="1" x14ac:dyDescent="0.2">
      <c r="B24" s="27">
        <v>4</v>
      </c>
      <c r="C24" s="85" t="s">
        <v>50</v>
      </c>
      <c r="D24" s="86"/>
      <c r="E24" s="86"/>
      <c r="F24" s="86"/>
      <c r="G24" s="87"/>
      <c r="H24" s="12" t="s">
        <v>49</v>
      </c>
    </row>
    <row r="25" spans="1:18" ht="15.75" customHeight="1" x14ac:dyDescent="0.2">
      <c r="B25" s="9">
        <v>5</v>
      </c>
      <c r="C25" s="85" t="s">
        <v>75</v>
      </c>
      <c r="D25" s="86"/>
      <c r="E25" s="86"/>
      <c r="F25" s="86"/>
      <c r="G25" s="87"/>
      <c r="H25" s="12" t="s">
        <v>49</v>
      </c>
    </row>
    <row r="26" spans="1:18" ht="15.75" customHeight="1" x14ac:dyDescent="0.2">
      <c r="B26" s="27">
        <v>6</v>
      </c>
      <c r="C26" s="85" t="s">
        <v>75</v>
      </c>
      <c r="D26" s="86"/>
      <c r="E26" s="86"/>
      <c r="F26" s="86"/>
      <c r="G26" s="87"/>
      <c r="H26" s="12" t="s">
        <v>49</v>
      </c>
    </row>
    <row r="27" spans="1:18" ht="15.75" customHeight="1" x14ac:dyDescent="0.2">
      <c r="B27" s="9">
        <v>7</v>
      </c>
      <c r="C27" s="85" t="s">
        <v>76</v>
      </c>
      <c r="D27" s="86"/>
      <c r="E27" s="86"/>
      <c r="F27" s="86"/>
      <c r="G27" s="87"/>
      <c r="H27" s="12" t="s">
        <v>49</v>
      </c>
    </row>
    <row r="28" spans="1:18" ht="15.75" customHeight="1" x14ac:dyDescent="0.2">
      <c r="B28" s="27">
        <v>8</v>
      </c>
      <c r="C28" s="85" t="s">
        <v>77</v>
      </c>
      <c r="D28" s="86"/>
      <c r="E28" s="86"/>
      <c r="F28" s="86"/>
      <c r="G28" s="87"/>
      <c r="H28" s="12" t="s">
        <v>49</v>
      </c>
    </row>
    <row r="29" spans="1:18" ht="15.75" customHeight="1" x14ac:dyDescent="0.2">
      <c r="B29" s="9">
        <v>9</v>
      </c>
      <c r="C29" s="85" t="s">
        <v>78</v>
      </c>
      <c r="D29" s="86"/>
      <c r="E29" s="86"/>
      <c r="F29" s="86"/>
      <c r="G29" s="87"/>
      <c r="H29" s="12" t="s">
        <v>49</v>
      </c>
    </row>
    <row r="30" spans="1:18" ht="15.75" customHeight="1" x14ac:dyDescent="0.2">
      <c r="B30" s="27">
        <v>10</v>
      </c>
      <c r="C30" s="85" t="s">
        <v>79</v>
      </c>
      <c r="D30" s="86"/>
      <c r="E30" s="86"/>
      <c r="F30" s="86"/>
      <c r="G30" s="87"/>
      <c r="H30" s="12" t="s">
        <v>49</v>
      </c>
    </row>
    <row r="31" spans="1:18" ht="15.75" customHeight="1" x14ac:dyDescent="0.2">
      <c r="B31" s="9">
        <v>11</v>
      </c>
      <c r="C31" s="85" t="s">
        <v>80</v>
      </c>
      <c r="D31" s="86"/>
      <c r="E31" s="86"/>
      <c r="F31" s="86"/>
      <c r="G31" s="87"/>
      <c r="H31" s="12" t="s">
        <v>49</v>
      </c>
    </row>
    <row r="32" spans="1:18" ht="15.75" customHeight="1" x14ac:dyDescent="0.2">
      <c r="B32" s="27">
        <v>12</v>
      </c>
      <c r="C32" s="85" t="s">
        <v>81</v>
      </c>
      <c r="D32" s="86"/>
      <c r="E32" s="86"/>
      <c r="F32" s="86"/>
      <c r="G32" s="87"/>
      <c r="H32" s="12" t="s">
        <v>52</v>
      </c>
    </row>
    <row r="33" spans="2:8" ht="15.75" customHeight="1" x14ac:dyDescent="0.2">
      <c r="B33" s="9">
        <v>13</v>
      </c>
      <c r="C33" s="88" t="s">
        <v>82</v>
      </c>
      <c r="D33" s="89"/>
      <c r="E33" s="89"/>
      <c r="F33" s="89"/>
      <c r="G33" s="90"/>
      <c r="H33" s="12" t="s">
        <v>52</v>
      </c>
    </row>
    <row r="34" spans="2:8" ht="18" customHeight="1" x14ac:dyDescent="0.2">
      <c r="B34" s="27">
        <v>14</v>
      </c>
      <c r="C34" s="85"/>
      <c r="D34" s="86"/>
      <c r="E34" s="86"/>
      <c r="F34" s="86"/>
      <c r="G34" s="87"/>
      <c r="H34" s="12" t="s">
        <v>49</v>
      </c>
    </row>
    <row r="35" spans="2:8" ht="18" customHeight="1" x14ac:dyDescent="0.2">
      <c r="B35" s="9">
        <v>15</v>
      </c>
      <c r="C35" s="85"/>
      <c r="D35" s="86"/>
      <c r="E35" s="86"/>
      <c r="F35" s="86"/>
      <c r="G35" s="87"/>
      <c r="H35" s="12" t="s">
        <v>49</v>
      </c>
    </row>
    <row r="36" spans="2:8" ht="18" customHeight="1" x14ac:dyDescent="0.2">
      <c r="B36" s="27">
        <v>16</v>
      </c>
      <c r="C36" s="85"/>
      <c r="D36" s="64"/>
      <c r="E36" s="64"/>
      <c r="F36" s="64"/>
      <c r="G36" s="65"/>
      <c r="H36" s="12" t="s">
        <v>49</v>
      </c>
    </row>
    <row r="37" spans="2:8" ht="18" customHeight="1" x14ac:dyDescent="0.2">
      <c r="B37" s="9">
        <v>17</v>
      </c>
      <c r="C37" s="85"/>
      <c r="D37" s="64"/>
      <c r="E37" s="64"/>
      <c r="F37" s="64"/>
      <c r="G37" s="65"/>
      <c r="H37" s="12" t="s">
        <v>49</v>
      </c>
    </row>
    <row r="38" spans="2:8" ht="18" customHeight="1" x14ac:dyDescent="0.2">
      <c r="B38" s="27">
        <v>18</v>
      </c>
      <c r="C38" s="85"/>
      <c r="D38" s="64"/>
      <c r="E38" s="64"/>
      <c r="F38" s="64"/>
      <c r="G38" s="65"/>
      <c r="H38" s="12" t="s">
        <v>49</v>
      </c>
    </row>
    <row r="39" spans="2:8" ht="18" customHeight="1" x14ac:dyDescent="0.2">
      <c r="B39" s="9">
        <v>19</v>
      </c>
      <c r="C39" s="85"/>
      <c r="D39" s="64"/>
      <c r="E39" s="64"/>
      <c r="F39" s="64"/>
      <c r="G39" s="65"/>
      <c r="H39" s="12" t="s">
        <v>49</v>
      </c>
    </row>
    <row r="40" spans="2:8" ht="18" customHeight="1" x14ac:dyDescent="0.2">
      <c r="B40" s="27">
        <v>20</v>
      </c>
      <c r="C40" s="85"/>
      <c r="D40" s="64"/>
      <c r="E40" s="64"/>
      <c r="F40" s="64"/>
      <c r="G40" s="65"/>
      <c r="H40" s="12" t="s">
        <v>49</v>
      </c>
    </row>
    <row r="41" spans="2:8" ht="18" customHeight="1" x14ac:dyDescent="0.2">
      <c r="B41" s="9">
        <v>21</v>
      </c>
      <c r="C41" s="85"/>
      <c r="D41" s="64"/>
      <c r="E41" s="64"/>
      <c r="F41" s="64"/>
      <c r="G41" s="65"/>
      <c r="H41" s="12" t="s">
        <v>49</v>
      </c>
    </row>
    <row r="42" spans="2:8" ht="18" customHeight="1" x14ac:dyDescent="0.2">
      <c r="B42" s="27">
        <v>22</v>
      </c>
      <c r="C42" s="85"/>
      <c r="D42" s="64"/>
      <c r="E42" s="64"/>
      <c r="F42" s="64"/>
      <c r="G42" s="65"/>
      <c r="H42" s="12" t="s">
        <v>49</v>
      </c>
    </row>
    <row r="43" spans="2:8" ht="18" customHeight="1" x14ac:dyDescent="0.2">
      <c r="B43" s="9">
        <v>23</v>
      </c>
      <c r="C43" s="85"/>
      <c r="D43" s="64"/>
      <c r="E43" s="64"/>
      <c r="F43" s="64"/>
      <c r="G43" s="65"/>
      <c r="H43" s="12" t="s">
        <v>49</v>
      </c>
    </row>
    <row r="44" spans="2:8" ht="18" customHeight="1" x14ac:dyDescent="0.2">
      <c r="B44" s="27">
        <v>24</v>
      </c>
      <c r="C44" s="85"/>
      <c r="D44" s="64"/>
      <c r="E44" s="64"/>
      <c r="F44" s="64"/>
      <c r="G44" s="65"/>
      <c r="H44" s="12" t="s">
        <v>49</v>
      </c>
    </row>
    <row r="45" spans="2:8" ht="18" customHeight="1" x14ac:dyDescent="0.2">
      <c r="B45" s="9">
        <v>25</v>
      </c>
      <c r="C45" s="85"/>
      <c r="D45" s="64"/>
      <c r="E45" s="64"/>
      <c r="F45" s="64"/>
      <c r="G45" s="65"/>
      <c r="H45" s="12" t="s">
        <v>49</v>
      </c>
    </row>
    <row r="46" spans="2:8" ht="18" customHeight="1" x14ac:dyDescent="0.2">
      <c r="B46" s="27">
        <v>26</v>
      </c>
      <c r="C46" s="85"/>
      <c r="D46" s="64"/>
      <c r="E46" s="64"/>
      <c r="F46" s="64"/>
      <c r="G46" s="65"/>
      <c r="H46" s="12" t="s">
        <v>49</v>
      </c>
    </row>
    <row r="47" spans="2:8" ht="15.75" customHeight="1" x14ac:dyDescent="0.2">
      <c r="B47" s="9">
        <v>27</v>
      </c>
      <c r="C47" s="85"/>
      <c r="D47" s="64"/>
      <c r="E47" s="64"/>
      <c r="F47" s="64"/>
      <c r="G47" s="65"/>
      <c r="H47" s="12" t="s">
        <v>49</v>
      </c>
    </row>
    <row r="48" spans="2:8" ht="15.75" customHeight="1" x14ac:dyDescent="0.2">
      <c r="B48" s="27">
        <v>28</v>
      </c>
      <c r="C48" s="85"/>
      <c r="D48" s="64"/>
      <c r="E48" s="64"/>
      <c r="F48" s="64"/>
      <c r="G48" s="65"/>
      <c r="H48" s="12" t="s">
        <v>49</v>
      </c>
    </row>
    <row r="49" spans="2:8" ht="15.75" customHeight="1" x14ac:dyDescent="0.2">
      <c r="B49" s="9">
        <v>29</v>
      </c>
      <c r="C49" s="85"/>
      <c r="D49" s="64"/>
      <c r="E49" s="64"/>
      <c r="F49" s="64"/>
      <c r="G49" s="65"/>
      <c r="H49" s="12" t="s">
        <v>49</v>
      </c>
    </row>
    <row r="50" spans="2:8" ht="15.75" customHeight="1" x14ac:dyDescent="0.2">
      <c r="B50" s="27">
        <v>30</v>
      </c>
      <c r="C50" s="85"/>
      <c r="D50" s="64"/>
      <c r="E50" s="64"/>
      <c r="F50" s="64"/>
      <c r="G50" s="65"/>
      <c r="H50" s="12" t="s">
        <v>49</v>
      </c>
    </row>
    <row r="51" spans="2:8" ht="15.75" customHeight="1" x14ac:dyDescent="0.2">
      <c r="B51" s="9">
        <v>31</v>
      </c>
      <c r="C51" s="85"/>
      <c r="D51" s="64"/>
      <c r="E51" s="64"/>
      <c r="F51" s="64"/>
      <c r="G51" s="65"/>
      <c r="H51" s="12" t="s">
        <v>49</v>
      </c>
    </row>
    <row r="52" spans="2:8" ht="15.75" customHeight="1" x14ac:dyDescent="0.2">
      <c r="B52" s="27">
        <v>32</v>
      </c>
      <c r="C52" s="85"/>
      <c r="D52" s="64"/>
      <c r="E52" s="64"/>
      <c r="F52" s="64"/>
      <c r="G52" s="65"/>
      <c r="H52" s="12" t="s">
        <v>49</v>
      </c>
    </row>
    <row r="53" spans="2:8" ht="15.75" customHeight="1" x14ac:dyDescent="0.2">
      <c r="B53" s="9">
        <v>33</v>
      </c>
      <c r="C53" s="85"/>
      <c r="D53" s="64"/>
      <c r="E53" s="64"/>
      <c r="F53" s="64"/>
      <c r="G53" s="65"/>
      <c r="H53" s="12" t="s">
        <v>49</v>
      </c>
    </row>
    <row r="54" spans="2:8" ht="15.75" customHeight="1" x14ac:dyDescent="0.2">
      <c r="B54" s="27">
        <v>34</v>
      </c>
      <c r="C54" s="85"/>
      <c r="D54" s="64"/>
      <c r="E54" s="64"/>
      <c r="F54" s="64"/>
      <c r="G54" s="65"/>
      <c r="H54" s="12" t="s">
        <v>49</v>
      </c>
    </row>
    <row r="55" spans="2:8" ht="15.75" customHeight="1" x14ac:dyDescent="0.2">
      <c r="B55" s="9">
        <v>35</v>
      </c>
      <c r="C55" s="85"/>
      <c r="D55" s="64"/>
      <c r="E55" s="64"/>
      <c r="F55" s="64"/>
      <c r="G55" s="65"/>
      <c r="H55" s="12" t="s">
        <v>49</v>
      </c>
    </row>
    <row r="56" spans="2:8" ht="15.75" customHeight="1" x14ac:dyDescent="0.2">
      <c r="B56" s="27">
        <v>36</v>
      </c>
      <c r="C56" s="85"/>
      <c r="D56" s="64"/>
      <c r="E56" s="64"/>
      <c r="F56" s="64"/>
      <c r="G56" s="65"/>
      <c r="H56" s="12" t="s">
        <v>49</v>
      </c>
    </row>
    <row r="57" spans="2:8" ht="15.75" customHeight="1" x14ac:dyDescent="0.2">
      <c r="B57" s="9">
        <v>37</v>
      </c>
      <c r="C57" s="85"/>
      <c r="D57" s="64"/>
      <c r="E57" s="64"/>
      <c r="F57" s="64"/>
      <c r="G57" s="65"/>
      <c r="H57" s="12" t="s">
        <v>49</v>
      </c>
    </row>
    <row r="58" spans="2:8" ht="15.75" customHeight="1" x14ac:dyDescent="0.2">
      <c r="B58" s="27">
        <v>38</v>
      </c>
      <c r="C58" s="85"/>
      <c r="D58" s="64"/>
      <c r="E58" s="64"/>
      <c r="F58" s="64"/>
      <c r="G58" s="65"/>
      <c r="H58" s="12" t="s">
        <v>49</v>
      </c>
    </row>
    <row r="59" spans="2:8" ht="15.75" customHeight="1" x14ac:dyDescent="0.2">
      <c r="B59" s="9">
        <v>39</v>
      </c>
      <c r="C59" s="85"/>
      <c r="D59" s="64"/>
      <c r="E59" s="64"/>
      <c r="F59" s="64"/>
      <c r="G59" s="65"/>
      <c r="H59" s="12" t="s">
        <v>49</v>
      </c>
    </row>
    <row r="60" spans="2:8" ht="15.75" customHeight="1" x14ac:dyDescent="0.2">
      <c r="B60" s="27">
        <v>40</v>
      </c>
      <c r="C60" s="85"/>
      <c r="D60" s="64"/>
      <c r="E60" s="64"/>
      <c r="F60" s="64"/>
      <c r="G60" s="65"/>
      <c r="H60" s="12" t="s">
        <v>49</v>
      </c>
    </row>
    <row r="61" spans="2:8" ht="15.75" customHeight="1" x14ac:dyDescent="0.2">
      <c r="B61" s="9">
        <v>41</v>
      </c>
      <c r="C61" s="85"/>
      <c r="D61" s="64"/>
      <c r="E61" s="64"/>
      <c r="F61" s="64"/>
      <c r="G61" s="65"/>
      <c r="H61" s="12" t="s">
        <v>49</v>
      </c>
    </row>
    <row r="62" spans="2:8" ht="15.75" customHeight="1" x14ac:dyDescent="0.2">
      <c r="B62" s="27">
        <v>42</v>
      </c>
      <c r="C62" s="85"/>
      <c r="D62" s="64"/>
      <c r="E62" s="64"/>
      <c r="F62" s="64"/>
      <c r="G62" s="65"/>
      <c r="H62" s="12" t="s">
        <v>49</v>
      </c>
    </row>
    <row r="63" spans="2:8" ht="15.75" customHeight="1" x14ac:dyDescent="0.2">
      <c r="B63" s="9">
        <v>43</v>
      </c>
      <c r="C63" s="85"/>
      <c r="D63" s="64"/>
      <c r="E63" s="64"/>
      <c r="F63" s="64"/>
      <c r="G63" s="65"/>
      <c r="H63" s="12" t="s">
        <v>49</v>
      </c>
    </row>
    <row r="64" spans="2:8" ht="15.75" customHeight="1" x14ac:dyDescent="0.2">
      <c r="B64" s="27">
        <v>44</v>
      </c>
      <c r="C64" s="85"/>
      <c r="D64" s="64"/>
      <c r="E64" s="64"/>
      <c r="F64" s="64"/>
      <c r="G64" s="65"/>
      <c r="H64" s="12" t="s">
        <v>49</v>
      </c>
    </row>
    <row r="65" spans="2:8" ht="15.75" customHeight="1" x14ac:dyDescent="0.2">
      <c r="B65" s="9">
        <v>45</v>
      </c>
      <c r="C65" s="85"/>
      <c r="D65" s="64"/>
      <c r="E65" s="64"/>
      <c r="F65" s="64"/>
      <c r="G65" s="65"/>
      <c r="H65" s="12" t="s">
        <v>49</v>
      </c>
    </row>
    <row r="66" spans="2:8" ht="15.75" customHeight="1" x14ac:dyDescent="0.2">
      <c r="B66" s="27">
        <v>46</v>
      </c>
      <c r="C66" s="85"/>
      <c r="D66" s="64"/>
      <c r="E66" s="64"/>
      <c r="F66" s="64"/>
      <c r="G66" s="65"/>
      <c r="H66" s="12" t="s">
        <v>49</v>
      </c>
    </row>
    <row r="67" spans="2:8" ht="15.75" customHeight="1" x14ac:dyDescent="0.2">
      <c r="B67" s="9">
        <v>47</v>
      </c>
      <c r="C67" s="85"/>
      <c r="D67" s="64"/>
      <c r="E67" s="64"/>
      <c r="F67" s="64"/>
      <c r="G67" s="65"/>
      <c r="H67" s="12" t="s">
        <v>49</v>
      </c>
    </row>
    <row r="68" spans="2:8" ht="15.75" customHeight="1" x14ac:dyDescent="0.2">
      <c r="B68" s="27">
        <v>48</v>
      </c>
      <c r="C68" s="85"/>
      <c r="D68" s="64"/>
      <c r="E68" s="64"/>
      <c r="F68" s="64"/>
      <c r="G68" s="65"/>
      <c r="H68" s="12" t="s">
        <v>49</v>
      </c>
    </row>
    <row r="69" spans="2:8" ht="15.75" customHeight="1" x14ac:dyDescent="0.2">
      <c r="B69" s="9">
        <v>49</v>
      </c>
      <c r="C69" s="85"/>
      <c r="D69" s="64"/>
      <c r="E69" s="64"/>
      <c r="F69" s="64"/>
      <c r="G69" s="65"/>
      <c r="H69" s="12" t="s">
        <v>49</v>
      </c>
    </row>
    <row r="70" spans="2:8" ht="15.75" customHeight="1" x14ac:dyDescent="0.2">
      <c r="B70" s="27">
        <v>50</v>
      </c>
      <c r="C70" s="85"/>
      <c r="D70" s="64"/>
      <c r="E70" s="64"/>
      <c r="F70" s="64"/>
      <c r="G70" s="65"/>
      <c r="H70" s="12" t="s">
        <v>49</v>
      </c>
    </row>
    <row r="71" spans="2:8" ht="15.75" customHeight="1" x14ac:dyDescent="0.2">
      <c r="B71" s="9">
        <v>51</v>
      </c>
      <c r="C71" s="85"/>
      <c r="D71" s="64"/>
      <c r="E71" s="64"/>
      <c r="F71" s="64"/>
      <c r="G71" s="65"/>
      <c r="H71" s="12" t="s">
        <v>49</v>
      </c>
    </row>
    <row r="72" spans="2:8" ht="15.75" customHeight="1" x14ac:dyDescent="0.2">
      <c r="B72" s="27">
        <v>52</v>
      </c>
      <c r="C72" s="85"/>
      <c r="D72" s="64"/>
      <c r="E72" s="64"/>
      <c r="F72" s="64"/>
      <c r="G72" s="65"/>
      <c r="H72" s="12" t="s">
        <v>49</v>
      </c>
    </row>
    <row r="73" spans="2:8" ht="15.75" customHeight="1" x14ac:dyDescent="0.2">
      <c r="B73" s="9">
        <v>53</v>
      </c>
      <c r="C73" s="85"/>
      <c r="D73" s="64"/>
      <c r="E73" s="64"/>
      <c r="F73" s="64"/>
      <c r="G73" s="65"/>
      <c r="H73" s="12" t="s">
        <v>49</v>
      </c>
    </row>
    <row r="74" spans="2:8" ht="15.75" customHeight="1" x14ac:dyDescent="0.2">
      <c r="B74" s="27">
        <v>54</v>
      </c>
      <c r="C74" s="85"/>
      <c r="D74" s="64"/>
      <c r="E74" s="64"/>
      <c r="F74" s="64"/>
      <c r="G74" s="65"/>
      <c r="H74" s="12" t="s">
        <v>49</v>
      </c>
    </row>
    <row r="75" spans="2:8" ht="15.75" customHeight="1" x14ac:dyDescent="0.2">
      <c r="B75" s="9">
        <v>55</v>
      </c>
      <c r="C75" s="85"/>
      <c r="D75" s="64"/>
      <c r="E75" s="64"/>
      <c r="F75" s="64"/>
      <c r="G75" s="65"/>
      <c r="H75" s="12" t="s">
        <v>49</v>
      </c>
    </row>
    <row r="76" spans="2:8" ht="15.75" customHeight="1" x14ac:dyDescent="0.2">
      <c r="B76" s="27">
        <v>56</v>
      </c>
      <c r="C76" s="85"/>
      <c r="D76" s="64"/>
      <c r="E76" s="64"/>
      <c r="F76" s="64"/>
      <c r="G76" s="65"/>
      <c r="H76" s="12" t="s">
        <v>49</v>
      </c>
    </row>
    <row r="77" spans="2:8" ht="15.75" customHeight="1" x14ac:dyDescent="0.2">
      <c r="B77" s="9">
        <v>57</v>
      </c>
      <c r="C77" s="85"/>
      <c r="D77" s="64"/>
      <c r="E77" s="64"/>
      <c r="F77" s="64"/>
      <c r="G77" s="65"/>
      <c r="H77" s="12" t="s">
        <v>49</v>
      </c>
    </row>
    <row r="78" spans="2:8" ht="15.75" customHeight="1" x14ac:dyDescent="0.2">
      <c r="B78" s="27">
        <v>58</v>
      </c>
      <c r="C78" s="85"/>
      <c r="D78" s="64"/>
      <c r="E78" s="64"/>
      <c r="F78" s="64"/>
      <c r="G78" s="65"/>
      <c r="H78" s="12" t="s">
        <v>49</v>
      </c>
    </row>
    <row r="79" spans="2:8" ht="15.75" customHeight="1" x14ac:dyDescent="0.2">
      <c r="B79" s="9">
        <v>59</v>
      </c>
      <c r="C79" s="85"/>
      <c r="D79" s="64"/>
      <c r="E79" s="64"/>
      <c r="F79" s="64"/>
      <c r="G79" s="65"/>
      <c r="H79" s="12" t="s">
        <v>49</v>
      </c>
    </row>
    <row r="80" spans="2:8" ht="15.75" customHeight="1" x14ac:dyDescent="0.2">
      <c r="B80" s="27">
        <v>60</v>
      </c>
      <c r="C80" s="85"/>
      <c r="D80" s="64"/>
      <c r="E80" s="64"/>
      <c r="F80" s="64"/>
      <c r="G80" s="65"/>
      <c r="H80" s="12" t="s">
        <v>49</v>
      </c>
    </row>
    <row r="81" spans="2:8" ht="15.75" customHeight="1" x14ac:dyDescent="0.2">
      <c r="B81" s="9">
        <v>61</v>
      </c>
      <c r="C81" s="85"/>
      <c r="D81" s="64"/>
      <c r="E81" s="64"/>
      <c r="F81" s="64"/>
      <c r="G81" s="65"/>
      <c r="H81" s="12" t="s">
        <v>49</v>
      </c>
    </row>
    <row r="82" spans="2:8" ht="15.75" customHeight="1" x14ac:dyDescent="0.2">
      <c r="B82" s="27">
        <v>62</v>
      </c>
      <c r="C82" s="85"/>
      <c r="D82" s="64"/>
      <c r="E82" s="64"/>
      <c r="F82" s="64"/>
      <c r="G82" s="65"/>
      <c r="H82" s="12" t="s">
        <v>49</v>
      </c>
    </row>
    <row r="83" spans="2:8" ht="15.75" customHeight="1" x14ac:dyDescent="0.2">
      <c r="B83" s="9">
        <v>63</v>
      </c>
      <c r="C83" s="85"/>
      <c r="D83" s="64"/>
      <c r="E83" s="64"/>
      <c r="F83" s="64"/>
      <c r="G83" s="65"/>
      <c r="H83" s="12" t="s">
        <v>49</v>
      </c>
    </row>
    <row r="84" spans="2:8" ht="15.75" customHeight="1" x14ac:dyDescent="0.2">
      <c r="B84" s="27">
        <v>64</v>
      </c>
      <c r="C84" s="85"/>
      <c r="D84" s="64"/>
      <c r="E84" s="64"/>
      <c r="F84" s="64"/>
      <c r="G84" s="65"/>
      <c r="H84" s="12" t="s">
        <v>49</v>
      </c>
    </row>
    <row r="85" spans="2:8" ht="15.75" customHeight="1" x14ac:dyDescent="0.2">
      <c r="B85" s="9">
        <v>65</v>
      </c>
      <c r="C85" s="85"/>
      <c r="D85" s="64"/>
      <c r="E85" s="64"/>
      <c r="F85" s="64"/>
      <c r="G85" s="65"/>
      <c r="H85" s="12" t="s">
        <v>49</v>
      </c>
    </row>
    <row r="86" spans="2:8" ht="15.75" customHeight="1" x14ac:dyDescent="0.2">
      <c r="B86" s="27">
        <v>66</v>
      </c>
      <c r="C86" s="85"/>
      <c r="D86" s="64"/>
      <c r="E86" s="64"/>
      <c r="F86" s="64"/>
      <c r="G86" s="65"/>
      <c r="H86" s="12" t="s">
        <v>49</v>
      </c>
    </row>
    <row r="87" spans="2:8" ht="15.75" customHeight="1" x14ac:dyDescent="0.2">
      <c r="B87" s="9">
        <v>67</v>
      </c>
      <c r="C87" s="85"/>
      <c r="D87" s="64"/>
      <c r="E87" s="64"/>
      <c r="F87" s="64"/>
      <c r="G87" s="65"/>
      <c r="H87" s="12" t="s">
        <v>49</v>
      </c>
    </row>
    <row r="88" spans="2:8" ht="15.75" customHeight="1" x14ac:dyDescent="0.2">
      <c r="B88" s="27">
        <v>68</v>
      </c>
      <c r="C88" s="85"/>
      <c r="D88" s="64"/>
      <c r="E88" s="64"/>
      <c r="F88" s="64"/>
      <c r="G88" s="65"/>
      <c r="H88" s="12" t="s">
        <v>49</v>
      </c>
    </row>
    <row r="89" spans="2:8" ht="15.75" customHeight="1" x14ac:dyDescent="0.2">
      <c r="B89" s="9">
        <v>69</v>
      </c>
      <c r="C89" s="85"/>
      <c r="D89" s="64"/>
      <c r="E89" s="64"/>
      <c r="F89" s="64"/>
      <c r="G89" s="65"/>
      <c r="H89" s="12" t="s">
        <v>49</v>
      </c>
    </row>
    <row r="90" spans="2:8" ht="15.75" customHeight="1" x14ac:dyDescent="0.2">
      <c r="B90" s="27">
        <v>70</v>
      </c>
      <c r="C90" s="85"/>
      <c r="D90" s="64"/>
      <c r="E90" s="64"/>
      <c r="F90" s="64"/>
      <c r="G90" s="65"/>
      <c r="H90" s="12" t="s">
        <v>49</v>
      </c>
    </row>
    <row r="91" spans="2:8" ht="15.75" customHeight="1" x14ac:dyDescent="0.2">
      <c r="B91" s="9">
        <v>71</v>
      </c>
      <c r="C91" s="85"/>
      <c r="D91" s="64"/>
      <c r="E91" s="64"/>
      <c r="F91" s="64"/>
      <c r="G91" s="65"/>
      <c r="H91" s="12" t="s">
        <v>49</v>
      </c>
    </row>
    <row r="92" spans="2:8" ht="15.75" customHeight="1" x14ac:dyDescent="0.2">
      <c r="B92" s="27">
        <v>72</v>
      </c>
      <c r="C92" s="85"/>
      <c r="D92" s="64"/>
      <c r="E92" s="64"/>
      <c r="F92" s="64"/>
      <c r="G92" s="65"/>
      <c r="H92" s="12" t="s">
        <v>49</v>
      </c>
    </row>
    <row r="93" spans="2:8" ht="15.75" customHeight="1" x14ac:dyDescent="0.2">
      <c r="B93" s="9">
        <v>73</v>
      </c>
      <c r="C93" s="85"/>
      <c r="D93" s="64"/>
      <c r="E93" s="64"/>
      <c r="F93" s="64"/>
      <c r="G93" s="65"/>
      <c r="H93" s="12" t="s">
        <v>49</v>
      </c>
    </row>
    <row r="94" spans="2:8" ht="15.75" customHeight="1" x14ac:dyDescent="0.2">
      <c r="B94" s="27">
        <v>74</v>
      </c>
      <c r="C94" s="85"/>
      <c r="D94" s="64"/>
      <c r="E94" s="64"/>
      <c r="F94" s="64"/>
      <c r="G94" s="65"/>
      <c r="H94" s="12" t="s">
        <v>49</v>
      </c>
    </row>
    <row r="95" spans="2:8" ht="15.75" customHeight="1" x14ac:dyDescent="0.2">
      <c r="B95" s="9">
        <v>75</v>
      </c>
      <c r="C95" s="85"/>
      <c r="D95" s="64"/>
      <c r="E95" s="64"/>
      <c r="F95" s="64"/>
      <c r="G95" s="65"/>
      <c r="H95" s="12" t="s">
        <v>49</v>
      </c>
    </row>
    <row r="96" spans="2:8" ht="15.75" customHeight="1" x14ac:dyDescent="0.2">
      <c r="B96" s="27">
        <v>76</v>
      </c>
      <c r="C96" s="85"/>
      <c r="D96" s="64"/>
      <c r="E96" s="64"/>
      <c r="F96" s="64"/>
      <c r="G96" s="65"/>
      <c r="H96" s="12" t="s">
        <v>49</v>
      </c>
    </row>
    <row r="97" spans="2:8" ht="15.75" customHeight="1" x14ac:dyDescent="0.2">
      <c r="B97" s="9">
        <v>77</v>
      </c>
      <c r="C97" s="85"/>
      <c r="D97" s="64"/>
      <c r="E97" s="64"/>
      <c r="F97" s="64"/>
      <c r="G97" s="65"/>
      <c r="H97" s="12" t="s">
        <v>49</v>
      </c>
    </row>
    <row r="98" spans="2:8" ht="15.75" customHeight="1" x14ac:dyDescent="0.2">
      <c r="B98" s="27">
        <v>78</v>
      </c>
      <c r="C98" s="85"/>
      <c r="D98" s="64"/>
      <c r="E98" s="64"/>
      <c r="F98" s="64"/>
      <c r="G98" s="65"/>
      <c r="H98" s="12" t="s">
        <v>49</v>
      </c>
    </row>
    <row r="99" spans="2:8" ht="15.75" customHeight="1" x14ac:dyDescent="0.2">
      <c r="B99" s="9">
        <v>79</v>
      </c>
      <c r="C99" s="85"/>
      <c r="D99" s="64"/>
      <c r="E99" s="64"/>
      <c r="F99" s="64"/>
      <c r="G99" s="65"/>
      <c r="H99" s="12" t="s">
        <v>49</v>
      </c>
    </row>
    <row r="100" spans="2:8" ht="15.75" customHeight="1" x14ac:dyDescent="0.2">
      <c r="B100" s="27">
        <v>80</v>
      </c>
      <c r="C100" s="85"/>
      <c r="D100" s="64"/>
      <c r="E100" s="64"/>
      <c r="F100" s="64"/>
      <c r="G100" s="65"/>
      <c r="H100" s="12" t="s">
        <v>49</v>
      </c>
    </row>
    <row r="101" spans="2:8" ht="15.75" customHeight="1" x14ac:dyDescent="0.2">
      <c r="B101" s="9">
        <v>81</v>
      </c>
      <c r="C101" s="85"/>
      <c r="D101" s="64"/>
      <c r="E101" s="64"/>
      <c r="F101" s="64"/>
      <c r="G101" s="65"/>
      <c r="H101" s="12" t="s">
        <v>49</v>
      </c>
    </row>
    <row r="102" spans="2:8" ht="15.75" customHeight="1" x14ac:dyDescent="0.2">
      <c r="B102" s="27">
        <v>82</v>
      </c>
      <c r="C102" s="85"/>
      <c r="D102" s="64"/>
      <c r="E102" s="64"/>
      <c r="F102" s="64"/>
      <c r="G102" s="65"/>
      <c r="H102" s="12" t="s">
        <v>49</v>
      </c>
    </row>
    <row r="103" spans="2:8" ht="15.75" customHeight="1" x14ac:dyDescent="0.2">
      <c r="B103" s="9">
        <v>83</v>
      </c>
      <c r="C103" s="85"/>
      <c r="D103" s="64"/>
      <c r="E103" s="64"/>
      <c r="F103" s="64"/>
      <c r="G103" s="65"/>
      <c r="H103" s="12" t="s">
        <v>49</v>
      </c>
    </row>
    <row r="104" spans="2:8" ht="15.75" customHeight="1" x14ac:dyDescent="0.2">
      <c r="B104" s="27">
        <v>84</v>
      </c>
      <c r="C104" s="85"/>
      <c r="D104" s="64"/>
      <c r="E104" s="64"/>
      <c r="F104" s="64"/>
      <c r="G104" s="65"/>
      <c r="H104" s="12" t="s">
        <v>49</v>
      </c>
    </row>
    <row r="105" spans="2:8" ht="15.75" customHeight="1" x14ac:dyDescent="0.2">
      <c r="B105" s="9">
        <v>85</v>
      </c>
      <c r="C105" s="85"/>
      <c r="D105" s="64"/>
      <c r="E105" s="64"/>
      <c r="F105" s="64"/>
      <c r="G105" s="65"/>
      <c r="H105" s="12" t="s">
        <v>49</v>
      </c>
    </row>
    <row r="106" spans="2:8" ht="15.75" customHeight="1" x14ac:dyDescent="0.2">
      <c r="B106" s="27">
        <v>86</v>
      </c>
      <c r="C106" s="85"/>
      <c r="D106" s="64"/>
      <c r="E106" s="64"/>
      <c r="F106" s="64"/>
      <c r="G106" s="65"/>
      <c r="H106" s="12" t="s">
        <v>49</v>
      </c>
    </row>
    <row r="107" spans="2:8" ht="15.75" customHeight="1" x14ac:dyDescent="0.2">
      <c r="B107" s="9">
        <v>87</v>
      </c>
      <c r="C107" s="85"/>
      <c r="D107" s="64"/>
      <c r="E107" s="64"/>
      <c r="F107" s="64"/>
      <c r="G107" s="65"/>
      <c r="H107" s="12" t="s">
        <v>49</v>
      </c>
    </row>
    <row r="108" spans="2:8" ht="15.75" customHeight="1" x14ac:dyDescent="0.2">
      <c r="B108" s="27">
        <v>88</v>
      </c>
      <c r="C108" s="85"/>
      <c r="D108" s="64"/>
      <c r="E108" s="64"/>
      <c r="F108" s="64"/>
      <c r="G108" s="65"/>
      <c r="H108" s="12" t="s">
        <v>49</v>
      </c>
    </row>
    <row r="109" spans="2:8" ht="15.75" customHeight="1" x14ac:dyDescent="0.2">
      <c r="B109" s="9">
        <v>89</v>
      </c>
      <c r="C109" s="85"/>
      <c r="D109" s="64"/>
      <c r="E109" s="64"/>
      <c r="F109" s="64"/>
      <c r="G109" s="65"/>
      <c r="H109" s="12" t="s">
        <v>49</v>
      </c>
    </row>
    <row r="110" spans="2:8" ht="15.75" customHeight="1" x14ac:dyDescent="0.2">
      <c r="B110" s="27">
        <v>90</v>
      </c>
      <c r="C110" s="85"/>
      <c r="D110" s="64"/>
      <c r="E110" s="64"/>
      <c r="F110" s="64"/>
      <c r="G110" s="65"/>
      <c r="H110" s="12" t="s">
        <v>49</v>
      </c>
    </row>
    <row r="111" spans="2:8" ht="15.75" customHeight="1" x14ac:dyDescent="0.2">
      <c r="B111" s="9">
        <v>91</v>
      </c>
      <c r="C111" s="85"/>
      <c r="D111" s="64"/>
      <c r="E111" s="64"/>
      <c r="F111" s="64"/>
      <c r="G111" s="65"/>
      <c r="H111" s="12" t="s">
        <v>49</v>
      </c>
    </row>
    <row r="112" spans="2:8" ht="15.75" customHeight="1" x14ac:dyDescent="0.2">
      <c r="B112" s="27">
        <v>92</v>
      </c>
      <c r="C112" s="85"/>
      <c r="D112" s="64"/>
      <c r="E112" s="64"/>
      <c r="F112" s="64"/>
      <c r="G112" s="65"/>
      <c r="H112" s="12" t="s">
        <v>49</v>
      </c>
    </row>
    <row r="113" spans="2:8" ht="15.75" customHeight="1" x14ac:dyDescent="0.2">
      <c r="B113" s="9">
        <v>93</v>
      </c>
      <c r="C113" s="85"/>
      <c r="D113" s="64"/>
      <c r="E113" s="64"/>
      <c r="F113" s="64"/>
      <c r="G113" s="65"/>
      <c r="H113" s="12" t="s">
        <v>49</v>
      </c>
    </row>
    <row r="114" spans="2:8" ht="15.75" customHeight="1" x14ac:dyDescent="0.2">
      <c r="B114" s="27">
        <v>94</v>
      </c>
      <c r="C114" s="85"/>
      <c r="D114" s="64"/>
      <c r="E114" s="64"/>
      <c r="F114" s="64"/>
      <c r="G114" s="65"/>
      <c r="H114" s="12" t="s">
        <v>49</v>
      </c>
    </row>
    <row r="115" spans="2:8" ht="15.75" customHeight="1" x14ac:dyDescent="0.2">
      <c r="B115" s="9">
        <v>95</v>
      </c>
      <c r="C115" s="85"/>
      <c r="D115" s="64"/>
      <c r="E115" s="64"/>
      <c r="F115" s="64"/>
      <c r="G115" s="65"/>
      <c r="H115" s="12" t="s">
        <v>49</v>
      </c>
    </row>
    <row r="116" spans="2:8" ht="15.75" customHeight="1" x14ac:dyDescent="0.2">
      <c r="B116" s="27">
        <v>96</v>
      </c>
      <c r="C116" s="85"/>
      <c r="D116" s="64"/>
      <c r="E116" s="64"/>
      <c r="F116" s="64"/>
      <c r="G116" s="65"/>
      <c r="H116" s="12" t="s">
        <v>49</v>
      </c>
    </row>
    <row r="117" spans="2:8" ht="15.75" customHeight="1" x14ac:dyDescent="0.2">
      <c r="B117" s="9">
        <v>97</v>
      </c>
      <c r="C117" s="85"/>
      <c r="D117" s="64"/>
      <c r="E117" s="64"/>
      <c r="F117" s="64"/>
      <c r="G117" s="65"/>
      <c r="H117" s="12" t="s">
        <v>49</v>
      </c>
    </row>
    <row r="118" spans="2:8" ht="15.75" customHeight="1" x14ac:dyDescent="0.2">
      <c r="B118" s="27">
        <v>98</v>
      </c>
      <c r="C118" s="85"/>
      <c r="D118" s="64"/>
      <c r="E118" s="64"/>
      <c r="F118" s="64"/>
      <c r="G118" s="65"/>
      <c r="H118" s="12" t="s">
        <v>49</v>
      </c>
    </row>
    <row r="119" spans="2:8" ht="15.75" customHeight="1" x14ac:dyDescent="0.2">
      <c r="B119" s="9">
        <v>99</v>
      </c>
      <c r="C119" s="85"/>
      <c r="D119" s="64"/>
      <c r="E119" s="64"/>
      <c r="F119" s="64"/>
      <c r="G119" s="65"/>
      <c r="H119" s="12" t="s">
        <v>49</v>
      </c>
    </row>
    <row r="120" spans="2:8" ht="15.75" customHeight="1" x14ac:dyDescent="0.2">
      <c r="B120" s="27">
        <v>100</v>
      </c>
      <c r="C120" s="85"/>
      <c r="D120" s="64"/>
      <c r="E120" s="64"/>
      <c r="F120" s="64"/>
      <c r="G120" s="65"/>
      <c r="H120" s="12" t="s">
        <v>49</v>
      </c>
    </row>
    <row r="121" spans="2:8" ht="15.75" customHeight="1" x14ac:dyDescent="0.2">
      <c r="B121" s="3"/>
      <c r="C121" s="4"/>
      <c r="D121" s="4"/>
      <c r="E121" s="4"/>
      <c r="F121" s="4"/>
      <c r="G121" s="4"/>
      <c r="H121" s="3"/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4" t="s">
        <v>47</v>
      </c>
      <c r="C211" s="34"/>
      <c r="D211" s="34" t="s">
        <v>51</v>
      </c>
      <c r="E211" s="4"/>
      <c r="F211" s="4"/>
      <c r="G211" s="4"/>
      <c r="H211" s="3"/>
    </row>
    <row r="212" spans="2:8" ht="15.75" customHeight="1" x14ac:dyDescent="0.2">
      <c r="B212" s="34" t="s">
        <v>49</v>
      </c>
      <c r="C212" s="34"/>
      <c r="D212" s="34" t="s">
        <v>26</v>
      </c>
      <c r="E212" s="4"/>
      <c r="F212" s="4"/>
      <c r="G212" s="4"/>
      <c r="H212" s="3"/>
    </row>
    <row r="213" spans="2:8" ht="15.75" customHeight="1" x14ac:dyDescent="0.2">
      <c r="B213" s="34" t="s">
        <v>52</v>
      </c>
      <c r="C213" s="34"/>
      <c r="D213" s="34" t="s">
        <v>31</v>
      </c>
      <c r="E213" s="4"/>
      <c r="F213" s="4"/>
      <c r="G213" s="4"/>
      <c r="H213" s="3"/>
    </row>
    <row r="214" spans="2:8" ht="15.75" customHeight="1" x14ac:dyDescent="0.2">
      <c r="B214" s="34" t="s">
        <v>53</v>
      </c>
      <c r="C214" s="34"/>
      <c r="D214" s="34" t="s">
        <v>35</v>
      </c>
      <c r="E214" s="4"/>
      <c r="F214" s="4"/>
      <c r="G214" s="4"/>
      <c r="H214" s="3"/>
    </row>
    <row r="215" spans="2:8" ht="15.75" customHeight="1" x14ac:dyDescent="0.2">
      <c r="B215" s="34"/>
      <c r="C215" s="34"/>
      <c r="D215" s="34" t="s">
        <v>37</v>
      </c>
      <c r="E215" s="4"/>
      <c r="F215" s="4"/>
      <c r="G215" s="4"/>
      <c r="H215" s="3"/>
    </row>
    <row r="216" spans="2:8" ht="15.75" customHeight="1" x14ac:dyDescent="0.2">
      <c r="B216" s="3"/>
      <c r="C216" s="4"/>
      <c r="D216" s="4"/>
      <c r="E216" s="4"/>
      <c r="F216" s="4"/>
      <c r="G216" s="4"/>
      <c r="H216" s="3"/>
    </row>
    <row r="217" spans="2:8" ht="15.75" customHeight="1" x14ac:dyDescent="0.2">
      <c r="C217" s="4"/>
      <c r="D217" s="4"/>
      <c r="E217" s="4"/>
      <c r="F217" s="4"/>
      <c r="G217" s="4"/>
    </row>
    <row r="218" spans="2:8" ht="15.75" customHeight="1" x14ac:dyDescent="0.2"/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</mergeCells>
  <dataValidations disablePrompts="1"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1"/>
  <sheetViews>
    <sheetView topLeftCell="B1" zoomScaleNormal="100" workbookViewId="0">
      <pane ySplit="1" topLeftCell="A16" activePane="bottomLeft" state="frozen"/>
      <selection pane="bottomLeft" activeCell="J30" sqref="J30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27.85546875" style="16" customWidth="1"/>
    <col min="6" max="6" width="23.7109375" customWidth="1"/>
    <col min="7" max="7" width="14.42578125" style="39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">
        <f>Requisitos!C11</f>
        <v>45170</v>
      </c>
    </row>
    <row r="2" spans="1:21" ht="16.5" customHeight="1" x14ac:dyDescent="0.25">
      <c r="B2" s="81" t="s">
        <v>1</v>
      </c>
      <c r="C2" s="62"/>
      <c r="D2" s="62"/>
      <c r="E2" s="62"/>
      <c r="F2" s="62"/>
      <c r="G2" s="62"/>
      <c r="H2" s="62"/>
      <c r="I2" s="62"/>
      <c r="J2" s="82"/>
      <c r="K2" s="2">
        <f t="shared" ref="K2:K65" si="0">K1+1</f>
        <v>45171</v>
      </c>
    </row>
    <row r="3" spans="1:21" ht="14.25" x14ac:dyDescent="0.2">
      <c r="B3" s="83" t="s">
        <v>2</v>
      </c>
      <c r="C3" s="62"/>
      <c r="D3" s="62"/>
      <c r="E3" s="62"/>
      <c r="F3" s="62"/>
      <c r="G3" s="62"/>
      <c r="H3" s="62"/>
      <c r="I3" s="62"/>
      <c r="J3" s="82"/>
      <c r="K3" s="2">
        <f t="shared" si="0"/>
        <v>45172</v>
      </c>
    </row>
    <row r="4" spans="1:21" ht="15.75" customHeight="1" x14ac:dyDescent="0.2">
      <c r="B4" s="84" t="s">
        <v>3</v>
      </c>
      <c r="C4" s="73"/>
      <c r="D4" s="73"/>
      <c r="E4" s="73"/>
      <c r="F4" s="73"/>
      <c r="G4" s="73"/>
      <c r="H4" s="73"/>
      <c r="I4" s="73"/>
      <c r="J4" s="74"/>
      <c r="K4" s="2">
        <f t="shared" si="0"/>
        <v>45173</v>
      </c>
    </row>
    <row r="5" spans="1:21" ht="15.75" customHeight="1" x14ac:dyDescent="0.2">
      <c r="B5" s="83" t="s">
        <v>4</v>
      </c>
      <c r="C5" s="62"/>
      <c r="D5" s="62"/>
      <c r="E5" s="62"/>
      <c r="F5" s="62"/>
      <c r="G5" s="62"/>
      <c r="H5" s="62"/>
      <c r="I5" s="62"/>
      <c r="J5" s="82"/>
      <c r="K5" s="2">
        <f t="shared" si="0"/>
        <v>45174</v>
      </c>
    </row>
    <row r="6" spans="1:21" ht="15.75" customHeight="1" x14ac:dyDescent="0.2">
      <c r="J6" s="5"/>
      <c r="K6" s="2">
        <f t="shared" si="0"/>
        <v>45175</v>
      </c>
    </row>
    <row r="7" spans="1:21" ht="26.25" x14ac:dyDescent="0.4">
      <c r="B7" s="75" t="str">
        <f>'Dados do Projeto'!B7</f>
        <v>Fábrica do Saber</v>
      </c>
      <c r="C7" s="64"/>
      <c r="D7" s="64"/>
      <c r="E7" s="64"/>
      <c r="F7" s="64"/>
      <c r="G7" s="64"/>
      <c r="H7" s="64"/>
      <c r="I7" s="64"/>
      <c r="J7" s="65"/>
      <c r="K7" s="2">
        <f t="shared" si="0"/>
        <v>45176</v>
      </c>
    </row>
    <row r="8" spans="1:21" ht="15.75" customHeight="1" x14ac:dyDescent="0.2">
      <c r="J8" s="5"/>
      <c r="K8" s="2">
        <f t="shared" si="0"/>
        <v>45177</v>
      </c>
    </row>
    <row r="9" spans="1:21" ht="15.75" customHeight="1" x14ac:dyDescent="0.25">
      <c r="B9" s="100" t="s">
        <v>54</v>
      </c>
      <c r="C9" s="64"/>
      <c r="D9" s="64"/>
      <c r="E9" s="64"/>
      <c r="F9" s="64"/>
      <c r="G9" s="64"/>
      <c r="H9" s="64"/>
      <c r="I9" s="65"/>
      <c r="J9" s="57" t="s">
        <v>55</v>
      </c>
      <c r="K9" s="2">
        <f t="shared" si="0"/>
        <v>45178</v>
      </c>
    </row>
    <row r="10" spans="1:21" ht="18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40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45179</v>
      </c>
    </row>
    <row r="11" spans="1:21" ht="30" customHeight="1" x14ac:dyDescent="0.2">
      <c r="A11" s="3"/>
      <c r="B11" s="9">
        <v>1</v>
      </c>
      <c r="C11" s="10">
        <v>45190</v>
      </c>
      <c r="D11" s="11" t="s">
        <v>84</v>
      </c>
      <c r="E11" s="11" t="s">
        <v>104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 x14ac:dyDescent="0.2">
      <c r="B12" s="9">
        <v>2</v>
      </c>
      <c r="C12" s="10">
        <v>45190</v>
      </c>
      <c r="D12" s="12" t="s">
        <v>85</v>
      </c>
      <c r="E12" s="12" t="s">
        <v>104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45181</v>
      </c>
      <c r="M12" s="49"/>
      <c r="N12" s="49"/>
    </row>
    <row r="13" spans="1:21" ht="30" customHeight="1" x14ac:dyDescent="0.2">
      <c r="B13" s="9">
        <v>3</v>
      </c>
      <c r="C13" s="10">
        <v>45190</v>
      </c>
      <c r="D13" s="11" t="s">
        <v>86</v>
      </c>
      <c r="E13" s="11" t="s">
        <v>104</v>
      </c>
      <c r="F13" s="12" t="s">
        <v>14</v>
      </c>
      <c r="G13" s="41" t="s">
        <v>37</v>
      </c>
      <c r="H13" s="13">
        <v>0</v>
      </c>
      <c r="I13" s="13">
        <v>0</v>
      </c>
      <c r="J13" s="17"/>
      <c r="K13" s="2">
        <f t="shared" si="0"/>
        <v>45182</v>
      </c>
    </row>
    <row r="14" spans="1:21" ht="30" customHeight="1" x14ac:dyDescent="0.2">
      <c r="B14" s="9">
        <v>4</v>
      </c>
      <c r="C14" s="10">
        <v>45190</v>
      </c>
      <c r="D14" s="11" t="s">
        <v>87</v>
      </c>
      <c r="E14" s="11">
        <v>13</v>
      </c>
      <c r="F14" s="12" t="s">
        <v>12</v>
      </c>
      <c r="G14" s="41" t="s">
        <v>37</v>
      </c>
      <c r="H14" s="13">
        <v>0</v>
      </c>
      <c r="I14" s="13">
        <v>0</v>
      </c>
      <c r="J14" s="11"/>
      <c r="K14" s="2">
        <f t="shared" si="0"/>
        <v>45183</v>
      </c>
      <c r="M14" s="47"/>
    </row>
    <row r="15" spans="1:21" ht="30" customHeight="1" x14ac:dyDescent="0.2">
      <c r="B15" s="9">
        <v>5</v>
      </c>
      <c r="C15" s="10">
        <v>45190</v>
      </c>
      <c r="D15" s="11" t="s">
        <v>88</v>
      </c>
      <c r="E15" s="11">
        <v>13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45184</v>
      </c>
      <c r="M15" s="47"/>
    </row>
    <row r="16" spans="1:21" ht="30" customHeight="1" x14ac:dyDescent="0.2">
      <c r="B16" s="9">
        <v>6</v>
      </c>
      <c r="C16" s="10">
        <v>45190</v>
      </c>
      <c r="D16" s="11" t="s">
        <v>89</v>
      </c>
      <c r="E16" s="11">
        <v>13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>
        <f t="shared" si="0"/>
        <v>45185</v>
      </c>
      <c r="M16" s="47"/>
    </row>
    <row r="17" spans="2:17" ht="30" customHeight="1" x14ac:dyDescent="0.2">
      <c r="B17" s="9">
        <v>7</v>
      </c>
      <c r="C17" s="10">
        <v>45190</v>
      </c>
      <c r="D17" s="12" t="s">
        <v>92</v>
      </c>
      <c r="E17" s="11">
        <v>1</v>
      </c>
      <c r="F17" s="12" t="s">
        <v>10</v>
      </c>
      <c r="G17" s="41" t="s">
        <v>37</v>
      </c>
      <c r="H17" s="13">
        <v>0</v>
      </c>
      <c r="I17" s="13">
        <v>0</v>
      </c>
      <c r="J17" s="11"/>
      <c r="K17" s="2">
        <f t="shared" si="0"/>
        <v>45186</v>
      </c>
      <c r="L17" s="47"/>
      <c r="M17" s="47"/>
      <c r="N17" s="47"/>
      <c r="Q17" s="47"/>
    </row>
    <row r="18" spans="2:17" ht="30" customHeight="1" x14ac:dyDescent="0.2">
      <c r="B18" s="9">
        <v>8</v>
      </c>
      <c r="C18" s="10">
        <v>45190</v>
      </c>
      <c r="D18" s="12" t="s">
        <v>90</v>
      </c>
      <c r="E18" s="11">
        <v>1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>
        <f t="shared" si="0"/>
        <v>45187</v>
      </c>
      <c r="L18" s="47"/>
      <c r="M18" s="47"/>
      <c r="N18" s="47"/>
    </row>
    <row r="19" spans="2:17" ht="30" customHeight="1" x14ac:dyDescent="0.2">
      <c r="B19" s="9">
        <v>9</v>
      </c>
      <c r="C19" s="10">
        <v>45190</v>
      </c>
      <c r="D19" s="12" t="s">
        <v>93</v>
      </c>
      <c r="E19" s="11">
        <v>1</v>
      </c>
      <c r="F19" s="12" t="s">
        <v>10</v>
      </c>
      <c r="G19" s="41" t="s">
        <v>37</v>
      </c>
      <c r="H19" s="13">
        <v>0</v>
      </c>
      <c r="I19" s="13">
        <v>0</v>
      </c>
      <c r="J19" s="11"/>
      <c r="K19" s="2">
        <f t="shared" si="0"/>
        <v>45188</v>
      </c>
      <c r="L19" s="47"/>
      <c r="M19" s="47"/>
      <c r="O19" s="47"/>
    </row>
    <row r="20" spans="2:17" ht="30" customHeight="1" x14ac:dyDescent="0.2">
      <c r="B20" s="9">
        <v>10</v>
      </c>
      <c r="C20" s="10">
        <v>45190</v>
      </c>
      <c r="D20" s="12" t="s">
        <v>94</v>
      </c>
      <c r="E20" s="11">
        <v>1</v>
      </c>
      <c r="F20" s="12" t="s">
        <v>11</v>
      </c>
      <c r="G20" s="41" t="s">
        <v>37</v>
      </c>
      <c r="H20" s="13">
        <v>0</v>
      </c>
      <c r="I20" s="13">
        <v>0</v>
      </c>
      <c r="J20" s="11"/>
      <c r="K20" s="2">
        <f t="shared" si="0"/>
        <v>45189</v>
      </c>
      <c r="L20" s="47"/>
      <c r="M20" s="47"/>
    </row>
    <row r="21" spans="2:17" ht="30" customHeight="1" x14ac:dyDescent="0.2">
      <c r="B21" s="9">
        <v>11</v>
      </c>
      <c r="C21" s="10">
        <v>45190</v>
      </c>
      <c r="D21" s="11" t="s">
        <v>91</v>
      </c>
      <c r="E21" s="11">
        <v>1</v>
      </c>
      <c r="F21" s="12" t="s">
        <v>12</v>
      </c>
      <c r="G21" s="41" t="s">
        <v>37</v>
      </c>
      <c r="H21" s="13">
        <v>0</v>
      </c>
      <c r="I21" s="13">
        <v>0</v>
      </c>
      <c r="J21" s="11"/>
      <c r="K21" s="2">
        <f t="shared" si="0"/>
        <v>45190</v>
      </c>
      <c r="L21" s="47"/>
      <c r="M21" s="47"/>
    </row>
    <row r="22" spans="2:17" ht="30" customHeight="1" x14ac:dyDescent="0.2">
      <c r="B22" s="9">
        <v>12</v>
      </c>
      <c r="C22" s="10">
        <v>45190</v>
      </c>
      <c r="D22" s="11" t="s">
        <v>95</v>
      </c>
      <c r="E22" s="11">
        <v>1</v>
      </c>
      <c r="F22" s="12" t="s">
        <v>12</v>
      </c>
      <c r="G22" s="41" t="s">
        <v>37</v>
      </c>
      <c r="H22" s="13">
        <v>0</v>
      </c>
      <c r="I22" s="13">
        <v>0</v>
      </c>
      <c r="J22" s="11"/>
      <c r="K22" s="2">
        <f t="shared" si="0"/>
        <v>45191</v>
      </c>
      <c r="L22" s="47"/>
      <c r="M22" s="47"/>
    </row>
    <row r="23" spans="2:17" ht="30" customHeight="1" x14ac:dyDescent="0.2">
      <c r="B23" s="9">
        <v>13</v>
      </c>
      <c r="C23" s="10">
        <v>45190</v>
      </c>
      <c r="D23" s="11" t="s">
        <v>96</v>
      </c>
      <c r="E23" s="11">
        <v>13</v>
      </c>
      <c r="F23" s="12" t="s">
        <v>8</v>
      </c>
      <c r="G23" s="41" t="s">
        <v>37</v>
      </c>
      <c r="H23" s="13">
        <v>0</v>
      </c>
      <c r="I23" s="13">
        <v>0</v>
      </c>
      <c r="J23" s="11"/>
      <c r="K23" s="2">
        <f t="shared" si="0"/>
        <v>45192</v>
      </c>
      <c r="L23" s="47"/>
      <c r="M23" s="47"/>
    </row>
    <row r="24" spans="2:17" ht="30" customHeight="1" x14ac:dyDescent="0.2">
      <c r="B24" s="9">
        <v>14</v>
      </c>
      <c r="C24" s="10">
        <v>45190</v>
      </c>
      <c r="D24" s="11" t="s">
        <v>97</v>
      </c>
      <c r="E24" s="11">
        <v>1</v>
      </c>
      <c r="F24" s="12" t="s">
        <v>8</v>
      </c>
      <c r="G24" s="41" t="s">
        <v>37</v>
      </c>
      <c r="H24" s="13">
        <v>0</v>
      </c>
      <c r="I24" s="13">
        <v>0</v>
      </c>
      <c r="J24" s="11"/>
      <c r="K24" s="2">
        <f t="shared" si="0"/>
        <v>45193</v>
      </c>
      <c r="L24" s="47"/>
      <c r="M24" s="47"/>
    </row>
    <row r="25" spans="2:17" ht="30" customHeight="1" x14ac:dyDescent="0.2">
      <c r="B25" s="9">
        <v>15</v>
      </c>
      <c r="C25" s="10">
        <v>45190</v>
      </c>
      <c r="D25" s="11" t="s">
        <v>98</v>
      </c>
      <c r="E25" s="11">
        <v>1</v>
      </c>
      <c r="F25" s="12" t="s">
        <v>8</v>
      </c>
      <c r="G25" s="41" t="s">
        <v>37</v>
      </c>
      <c r="H25" s="13">
        <v>0</v>
      </c>
      <c r="I25" s="13">
        <v>0</v>
      </c>
      <c r="J25" s="11"/>
      <c r="K25" s="2">
        <f t="shared" si="0"/>
        <v>45194</v>
      </c>
      <c r="L25" s="47"/>
    </row>
    <row r="26" spans="2:17" ht="30" customHeight="1" x14ac:dyDescent="0.2">
      <c r="B26" s="9">
        <v>16</v>
      </c>
      <c r="C26" s="10">
        <v>45190</v>
      </c>
      <c r="D26" s="11" t="s">
        <v>99</v>
      </c>
      <c r="E26" s="11">
        <v>13</v>
      </c>
      <c r="F26" s="12" t="s">
        <v>11</v>
      </c>
      <c r="G26" s="41" t="s">
        <v>35</v>
      </c>
      <c r="H26" s="13">
        <v>0</v>
      </c>
      <c r="I26" s="13">
        <v>0</v>
      </c>
      <c r="J26" s="11" t="s">
        <v>119</v>
      </c>
      <c r="K26" s="2">
        <f t="shared" si="0"/>
        <v>45195</v>
      </c>
    </row>
    <row r="27" spans="2:17" ht="30" customHeight="1" x14ac:dyDescent="0.2">
      <c r="B27" s="9">
        <v>17</v>
      </c>
      <c r="C27" s="10">
        <v>45190</v>
      </c>
      <c r="D27" s="11" t="s">
        <v>100</v>
      </c>
      <c r="E27" s="11">
        <v>1</v>
      </c>
      <c r="F27" s="12" t="s">
        <v>13</v>
      </c>
      <c r="G27" s="41" t="s">
        <v>37</v>
      </c>
      <c r="H27" s="13">
        <v>0</v>
      </c>
      <c r="I27" s="13">
        <v>0</v>
      </c>
      <c r="J27" s="11"/>
      <c r="K27" s="2">
        <f t="shared" si="0"/>
        <v>45196</v>
      </c>
    </row>
    <row r="28" spans="2:17" ht="30" customHeight="1" x14ac:dyDescent="0.2">
      <c r="B28" s="9">
        <v>18</v>
      </c>
      <c r="C28" s="10">
        <v>45190</v>
      </c>
      <c r="D28" s="11" t="s">
        <v>101</v>
      </c>
      <c r="E28" s="11">
        <v>1</v>
      </c>
      <c r="F28" s="12" t="s">
        <v>13</v>
      </c>
      <c r="G28" s="41" t="s">
        <v>37</v>
      </c>
      <c r="H28" s="13">
        <v>0</v>
      </c>
      <c r="I28" s="13">
        <v>0</v>
      </c>
      <c r="J28" s="11"/>
      <c r="K28" s="2">
        <f t="shared" si="0"/>
        <v>45197</v>
      </c>
    </row>
    <row r="29" spans="2:17" ht="30" customHeight="1" x14ac:dyDescent="0.2">
      <c r="B29" s="9">
        <v>19</v>
      </c>
      <c r="C29" s="10">
        <v>45190</v>
      </c>
      <c r="D29" s="11" t="s">
        <v>102</v>
      </c>
      <c r="E29" s="11" t="s">
        <v>104</v>
      </c>
      <c r="F29" s="12" t="s">
        <v>14</v>
      </c>
      <c r="G29" s="41" t="s">
        <v>37</v>
      </c>
      <c r="H29" s="13">
        <v>0</v>
      </c>
      <c r="I29" s="13">
        <v>0</v>
      </c>
      <c r="J29" s="11"/>
      <c r="K29" s="2">
        <f t="shared" si="0"/>
        <v>45198</v>
      </c>
    </row>
    <row r="30" spans="2:17" ht="30" customHeight="1" x14ac:dyDescent="0.2">
      <c r="B30" s="9">
        <v>20</v>
      </c>
      <c r="C30" s="10">
        <v>45190</v>
      </c>
      <c r="D30" s="21" t="s">
        <v>103</v>
      </c>
      <c r="E30" s="11" t="s">
        <v>104</v>
      </c>
      <c r="F30" s="12" t="s">
        <v>8</v>
      </c>
      <c r="G30" s="41" t="s">
        <v>35</v>
      </c>
      <c r="H30" s="13">
        <v>0</v>
      </c>
      <c r="I30" s="13">
        <v>0</v>
      </c>
      <c r="J30" s="11" t="s">
        <v>119</v>
      </c>
      <c r="K30" s="2">
        <f t="shared" si="0"/>
        <v>45199</v>
      </c>
    </row>
    <row r="31" spans="2:17" ht="30" customHeight="1" x14ac:dyDescent="0.2">
      <c r="B31" s="9">
        <v>21</v>
      </c>
      <c r="C31" s="10"/>
      <c r="D31" s="21"/>
      <c r="E31" s="11"/>
      <c r="F31" s="12"/>
      <c r="G31" s="41"/>
      <c r="H31" s="13">
        <v>0</v>
      </c>
      <c r="I31" s="13">
        <v>0</v>
      </c>
      <c r="J31" s="11"/>
      <c r="K31" s="2">
        <f t="shared" si="0"/>
        <v>45200</v>
      </c>
    </row>
    <row r="32" spans="2:17" ht="30" customHeight="1" x14ac:dyDescent="0.2">
      <c r="B32" s="9">
        <v>22</v>
      </c>
      <c r="C32" s="10"/>
      <c r="D32" s="21"/>
      <c r="E32" s="11"/>
      <c r="F32" s="12"/>
      <c r="G32" s="41"/>
      <c r="H32" s="13">
        <v>0</v>
      </c>
      <c r="I32" s="13">
        <v>0</v>
      </c>
      <c r="J32" s="11"/>
      <c r="K32" s="2">
        <f t="shared" si="0"/>
        <v>45201</v>
      </c>
    </row>
    <row r="33" spans="2:11" ht="30" customHeight="1" x14ac:dyDescent="0.2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  <c r="K33" s="2">
        <f t="shared" si="0"/>
        <v>45202</v>
      </c>
    </row>
    <row r="34" spans="2:11" ht="30" customHeight="1" x14ac:dyDescent="0.2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  <c r="K34" s="2">
        <f t="shared" si="0"/>
        <v>45203</v>
      </c>
    </row>
    <row r="35" spans="2:11" ht="30" customHeight="1" x14ac:dyDescent="0.2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  <c r="K35" s="2">
        <f t="shared" si="0"/>
        <v>45204</v>
      </c>
    </row>
    <row r="36" spans="2:11" ht="30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  <c r="K36" s="2">
        <f t="shared" si="0"/>
        <v>45205</v>
      </c>
    </row>
    <row r="37" spans="2:11" ht="30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  <c r="K37" s="2">
        <f t="shared" si="0"/>
        <v>45206</v>
      </c>
    </row>
    <row r="38" spans="2:11" ht="30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  <c r="K38" s="2">
        <f t="shared" si="0"/>
        <v>45207</v>
      </c>
    </row>
    <row r="39" spans="2:11" ht="30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  <c r="K39" s="2">
        <f t="shared" si="0"/>
        <v>45208</v>
      </c>
    </row>
    <row r="40" spans="2:11" ht="30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  <c r="K40" s="2">
        <f t="shared" si="0"/>
        <v>45209</v>
      </c>
    </row>
    <row r="41" spans="2:11" ht="30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  <c r="K41" s="2">
        <f t="shared" si="0"/>
        <v>45210</v>
      </c>
    </row>
    <row r="42" spans="2:11" ht="30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  <c r="K42" s="2">
        <f t="shared" si="0"/>
        <v>45211</v>
      </c>
    </row>
    <row r="43" spans="2:11" ht="30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  <c r="K43" s="2">
        <f t="shared" si="0"/>
        <v>45212</v>
      </c>
    </row>
    <row r="44" spans="2:11" ht="30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  <c r="K44" s="2">
        <f t="shared" si="0"/>
        <v>45213</v>
      </c>
    </row>
    <row r="45" spans="2:11" ht="30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  <c r="K45" s="2">
        <f t="shared" si="0"/>
        <v>45214</v>
      </c>
    </row>
    <row r="46" spans="2:11" ht="30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  <c r="K46" s="2">
        <f t="shared" si="0"/>
        <v>45215</v>
      </c>
    </row>
    <row r="47" spans="2:11" ht="30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  <c r="K47" s="2">
        <f t="shared" si="0"/>
        <v>45216</v>
      </c>
    </row>
    <row r="48" spans="2:11" ht="30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  <c r="K48" s="2">
        <f t="shared" si="0"/>
        <v>45217</v>
      </c>
    </row>
    <row r="49" spans="2:11" ht="30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  <c r="K49" s="2">
        <f t="shared" si="0"/>
        <v>45218</v>
      </c>
    </row>
    <row r="50" spans="2:11" ht="30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  <c r="K50" s="2">
        <f t="shared" si="0"/>
        <v>45219</v>
      </c>
    </row>
    <row r="51" spans="2:11" ht="30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  <c r="K51" s="2">
        <f t="shared" si="0"/>
        <v>45220</v>
      </c>
    </row>
    <row r="52" spans="2:11" ht="30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  <c r="K52" s="2">
        <f t="shared" si="0"/>
        <v>45221</v>
      </c>
    </row>
    <row r="53" spans="2:11" ht="30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  <c r="K53" s="2">
        <f t="shared" si="0"/>
        <v>45222</v>
      </c>
    </row>
    <row r="54" spans="2:11" ht="30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  <c r="K54" s="2">
        <f t="shared" si="0"/>
        <v>45223</v>
      </c>
    </row>
    <row r="55" spans="2:11" ht="30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  <c r="K55" s="2">
        <f t="shared" si="0"/>
        <v>45224</v>
      </c>
    </row>
    <row r="56" spans="2:11" ht="30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  <c r="K56" s="2">
        <f t="shared" si="0"/>
        <v>45225</v>
      </c>
    </row>
    <row r="57" spans="2:11" ht="30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  <c r="K57" s="2">
        <f t="shared" si="0"/>
        <v>45226</v>
      </c>
    </row>
    <row r="58" spans="2:11" ht="30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  <c r="K58" s="2">
        <f t="shared" si="0"/>
        <v>45227</v>
      </c>
    </row>
    <row r="59" spans="2:11" ht="30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  <c r="K59" s="2">
        <f t="shared" si="0"/>
        <v>45228</v>
      </c>
    </row>
    <row r="60" spans="2:11" ht="30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  <c r="K60" s="2">
        <f t="shared" si="0"/>
        <v>45229</v>
      </c>
    </row>
    <row r="61" spans="2:11" ht="15.75" customHeight="1" x14ac:dyDescent="0.2">
      <c r="G61" s="42" t="s">
        <v>64</v>
      </c>
      <c r="H61" s="32">
        <f t="shared" ref="H61:I61" si="1">SUM(H11:H60)</f>
        <v>0</v>
      </c>
      <c r="I61" s="32">
        <f t="shared" si="1"/>
        <v>0</v>
      </c>
      <c r="J61" s="5"/>
      <c r="K61" s="2">
        <f t="shared" si="0"/>
        <v>45230</v>
      </c>
    </row>
    <row r="62" spans="2:11" ht="15.75" customHeight="1" x14ac:dyDescent="0.2">
      <c r="B62" s="30"/>
      <c r="C62" s="30"/>
      <c r="D62" s="30">
        <f>COUNTIFS(D11:D60, "&lt;&gt;"&amp;"")</f>
        <v>20</v>
      </c>
      <c r="E62" s="59"/>
      <c r="F62" s="30"/>
      <c r="G62" s="43">
        <f>COUNTIFS(G11:G60, "Concluído",D11:D60, "&lt;&gt;"&amp;"")</f>
        <v>18</v>
      </c>
      <c r="J62" s="5"/>
      <c r="K62" s="2">
        <f t="shared" si="0"/>
        <v>45231</v>
      </c>
    </row>
    <row r="63" spans="2:11" ht="15.75" customHeight="1" x14ac:dyDescent="0.25">
      <c r="B63" s="100" t="s">
        <v>65</v>
      </c>
      <c r="C63" s="64"/>
      <c r="D63" s="64"/>
      <c r="E63" s="64"/>
      <c r="F63" s="64"/>
      <c r="G63" s="64"/>
      <c r="H63" s="64"/>
      <c r="I63" s="65"/>
      <c r="K63" s="2">
        <f t="shared" si="0"/>
        <v>45232</v>
      </c>
    </row>
    <row r="64" spans="2:11" ht="15.75" customHeight="1" x14ac:dyDescent="0.2">
      <c r="B64" s="101" t="s">
        <v>66</v>
      </c>
      <c r="C64" s="64"/>
      <c r="D64" s="64"/>
      <c r="E64" s="64"/>
      <c r="F64" s="64"/>
      <c r="G64" s="65"/>
      <c r="H64" s="7" t="s">
        <v>67</v>
      </c>
      <c r="I64" s="7" t="s">
        <v>19</v>
      </c>
      <c r="K64" s="2">
        <f t="shared" si="0"/>
        <v>45233</v>
      </c>
    </row>
    <row r="65" spans="2:11" ht="15.75" customHeight="1" x14ac:dyDescent="0.2">
      <c r="B65" s="99" t="str">
        <f>'Dados do Projeto'!B10</f>
        <v>Guilherme Lage</v>
      </c>
      <c r="C65" s="64"/>
      <c r="D65" s="64"/>
      <c r="E65" s="64"/>
      <c r="F65" s="64"/>
      <c r="G65" s="65"/>
      <c r="H65" s="33">
        <f>SUMIF(F$11:F$60,'Dados do Projeto'!B10,H$11:H$60)</f>
        <v>0</v>
      </c>
      <c r="I65" s="33">
        <f>SUMIF($F$11:$F$60,'Dados do Projeto'!$B10,I$11:I$60)</f>
        <v>0</v>
      </c>
      <c r="K65" s="2">
        <f t="shared" si="0"/>
        <v>45234</v>
      </c>
    </row>
    <row r="66" spans="2:11" ht="15.75" customHeight="1" x14ac:dyDescent="0.2">
      <c r="B66" s="99" t="str">
        <f>'Dados do Projeto'!B11</f>
        <v>João Gabriel Perez</v>
      </c>
      <c r="C66" s="64"/>
      <c r="D66" s="64"/>
      <c r="E66" s="64"/>
      <c r="F66" s="64"/>
      <c r="G66" s="65"/>
      <c r="H66" s="33">
        <f>SUMIF(F$11:F$60,'Dados do Projeto'!B11,H$11:H$60)</f>
        <v>0</v>
      </c>
      <c r="I66" s="33">
        <f>SUMIF($F$11:$F$60,'Dados do Projeto'!$B11,I$11:I$60)</f>
        <v>0</v>
      </c>
      <c r="K66" s="2">
        <f t="shared" ref="K66:K70" si="2">K65+1</f>
        <v>45235</v>
      </c>
    </row>
    <row r="67" spans="2:11" ht="15.75" customHeight="1" x14ac:dyDescent="0.2">
      <c r="B67" s="99" t="str">
        <f>'Dados do Projeto'!B12</f>
        <v>Lucas Soares</v>
      </c>
      <c r="C67" s="64"/>
      <c r="D67" s="64"/>
      <c r="E67" s="64"/>
      <c r="F67" s="64"/>
      <c r="G67" s="65"/>
      <c r="H67" s="33">
        <f>SUMIF(F$11:F$60,'Dados do Projeto'!B12,H$11:H$60)</f>
        <v>0</v>
      </c>
      <c r="I67" s="33">
        <f>SUMIF($F$11:$F$60,'Dados do Projeto'!$B12,I$11:I$60)</f>
        <v>0</v>
      </c>
      <c r="K67" s="2">
        <f t="shared" si="2"/>
        <v>45236</v>
      </c>
    </row>
    <row r="68" spans="2:11" ht="15.75" customHeight="1" x14ac:dyDescent="0.2">
      <c r="B68" s="99" t="str">
        <f>'Dados do Projeto'!B13</f>
        <v>Maria Eduarda Amaral</v>
      </c>
      <c r="C68" s="64"/>
      <c r="D68" s="64"/>
      <c r="E68" s="64"/>
      <c r="F68" s="64"/>
      <c r="G68" s="65"/>
      <c r="H68" s="33">
        <f>SUMIF(F$11:F$60,'Dados do Projeto'!B13,H$11:H$60)</f>
        <v>0</v>
      </c>
      <c r="I68" s="33">
        <f>SUMIF($F$11:$F$60,'Dados do Projeto'!$B13,I$11:I$60)</f>
        <v>0</v>
      </c>
      <c r="K68" s="2">
        <f t="shared" si="2"/>
        <v>45237</v>
      </c>
    </row>
    <row r="69" spans="2:11" ht="15.75" customHeight="1" x14ac:dyDescent="0.2">
      <c r="B69" s="99" t="str">
        <f>'Dados do Projeto'!B14</f>
        <v>Marlene Moraes</v>
      </c>
      <c r="C69" s="64"/>
      <c r="D69" s="64"/>
      <c r="E69" s="64"/>
      <c r="F69" s="64"/>
      <c r="G69" s="65"/>
      <c r="H69" s="33">
        <f>SUMIF(F$11:F$60,'Dados do Projeto'!B14,H$11:H$60)</f>
        <v>0</v>
      </c>
      <c r="I69" s="33">
        <f>SUMIF($F$11:$F$60,'Dados do Projeto'!$B14,I$11:I$60)</f>
        <v>0</v>
      </c>
      <c r="K69" s="2">
        <f t="shared" si="2"/>
        <v>45238</v>
      </c>
    </row>
    <row r="70" spans="2:11" ht="15.75" customHeight="1" x14ac:dyDescent="0.2">
      <c r="B70" s="99" t="str">
        <f>'Dados do Projeto'!B15</f>
        <v>Vitor Stahlberg</v>
      </c>
      <c r="C70" s="64"/>
      <c r="D70" s="64"/>
      <c r="E70" s="64"/>
      <c r="F70" s="64"/>
      <c r="G70" s="65"/>
      <c r="H70" s="33">
        <f>SUMIF(F$11:F$60,'Dados do Projeto'!B15,H$11:H$60)</f>
        <v>0</v>
      </c>
      <c r="I70" s="33">
        <f>SUMIF($F$11:$F$60,'Dados do Projeto'!$B15,I$11:I$60)</f>
        <v>0</v>
      </c>
      <c r="K70" s="2">
        <f t="shared" si="2"/>
        <v>45239</v>
      </c>
    </row>
    <row r="71" spans="2:11" ht="15.75" customHeight="1" x14ac:dyDescent="0.2">
      <c r="J71" s="5"/>
    </row>
    <row r="72" spans="2:11" ht="15.75" customHeight="1" x14ac:dyDescent="0.2">
      <c r="J72" s="5"/>
    </row>
    <row r="73" spans="2:11" ht="15.75" customHeight="1" x14ac:dyDescent="0.2">
      <c r="J73" s="5"/>
    </row>
    <row r="74" spans="2:11" ht="15.75" customHeight="1" x14ac:dyDescent="0.2">
      <c r="J74" s="5"/>
    </row>
    <row r="75" spans="2:11" ht="15.75" customHeight="1" x14ac:dyDescent="0.2">
      <c r="J75" s="5"/>
    </row>
    <row r="76" spans="2:11" ht="15.75" customHeight="1" x14ac:dyDescent="0.2">
      <c r="J76" s="5"/>
    </row>
    <row r="77" spans="2:11" ht="15.75" customHeight="1" x14ac:dyDescent="0.2">
      <c r="J77" s="5"/>
    </row>
    <row r="78" spans="2:11" ht="15.75" customHeight="1" x14ac:dyDescent="0.2">
      <c r="J78" s="5"/>
    </row>
    <row r="79" spans="2:11" ht="15.75" customHeight="1" x14ac:dyDescent="0.2">
      <c r="J79" s="5"/>
    </row>
    <row r="80" spans="2:11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D102" s="19"/>
      <c r="E102" s="60"/>
      <c r="G102" s="44"/>
      <c r="J102" s="5"/>
    </row>
    <row r="103" spans="4:10" ht="15.75" customHeight="1" x14ac:dyDescent="0.2">
      <c r="D103" s="19"/>
      <c r="E103" s="60"/>
      <c r="G103" s="44"/>
      <c r="J103" s="5"/>
    </row>
    <row r="104" spans="4:10" ht="15.75" customHeight="1" x14ac:dyDescent="0.2">
      <c r="D104" s="19"/>
      <c r="E104" s="60"/>
      <c r="G104" s="44"/>
      <c r="J104" s="5"/>
    </row>
    <row r="105" spans="4:10" ht="15.75" customHeight="1" x14ac:dyDescent="0.2">
      <c r="D105" s="19"/>
      <c r="E105" s="60"/>
      <c r="G105" s="44"/>
      <c r="J105" s="5"/>
    </row>
    <row r="106" spans="4:10" ht="15.75" customHeight="1" x14ac:dyDescent="0.2">
      <c r="D106" s="19"/>
      <c r="E106" s="60"/>
      <c r="J106" s="5"/>
    </row>
    <row r="107" spans="4:10" ht="15.75" customHeight="1" x14ac:dyDescent="0.2">
      <c r="J107" s="24"/>
    </row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J60" xr:uid="{00000000-0009-0000-0000-000002000000}"/>
  <mergeCells count="15">
    <mergeCell ref="B69:G69"/>
    <mergeCell ref="B70:G70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</mergeCells>
  <conditionalFormatting sqref="F11:F60">
    <cfRule type="expression" dxfId="128" priority="3">
      <formula>NOT(ISERROR(SEARCH(($B$65),(F11))))</formula>
    </cfRule>
  </conditionalFormatting>
  <conditionalFormatting sqref="F11:F60">
    <cfRule type="expression" dxfId="127" priority="4">
      <formula>NOT(ISERROR(SEARCH(($B$66),(F11))))</formula>
    </cfRule>
  </conditionalFormatting>
  <conditionalFormatting sqref="F11:F60">
    <cfRule type="expression" dxfId="126" priority="5">
      <formula>NOT(ISERROR(SEARCH(($B$67),(F11))))</formula>
    </cfRule>
  </conditionalFormatting>
  <conditionalFormatting sqref="F11:F60">
    <cfRule type="expression" dxfId="125" priority="6">
      <formula>NOT(ISERROR(SEARCH(($B$69),(F11))))</formula>
    </cfRule>
  </conditionalFormatting>
  <conditionalFormatting sqref="F11:F60">
    <cfRule type="expression" dxfId="124" priority="7">
      <formula>NOT(ISERROR(SEARCH(($B$70),(F11))))</formula>
    </cfRule>
  </conditionalFormatting>
  <conditionalFormatting sqref="F11:F60">
    <cfRule type="containsBlanks" dxfId="123" priority="8">
      <formula>LEN(TRIM(F11))=0</formula>
    </cfRule>
  </conditionalFormatting>
  <conditionalFormatting sqref="C11:C60">
    <cfRule type="expression" dxfId="122" priority="1">
      <formula>AND(ISNUMBER(C11),TRUNC(C11)&lt;TODAY())</formula>
    </cfRule>
  </conditionalFormatting>
  <conditionalFormatting sqref="C11:C60">
    <cfRule type="expression" dxfId="121" priority="2">
      <formula>AND(ISNUMBER(C11),TRUNC(C11)&lt;TODAY())</formula>
    </cfRule>
  </conditionalFormatting>
  <dataValidations count="2">
    <dataValidation type="list" allowBlank="1" showErrorMessage="1" sqref="C11:C60" xr:uid="{00000000-0002-0000-0200-000000000000}">
      <formula1>$K$1:$K$28</formula1>
    </dataValidation>
    <dataValidation type="list" allowBlank="1" showInputMessage="1" showErrorMessage="1" sqref="F11:F60" xr:uid="{AE3E4F21-C8FC-42F1-99A1-AD74ADA48B90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Projeto'!$M$101:$M$104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tabSelected="1" workbookViewId="0">
      <pane ySplit="1" topLeftCell="A11" activePane="bottomLeft" state="frozen"/>
      <selection pane="bottomLeft" activeCell="D28" sqref="D28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">
        <f>Requisitos!C12</f>
        <v>45191</v>
      </c>
    </row>
    <row r="2" spans="1:21" ht="21" customHeight="1" x14ac:dyDescent="0.25">
      <c r="B2" s="81" t="s">
        <v>1</v>
      </c>
      <c r="C2" s="62"/>
      <c r="D2" s="62"/>
      <c r="E2" s="62"/>
      <c r="F2" s="62"/>
      <c r="G2" s="62"/>
      <c r="H2" s="62"/>
      <c r="I2" s="62"/>
      <c r="J2" s="82"/>
      <c r="K2" s="2">
        <f t="shared" ref="K2:K14" si="0">K1+1</f>
        <v>45192</v>
      </c>
    </row>
    <row r="3" spans="1:21" ht="15.75" customHeight="1" x14ac:dyDescent="0.2">
      <c r="B3" s="83" t="s">
        <v>2</v>
      </c>
      <c r="C3" s="62"/>
      <c r="D3" s="62"/>
      <c r="E3" s="62"/>
      <c r="F3" s="62"/>
      <c r="G3" s="62"/>
      <c r="H3" s="62"/>
      <c r="I3" s="62"/>
      <c r="J3" s="82"/>
      <c r="K3" s="2">
        <f t="shared" si="0"/>
        <v>45193</v>
      </c>
    </row>
    <row r="4" spans="1:21" ht="15.75" customHeight="1" x14ac:dyDescent="0.2">
      <c r="B4" s="84" t="s">
        <v>3</v>
      </c>
      <c r="C4" s="73"/>
      <c r="D4" s="73"/>
      <c r="E4" s="73"/>
      <c r="F4" s="73"/>
      <c r="G4" s="73"/>
      <c r="H4" s="73"/>
      <c r="I4" s="73"/>
      <c r="J4" s="74"/>
      <c r="K4" s="2">
        <f t="shared" si="0"/>
        <v>45194</v>
      </c>
    </row>
    <row r="5" spans="1:21" ht="15.75" customHeight="1" x14ac:dyDescent="0.2">
      <c r="B5" s="83" t="s">
        <v>4</v>
      </c>
      <c r="C5" s="62"/>
      <c r="D5" s="62"/>
      <c r="E5" s="62"/>
      <c r="F5" s="62"/>
      <c r="G5" s="62"/>
      <c r="H5" s="62"/>
      <c r="I5" s="62"/>
      <c r="J5" s="82"/>
      <c r="K5" s="2">
        <f t="shared" si="0"/>
        <v>45195</v>
      </c>
    </row>
    <row r="6" spans="1:21" ht="15.75" customHeight="1" x14ac:dyDescent="0.2">
      <c r="J6" s="5"/>
      <c r="K6" s="2">
        <f t="shared" si="0"/>
        <v>45196</v>
      </c>
    </row>
    <row r="7" spans="1:21" ht="26.25" x14ac:dyDescent="0.4">
      <c r="B7" s="75" t="str">
        <f>'Dados do Projeto'!B7</f>
        <v>Fábrica do Saber</v>
      </c>
      <c r="C7" s="64"/>
      <c r="D7" s="64"/>
      <c r="E7" s="64"/>
      <c r="F7" s="64"/>
      <c r="G7" s="64"/>
      <c r="H7" s="64"/>
      <c r="I7" s="64"/>
      <c r="J7" s="65"/>
      <c r="K7" s="2">
        <f t="shared" si="0"/>
        <v>45197</v>
      </c>
    </row>
    <row r="8" spans="1:21" ht="15.75" customHeight="1" x14ac:dyDescent="0.2">
      <c r="J8" s="5"/>
      <c r="K8" s="2">
        <f t="shared" si="0"/>
        <v>45198</v>
      </c>
    </row>
    <row r="9" spans="1:21" ht="15.75" customHeight="1" x14ac:dyDescent="0.25">
      <c r="B9" s="100" t="s">
        <v>68</v>
      </c>
      <c r="C9" s="64"/>
      <c r="D9" s="64"/>
      <c r="E9" s="64"/>
      <c r="F9" s="64"/>
      <c r="G9" s="64"/>
      <c r="H9" s="64"/>
      <c r="I9" s="65"/>
      <c r="J9" s="57" t="s">
        <v>55</v>
      </c>
      <c r="K9" s="2">
        <f t="shared" si="0"/>
        <v>45199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45200</v>
      </c>
    </row>
    <row r="11" spans="1:21" ht="48.75" customHeight="1" x14ac:dyDescent="0.2">
      <c r="A11" s="3"/>
      <c r="B11" s="9">
        <v>1</v>
      </c>
      <c r="C11" s="10">
        <v>45204</v>
      </c>
      <c r="D11" s="21" t="s">
        <v>105</v>
      </c>
      <c r="E11" s="11" t="s">
        <v>104</v>
      </c>
      <c r="F11" s="12" t="s">
        <v>8</v>
      </c>
      <c r="G11" s="41" t="s">
        <v>26</v>
      </c>
      <c r="H11" s="13">
        <v>0</v>
      </c>
      <c r="I11" s="13">
        <v>0</v>
      </c>
      <c r="J11" s="11" t="s">
        <v>120</v>
      </c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45204</v>
      </c>
      <c r="D12" s="21" t="s">
        <v>106</v>
      </c>
      <c r="E12" s="12" t="s">
        <v>83</v>
      </c>
      <c r="F12" s="12" t="s">
        <v>8</v>
      </c>
      <c r="G12" s="41" t="s">
        <v>26</v>
      </c>
      <c r="H12" s="13">
        <v>0</v>
      </c>
      <c r="I12" s="13">
        <v>0</v>
      </c>
      <c r="J12" s="11"/>
      <c r="K12" s="2">
        <f t="shared" si="0"/>
        <v>45202</v>
      </c>
    </row>
    <row r="13" spans="1:21" ht="52.5" customHeight="1" x14ac:dyDescent="0.2">
      <c r="B13" s="9">
        <v>3</v>
      </c>
      <c r="C13" s="10">
        <v>45204</v>
      </c>
      <c r="D13" s="12" t="s">
        <v>107</v>
      </c>
      <c r="E13" s="11">
        <v>2</v>
      </c>
      <c r="F13" s="12" t="s">
        <v>11</v>
      </c>
      <c r="G13" s="41" t="s">
        <v>26</v>
      </c>
      <c r="H13" s="13">
        <v>0</v>
      </c>
      <c r="I13" s="13">
        <v>0</v>
      </c>
      <c r="J13" s="11"/>
      <c r="K13" s="2">
        <f t="shared" si="0"/>
        <v>45203</v>
      </c>
    </row>
    <row r="14" spans="1:21" ht="51" customHeight="1" x14ac:dyDescent="0.2">
      <c r="B14" s="9">
        <v>4</v>
      </c>
      <c r="C14" s="10">
        <v>45204</v>
      </c>
      <c r="D14" s="11" t="s">
        <v>108</v>
      </c>
      <c r="E14" s="11">
        <v>2</v>
      </c>
      <c r="F14" s="12" t="s">
        <v>12</v>
      </c>
      <c r="G14" s="41" t="s">
        <v>26</v>
      </c>
      <c r="H14" s="13">
        <v>0</v>
      </c>
      <c r="I14" s="13">
        <v>0</v>
      </c>
      <c r="J14" s="17"/>
      <c r="K14" s="2">
        <f t="shared" si="0"/>
        <v>45204</v>
      </c>
    </row>
    <row r="15" spans="1:21" ht="37.5" customHeight="1" x14ac:dyDescent="0.2">
      <c r="B15" s="9">
        <v>5</v>
      </c>
      <c r="C15" s="10">
        <v>45204</v>
      </c>
      <c r="D15" s="11" t="s">
        <v>109</v>
      </c>
      <c r="E15" s="11">
        <v>2</v>
      </c>
      <c r="F15" s="12" t="s">
        <v>12</v>
      </c>
      <c r="G15" s="41" t="s">
        <v>26</v>
      </c>
      <c r="H15" s="13">
        <v>0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>
        <v>45204</v>
      </c>
      <c r="D16" s="11" t="s">
        <v>110</v>
      </c>
      <c r="E16" s="11">
        <v>3</v>
      </c>
      <c r="F16" s="12" t="s">
        <v>12</v>
      </c>
      <c r="G16" s="41" t="s">
        <v>26</v>
      </c>
      <c r="H16" s="13">
        <v>0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>
        <v>45204</v>
      </c>
      <c r="D17" s="11" t="s">
        <v>111</v>
      </c>
      <c r="E17" s="11">
        <v>3</v>
      </c>
      <c r="F17" s="12" t="s">
        <v>11</v>
      </c>
      <c r="G17" s="41" t="s">
        <v>26</v>
      </c>
      <c r="H17" s="13">
        <v>0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>
        <v>45204</v>
      </c>
      <c r="D18" s="12" t="s">
        <v>112</v>
      </c>
      <c r="E18" s="11">
        <v>3</v>
      </c>
      <c r="F18" s="12" t="s">
        <v>11</v>
      </c>
      <c r="G18" s="41" t="s">
        <v>26</v>
      </c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>
        <v>45204</v>
      </c>
      <c r="D19" s="11" t="s">
        <v>113</v>
      </c>
      <c r="E19" s="11">
        <v>2</v>
      </c>
      <c r="F19" s="12" t="s">
        <v>14</v>
      </c>
      <c r="G19" s="41" t="s">
        <v>26</v>
      </c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>
        <v>45204</v>
      </c>
      <c r="D20" s="12" t="s">
        <v>114</v>
      </c>
      <c r="E20" s="11">
        <v>2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>
        <v>45204</v>
      </c>
      <c r="D21" s="11" t="s">
        <v>115</v>
      </c>
      <c r="E21" s="11">
        <v>3</v>
      </c>
      <c r="F21" s="12" t="s">
        <v>14</v>
      </c>
      <c r="G21" s="41" t="s">
        <v>26</v>
      </c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>
        <v>45204</v>
      </c>
      <c r="D22" s="21" t="s">
        <v>116</v>
      </c>
      <c r="E22" s="11">
        <v>3</v>
      </c>
      <c r="F22" s="12" t="s">
        <v>14</v>
      </c>
      <c r="G22" s="41" t="s">
        <v>26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45204</v>
      </c>
      <c r="D23" s="11" t="s">
        <v>117</v>
      </c>
      <c r="E23" s="11">
        <v>2</v>
      </c>
      <c r="F23" s="12" t="s">
        <v>13</v>
      </c>
      <c r="G23" s="41" t="s">
        <v>26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45204</v>
      </c>
      <c r="D24" s="11" t="s">
        <v>118</v>
      </c>
      <c r="E24" s="12">
        <v>3</v>
      </c>
      <c r="F24" s="12" t="s">
        <v>13</v>
      </c>
      <c r="G24" s="41" t="s">
        <v>26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>
        <v>45196</v>
      </c>
      <c r="D25" s="12" t="s">
        <v>86</v>
      </c>
      <c r="E25" s="12" t="s">
        <v>83</v>
      </c>
      <c r="F25" s="12" t="s">
        <v>13</v>
      </c>
      <c r="G25" s="41" t="s">
        <v>26</v>
      </c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>
        <v>45196</v>
      </c>
      <c r="D26" s="11" t="s">
        <v>84</v>
      </c>
      <c r="E26" s="12" t="s">
        <v>83</v>
      </c>
      <c r="F26" s="12" t="s">
        <v>10</v>
      </c>
      <c r="G26" s="41" t="s">
        <v>26</v>
      </c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>
        <v>45196</v>
      </c>
      <c r="D27" s="12" t="s">
        <v>85</v>
      </c>
      <c r="E27" s="12" t="s">
        <v>83</v>
      </c>
      <c r="F27" s="12" t="s">
        <v>10</v>
      </c>
      <c r="G27" s="41" t="s">
        <v>26</v>
      </c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>
        <v>45204</v>
      </c>
      <c r="D28" s="12" t="s">
        <v>99</v>
      </c>
      <c r="E28" s="12">
        <v>13</v>
      </c>
      <c r="F28" s="12" t="s">
        <v>11</v>
      </c>
      <c r="G28" s="41" t="s">
        <v>26</v>
      </c>
      <c r="H28" s="13">
        <v>0</v>
      </c>
      <c r="I28" s="13">
        <v>0</v>
      </c>
      <c r="J28" s="11" t="s">
        <v>120</v>
      </c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64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18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100" t="s">
        <v>65</v>
      </c>
      <c r="C72" s="64"/>
      <c r="D72" s="64"/>
      <c r="E72" s="64"/>
      <c r="F72" s="64"/>
      <c r="G72" s="64"/>
      <c r="H72" s="64"/>
      <c r="I72" s="65"/>
    </row>
    <row r="73" spans="2:10" ht="15.75" customHeight="1" x14ac:dyDescent="0.2">
      <c r="B73" s="101" t="s">
        <v>66</v>
      </c>
      <c r="C73" s="64"/>
      <c r="D73" s="64"/>
      <c r="E73" s="64"/>
      <c r="F73" s="64"/>
      <c r="G73" s="65"/>
      <c r="H73" s="7" t="s">
        <v>67</v>
      </c>
      <c r="I73" s="7" t="s">
        <v>19</v>
      </c>
    </row>
    <row r="74" spans="2:10" ht="15.75" customHeight="1" x14ac:dyDescent="0.2">
      <c r="B74" s="99" t="str">
        <f>'Dados do Projeto'!B10</f>
        <v>Guilherme Lage</v>
      </c>
      <c r="C74" s="64"/>
      <c r="D74" s="64"/>
      <c r="E74" s="64"/>
      <c r="F74" s="64"/>
      <c r="G74" s="65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9" t="str">
        <f>'Dados do Projeto'!B11</f>
        <v>João Gabriel Perez</v>
      </c>
      <c r="C75" s="64"/>
      <c r="D75" s="64"/>
      <c r="E75" s="64"/>
      <c r="F75" s="64"/>
      <c r="G75" s="65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9" t="str">
        <f>'Dados do Projeto'!B12</f>
        <v>Lucas Soares</v>
      </c>
      <c r="C76" s="64"/>
      <c r="D76" s="64"/>
      <c r="E76" s="64"/>
      <c r="F76" s="64"/>
      <c r="G76" s="65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9" t="str">
        <f>'Dados do Projeto'!B14</f>
        <v>Marlene Moraes</v>
      </c>
      <c r="C77" s="64"/>
      <c r="D77" s="64"/>
      <c r="E77" s="64"/>
      <c r="F77" s="64"/>
      <c r="G77" s="65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9" t="str">
        <f>'Dados do Projeto'!B15</f>
        <v>Vitor Stahlberg</v>
      </c>
      <c r="C78" s="64"/>
      <c r="D78" s="64"/>
      <c r="E78" s="64"/>
      <c r="F78" s="64"/>
      <c r="G78" s="65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4:F25">
    <cfRule type="expression" dxfId="120" priority="7">
      <formula>NOT(ISERROR(SEARCH(($B$74),(F24))))</formula>
    </cfRule>
  </conditionalFormatting>
  <conditionalFormatting sqref="F24:F25">
    <cfRule type="expression" dxfId="119" priority="8">
      <formula>NOT(ISERROR(SEARCH(($B$75),(F24))))</formula>
    </cfRule>
  </conditionalFormatting>
  <conditionalFormatting sqref="F24:F25">
    <cfRule type="expression" dxfId="118" priority="9">
      <formula>NOT(ISERROR(SEARCH(($B$76),(F24))))</formula>
    </cfRule>
  </conditionalFormatting>
  <conditionalFormatting sqref="F24:F25">
    <cfRule type="expression" dxfId="117" priority="10">
      <formula>NOT(ISERROR(SEARCH(($B$77),(F24))))</formula>
    </cfRule>
  </conditionalFormatting>
  <conditionalFormatting sqref="F24:F25">
    <cfRule type="expression" dxfId="116" priority="11">
      <formula>NOT(ISERROR(SEARCH(($B$78),(F24))))</formula>
    </cfRule>
  </conditionalFormatting>
  <conditionalFormatting sqref="F11:F69">
    <cfRule type="containsBlanks" dxfId="115" priority="12">
      <formula>LEN(TRIM(F11))=0</formula>
    </cfRule>
  </conditionalFormatting>
  <conditionalFormatting sqref="F24:F69">
    <cfRule type="expression" dxfId="114" priority="13">
      <formula>NOT(ISERROR(SEARCH(($B$74),(F24))))</formula>
    </cfRule>
  </conditionalFormatting>
  <conditionalFormatting sqref="F24:F69">
    <cfRule type="expression" dxfId="113" priority="14">
      <formula>NOT(ISERROR(SEARCH(($B$75),(F24))))</formula>
    </cfRule>
  </conditionalFormatting>
  <conditionalFormatting sqref="F24:F69">
    <cfRule type="expression" dxfId="112" priority="15">
      <formula>NOT(ISERROR(SEARCH(($B$76),(F24))))</formula>
    </cfRule>
  </conditionalFormatting>
  <conditionalFormatting sqref="F24:F69">
    <cfRule type="expression" dxfId="111" priority="16">
      <formula>NOT(ISERROR(SEARCH(($B$77),(F24))))</formula>
    </cfRule>
  </conditionalFormatting>
  <conditionalFormatting sqref="F24:F69">
    <cfRule type="expression" dxfId="110" priority="17">
      <formula>NOT(ISERROR(SEARCH(($B$78),(F24))))</formula>
    </cfRule>
  </conditionalFormatting>
  <conditionalFormatting sqref="F24:F69">
    <cfRule type="containsBlanks" dxfId="109" priority="18">
      <formula>LEN(TRIM(F24))=0</formula>
    </cfRule>
  </conditionalFormatting>
  <conditionalFormatting sqref="C11:C69">
    <cfRule type="expression" dxfId="108" priority="19">
      <formula>AND(ISNUMBER(C11),TRUNC(C11)&lt;TODAY())</formula>
    </cfRule>
  </conditionalFormatting>
  <conditionalFormatting sqref="F24:F25">
    <cfRule type="expression" dxfId="107" priority="20">
      <formula>NOT(ISERROR(SEARCH(($B$74),(F24))))</formula>
    </cfRule>
  </conditionalFormatting>
  <conditionalFormatting sqref="F24:F25">
    <cfRule type="expression" dxfId="106" priority="21">
      <formula>NOT(ISERROR(SEARCH(($B$75),(F24))))</formula>
    </cfRule>
  </conditionalFormatting>
  <conditionalFormatting sqref="F24:F25">
    <cfRule type="expression" dxfId="105" priority="22">
      <formula>NOT(ISERROR(SEARCH(($B$76),(F24))))</formula>
    </cfRule>
  </conditionalFormatting>
  <conditionalFormatting sqref="F24:F25">
    <cfRule type="expression" dxfId="104" priority="23">
      <formula>NOT(ISERROR(SEARCH(($B$77),(F24))))</formula>
    </cfRule>
  </conditionalFormatting>
  <conditionalFormatting sqref="F24:F25">
    <cfRule type="expression" dxfId="103" priority="24">
      <formula>NOT(ISERROR(SEARCH(($B$78),(F24))))</formula>
    </cfRule>
  </conditionalFormatting>
  <conditionalFormatting sqref="F24:F25">
    <cfRule type="containsBlanks" dxfId="102" priority="25">
      <formula>LEN(TRIM(F24))=0</formula>
    </cfRule>
  </conditionalFormatting>
  <conditionalFormatting sqref="F24:F69">
    <cfRule type="expression" dxfId="101" priority="26">
      <formula>NOT(ISERROR(SEARCH(($B$74),(F24))))</formula>
    </cfRule>
  </conditionalFormatting>
  <conditionalFormatting sqref="F24:F69">
    <cfRule type="expression" dxfId="100" priority="27">
      <formula>NOT(ISERROR(SEARCH(($B$75),(F24))))</formula>
    </cfRule>
  </conditionalFormatting>
  <conditionalFormatting sqref="F24:F69">
    <cfRule type="expression" dxfId="99" priority="28">
      <formula>NOT(ISERROR(SEARCH(($B$76),(F24))))</formula>
    </cfRule>
  </conditionalFormatting>
  <conditionalFormatting sqref="F24:F69">
    <cfRule type="expression" dxfId="98" priority="29">
      <formula>NOT(ISERROR(SEARCH(($B$77),(F24))))</formula>
    </cfRule>
  </conditionalFormatting>
  <conditionalFormatting sqref="F24:F69">
    <cfRule type="expression" dxfId="97" priority="30">
      <formula>NOT(ISERROR(SEARCH(($B$78),(F24))))</formula>
    </cfRule>
  </conditionalFormatting>
  <conditionalFormatting sqref="F24:F69">
    <cfRule type="containsBlanks" dxfId="96" priority="31">
      <formula>LEN(TRIM(F24))=0</formula>
    </cfRule>
  </conditionalFormatting>
  <conditionalFormatting sqref="C11:C69">
    <cfRule type="expression" dxfId="95" priority="32">
      <formula>AND(ISNUMBER(C11),TRUNC(C11)&lt;TODAY())</formula>
    </cfRule>
  </conditionalFormatting>
  <conditionalFormatting sqref="F11:F69">
    <cfRule type="expression" dxfId="94" priority="1">
      <formula>NOT(ISERROR(SEARCH(($B$65),(F11))))</formula>
    </cfRule>
  </conditionalFormatting>
  <conditionalFormatting sqref="F11:F69">
    <cfRule type="expression" dxfId="93" priority="2">
      <formula>NOT(ISERROR(SEARCH(($B$66),(F11))))</formula>
    </cfRule>
  </conditionalFormatting>
  <conditionalFormatting sqref="F11:F69">
    <cfRule type="expression" dxfId="92" priority="3">
      <formula>NOT(ISERROR(SEARCH(($B$67),(F11))))</formula>
    </cfRule>
  </conditionalFormatting>
  <conditionalFormatting sqref="F11:F69">
    <cfRule type="expression" dxfId="91" priority="4">
      <formula>NOT(ISERROR(SEARCH(($B$69),(F11))))</formula>
    </cfRule>
  </conditionalFormatting>
  <conditionalFormatting sqref="F11:F69">
    <cfRule type="expression" dxfId="90" priority="5">
      <formula>NOT(ISERROR(SEARCH(($B$70),(F11))))</formula>
    </cfRule>
  </conditionalFormatting>
  <dataValidations count="2">
    <dataValidation type="list" allowBlank="1" showErrorMessage="1" sqref="C11:C69" xr:uid="{00000000-0002-0000-0300-000000000000}">
      <formula1>$K$1:$K$28</formula1>
    </dataValidation>
    <dataValidation type="list" allowBlank="1" showInputMessage="1" showErrorMessage="1" sqref="F11:F69" xr:uid="{FB3758DF-CF4E-465D-A84B-35502667E927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workbookViewId="0">
      <pane ySplit="1" topLeftCell="A4" activePane="bottomLeft" state="frozen"/>
      <selection pane="bottomLeft" activeCell="C10" sqref="C10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">
        <f>Requisitos!C13</f>
        <v>45205</v>
      </c>
    </row>
    <row r="2" spans="1:21" ht="21" customHeight="1" x14ac:dyDescent="0.25">
      <c r="B2" s="81" t="s">
        <v>1</v>
      </c>
      <c r="C2" s="62"/>
      <c r="D2" s="62"/>
      <c r="E2" s="62"/>
      <c r="F2" s="62"/>
      <c r="G2" s="62"/>
      <c r="H2" s="62"/>
      <c r="I2" s="62"/>
      <c r="J2" s="82"/>
      <c r="K2" s="2">
        <f t="shared" ref="K2:K21" si="0">K1+1</f>
        <v>45206</v>
      </c>
    </row>
    <row r="3" spans="1:21" ht="15.75" customHeight="1" x14ac:dyDescent="0.2">
      <c r="B3" s="83" t="s">
        <v>2</v>
      </c>
      <c r="C3" s="62"/>
      <c r="D3" s="62"/>
      <c r="E3" s="62"/>
      <c r="F3" s="62"/>
      <c r="G3" s="62"/>
      <c r="H3" s="62"/>
      <c r="I3" s="62"/>
      <c r="J3" s="82"/>
      <c r="K3" s="2">
        <f t="shared" si="0"/>
        <v>45207</v>
      </c>
    </row>
    <row r="4" spans="1:21" ht="15.75" customHeight="1" x14ac:dyDescent="0.2">
      <c r="B4" s="84" t="s">
        <v>3</v>
      </c>
      <c r="C4" s="73"/>
      <c r="D4" s="73"/>
      <c r="E4" s="73"/>
      <c r="F4" s="73"/>
      <c r="G4" s="73"/>
      <c r="H4" s="73"/>
      <c r="I4" s="73"/>
      <c r="J4" s="74"/>
      <c r="K4" s="2">
        <f t="shared" si="0"/>
        <v>45208</v>
      </c>
    </row>
    <row r="5" spans="1:21" ht="15.75" customHeight="1" x14ac:dyDescent="0.2">
      <c r="B5" s="83" t="s">
        <v>4</v>
      </c>
      <c r="C5" s="62"/>
      <c r="D5" s="62"/>
      <c r="E5" s="62"/>
      <c r="F5" s="62"/>
      <c r="G5" s="62"/>
      <c r="H5" s="62"/>
      <c r="I5" s="62"/>
      <c r="J5" s="82"/>
      <c r="K5" s="2">
        <f t="shared" si="0"/>
        <v>45209</v>
      </c>
    </row>
    <row r="6" spans="1:21" ht="15.75" customHeight="1" x14ac:dyDescent="0.2">
      <c r="J6" s="5"/>
      <c r="K6" s="2">
        <f t="shared" si="0"/>
        <v>45210</v>
      </c>
    </row>
    <row r="7" spans="1:21" ht="26.25" x14ac:dyDescent="0.4">
      <c r="B7" s="75" t="str">
        <f>'Dados do Projeto'!B7</f>
        <v>Fábrica do Saber</v>
      </c>
      <c r="C7" s="64"/>
      <c r="D7" s="64"/>
      <c r="E7" s="64"/>
      <c r="F7" s="64"/>
      <c r="G7" s="64"/>
      <c r="H7" s="64"/>
      <c r="I7" s="64"/>
      <c r="J7" s="65"/>
      <c r="K7" s="2">
        <f t="shared" si="0"/>
        <v>45211</v>
      </c>
    </row>
    <row r="8" spans="1:21" ht="15.75" customHeight="1" x14ac:dyDescent="0.2">
      <c r="J8" s="5"/>
      <c r="K8" s="2">
        <f t="shared" si="0"/>
        <v>45212</v>
      </c>
    </row>
    <row r="9" spans="1:21" ht="15.75" customHeight="1" x14ac:dyDescent="0.25">
      <c r="B9" s="100" t="s">
        <v>69</v>
      </c>
      <c r="C9" s="64"/>
      <c r="D9" s="64"/>
      <c r="E9" s="64"/>
      <c r="F9" s="64"/>
      <c r="G9" s="64"/>
      <c r="H9" s="64"/>
      <c r="I9" s="65"/>
      <c r="J9" s="57" t="s">
        <v>55</v>
      </c>
      <c r="K9" s="2">
        <f t="shared" si="0"/>
        <v>45213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45214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45216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45217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45218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45219</v>
      </c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45220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45221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45222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45223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45224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45225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64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100" t="s">
        <v>65</v>
      </c>
      <c r="C72" s="64"/>
      <c r="D72" s="64"/>
      <c r="E72" s="64"/>
      <c r="F72" s="64"/>
      <c r="G72" s="64"/>
      <c r="H72" s="64"/>
      <c r="I72" s="65"/>
    </row>
    <row r="73" spans="2:10" ht="15.75" customHeight="1" x14ac:dyDescent="0.2">
      <c r="B73" s="101" t="s">
        <v>66</v>
      </c>
      <c r="C73" s="64"/>
      <c r="D73" s="64"/>
      <c r="E73" s="64"/>
      <c r="F73" s="64"/>
      <c r="G73" s="65"/>
      <c r="H73" s="7" t="s">
        <v>67</v>
      </c>
      <c r="I73" s="7" t="s">
        <v>19</v>
      </c>
    </row>
    <row r="74" spans="2:10" ht="15.75" customHeight="1" x14ac:dyDescent="0.2">
      <c r="B74" s="99" t="str">
        <f>'Dados do Projeto'!B10</f>
        <v>Guilherme Lage</v>
      </c>
      <c r="C74" s="64"/>
      <c r="D74" s="64"/>
      <c r="E74" s="64"/>
      <c r="F74" s="64"/>
      <c r="G74" s="65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9" t="str">
        <f>'Dados do Projeto'!B11</f>
        <v>João Gabriel Perez</v>
      </c>
      <c r="C75" s="64"/>
      <c r="D75" s="64"/>
      <c r="E75" s="64"/>
      <c r="F75" s="64"/>
      <c r="G75" s="65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9" t="str">
        <f>'Dados do Projeto'!B12</f>
        <v>Lucas Soares</v>
      </c>
      <c r="C76" s="64"/>
      <c r="D76" s="64"/>
      <c r="E76" s="64"/>
      <c r="F76" s="64"/>
      <c r="G76" s="65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9" t="str">
        <f>'Dados do Projeto'!B14</f>
        <v>Marlene Moraes</v>
      </c>
      <c r="C77" s="64"/>
      <c r="D77" s="64"/>
      <c r="E77" s="64"/>
      <c r="F77" s="64"/>
      <c r="G77" s="65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9" t="str">
        <f>'Dados do Projeto'!B15</f>
        <v>Vitor Stahlberg</v>
      </c>
      <c r="C78" s="64"/>
      <c r="D78" s="64"/>
      <c r="E78" s="64"/>
      <c r="F78" s="64"/>
      <c r="G78" s="65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9:I9"/>
    <mergeCell ref="B72:I72"/>
    <mergeCell ref="B73:G73"/>
    <mergeCell ref="B74:G74"/>
    <mergeCell ref="B75:G75"/>
    <mergeCell ref="B76:G76"/>
    <mergeCell ref="B7:J7"/>
    <mergeCell ref="B1:J1"/>
    <mergeCell ref="B2:J2"/>
    <mergeCell ref="B3:J3"/>
    <mergeCell ref="B4:J4"/>
    <mergeCell ref="B5:J5"/>
  </mergeCells>
  <conditionalFormatting sqref="F20:F25">
    <cfRule type="expression" dxfId="89" priority="1">
      <formula>NOT(ISERROR(SEARCH(($B$74),(F20))))</formula>
    </cfRule>
  </conditionalFormatting>
  <conditionalFormatting sqref="F20:F25">
    <cfRule type="expression" dxfId="88" priority="2">
      <formula>NOT(ISERROR(SEARCH(($B$75),(F20))))</formula>
    </cfRule>
  </conditionalFormatting>
  <conditionalFormatting sqref="F20:F25">
    <cfRule type="expression" dxfId="87" priority="3">
      <formula>NOT(ISERROR(SEARCH(($B$76),(F20))))</formula>
    </cfRule>
  </conditionalFormatting>
  <conditionalFormatting sqref="F20:F25">
    <cfRule type="expression" dxfId="86" priority="4">
      <formula>NOT(ISERROR(SEARCH(($B$77),(F20))))</formula>
    </cfRule>
  </conditionalFormatting>
  <conditionalFormatting sqref="F20:F25">
    <cfRule type="expression" dxfId="85" priority="5">
      <formula>NOT(ISERROR(SEARCH(($B$78),(F20))))</formula>
    </cfRule>
  </conditionalFormatting>
  <conditionalFormatting sqref="F20:F25">
    <cfRule type="containsBlanks" dxfId="84" priority="6">
      <formula>LEN(TRIM(F20))=0</formula>
    </cfRule>
  </conditionalFormatting>
  <conditionalFormatting sqref="F11:F69">
    <cfRule type="expression" dxfId="83" priority="7">
      <formula>NOT(ISERROR(SEARCH(($B$74),(F11))))</formula>
    </cfRule>
  </conditionalFormatting>
  <conditionalFormatting sqref="F11:F69">
    <cfRule type="expression" dxfId="82" priority="8">
      <formula>NOT(ISERROR(SEARCH(($B$75),(F11))))</formula>
    </cfRule>
  </conditionalFormatting>
  <conditionalFormatting sqref="F11:F69">
    <cfRule type="expression" dxfId="81" priority="9">
      <formula>NOT(ISERROR(SEARCH(($B$76),(F11))))</formula>
    </cfRule>
  </conditionalFormatting>
  <conditionalFormatting sqref="F11:F69">
    <cfRule type="expression" dxfId="80" priority="10">
      <formula>NOT(ISERROR(SEARCH(($B$77),(F11))))</formula>
    </cfRule>
  </conditionalFormatting>
  <conditionalFormatting sqref="F11:F69">
    <cfRule type="expression" dxfId="79" priority="11">
      <formula>NOT(ISERROR(SEARCH(($B$78),(F11))))</formula>
    </cfRule>
  </conditionalFormatting>
  <conditionalFormatting sqref="F11:F69">
    <cfRule type="containsBlanks" dxfId="78" priority="12">
      <formula>LEN(TRIM(F11))=0</formula>
    </cfRule>
  </conditionalFormatting>
  <conditionalFormatting sqref="C11:C69">
    <cfRule type="expression" dxfId="77" priority="13">
      <formula>AND(ISNUMBER(C11),TRUNC(C11)&lt;TODAY())</formula>
    </cfRule>
  </conditionalFormatting>
  <conditionalFormatting sqref="F20:F25">
    <cfRule type="expression" dxfId="76" priority="14">
      <formula>NOT(ISERROR(SEARCH(($B$74),(F20))))</formula>
    </cfRule>
  </conditionalFormatting>
  <conditionalFormatting sqref="F20:F25">
    <cfRule type="expression" dxfId="75" priority="15">
      <formula>NOT(ISERROR(SEARCH(($B$75),(F20))))</formula>
    </cfRule>
  </conditionalFormatting>
  <conditionalFormatting sqref="F20:F25">
    <cfRule type="expression" dxfId="74" priority="16">
      <formula>NOT(ISERROR(SEARCH(($B$76),(F20))))</formula>
    </cfRule>
  </conditionalFormatting>
  <conditionalFormatting sqref="F20:F25">
    <cfRule type="expression" dxfId="73" priority="17">
      <formula>NOT(ISERROR(SEARCH(($B$77),(F20))))</formula>
    </cfRule>
  </conditionalFormatting>
  <conditionalFormatting sqref="F20:F25">
    <cfRule type="expression" dxfId="72" priority="18">
      <formula>NOT(ISERROR(SEARCH(($B$78),(F20))))</formula>
    </cfRule>
  </conditionalFormatting>
  <conditionalFormatting sqref="F20:F25">
    <cfRule type="containsBlanks" dxfId="71" priority="19">
      <formula>LEN(TRIM(F20))=0</formula>
    </cfRule>
  </conditionalFormatting>
  <conditionalFormatting sqref="F11:F69">
    <cfRule type="expression" dxfId="70" priority="20">
      <formula>NOT(ISERROR(SEARCH(($B$74),(F11))))</formula>
    </cfRule>
  </conditionalFormatting>
  <conditionalFormatting sqref="F11:F69">
    <cfRule type="expression" dxfId="69" priority="21">
      <formula>NOT(ISERROR(SEARCH(($B$75),(F11))))</formula>
    </cfRule>
  </conditionalFormatting>
  <conditionalFormatting sqref="F11:F69">
    <cfRule type="expression" dxfId="68" priority="22">
      <formula>NOT(ISERROR(SEARCH(($B$76),(F11))))</formula>
    </cfRule>
  </conditionalFormatting>
  <conditionalFormatting sqref="F11:F69">
    <cfRule type="expression" dxfId="67" priority="23">
      <formula>NOT(ISERROR(SEARCH(($B$77),(F11))))</formula>
    </cfRule>
  </conditionalFormatting>
  <conditionalFormatting sqref="F11:F69">
    <cfRule type="expression" dxfId="66" priority="24">
      <formula>NOT(ISERROR(SEARCH(($B$78),(F11))))</formula>
    </cfRule>
  </conditionalFormatting>
  <conditionalFormatting sqref="F11:F69">
    <cfRule type="containsBlanks" dxfId="65" priority="25">
      <formula>LEN(TRIM(F11))=0</formula>
    </cfRule>
  </conditionalFormatting>
  <conditionalFormatting sqref="C11:C69">
    <cfRule type="expression" dxfId="64" priority="26">
      <formula>AND(ISNUMBER(C11),TRUNC(C11)&lt;TODAY())</formula>
    </cfRule>
  </conditionalFormatting>
  <dataValidations count="1">
    <dataValidation type="list" allowBlank="1" showErrorMessage="1" sqref="C11:C69" xr:uid="{00000000-0002-0000-0400-000000000000}">
      <formula1>$K$1:$K$28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opLeftCell="E1" workbookViewId="0">
      <pane ySplit="1" topLeftCell="A8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">
        <f>Requisitos!C14</f>
        <v>45226</v>
      </c>
    </row>
    <row r="2" spans="1:21" ht="21" customHeight="1" x14ac:dyDescent="0.25">
      <c r="B2" s="81" t="s">
        <v>1</v>
      </c>
      <c r="C2" s="62"/>
      <c r="D2" s="62"/>
      <c r="E2" s="62"/>
      <c r="F2" s="62"/>
      <c r="G2" s="62"/>
      <c r="H2" s="62"/>
      <c r="I2" s="62"/>
      <c r="J2" s="82"/>
      <c r="K2" s="2">
        <f t="shared" ref="K2:K21" si="0">K1+1</f>
        <v>45227</v>
      </c>
    </row>
    <row r="3" spans="1:21" ht="15.75" customHeight="1" x14ac:dyDescent="0.2">
      <c r="B3" s="83" t="s">
        <v>2</v>
      </c>
      <c r="C3" s="62"/>
      <c r="D3" s="62"/>
      <c r="E3" s="62"/>
      <c r="F3" s="62"/>
      <c r="G3" s="62"/>
      <c r="H3" s="62"/>
      <c r="I3" s="62"/>
      <c r="J3" s="82"/>
      <c r="K3" s="2">
        <f t="shared" si="0"/>
        <v>45228</v>
      </c>
    </row>
    <row r="4" spans="1:21" ht="15.75" customHeight="1" x14ac:dyDescent="0.2">
      <c r="B4" s="84" t="s">
        <v>3</v>
      </c>
      <c r="C4" s="73"/>
      <c r="D4" s="73"/>
      <c r="E4" s="73"/>
      <c r="F4" s="73"/>
      <c r="G4" s="73"/>
      <c r="H4" s="73"/>
      <c r="I4" s="73"/>
      <c r="J4" s="74"/>
      <c r="K4" s="2">
        <f t="shared" si="0"/>
        <v>45229</v>
      </c>
    </row>
    <row r="5" spans="1:21" ht="15.75" customHeight="1" x14ac:dyDescent="0.2">
      <c r="B5" s="83" t="s">
        <v>4</v>
      </c>
      <c r="C5" s="62"/>
      <c r="D5" s="62"/>
      <c r="E5" s="62"/>
      <c r="F5" s="62"/>
      <c r="G5" s="62"/>
      <c r="H5" s="62"/>
      <c r="I5" s="62"/>
      <c r="J5" s="82"/>
      <c r="K5" s="2">
        <f t="shared" si="0"/>
        <v>45230</v>
      </c>
    </row>
    <row r="6" spans="1:21" ht="15.75" customHeight="1" x14ac:dyDescent="0.2">
      <c r="J6" s="5"/>
      <c r="K6" s="2">
        <f t="shared" si="0"/>
        <v>45231</v>
      </c>
    </row>
    <row r="7" spans="1:21" ht="26.25" x14ac:dyDescent="0.4">
      <c r="B7" s="75" t="str">
        <f>'Dados do Projeto'!B7</f>
        <v>Fábrica do Saber</v>
      </c>
      <c r="C7" s="64"/>
      <c r="D7" s="64"/>
      <c r="E7" s="64"/>
      <c r="F7" s="64"/>
      <c r="G7" s="64"/>
      <c r="H7" s="64"/>
      <c r="I7" s="64"/>
      <c r="J7" s="65"/>
      <c r="K7" s="2">
        <f t="shared" si="0"/>
        <v>45232</v>
      </c>
    </row>
    <row r="8" spans="1:21" ht="15.75" customHeight="1" x14ac:dyDescent="0.2">
      <c r="J8" s="5"/>
      <c r="K8" s="2">
        <f t="shared" si="0"/>
        <v>45233</v>
      </c>
    </row>
    <row r="9" spans="1:21" ht="15.75" customHeight="1" x14ac:dyDescent="0.25">
      <c r="B9" s="100" t="s">
        <v>70</v>
      </c>
      <c r="C9" s="64"/>
      <c r="D9" s="64"/>
      <c r="E9" s="64"/>
      <c r="F9" s="64"/>
      <c r="G9" s="64"/>
      <c r="H9" s="64"/>
      <c r="I9" s="65"/>
      <c r="J9" s="57" t="s">
        <v>55</v>
      </c>
      <c r="K9" s="2">
        <f t="shared" si="0"/>
        <v>45234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45235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45237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45238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45239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45240</v>
      </c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45241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45242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45243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45244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45245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45246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64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100" t="s">
        <v>65</v>
      </c>
      <c r="C72" s="64"/>
      <c r="D72" s="64"/>
      <c r="E72" s="64"/>
      <c r="F72" s="64"/>
      <c r="G72" s="64"/>
      <c r="H72" s="64"/>
      <c r="I72" s="65"/>
    </row>
    <row r="73" spans="2:10" ht="15.75" customHeight="1" x14ac:dyDescent="0.2">
      <c r="B73" s="101" t="s">
        <v>66</v>
      </c>
      <c r="C73" s="64"/>
      <c r="D73" s="64"/>
      <c r="E73" s="64"/>
      <c r="F73" s="64"/>
      <c r="G73" s="65"/>
      <c r="H73" s="7" t="s">
        <v>67</v>
      </c>
      <c r="I73" s="7" t="s">
        <v>19</v>
      </c>
    </row>
    <row r="74" spans="2:10" ht="15.75" customHeight="1" x14ac:dyDescent="0.2">
      <c r="B74" s="99" t="str">
        <f>'Dados do Projeto'!B10</f>
        <v>Guilherme Lage</v>
      </c>
      <c r="C74" s="64"/>
      <c r="D74" s="64"/>
      <c r="E74" s="64"/>
      <c r="F74" s="64"/>
      <c r="G74" s="65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9" t="str">
        <f>'Dados do Projeto'!B11</f>
        <v>João Gabriel Perez</v>
      </c>
      <c r="C75" s="64"/>
      <c r="D75" s="64"/>
      <c r="E75" s="64"/>
      <c r="F75" s="64"/>
      <c r="G75" s="65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9" t="str">
        <f>'Dados do Projeto'!B12</f>
        <v>Lucas Soares</v>
      </c>
      <c r="C76" s="64"/>
      <c r="D76" s="64"/>
      <c r="E76" s="64"/>
      <c r="F76" s="64"/>
      <c r="G76" s="65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9" t="str">
        <f>'Dados do Projeto'!B14</f>
        <v>Marlene Moraes</v>
      </c>
      <c r="C77" s="64"/>
      <c r="D77" s="64"/>
      <c r="E77" s="64"/>
      <c r="F77" s="64"/>
      <c r="G77" s="65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9" t="str">
        <f>'Dados do Projeto'!B15</f>
        <v>Vitor Stahlberg</v>
      </c>
      <c r="C78" s="64"/>
      <c r="D78" s="64"/>
      <c r="E78" s="64"/>
      <c r="F78" s="64"/>
      <c r="G78" s="65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9:I9"/>
    <mergeCell ref="B72:I72"/>
    <mergeCell ref="B73:G73"/>
    <mergeCell ref="B74:G74"/>
    <mergeCell ref="B75:G75"/>
    <mergeCell ref="B76:G76"/>
    <mergeCell ref="B7:J7"/>
    <mergeCell ref="B1:J1"/>
    <mergeCell ref="B2:J2"/>
    <mergeCell ref="B3:J3"/>
    <mergeCell ref="B4:J4"/>
    <mergeCell ref="B5:J5"/>
  </mergeCells>
  <conditionalFormatting sqref="F20:F25">
    <cfRule type="expression" dxfId="63" priority="1">
      <formula>NOT(ISERROR(SEARCH(($B$74),(F20))))</formula>
    </cfRule>
  </conditionalFormatting>
  <conditionalFormatting sqref="F20:F25">
    <cfRule type="expression" dxfId="62" priority="2">
      <formula>NOT(ISERROR(SEARCH(($B$75),(F20))))</formula>
    </cfRule>
  </conditionalFormatting>
  <conditionalFormatting sqref="F20:F25">
    <cfRule type="expression" dxfId="61" priority="3">
      <formula>NOT(ISERROR(SEARCH(($B$76),(F20))))</formula>
    </cfRule>
  </conditionalFormatting>
  <conditionalFormatting sqref="F20:F25">
    <cfRule type="expression" dxfId="60" priority="4">
      <formula>NOT(ISERROR(SEARCH(($B$77),(F20))))</formula>
    </cfRule>
  </conditionalFormatting>
  <conditionalFormatting sqref="F20:F25">
    <cfRule type="expression" dxfId="59" priority="5">
      <formula>NOT(ISERROR(SEARCH(($B$78),(F20))))</formula>
    </cfRule>
  </conditionalFormatting>
  <conditionalFormatting sqref="F20:F25">
    <cfRule type="containsBlanks" dxfId="58" priority="6">
      <formula>LEN(TRIM(F20))=0</formula>
    </cfRule>
  </conditionalFormatting>
  <conditionalFormatting sqref="F11:F69">
    <cfRule type="expression" dxfId="57" priority="7">
      <formula>NOT(ISERROR(SEARCH(($B$74),(F11))))</formula>
    </cfRule>
  </conditionalFormatting>
  <conditionalFormatting sqref="F11:F69">
    <cfRule type="expression" dxfId="56" priority="8">
      <formula>NOT(ISERROR(SEARCH(($B$75),(F11))))</formula>
    </cfRule>
  </conditionalFormatting>
  <conditionalFormatting sqref="F11:F69">
    <cfRule type="expression" dxfId="55" priority="9">
      <formula>NOT(ISERROR(SEARCH(($B$76),(F11))))</formula>
    </cfRule>
  </conditionalFormatting>
  <conditionalFormatting sqref="F11:F69">
    <cfRule type="expression" dxfId="54" priority="10">
      <formula>NOT(ISERROR(SEARCH(($B$77),(F11))))</formula>
    </cfRule>
  </conditionalFormatting>
  <conditionalFormatting sqref="F11:F69">
    <cfRule type="expression" dxfId="53" priority="11">
      <formula>NOT(ISERROR(SEARCH(($B$78),(F11))))</formula>
    </cfRule>
  </conditionalFormatting>
  <conditionalFormatting sqref="F11:F69">
    <cfRule type="containsBlanks" dxfId="52" priority="12">
      <formula>LEN(TRIM(F11))=0</formula>
    </cfRule>
  </conditionalFormatting>
  <conditionalFormatting sqref="C11:C69">
    <cfRule type="expression" dxfId="51" priority="13">
      <formula>AND(ISNUMBER(C11),TRUNC(C11)&lt;TODAY())</formula>
    </cfRule>
  </conditionalFormatting>
  <conditionalFormatting sqref="F20:F25">
    <cfRule type="expression" dxfId="50" priority="14">
      <formula>NOT(ISERROR(SEARCH(($B$74),(F20))))</formula>
    </cfRule>
  </conditionalFormatting>
  <conditionalFormatting sqref="F20:F25">
    <cfRule type="expression" dxfId="49" priority="15">
      <formula>NOT(ISERROR(SEARCH(($B$75),(F20))))</formula>
    </cfRule>
  </conditionalFormatting>
  <conditionalFormatting sqref="F20:F25">
    <cfRule type="expression" dxfId="48" priority="16">
      <formula>NOT(ISERROR(SEARCH(($B$76),(F20))))</formula>
    </cfRule>
  </conditionalFormatting>
  <conditionalFormatting sqref="F20:F25">
    <cfRule type="expression" dxfId="47" priority="17">
      <formula>NOT(ISERROR(SEARCH(($B$77),(F20))))</formula>
    </cfRule>
  </conditionalFormatting>
  <conditionalFormatting sqref="F20:F25">
    <cfRule type="expression" dxfId="46" priority="18">
      <formula>NOT(ISERROR(SEARCH(($B$78),(F20))))</formula>
    </cfRule>
  </conditionalFormatting>
  <conditionalFormatting sqref="F20:F25">
    <cfRule type="containsBlanks" dxfId="45" priority="19">
      <formula>LEN(TRIM(F20))=0</formula>
    </cfRule>
  </conditionalFormatting>
  <conditionalFormatting sqref="F11:F69">
    <cfRule type="expression" dxfId="44" priority="20">
      <formula>NOT(ISERROR(SEARCH(($B$74),(F11))))</formula>
    </cfRule>
  </conditionalFormatting>
  <conditionalFormatting sqref="F11:F69">
    <cfRule type="expression" dxfId="43" priority="21">
      <formula>NOT(ISERROR(SEARCH(($B$75),(F11))))</formula>
    </cfRule>
  </conditionalFormatting>
  <conditionalFormatting sqref="F11:F69">
    <cfRule type="expression" dxfId="42" priority="22">
      <formula>NOT(ISERROR(SEARCH(($B$76),(F11))))</formula>
    </cfRule>
  </conditionalFormatting>
  <conditionalFormatting sqref="F11:F69">
    <cfRule type="expression" dxfId="41" priority="23">
      <formula>NOT(ISERROR(SEARCH(($B$77),(F11))))</formula>
    </cfRule>
  </conditionalFormatting>
  <conditionalFormatting sqref="F11:F69">
    <cfRule type="expression" dxfId="40" priority="24">
      <formula>NOT(ISERROR(SEARCH(($B$78),(F11))))</formula>
    </cfRule>
  </conditionalFormatting>
  <conditionalFormatting sqref="F11:F69">
    <cfRule type="containsBlanks" dxfId="39" priority="25">
      <formula>LEN(TRIM(F11))=0</formula>
    </cfRule>
  </conditionalFormatting>
  <conditionalFormatting sqref="C11:C69">
    <cfRule type="expression" dxfId="38" priority="26">
      <formula>AND(ISNUMBER(C11),TRUNC(C11)&lt;TODAY())</formula>
    </cfRule>
  </conditionalFormatting>
  <dataValidations count="1">
    <dataValidation type="list" allowBlank="1" showErrorMessage="1" sqref="C11:C69" xr:uid="{00000000-0002-0000-0500-000000000000}">
      <formula1>$K$1:$K$28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">
        <f>Requisitos!C15</f>
        <v>45247</v>
      </c>
    </row>
    <row r="2" spans="1:21" ht="18" customHeight="1" x14ac:dyDescent="0.25">
      <c r="B2" s="81" t="s">
        <v>1</v>
      </c>
      <c r="C2" s="62"/>
      <c r="D2" s="62"/>
      <c r="E2" s="62"/>
      <c r="F2" s="62"/>
      <c r="G2" s="62"/>
      <c r="H2" s="62"/>
      <c r="I2" s="62"/>
      <c r="J2" s="82"/>
      <c r="K2" s="2">
        <f t="shared" ref="K2:K14" si="0">K1+1</f>
        <v>45248</v>
      </c>
    </row>
    <row r="3" spans="1:21" ht="15.75" customHeight="1" x14ac:dyDescent="0.2">
      <c r="B3" s="83" t="s">
        <v>2</v>
      </c>
      <c r="C3" s="62"/>
      <c r="D3" s="62"/>
      <c r="E3" s="62"/>
      <c r="F3" s="62"/>
      <c r="G3" s="62"/>
      <c r="H3" s="62"/>
      <c r="I3" s="62"/>
      <c r="J3" s="82"/>
      <c r="K3" s="2">
        <f t="shared" si="0"/>
        <v>45249</v>
      </c>
    </row>
    <row r="4" spans="1:21" ht="15.75" customHeight="1" x14ac:dyDescent="0.2">
      <c r="B4" s="84" t="s">
        <v>3</v>
      </c>
      <c r="C4" s="73"/>
      <c r="D4" s="73"/>
      <c r="E4" s="73"/>
      <c r="F4" s="73"/>
      <c r="G4" s="73"/>
      <c r="H4" s="73"/>
      <c r="I4" s="73"/>
      <c r="J4" s="74"/>
      <c r="K4" s="2">
        <f t="shared" si="0"/>
        <v>45250</v>
      </c>
    </row>
    <row r="5" spans="1:21" ht="15.75" customHeight="1" x14ac:dyDescent="0.2">
      <c r="B5" s="83" t="s">
        <v>4</v>
      </c>
      <c r="C5" s="62"/>
      <c r="D5" s="62"/>
      <c r="E5" s="62"/>
      <c r="F5" s="62"/>
      <c r="G5" s="62"/>
      <c r="H5" s="62"/>
      <c r="I5" s="62"/>
      <c r="J5" s="82"/>
      <c r="K5" s="2">
        <f t="shared" si="0"/>
        <v>45251</v>
      </c>
    </row>
    <row r="6" spans="1:21" ht="15.75" customHeight="1" x14ac:dyDescent="0.2">
      <c r="K6" s="2">
        <f t="shared" si="0"/>
        <v>45252</v>
      </c>
    </row>
    <row r="7" spans="1:21" ht="22.5" customHeight="1" x14ac:dyDescent="0.4">
      <c r="B7" s="75" t="str">
        <f>'Dados do Projeto'!B7</f>
        <v>Fábrica do Saber</v>
      </c>
      <c r="C7" s="64"/>
      <c r="D7" s="64"/>
      <c r="E7" s="64"/>
      <c r="F7" s="64"/>
      <c r="G7" s="64"/>
      <c r="H7" s="64"/>
      <c r="I7" s="64"/>
      <c r="J7" s="65"/>
      <c r="K7" s="2">
        <f t="shared" si="0"/>
        <v>45253</v>
      </c>
    </row>
    <row r="8" spans="1:21" ht="15.75" customHeight="1" x14ac:dyDescent="0.2">
      <c r="K8" s="2">
        <f t="shared" si="0"/>
        <v>45254</v>
      </c>
    </row>
    <row r="9" spans="1:21" ht="15.75" customHeight="1" x14ac:dyDescent="0.25">
      <c r="B9" s="100" t="s">
        <v>71</v>
      </c>
      <c r="C9" s="64"/>
      <c r="D9" s="64"/>
      <c r="E9" s="64"/>
      <c r="F9" s="64"/>
      <c r="G9" s="64"/>
      <c r="H9" s="64"/>
      <c r="I9" s="65"/>
      <c r="J9" s="58" t="s">
        <v>55</v>
      </c>
      <c r="K9" s="2">
        <f t="shared" si="0"/>
        <v>45255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35" t="s">
        <v>63</v>
      </c>
      <c r="K10" s="2">
        <f t="shared" si="0"/>
        <v>45256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2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2"/>
      <c r="K12" s="2">
        <f t="shared" si="0"/>
        <v>45258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2"/>
      <c r="K13" s="2">
        <f t="shared" si="0"/>
        <v>45259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1"/>
      <c r="H14" s="13">
        <v>0</v>
      </c>
      <c r="I14" s="13">
        <v>0</v>
      </c>
      <c r="J14" s="37"/>
      <c r="K14" s="2">
        <f t="shared" si="0"/>
        <v>45260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1"/>
      <c r="H15" s="13">
        <v>0</v>
      </c>
      <c r="I15" s="13">
        <v>0</v>
      </c>
      <c r="J15" s="37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1"/>
      <c r="H16" s="13">
        <v>0</v>
      </c>
      <c r="I16" s="13">
        <v>0</v>
      </c>
      <c r="J16" s="37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37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7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7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7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7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7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7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7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7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7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7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7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7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7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7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7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38"/>
      <c r="E52" s="38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38"/>
      <c r="E53" s="38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38"/>
      <c r="E54" s="38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38"/>
      <c r="E55" s="38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6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6"/>
    </row>
    <row r="61" spans="2:10" ht="15.75" customHeight="1" x14ac:dyDescent="0.2">
      <c r="G61" s="31" t="s">
        <v>64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100" t="s">
        <v>65</v>
      </c>
      <c r="C63" s="64"/>
      <c r="D63" s="64"/>
      <c r="E63" s="64"/>
      <c r="F63" s="64"/>
      <c r="G63" s="64"/>
      <c r="H63" s="64"/>
      <c r="I63" s="65"/>
    </row>
    <row r="64" spans="2:10" ht="15.75" customHeight="1" x14ac:dyDescent="0.2">
      <c r="B64" s="101" t="s">
        <v>66</v>
      </c>
      <c r="C64" s="64"/>
      <c r="D64" s="64"/>
      <c r="E64" s="64"/>
      <c r="F64" s="64"/>
      <c r="G64" s="65"/>
      <c r="H64" s="7" t="s">
        <v>67</v>
      </c>
      <c r="I64" s="7" t="s">
        <v>19</v>
      </c>
    </row>
    <row r="65" spans="2:9" ht="15.75" customHeight="1" x14ac:dyDescent="0.2">
      <c r="B65" s="99" t="str">
        <f>'Dados do Projeto'!B10</f>
        <v>Guilherme Lage</v>
      </c>
      <c r="C65" s="64"/>
      <c r="D65" s="64"/>
      <c r="E65" s="64"/>
      <c r="F65" s="64"/>
      <c r="G65" s="65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9" t="str">
        <f>'Dados do Projeto'!B11</f>
        <v>João Gabriel Perez</v>
      </c>
      <c r="C66" s="64"/>
      <c r="D66" s="64"/>
      <c r="E66" s="64"/>
      <c r="F66" s="64"/>
      <c r="G66" s="65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9" t="str">
        <f>'Dados do Projeto'!B12</f>
        <v>Lucas Soares</v>
      </c>
      <c r="C67" s="64"/>
      <c r="D67" s="64"/>
      <c r="E67" s="64"/>
      <c r="F67" s="64"/>
      <c r="G67" s="65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9" t="str">
        <f>'Dados do Projeto'!B14</f>
        <v>Marlene Moraes</v>
      </c>
      <c r="C68" s="64"/>
      <c r="D68" s="64"/>
      <c r="E68" s="64"/>
      <c r="F68" s="64"/>
      <c r="G68" s="65"/>
      <c r="H68" s="33">
        <f>SUMIF(F$11:F$60,'Dados do Projeto'!B14,H$11:H$60)</f>
        <v>0</v>
      </c>
      <c r="I68" s="33">
        <f>SUMIF($F$11:$F$60,'Dados do Projeto'!$B14,I$11:I$60)</f>
        <v>0</v>
      </c>
    </row>
    <row r="69" spans="2:9" ht="15.75" customHeight="1" x14ac:dyDescent="0.2">
      <c r="B69" s="99" t="str">
        <f>'Dados do Projeto'!B15</f>
        <v>Vitor Stahlberg</v>
      </c>
      <c r="C69" s="64"/>
      <c r="D69" s="64"/>
      <c r="E69" s="64"/>
      <c r="F69" s="64"/>
      <c r="G69" s="65"/>
      <c r="H69" s="33">
        <f>SUMIF(F$11:F$60,'Dados do Projeto'!B15,H$11:H$60)</f>
        <v>0</v>
      </c>
      <c r="I69" s="33">
        <f>SUMIF($F$11:$F$60,'Dados do Projeto'!$B15,I$11:I$60)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Projeto'!$M$101:$M$104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Guilherme Lage da Costa</cp:lastModifiedBy>
  <cp:revision/>
  <dcterms:created xsi:type="dcterms:W3CDTF">2020-02-02T22:15:26Z</dcterms:created>
  <dcterms:modified xsi:type="dcterms:W3CDTF">2023-09-21T20:44:17Z</dcterms:modified>
  <cp:category/>
  <cp:contentStatus/>
</cp:coreProperties>
</file>