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585" yWindow="-15" windowWidth="12630" windowHeight="11700" activeTab="4"/>
  </bookViews>
  <sheets>
    <sheet name="CANUM (Millions)" sheetId="1" r:id="rId1"/>
    <sheet name="WECA (g)" sheetId="2" r:id="rId2"/>
    <sheet name="WEST (g)" sheetId="3" r:id="rId3"/>
    <sheet name="CATON (1000 t)" sheetId="4" r:id="rId4"/>
    <sheet name="Figure CATON  (1000 t)" sheetId="5" r:id="rId5"/>
    <sheet name="1995" sheetId="6" r:id="rId6"/>
  </sheets>
  <definedNames>
    <definedName name="_xlnm._FilterDatabase" localSheetId="5" hidden="1">'1995'!$A$1:$L$37</definedName>
    <definedName name="_xlnm._FilterDatabase" localSheetId="3" hidden="1">'CATON (1000 t)'!$A$1:$G$401</definedName>
    <definedName name="_xlnm.Print_Area" localSheetId="4">'Figure CATON  (1000 t)'!$G$1:$N$43</definedName>
  </definedNames>
  <calcPr calcId="145621"/>
</workbook>
</file>

<file path=xl/calcChain.xml><?xml version="1.0" encoding="utf-8"?>
<calcChain xmlns="http://schemas.openxmlformats.org/spreadsheetml/2006/main">
  <c r="D38" i="5" l="1"/>
  <c r="B38" i="5"/>
  <c r="E38" i="5" s="1"/>
  <c r="C38" i="5"/>
  <c r="F38" i="5"/>
  <c r="E504" i="4" l="1"/>
  <c r="E494" i="1" l="1"/>
  <c r="E495" i="1"/>
  <c r="E518" i="4"/>
  <c r="E517" i="4"/>
  <c r="E516" i="4"/>
  <c r="E513" i="4"/>
  <c r="E512" i="4"/>
  <c r="E510" i="4"/>
  <c r="E509" i="4"/>
  <c r="E507" i="4"/>
  <c r="E506" i="4"/>
  <c r="E503" i="4"/>
  <c r="E502" i="4"/>
  <c r="F483" i="2" l="1"/>
  <c r="F486" i="2"/>
  <c r="F483" i="1"/>
  <c r="F486" i="1"/>
  <c r="E480" i="1"/>
  <c r="E483" i="1"/>
  <c r="E486" i="1"/>
  <c r="F480" i="1"/>
  <c r="L489" i="2" l="1"/>
  <c r="J489" i="2"/>
  <c r="E489" i="2"/>
  <c r="J486" i="2"/>
  <c r="E486" i="2"/>
  <c r="E483" i="2"/>
  <c r="F480" i="2"/>
  <c r="E480" i="2"/>
  <c r="M494" i="1"/>
  <c r="M494" i="2" s="1"/>
  <c r="L494" i="1"/>
  <c r="L494" i="2" s="1"/>
  <c r="K494" i="1"/>
  <c r="K494" i="2" s="1"/>
  <c r="J494" i="1"/>
  <c r="J494" i="2" s="1"/>
  <c r="I494" i="1"/>
  <c r="I494" i="2" s="1"/>
  <c r="H494" i="1"/>
  <c r="H494" i="2" s="1"/>
  <c r="G494" i="1"/>
  <c r="G494" i="2" s="1"/>
  <c r="F494" i="1"/>
  <c r="F494" i="2" s="1"/>
  <c r="E494" i="2"/>
  <c r="N493" i="1"/>
  <c r="N492" i="1"/>
  <c r="N491" i="1"/>
  <c r="M489" i="1"/>
  <c r="M489" i="2" s="1"/>
  <c r="L489" i="1"/>
  <c r="K489" i="1"/>
  <c r="K489" i="2" s="1"/>
  <c r="J489" i="1"/>
  <c r="I489" i="1"/>
  <c r="I489" i="2" s="1"/>
  <c r="H489" i="1"/>
  <c r="H489" i="2" s="1"/>
  <c r="G489" i="1"/>
  <c r="G489" i="2" s="1"/>
  <c r="F489" i="1"/>
  <c r="F489" i="2" s="1"/>
  <c r="E489" i="1"/>
  <c r="N488" i="1"/>
  <c r="N487" i="1"/>
  <c r="M486" i="1"/>
  <c r="L486" i="1"/>
  <c r="L490" i="1" s="1"/>
  <c r="K486" i="1"/>
  <c r="K486" i="2" s="1"/>
  <c r="J486" i="1"/>
  <c r="I486" i="1"/>
  <c r="H486" i="1"/>
  <c r="H490" i="1" s="1"/>
  <c r="G486" i="1"/>
  <c r="G486" i="2" s="1"/>
  <c r="N485" i="1"/>
  <c r="N484" i="1"/>
  <c r="M483" i="1"/>
  <c r="L483" i="1"/>
  <c r="K483" i="1"/>
  <c r="J483" i="1"/>
  <c r="J483" i="2" s="1"/>
  <c r="I483" i="1"/>
  <c r="I483" i="2" s="1"/>
  <c r="H483" i="1"/>
  <c r="H483" i="2" s="1"/>
  <c r="G483" i="1"/>
  <c r="G483" i="2" s="1"/>
  <c r="N482" i="1"/>
  <c r="N481" i="1"/>
  <c r="M480" i="1"/>
  <c r="L480" i="1"/>
  <c r="K480" i="1"/>
  <c r="J480" i="1"/>
  <c r="J480" i="2" s="1"/>
  <c r="I480" i="1"/>
  <c r="I480" i="2" s="1"/>
  <c r="H480" i="1"/>
  <c r="H480" i="2" s="1"/>
  <c r="G480" i="1"/>
  <c r="G480" i="2" s="1"/>
  <c r="N479" i="1"/>
  <c r="N478" i="1"/>
  <c r="N477" i="1"/>
  <c r="L495" i="1" l="1"/>
  <c r="H495" i="1"/>
  <c r="E519" i="4"/>
  <c r="N494" i="1"/>
  <c r="E514" i="4"/>
  <c r="I490" i="1"/>
  <c r="I495" i="1" s="1"/>
  <c r="M490" i="1"/>
  <c r="M495" i="1" s="1"/>
  <c r="H490" i="2"/>
  <c r="H495" i="2" s="1"/>
  <c r="N486" i="1"/>
  <c r="H486" i="2"/>
  <c r="L486" i="2"/>
  <c r="L490" i="2"/>
  <c r="L495" i="2" s="1"/>
  <c r="I486" i="2"/>
  <c r="M486" i="2"/>
  <c r="I490" i="2"/>
  <c r="M490" i="2"/>
  <c r="M495" i="2" s="1"/>
  <c r="N483" i="1"/>
  <c r="E508" i="4"/>
  <c r="E505" i="4"/>
  <c r="F490" i="1"/>
  <c r="G490" i="1"/>
  <c r="K490" i="1"/>
  <c r="J490" i="1"/>
  <c r="N489" i="1"/>
  <c r="N480" i="1"/>
  <c r="E490" i="1"/>
  <c r="E490" i="2" s="1"/>
  <c r="E461" i="2"/>
  <c r="B37" i="5"/>
  <c r="D37" i="5" s="1"/>
  <c r="C37" i="5"/>
  <c r="F37" i="5"/>
  <c r="I495" i="2" l="1"/>
  <c r="E511" i="4"/>
  <c r="E515" i="4" s="1"/>
  <c r="E520" i="4" s="1"/>
  <c r="J495" i="1"/>
  <c r="J490" i="2"/>
  <c r="K495" i="1"/>
  <c r="K490" i="2"/>
  <c r="G495" i="1"/>
  <c r="G490" i="2"/>
  <c r="F495" i="1"/>
  <c r="F490" i="2"/>
  <c r="F495" i="2" s="1"/>
  <c r="E495" i="2"/>
  <c r="N490" i="1"/>
  <c r="E37" i="5"/>
  <c r="E497" i="4"/>
  <c r="E498" i="4"/>
  <c r="E496" i="4"/>
  <c r="E493" i="4"/>
  <c r="E492" i="4"/>
  <c r="E490" i="4"/>
  <c r="E489" i="4"/>
  <c r="E487" i="4"/>
  <c r="E486" i="4"/>
  <c r="E483" i="4"/>
  <c r="E484" i="4"/>
  <c r="E482" i="4"/>
  <c r="E471" i="2"/>
  <c r="E470" i="2"/>
  <c r="E467" i="2"/>
  <c r="B36" i="5"/>
  <c r="D36" i="5" s="1"/>
  <c r="C36" i="5"/>
  <c r="E521" i="4" l="1"/>
  <c r="K495" i="2"/>
  <c r="G495" i="2"/>
  <c r="J495" i="2"/>
  <c r="N495" i="1"/>
  <c r="E36" i="5"/>
  <c r="F36" i="5"/>
  <c r="E477" i="4"/>
  <c r="E478" i="4"/>
  <c r="E476" i="4"/>
  <c r="E473" i="4"/>
  <c r="E472" i="4"/>
  <c r="E470" i="4"/>
  <c r="E469" i="4"/>
  <c r="E467" i="4"/>
  <c r="E466" i="4"/>
  <c r="E463" i="4"/>
  <c r="E464" i="4"/>
  <c r="E462" i="4"/>
  <c r="E465" i="4"/>
  <c r="E452" i="2"/>
  <c r="E457" i="2" s="1"/>
  <c r="E448" i="2"/>
  <c r="M467" i="2"/>
  <c r="I461" i="2"/>
  <c r="M456" i="2"/>
  <c r="L456" i="2"/>
  <c r="K456" i="2"/>
  <c r="J456" i="2"/>
  <c r="I456" i="2"/>
  <c r="H456" i="2"/>
  <c r="G456" i="2"/>
  <c r="F456" i="2"/>
  <c r="E456" i="2"/>
  <c r="M452" i="2"/>
  <c r="M457" i="2" s="1"/>
  <c r="L452" i="2"/>
  <c r="L457" i="2" s="1"/>
  <c r="K452" i="2"/>
  <c r="J452" i="2"/>
  <c r="J457" i="2" s="1"/>
  <c r="I452" i="2"/>
  <c r="I457" i="2" s="1"/>
  <c r="H452" i="2"/>
  <c r="H457" i="2" s="1"/>
  <c r="G452" i="2"/>
  <c r="F452" i="2"/>
  <c r="F457" i="2" s="1"/>
  <c r="M451" i="2"/>
  <c r="L451" i="2"/>
  <c r="K451" i="2"/>
  <c r="J451" i="2"/>
  <c r="I451" i="2"/>
  <c r="H451" i="2"/>
  <c r="G451" i="2"/>
  <c r="F451" i="2"/>
  <c r="M448" i="2"/>
  <c r="L448" i="2"/>
  <c r="K448" i="2"/>
  <c r="J448" i="2"/>
  <c r="I448" i="2"/>
  <c r="H448" i="2"/>
  <c r="G448" i="2"/>
  <c r="F448" i="2"/>
  <c r="J445" i="2"/>
  <c r="I445" i="2"/>
  <c r="H445" i="2"/>
  <c r="G445" i="2"/>
  <c r="F445" i="2"/>
  <c r="E445" i="2"/>
  <c r="J442" i="2"/>
  <c r="I442" i="2"/>
  <c r="H442" i="2"/>
  <c r="G442" i="2"/>
  <c r="F442" i="2"/>
  <c r="E442" i="2"/>
  <c r="E445" i="1"/>
  <c r="E448" i="1"/>
  <c r="E451" i="1"/>
  <c r="M475" i="1"/>
  <c r="M475" i="2" s="1"/>
  <c r="L475" i="1"/>
  <c r="L475" i="2" s="1"/>
  <c r="K475" i="1"/>
  <c r="K475" i="2" s="1"/>
  <c r="J475" i="1"/>
  <c r="J475" i="2" s="1"/>
  <c r="I475" i="1"/>
  <c r="I475" i="2" s="1"/>
  <c r="H475" i="1"/>
  <c r="H475" i="2" s="1"/>
  <c r="G475" i="1"/>
  <c r="G475" i="2" s="1"/>
  <c r="F475" i="1"/>
  <c r="F475" i="2" s="1"/>
  <c r="E475" i="1"/>
  <c r="E475" i="2" s="1"/>
  <c r="N474" i="1"/>
  <c r="N473" i="1"/>
  <c r="N472" i="1"/>
  <c r="M470" i="1"/>
  <c r="M471" i="1" s="1"/>
  <c r="L470" i="1"/>
  <c r="K470" i="1"/>
  <c r="K470" i="2" s="1"/>
  <c r="J470" i="1"/>
  <c r="J470" i="2" s="1"/>
  <c r="I470" i="1"/>
  <c r="I470" i="2" s="1"/>
  <c r="H470" i="1"/>
  <c r="H470" i="2" s="1"/>
  <c r="G470" i="1"/>
  <c r="G470" i="2" s="1"/>
  <c r="F470" i="1"/>
  <c r="F470" i="2" s="1"/>
  <c r="E470" i="1"/>
  <c r="N469" i="1"/>
  <c r="N468" i="1"/>
  <c r="M467" i="1"/>
  <c r="L467" i="1"/>
  <c r="L467" i="2" s="1"/>
  <c r="K467" i="1"/>
  <c r="K467" i="2" s="1"/>
  <c r="J467" i="1"/>
  <c r="J471" i="1" s="1"/>
  <c r="J476" i="1" s="1"/>
  <c r="I467" i="1"/>
  <c r="I467" i="2" s="1"/>
  <c r="H467" i="1"/>
  <c r="H467" i="2" s="1"/>
  <c r="G467" i="1"/>
  <c r="G467" i="2" s="1"/>
  <c r="F467" i="1"/>
  <c r="E467" i="1"/>
  <c r="N466" i="1"/>
  <c r="N465" i="1"/>
  <c r="M464" i="1"/>
  <c r="L464" i="1"/>
  <c r="K464" i="1"/>
  <c r="J464" i="1"/>
  <c r="J464" i="2" s="1"/>
  <c r="I464" i="1"/>
  <c r="I464" i="2" s="1"/>
  <c r="H464" i="1"/>
  <c r="H464" i="2" s="1"/>
  <c r="G464" i="1"/>
  <c r="G464" i="2" s="1"/>
  <c r="F464" i="1"/>
  <c r="E464" i="1"/>
  <c r="N463" i="1"/>
  <c r="N462" i="1"/>
  <c r="M461" i="1"/>
  <c r="L461" i="1"/>
  <c r="K461" i="1"/>
  <c r="J461" i="1"/>
  <c r="J461" i="2" s="1"/>
  <c r="I461" i="1"/>
  <c r="H461" i="1"/>
  <c r="H461" i="2" s="1"/>
  <c r="G461" i="1"/>
  <c r="G461" i="2" s="1"/>
  <c r="F461" i="1"/>
  <c r="F461" i="2" s="1"/>
  <c r="E461" i="1"/>
  <c r="N460" i="1"/>
  <c r="N459" i="1"/>
  <c r="N458" i="1"/>
  <c r="M456" i="1"/>
  <c r="L456" i="1"/>
  <c r="K456" i="1"/>
  <c r="J456" i="1"/>
  <c r="I456" i="1"/>
  <c r="H456" i="1"/>
  <c r="G456" i="1"/>
  <c r="F456" i="1"/>
  <c r="E456" i="1"/>
  <c r="N456" i="1" s="1"/>
  <c r="N455" i="1"/>
  <c r="N454" i="1"/>
  <c r="N453" i="1"/>
  <c r="M451" i="1"/>
  <c r="L451" i="1"/>
  <c r="K451" i="1"/>
  <c r="J451" i="1"/>
  <c r="I451" i="1"/>
  <c r="H451" i="1"/>
  <c r="G451" i="1"/>
  <c r="F451" i="1"/>
  <c r="N450" i="1"/>
  <c r="N449" i="1"/>
  <c r="M448" i="1"/>
  <c r="M452" i="1" s="1"/>
  <c r="L448" i="1"/>
  <c r="K448" i="1"/>
  <c r="J448" i="1"/>
  <c r="I448" i="1"/>
  <c r="I452" i="1" s="1"/>
  <c r="H448" i="1"/>
  <c r="H452" i="1" s="1"/>
  <c r="H457" i="1" s="1"/>
  <c r="G448" i="1"/>
  <c r="F448" i="1"/>
  <c r="E452" i="1"/>
  <c r="N447" i="1"/>
  <c r="N446" i="1"/>
  <c r="M445" i="1"/>
  <c r="L445" i="1"/>
  <c r="K445" i="1"/>
  <c r="J445" i="1"/>
  <c r="I445" i="1"/>
  <c r="H445" i="1"/>
  <c r="G445" i="1"/>
  <c r="F445" i="1"/>
  <c r="N444" i="1"/>
  <c r="N443" i="1"/>
  <c r="M442" i="1"/>
  <c r="L442" i="1"/>
  <c r="K442" i="1"/>
  <c r="J442" i="1"/>
  <c r="I442" i="1"/>
  <c r="H442" i="1"/>
  <c r="G442" i="1"/>
  <c r="F442" i="1"/>
  <c r="E442" i="1"/>
  <c r="N441" i="1"/>
  <c r="N440" i="1"/>
  <c r="N439" i="1"/>
  <c r="E479" i="4" l="1"/>
  <c r="E474" i="4"/>
  <c r="N467" i="1"/>
  <c r="L471" i="1"/>
  <c r="F467" i="2"/>
  <c r="J467" i="2"/>
  <c r="H471" i="1"/>
  <c r="H471" i="2" s="1"/>
  <c r="I471" i="1"/>
  <c r="I471" i="2" s="1"/>
  <c r="L470" i="2"/>
  <c r="M470" i="2"/>
  <c r="L476" i="1"/>
  <c r="L471" i="2"/>
  <c r="L476" i="2" s="1"/>
  <c r="M476" i="1"/>
  <c r="M471" i="2"/>
  <c r="M476" i="2" s="1"/>
  <c r="K471" i="1"/>
  <c r="J471" i="2"/>
  <c r="J476" i="2" s="1"/>
  <c r="G471" i="1"/>
  <c r="N470" i="1"/>
  <c r="E471" i="1"/>
  <c r="E476" i="1" s="1"/>
  <c r="N461" i="1"/>
  <c r="E485" i="4"/>
  <c r="N464" i="1"/>
  <c r="E464" i="2"/>
  <c r="E488" i="4" s="1"/>
  <c r="F464" i="2"/>
  <c r="N475" i="1"/>
  <c r="E471" i="4"/>
  <c r="E475" i="4" s="1"/>
  <c r="E468" i="4"/>
  <c r="G457" i="2"/>
  <c r="K457" i="2"/>
  <c r="I457" i="1"/>
  <c r="M457" i="1"/>
  <c r="L452" i="1"/>
  <c r="L457" i="1" s="1"/>
  <c r="N442" i="1"/>
  <c r="N445" i="1"/>
  <c r="F471" i="1"/>
  <c r="J452" i="1"/>
  <c r="J457" i="1" s="1"/>
  <c r="G452" i="1"/>
  <c r="G457" i="1" s="1"/>
  <c r="K452" i="1"/>
  <c r="K457" i="1" s="1"/>
  <c r="F452" i="1"/>
  <c r="F457" i="1" s="1"/>
  <c r="N451" i="1"/>
  <c r="E457" i="1"/>
  <c r="N448" i="1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D34" i="5" s="1"/>
  <c r="C34" i="5"/>
  <c r="B35" i="5"/>
  <c r="D35" i="5" s="1"/>
  <c r="C35" i="5"/>
  <c r="C23" i="5"/>
  <c r="B23" i="5"/>
  <c r="F34" i="5"/>
  <c r="E35" i="5"/>
  <c r="F35" i="5"/>
  <c r="E457" i="4"/>
  <c r="E459" i="4" s="1"/>
  <c r="F459" i="4" s="1"/>
  <c r="E458" i="4"/>
  <c r="E456" i="4"/>
  <c r="E453" i="4"/>
  <c r="E452" i="4"/>
  <c r="E450" i="4"/>
  <c r="E449" i="4"/>
  <c r="E447" i="4"/>
  <c r="E446" i="4"/>
  <c r="E443" i="4"/>
  <c r="E444" i="4"/>
  <c r="E442" i="4"/>
  <c r="F442" i="4" s="1"/>
  <c r="E439" i="4"/>
  <c r="F439" i="4" s="1"/>
  <c r="E437" i="4"/>
  <c r="E438" i="4"/>
  <c r="E436" i="4"/>
  <c r="E433" i="4"/>
  <c r="E432" i="4"/>
  <c r="E430" i="4"/>
  <c r="E429" i="4"/>
  <c r="E427" i="4"/>
  <c r="E426" i="4"/>
  <c r="E423" i="4"/>
  <c r="E424" i="4"/>
  <c r="E422" i="4"/>
  <c r="F422" i="4" s="1"/>
  <c r="E481" i="4" l="1"/>
  <c r="E476" i="2"/>
  <c r="E499" i="4" s="1"/>
  <c r="I476" i="2"/>
  <c r="I476" i="1"/>
  <c r="H476" i="1"/>
  <c r="H476" i="2" s="1"/>
  <c r="E491" i="4"/>
  <c r="F476" i="1"/>
  <c r="F471" i="2"/>
  <c r="K476" i="1"/>
  <c r="K471" i="2"/>
  <c r="G476" i="1"/>
  <c r="G471" i="2"/>
  <c r="G476" i="2" s="1"/>
  <c r="E480" i="4"/>
  <c r="N471" i="1"/>
  <c r="N457" i="1"/>
  <c r="N452" i="1"/>
  <c r="E34" i="5"/>
  <c r="E425" i="4"/>
  <c r="E434" i="4"/>
  <c r="E431" i="4"/>
  <c r="E435" i="4" s="1"/>
  <c r="E428" i="4"/>
  <c r="J418" i="2"/>
  <c r="F418" i="2"/>
  <c r="M437" i="1"/>
  <c r="M437" i="2" s="1"/>
  <c r="L437" i="1"/>
  <c r="L437" i="2" s="1"/>
  <c r="K437" i="1"/>
  <c r="K437" i="2" s="1"/>
  <c r="J437" i="1"/>
  <c r="J437" i="2" s="1"/>
  <c r="I437" i="1"/>
  <c r="I437" i="2" s="1"/>
  <c r="H437" i="1"/>
  <c r="H437" i="2" s="1"/>
  <c r="G437" i="1"/>
  <c r="G437" i="2" s="1"/>
  <c r="F437" i="1"/>
  <c r="F437" i="2" s="1"/>
  <c r="E437" i="1"/>
  <c r="E437" i="2" s="1"/>
  <c r="N436" i="1"/>
  <c r="N435" i="1"/>
  <c r="N434" i="1"/>
  <c r="M432" i="1"/>
  <c r="M432" i="2" s="1"/>
  <c r="L432" i="1"/>
  <c r="L432" i="2" s="1"/>
  <c r="K432" i="1"/>
  <c r="K432" i="2" s="1"/>
  <c r="J432" i="1"/>
  <c r="J432" i="2" s="1"/>
  <c r="I432" i="1"/>
  <c r="I432" i="2" s="1"/>
  <c r="H432" i="1"/>
  <c r="H432" i="2" s="1"/>
  <c r="G432" i="1"/>
  <c r="G432" i="2" s="1"/>
  <c r="F432" i="1"/>
  <c r="F432" i="2" s="1"/>
  <c r="E432" i="1"/>
  <c r="N431" i="1"/>
  <c r="N430" i="1"/>
  <c r="M429" i="1"/>
  <c r="M433" i="1" s="1"/>
  <c r="L429" i="1"/>
  <c r="K429" i="1"/>
  <c r="J429" i="1"/>
  <c r="J429" i="2" s="1"/>
  <c r="I429" i="1"/>
  <c r="I429" i="2" s="1"/>
  <c r="H429" i="1"/>
  <c r="G429" i="1"/>
  <c r="F429" i="1"/>
  <c r="F429" i="2" s="1"/>
  <c r="E429" i="1"/>
  <c r="E451" i="4" s="1"/>
  <c r="N428" i="1"/>
  <c r="N427" i="1"/>
  <c r="M426" i="1"/>
  <c r="L426" i="1"/>
  <c r="K426" i="1"/>
  <c r="J426" i="1"/>
  <c r="J426" i="2" s="1"/>
  <c r="I426" i="1"/>
  <c r="I426" i="2" s="1"/>
  <c r="H426" i="1"/>
  <c r="H426" i="2" s="1"/>
  <c r="G426" i="1"/>
  <c r="G426" i="2" s="1"/>
  <c r="F426" i="1"/>
  <c r="F426" i="2" s="1"/>
  <c r="E426" i="1"/>
  <c r="N425" i="1"/>
  <c r="N424" i="1"/>
  <c r="M423" i="1"/>
  <c r="L423" i="1"/>
  <c r="K423" i="1"/>
  <c r="J423" i="1"/>
  <c r="J423" i="2" s="1"/>
  <c r="I423" i="1"/>
  <c r="I423" i="2" s="1"/>
  <c r="H423" i="1"/>
  <c r="H423" i="2" s="1"/>
  <c r="G423" i="1"/>
  <c r="G423" i="2" s="1"/>
  <c r="F423" i="1"/>
  <c r="F423" i="2" s="1"/>
  <c r="E423" i="1"/>
  <c r="E423" i="2" s="1"/>
  <c r="N422" i="1"/>
  <c r="N421" i="1"/>
  <c r="N420" i="1"/>
  <c r="M418" i="1"/>
  <c r="M418" i="2" s="1"/>
  <c r="L418" i="1"/>
  <c r="L418" i="2" s="1"/>
  <c r="K418" i="1"/>
  <c r="K418" i="2" s="1"/>
  <c r="J418" i="1"/>
  <c r="I418" i="1"/>
  <c r="I418" i="2" s="1"/>
  <c r="H418" i="1"/>
  <c r="H418" i="2" s="1"/>
  <c r="G418" i="1"/>
  <c r="G418" i="2" s="1"/>
  <c r="F418" i="1"/>
  <c r="E418" i="1"/>
  <c r="N417" i="1"/>
  <c r="N416" i="1"/>
  <c r="N415" i="1"/>
  <c r="M413" i="1"/>
  <c r="M413" i="2" s="1"/>
  <c r="L413" i="1"/>
  <c r="L413" i="2" s="1"/>
  <c r="K413" i="1"/>
  <c r="J413" i="1"/>
  <c r="J413" i="2" s="1"/>
  <c r="I413" i="1"/>
  <c r="I413" i="2" s="1"/>
  <c r="H413" i="1"/>
  <c r="H413" i="2" s="1"/>
  <c r="G413" i="1"/>
  <c r="G413" i="2" s="1"/>
  <c r="F413" i="1"/>
  <c r="E413" i="1"/>
  <c r="N412" i="1"/>
  <c r="N411" i="1"/>
  <c r="M410" i="1"/>
  <c r="M410" i="2" s="1"/>
  <c r="L410" i="1"/>
  <c r="L410" i="2" s="1"/>
  <c r="K410" i="1"/>
  <c r="K410" i="2" s="1"/>
  <c r="J410" i="1"/>
  <c r="J410" i="2" s="1"/>
  <c r="I410" i="1"/>
  <c r="I410" i="2" s="1"/>
  <c r="H410" i="1"/>
  <c r="H410" i="2" s="1"/>
  <c r="G410" i="1"/>
  <c r="G410" i="2" s="1"/>
  <c r="F410" i="1"/>
  <c r="F410" i="2" s="1"/>
  <c r="E410" i="1"/>
  <c r="E410" i="2" s="1"/>
  <c r="N409" i="1"/>
  <c r="N408" i="1"/>
  <c r="M407" i="1"/>
  <c r="M407" i="2" s="1"/>
  <c r="L407" i="1"/>
  <c r="L407" i="2" s="1"/>
  <c r="K407" i="1"/>
  <c r="K407" i="2" s="1"/>
  <c r="J407" i="1"/>
  <c r="J407" i="2" s="1"/>
  <c r="I407" i="1"/>
  <c r="I407" i="2" s="1"/>
  <c r="H407" i="1"/>
  <c r="H407" i="2" s="1"/>
  <c r="G407" i="1"/>
  <c r="G407" i="2" s="1"/>
  <c r="F407" i="1"/>
  <c r="F407" i="2" s="1"/>
  <c r="E407" i="1"/>
  <c r="E407" i="2" s="1"/>
  <c r="N406" i="1"/>
  <c r="N405" i="1"/>
  <c r="M404" i="1"/>
  <c r="M404" i="2" s="1"/>
  <c r="L404" i="1"/>
  <c r="L404" i="2" s="1"/>
  <c r="K404" i="1"/>
  <c r="K404" i="2" s="1"/>
  <c r="J404" i="1"/>
  <c r="J404" i="2" s="1"/>
  <c r="I404" i="1"/>
  <c r="I404" i="2" s="1"/>
  <c r="H404" i="1"/>
  <c r="H404" i="2" s="1"/>
  <c r="G404" i="1"/>
  <c r="G404" i="2" s="1"/>
  <c r="F404" i="1"/>
  <c r="F404" i="2" s="1"/>
  <c r="E404" i="1"/>
  <c r="E404" i="2" s="1"/>
  <c r="N403" i="1"/>
  <c r="N402" i="1"/>
  <c r="N401" i="1"/>
  <c r="E440" i="4" l="1"/>
  <c r="F440" i="4" s="1"/>
  <c r="F435" i="4"/>
  <c r="N476" i="1"/>
  <c r="E494" i="4"/>
  <c r="E495" i="4" s="1"/>
  <c r="F476" i="2"/>
  <c r="K476" i="2"/>
  <c r="F414" i="1"/>
  <c r="F419" i="1" s="1"/>
  <c r="F413" i="2"/>
  <c r="N437" i="1"/>
  <c r="G433" i="1"/>
  <c r="G438" i="1" s="1"/>
  <c r="K433" i="1"/>
  <c r="K438" i="1" s="1"/>
  <c r="H433" i="1"/>
  <c r="H438" i="1" s="1"/>
  <c r="L433" i="1"/>
  <c r="L438" i="1" s="1"/>
  <c r="N432" i="1"/>
  <c r="L429" i="2"/>
  <c r="I433" i="1"/>
  <c r="I438" i="1" s="1"/>
  <c r="M429" i="2"/>
  <c r="H429" i="2"/>
  <c r="M438" i="1"/>
  <c r="M433" i="2"/>
  <c r="M438" i="2" s="1"/>
  <c r="F433" i="1"/>
  <c r="N429" i="1"/>
  <c r="E433" i="1"/>
  <c r="G429" i="2"/>
  <c r="K429" i="2"/>
  <c r="J433" i="1"/>
  <c r="E445" i="4"/>
  <c r="N423" i="1"/>
  <c r="N426" i="1"/>
  <c r="E426" i="2"/>
  <c r="E448" i="4" s="1"/>
  <c r="E441" i="4"/>
  <c r="F441" i="4" s="1"/>
  <c r="N418" i="1"/>
  <c r="E418" i="2"/>
  <c r="G414" i="1"/>
  <c r="G419" i="1" s="1"/>
  <c r="K414" i="1"/>
  <c r="K419" i="1" s="1"/>
  <c r="K413" i="2"/>
  <c r="H414" i="1"/>
  <c r="L414" i="1"/>
  <c r="N413" i="1"/>
  <c r="F414" i="2"/>
  <c r="F419" i="2" s="1"/>
  <c r="E414" i="1"/>
  <c r="I414" i="1"/>
  <c r="M414" i="1"/>
  <c r="J414" i="1"/>
  <c r="N407" i="1"/>
  <c r="N404" i="1"/>
  <c r="N410" i="1"/>
  <c r="E417" i="4"/>
  <c r="E418" i="4"/>
  <c r="E416" i="4"/>
  <c r="E413" i="4"/>
  <c r="E412" i="4"/>
  <c r="E410" i="4"/>
  <c r="E409" i="4"/>
  <c r="E407" i="4"/>
  <c r="E406" i="4"/>
  <c r="E403" i="4"/>
  <c r="E404" i="4"/>
  <c r="E402" i="4"/>
  <c r="E388" i="2"/>
  <c r="E385" i="1"/>
  <c r="E385" i="2" s="1"/>
  <c r="E388" i="1"/>
  <c r="E391" i="1"/>
  <c r="E391" i="2" s="1"/>
  <c r="D33" i="5"/>
  <c r="E33" i="5"/>
  <c r="F33" i="5"/>
  <c r="E500" i="4" l="1"/>
  <c r="E501" i="4"/>
  <c r="E438" i="2"/>
  <c r="G414" i="2"/>
  <c r="K433" i="2"/>
  <c r="K438" i="2" s="1"/>
  <c r="L433" i="2"/>
  <c r="L438" i="2" s="1"/>
  <c r="I433" i="2"/>
  <c r="I438" i="2" s="1"/>
  <c r="H433" i="2"/>
  <c r="H438" i="2" s="1"/>
  <c r="G433" i="2"/>
  <c r="G438" i="2" s="1"/>
  <c r="E438" i="1"/>
  <c r="N433" i="1"/>
  <c r="J438" i="1"/>
  <c r="J433" i="2"/>
  <c r="J438" i="2" s="1"/>
  <c r="F438" i="1"/>
  <c r="F433" i="2"/>
  <c r="F438" i="2" s="1"/>
  <c r="G419" i="2"/>
  <c r="K414" i="2"/>
  <c r="K419" i="2" s="1"/>
  <c r="I419" i="1"/>
  <c r="I414" i="2"/>
  <c r="N414" i="1"/>
  <c r="E414" i="2"/>
  <c r="L419" i="1"/>
  <c r="L414" i="2"/>
  <c r="J419" i="1"/>
  <c r="J414" i="2"/>
  <c r="H419" i="1"/>
  <c r="H414" i="2"/>
  <c r="E419" i="1"/>
  <c r="M419" i="1"/>
  <c r="M414" i="2"/>
  <c r="M399" i="1"/>
  <c r="M399" i="2" s="1"/>
  <c r="L399" i="1"/>
  <c r="L399" i="2" s="1"/>
  <c r="K399" i="1"/>
  <c r="K399" i="2" s="1"/>
  <c r="J399" i="1"/>
  <c r="J399" i="2" s="1"/>
  <c r="I399" i="1"/>
  <c r="I399" i="2" s="1"/>
  <c r="H399" i="1"/>
  <c r="H399" i="2" s="1"/>
  <c r="G399" i="1"/>
  <c r="G399" i="2" s="1"/>
  <c r="F399" i="1"/>
  <c r="F399" i="2" s="1"/>
  <c r="E399" i="1"/>
  <c r="N398" i="1"/>
  <c r="N397" i="1"/>
  <c r="N396" i="1"/>
  <c r="M394" i="1"/>
  <c r="M394" i="2" s="1"/>
  <c r="L394" i="1"/>
  <c r="L394" i="2" s="1"/>
  <c r="K394" i="1"/>
  <c r="K394" i="2" s="1"/>
  <c r="J394" i="1"/>
  <c r="J394" i="2" s="1"/>
  <c r="I394" i="1"/>
  <c r="I394" i="2" s="1"/>
  <c r="H394" i="1"/>
  <c r="H394" i="2" s="1"/>
  <c r="G394" i="1"/>
  <c r="G394" i="2" s="1"/>
  <c r="F394" i="1"/>
  <c r="F394" i="2" s="1"/>
  <c r="E394" i="1"/>
  <c r="N393" i="1"/>
  <c r="N392" i="1"/>
  <c r="M391" i="1"/>
  <c r="M391" i="2" s="1"/>
  <c r="L391" i="1"/>
  <c r="K391" i="1"/>
  <c r="J391" i="1"/>
  <c r="I391" i="1"/>
  <c r="H391" i="1"/>
  <c r="G391" i="1"/>
  <c r="F391" i="1"/>
  <c r="N390" i="1"/>
  <c r="N389" i="1"/>
  <c r="M388" i="1"/>
  <c r="L388" i="1"/>
  <c r="K388" i="1"/>
  <c r="J388" i="1"/>
  <c r="I388" i="1"/>
  <c r="H388" i="1"/>
  <c r="G388" i="1"/>
  <c r="G388" i="2" s="1"/>
  <c r="F388" i="1"/>
  <c r="F388" i="2" s="1"/>
  <c r="N387" i="1"/>
  <c r="N386" i="1"/>
  <c r="M385" i="1"/>
  <c r="M385" i="2" s="1"/>
  <c r="L385" i="1"/>
  <c r="L385" i="2" s="1"/>
  <c r="K385" i="1"/>
  <c r="K385" i="2" s="1"/>
  <c r="J385" i="1"/>
  <c r="J385" i="2" s="1"/>
  <c r="I385" i="1"/>
  <c r="I385" i="2" s="1"/>
  <c r="H385" i="1"/>
  <c r="H385" i="2" s="1"/>
  <c r="G385" i="1"/>
  <c r="G385" i="2" s="1"/>
  <c r="F385" i="1"/>
  <c r="F385" i="2" s="1"/>
  <c r="N384" i="1"/>
  <c r="N383" i="1"/>
  <c r="N382" i="1"/>
  <c r="E38" i="6"/>
  <c r="I37" i="6"/>
  <c r="K37" i="6" s="1"/>
  <c r="L37" i="6" s="1"/>
  <c r="H37" i="6"/>
  <c r="I36" i="6"/>
  <c r="J36" i="6" s="1"/>
  <c r="H36" i="6"/>
  <c r="I35" i="6"/>
  <c r="K35" i="6" s="1"/>
  <c r="L35" i="6" s="1"/>
  <c r="H35" i="6"/>
  <c r="I34" i="6"/>
  <c r="J34" i="6" s="1"/>
  <c r="H34" i="6"/>
  <c r="I33" i="6"/>
  <c r="K33" i="6" s="1"/>
  <c r="L33" i="6" s="1"/>
  <c r="H33" i="6"/>
  <c r="I32" i="6"/>
  <c r="J32" i="6" s="1"/>
  <c r="H32" i="6"/>
  <c r="I31" i="6"/>
  <c r="K31" i="6" s="1"/>
  <c r="L31" i="6" s="1"/>
  <c r="H31" i="6"/>
  <c r="I30" i="6"/>
  <c r="J30" i="6" s="1"/>
  <c r="H30" i="6"/>
  <c r="I29" i="6"/>
  <c r="K29" i="6" s="1"/>
  <c r="L29" i="6" s="1"/>
  <c r="H29" i="6"/>
  <c r="I28" i="6"/>
  <c r="J28" i="6" s="1"/>
  <c r="H28" i="6"/>
  <c r="I27" i="6"/>
  <c r="K27" i="6" s="1"/>
  <c r="L27" i="6" s="1"/>
  <c r="H27" i="6"/>
  <c r="I26" i="6"/>
  <c r="J26" i="6" s="1"/>
  <c r="H26" i="6"/>
  <c r="I25" i="6"/>
  <c r="K25" i="6" s="1"/>
  <c r="L25" i="6" s="1"/>
  <c r="H25" i="6"/>
  <c r="I24" i="6"/>
  <c r="J24" i="6" s="1"/>
  <c r="H24" i="6"/>
  <c r="I23" i="6"/>
  <c r="K23" i="6" s="1"/>
  <c r="L23" i="6" s="1"/>
  <c r="H23" i="6"/>
  <c r="I22" i="6"/>
  <c r="J22" i="6" s="1"/>
  <c r="H22" i="6"/>
  <c r="I21" i="6"/>
  <c r="K21" i="6" s="1"/>
  <c r="L21" i="6" s="1"/>
  <c r="H21" i="6"/>
  <c r="I20" i="6"/>
  <c r="J20" i="6" s="1"/>
  <c r="H20" i="6"/>
  <c r="I19" i="6"/>
  <c r="K19" i="6" s="1"/>
  <c r="L19" i="6" s="1"/>
  <c r="H19" i="6"/>
  <c r="I18" i="6"/>
  <c r="J18" i="6" s="1"/>
  <c r="H18" i="6"/>
  <c r="I17" i="6"/>
  <c r="K17" i="6" s="1"/>
  <c r="L17" i="6" s="1"/>
  <c r="H17" i="6"/>
  <c r="I16" i="6"/>
  <c r="J16" i="6" s="1"/>
  <c r="H16" i="6"/>
  <c r="I15" i="6"/>
  <c r="K15" i="6" s="1"/>
  <c r="L15" i="6" s="1"/>
  <c r="H15" i="6"/>
  <c r="I14" i="6"/>
  <c r="J14" i="6" s="1"/>
  <c r="H14" i="6"/>
  <c r="I13" i="6"/>
  <c r="K13" i="6" s="1"/>
  <c r="L13" i="6" s="1"/>
  <c r="H13" i="6"/>
  <c r="I12" i="6"/>
  <c r="J12" i="6" s="1"/>
  <c r="H12" i="6"/>
  <c r="I11" i="6"/>
  <c r="K11" i="6" s="1"/>
  <c r="L11" i="6" s="1"/>
  <c r="H11" i="6"/>
  <c r="I10" i="6"/>
  <c r="J10" i="6" s="1"/>
  <c r="H10" i="6"/>
  <c r="I9" i="6"/>
  <c r="K9" i="6" s="1"/>
  <c r="L9" i="6" s="1"/>
  <c r="H9" i="6"/>
  <c r="I8" i="6"/>
  <c r="J8" i="6" s="1"/>
  <c r="H8" i="6"/>
  <c r="I7" i="6"/>
  <c r="K7" i="6" s="1"/>
  <c r="L7" i="6" s="1"/>
  <c r="H7" i="6"/>
  <c r="I6" i="6"/>
  <c r="J6" i="6" s="1"/>
  <c r="H6" i="6"/>
  <c r="I5" i="6"/>
  <c r="K5" i="6" s="1"/>
  <c r="L5" i="6" s="1"/>
  <c r="H5" i="6"/>
  <c r="I4" i="6"/>
  <c r="J4" i="6" s="1"/>
  <c r="H4" i="6"/>
  <c r="I3" i="6"/>
  <c r="K3" i="6" s="1"/>
  <c r="L3" i="6" s="1"/>
  <c r="H3" i="6"/>
  <c r="I2" i="6"/>
  <c r="J2" i="6" s="1"/>
  <c r="H2" i="6"/>
  <c r="E178" i="4"/>
  <c r="E177" i="4"/>
  <c r="E176" i="4"/>
  <c r="E173" i="4"/>
  <c r="E172" i="4"/>
  <c r="E170" i="4"/>
  <c r="E169" i="4"/>
  <c r="E167" i="4"/>
  <c r="E166" i="4"/>
  <c r="E163" i="4"/>
  <c r="E164" i="4"/>
  <c r="E162" i="4"/>
  <c r="F101" i="4"/>
  <c r="F99" i="4"/>
  <c r="E99" i="4"/>
  <c r="G99" i="4" s="1"/>
  <c r="H99" i="4" s="1"/>
  <c r="E94" i="4"/>
  <c r="E91" i="4"/>
  <c r="Q87" i="1" s="1"/>
  <c r="E88" i="4"/>
  <c r="E85" i="4"/>
  <c r="E79" i="4"/>
  <c r="E74" i="4"/>
  <c r="E71" i="4"/>
  <c r="E68" i="4"/>
  <c r="E65" i="4"/>
  <c r="E59" i="4"/>
  <c r="E54" i="4"/>
  <c r="E51" i="4"/>
  <c r="E48" i="4"/>
  <c r="E45" i="4"/>
  <c r="E53" i="2"/>
  <c r="E39" i="4"/>
  <c r="E34" i="4"/>
  <c r="E31" i="4"/>
  <c r="E28" i="4"/>
  <c r="E25" i="4"/>
  <c r="E22" i="4"/>
  <c r="F34" i="2"/>
  <c r="E19" i="4"/>
  <c r="E14" i="4"/>
  <c r="E11" i="4"/>
  <c r="E8" i="4"/>
  <c r="E5" i="4"/>
  <c r="E2" i="4"/>
  <c r="E158" i="4"/>
  <c r="E157" i="4"/>
  <c r="E156" i="4"/>
  <c r="E153" i="4"/>
  <c r="E152" i="4"/>
  <c r="E154" i="4" s="1"/>
  <c r="E150" i="4"/>
  <c r="E149" i="4"/>
  <c r="E147" i="4"/>
  <c r="E146" i="4"/>
  <c r="E148" i="4" s="1"/>
  <c r="E144" i="4"/>
  <c r="E143" i="4"/>
  <c r="E142" i="4"/>
  <c r="E138" i="4"/>
  <c r="E137" i="4"/>
  <c r="E136" i="4"/>
  <c r="E133" i="4"/>
  <c r="E132" i="4"/>
  <c r="E130" i="4"/>
  <c r="E129" i="4"/>
  <c r="E127" i="4"/>
  <c r="E126" i="4"/>
  <c r="E128" i="4" s="1"/>
  <c r="E124" i="4"/>
  <c r="E123" i="4"/>
  <c r="E122" i="4"/>
  <c r="E118" i="4"/>
  <c r="E119" i="4" s="1"/>
  <c r="E117" i="4"/>
  <c r="E116" i="4"/>
  <c r="E113" i="4"/>
  <c r="E112" i="4"/>
  <c r="E110" i="4"/>
  <c r="E109" i="4"/>
  <c r="E107" i="4"/>
  <c r="E106" i="4"/>
  <c r="E104" i="4"/>
  <c r="E103" i="4"/>
  <c r="E102" i="4"/>
  <c r="E98" i="4"/>
  <c r="E97" i="4"/>
  <c r="E96" i="4"/>
  <c r="E93" i="4"/>
  <c r="E92" i="4"/>
  <c r="E90" i="4"/>
  <c r="E89" i="4"/>
  <c r="E87" i="4"/>
  <c r="E86" i="4"/>
  <c r="E84" i="4"/>
  <c r="E83" i="4"/>
  <c r="E82" i="4"/>
  <c r="E78" i="4"/>
  <c r="E77" i="4"/>
  <c r="E76" i="4"/>
  <c r="E73" i="4"/>
  <c r="E72" i="4"/>
  <c r="E70" i="4"/>
  <c r="E69" i="4"/>
  <c r="E67" i="4"/>
  <c r="E66" i="4"/>
  <c r="E64" i="4"/>
  <c r="E63" i="4"/>
  <c r="E62" i="4"/>
  <c r="E58" i="4"/>
  <c r="E57" i="4"/>
  <c r="E56" i="4"/>
  <c r="E53" i="4"/>
  <c r="E52" i="4"/>
  <c r="E50" i="4"/>
  <c r="E49" i="4"/>
  <c r="E47" i="4"/>
  <c r="E46" i="4"/>
  <c r="E44" i="4"/>
  <c r="E43" i="4"/>
  <c r="E42" i="4"/>
  <c r="E38" i="4"/>
  <c r="E37" i="4"/>
  <c r="E36" i="4"/>
  <c r="E33" i="4"/>
  <c r="E32" i="4"/>
  <c r="E30" i="4"/>
  <c r="E29" i="4"/>
  <c r="E27" i="4"/>
  <c r="E26" i="4"/>
  <c r="E24" i="4"/>
  <c r="E23" i="4"/>
  <c r="E18" i="4"/>
  <c r="E17" i="4"/>
  <c r="E16" i="4"/>
  <c r="E13" i="4"/>
  <c r="E12" i="4"/>
  <c r="E10" i="4"/>
  <c r="E9" i="4"/>
  <c r="E7" i="4"/>
  <c r="E6" i="4"/>
  <c r="E4" i="4"/>
  <c r="E3" i="4"/>
  <c r="E111" i="4"/>
  <c r="E105" i="4"/>
  <c r="N95" i="1"/>
  <c r="N94" i="1"/>
  <c r="N93" i="1"/>
  <c r="N92" i="1"/>
  <c r="N90" i="1"/>
  <c r="N89" i="1"/>
  <c r="N88" i="1"/>
  <c r="M91" i="1"/>
  <c r="M96" i="1" s="1"/>
  <c r="L91" i="1"/>
  <c r="L96" i="1" s="1"/>
  <c r="K91" i="1"/>
  <c r="K96" i="1" s="1"/>
  <c r="J91" i="1"/>
  <c r="J96" i="1" s="1"/>
  <c r="I91" i="1"/>
  <c r="I96" i="1" s="1"/>
  <c r="H91" i="1"/>
  <c r="H96" i="1" s="1"/>
  <c r="G91" i="1"/>
  <c r="G96" i="1" s="1"/>
  <c r="F91" i="1"/>
  <c r="F96" i="1" s="1"/>
  <c r="E91" i="1"/>
  <c r="E91" i="2" s="1"/>
  <c r="N86" i="1"/>
  <c r="N85" i="1"/>
  <c r="N84" i="1"/>
  <c r="N83" i="1"/>
  <c r="N82" i="1"/>
  <c r="N81" i="1"/>
  <c r="N80" i="1"/>
  <c r="N79" i="1"/>
  <c r="N78" i="1"/>
  <c r="N76" i="1"/>
  <c r="N75" i="1"/>
  <c r="N74" i="1"/>
  <c r="N73" i="1"/>
  <c r="N71" i="1"/>
  <c r="N70" i="1"/>
  <c r="N69" i="1"/>
  <c r="M72" i="1"/>
  <c r="M77" i="1" s="1"/>
  <c r="L72" i="1"/>
  <c r="K72" i="1"/>
  <c r="K77" i="1" s="1"/>
  <c r="J72" i="1"/>
  <c r="I72" i="1"/>
  <c r="I77" i="1" s="1"/>
  <c r="H72" i="1"/>
  <c r="G72" i="1"/>
  <c r="G77" i="1" s="1"/>
  <c r="F72" i="1"/>
  <c r="E72" i="1"/>
  <c r="E72" i="2" s="1"/>
  <c r="N67" i="1"/>
  <c r="N66" i="1"/>
  <c r="N65" i="1"/>
  <c r="N64" i="1"/>
  <c r="N63" i="1"/>
  <c r="N62" i="1"/>
  <c r="N61" i="1"/>
  <c r="N60" i="1"/>
  <c r="N59" i="1"/>
  <c r="N57" i="1"/>
  <c r="N56" i="1"/>
  <c r="N55" i="1"/>
  <c r="N54" i="1"/>
  <c r="N52" i="1"/>
  <c r="N51" i="1"/>
  <c r="N50" i="1"/>
  <c r="M53" i="1"/>
  <c r="M58" i="1" s="1"/>
  <c r="L53" i="1"/>
  <c r="K53" i="1"/>
  <c r="K58" i="1" s="1"/>
  <c r="J53" i="1"/>
  <c r="I53" i="1"/>
  <c r="I58" i="1" s="1"/>
  <c r="H53" i="1"/>
  <c r="G53" i="1"/>
  <c r="G58" i="1" s="1"/>
  <c r="F53" i="1"/>
  <c r="E53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3" i="1"/>
  <c r="N32" i="1"/>
  <c r="N31" i="1"/>
  <c r="M34" i="1"/>
  <c r="L34" i="1"/>
  <c r="L39" i="1" s="1"/>
  <c r="K34" i="1"/>
  <c r="J34" i="1"/>
  <c r="J39" i="1" s="1"/>
  <c r="I34" i="1"/>
  <c r="H34" i="1"/>
  <c r="H39" i="1" s="1"/>
  <c r="G34" i="1"/>
  <c r="F34" i="1"/>
  <c r="F39" i="1" s="1"/>
  <c r="E34" i="1"/>
  <c r="E34" i="2" s="1"/>
  <c r="N29" i="1"/>
  <c r="N28" i="1"/>
  <c r="N27" i="1"/>
  <c r="N26" i="1"/>
  <c r="N25" i="1"/>
  <c r="N24" i="1"/>
  <c r="N23" i="1"/>
  <c r="N22" i="1"/>
  <c r="N21" i="1"/>
  <c r="N19" i="1"/>
  <c r="N18" i="1"/>
  <c r="N17" i="1"/>
  <c r="N16" i="1"/>
  <c r="N14" i="1"/>
  <c r="N13" i="1"/>
  <c r="N12" i="1"/>
  <c r="M15" i="1"/>
  <c r="M20" i="1" s="1"/>
  <c r="L15" i="1"/>
  <c r="K15" i="1"/>
  <c r="K20" i="1" s="1"/>
  <c r="J15" i="1"/>
  <c r="I15" i="1"/>
  <c r="I20" i="1" s="1"/>
  <c r="H15" i="1"/>
  <c r="G15" i="1"/>
  <c r="G20" i="1" s="1"/>
  <c r="F15" i="1"/>
  <c r="F20" i="1" s="1"/>
  <c r="E15" i="1"/>
  <c r="E15" i="2" s="1"/>
  <c r="N10" i="1"/>
  <c r="N9" i="1"/>
  <c r="N8" i="1"/>
  <c r="N7" i="1"/>
  <c r="N6" i="1"/>
  <c r="N5" i="1"/>
  <c r="N4" i="1"/>
  <c r="N3" i="1"/>
  <c r="N2" i="1"/>
  <c r="M152" i="1"/>
  <c r="M152" i="2" s="1"/>
  <c r="L152" i="1"/>
  <c r="L152" i="2" s="1"/>
  <c r="K152" i="1"/>
  <c r="K152" i="2" s="1"/>
  <c r="J152" i="1"/>
  <c r="J152" i="2" s="1"/>
  <c r="I152" i="1"/>
  <c r="I152" i="2" s="1"/>
  <c r="H152" i="1"/>
  <c r="H152" i="2" s="1"/>
  <c r="G152" i="1"/>
  <c r="G152" i="2" s="1"/>
  <c r="F152" i="1"/>
  <c r="F152" i="2" s="1"/>
  <c r="E152" i="1"/>
  <c r="N151" i="1"/>
  <c r="N150" i="1"/>
  <c r="N149" i="1"/>
  <c r="M147" i="1"/>
  <c r="M147" i="2" s="1"/>
  <c r="L147" i="1"/>
  <c r="L147" i="2" s="1"/>
  <c r="K147" i="1"/>
  <c r="K147" i="2" s="1"/>
  <c r="J147" i="1"/>
  <c r="J147" i="2" s="1"/>
  <c r="I147" i="1"/>
  <c r="I147" i="2" s="1"/>
  <c r="H147" i="1"/>
  <c r="H147" i="2" s="1"/>
  <c r="G147" i="1"/>
  <c r="G147" i="2" s="1"/>
  <c r="F147" i="1"/>
  <c r="F147" i="2" s="1"/>
  <c r="E147" i="1"/>
  <c r="E147" i="2" s="1"/>
  <c r="N146" i="1"/>
  <c r="N145" i="1"/>
  <c r="M144" i="1"/>
  <c r="M144" i="2" s="1"/>
  <c r="L144" i="1"/>
  <c r="K144" i="1"/>
  <c r="J144" i="1"/>
  <c r="I144" i="1"/>
  <c r="I148" i="1" s="1"/>
  <c r="I153" i="1" s="1"/>
  <c r="H144" i="1"/>
  <c r="G144" i="1"/>
  <c r="F144" i="1"/>
  <c r="E144" i="1"/>
  <c r="E148" i="1" s="1"/>
  <c r="E148" i="2" s="1"/>
  <c r="N143" i="1"/>
  <c r="N142" i="1"/>
  <c r="M141" i="1"/>
  <c r="M141" i="2" s="1"/>
  <c r="L141" i="1"/>
  <c r="L141" i="2" s="1"/>
  <c r="K141" i="1"/>
  <c r="K141" i="2" s="1"/>
  <c r="J141" i="1"/>
  <c r="J141" i="2" s="1"/>
  <c r="I141" i="1"/>
  <c r="I141" i="2" s="1"/>
  <c r="H141" i="1"/>
  <c r="H141" i="2" s="1"/>
  <c r="G141" i="1"/>
  <c r="G141" i="2" s="1"/>
  <c r="F141" i="1"/>
  <c r="F141" i="2" s="1"/>
  <c r="E141" i="1"/>
  <c r="E141" i="2" s="1"/>
  <c r="N140" i="1"/>
  <c r="N139" i="1"/>
  <c r="M138" i="1"/>
  <c r="M138" i="2" s="1"/>
  <c r="L138" i="1"/>
  <c r="L138" i="2" s="1"/>
  <c r="K138" i="1"/>
  <c r="K138" i="2" s="1"/>
  <c r="J138" i="1"/>
  <c r="J138" i="2" s="1"/>
  <c r="I138" i="1"/>
  <c r="I138" i="2" s="1"/>
  <c r="H138" i="1"/>
  <c r="H138" i="2" s="1"/>
  <c r="G138" i="1"/>
  <c r="G138" i="2" s="1"/>
  <c r="F138" i="1"/>
  <c r="E138" i="1"/>
  <c r="E138" i="2" s="1"/>
  <c r="N137" i="1"/>
  <c r="N136" i="1"/>
  <c r="N135" i="1"/>
  <c r="N154" i="1"/>
  <c r="M133" i="1"/>
  <c r="M133" i="2" s="1"/>
  <c r="L133" i="1"/>
  <c r="L133" i="2" s="1"/>
  <c r="K133" i="1"/>
  <c r="K133" i="2" s="1"/>
  <c r="J133" i="1"/>
  <c r="J133" i="2" s="1"/>
  <c r="I133" i="1"/>
  <c r="I133" i="2" s="1"/>
  <c r="H133" i="1"/>
  <c r="H133" i="2" s="1"/>
  <c r="G133" i="1"/>
  <c r="G133" i="2" s="1"/>
  <c r="F133" i="1"/>
  <c r="F133" i="2" s="1"/>
  <c r="E133" i="1"/>
  <c r="E133" i="2" s="1"/>
  <c r="N132" i="1"/>
  <c r="N131" i="1"/>
  <c r="N130" i="1"/>
  <c r="M128" i="1"/>
  <c r="M128" i="2" s="1"/>
  <c r="L128" i="1"/>
  <c r="L128" i="2" s="1"/>
  <c r="K128" i="1"/>
  <c r="K128" i="2" s="1"/>
  <c r="J128" i="1"/>
  <c r="J128" i="2" s="1"/>
  <c r="I128" i="1"/>
  <c r="I128" i="2" s="1"/>
  <c r="H128" i="1"/>
  <c r="H128" i="2" s="1"/>
  <c r="G128" i="1"/>
  <c r="G128" i="2" s="1"/>
  <c r="F128" i="1"/>
  <c r="F128" i="2" s="1"/>
  <c r="E128" i="1"/>
  <c r="E128" i="2" s="1"/>
  <c r="N127" i="1"/>
  <c r="N126" i="1"/>
  <c r="M125" i="1"/>
  <c r="L125" i="1"/>
  <c r="K125" i="1"/>
  <c r="K129" i="1" s="1"/>
  <c r="K129" i="2" s="1"/>
  <c r="J125" i="1"/>
  <c r="I125" i="1"/>
  <c r="H125" i="1"/>
  <c r="G125" i="1"/>
  <c r="G129" i="1" s="1"/>
  <c r="G129" i="2" s="1"/>
  <c r="F125" i="1"/>
  <c r="E125" i="1"/>
  <c r="N124" i="1"/>
  <c r="N123" i="1"/>
  <c r="M122" i="1"/>
  <c r="M122" i="2" s="1"/>
  <c r="L122" i="1"/>
  <c r="L122" i="2" s="1"/>
  <c r="K122" i="1"/>
  <c r="K122" i="2" s="1"/>
  <c r="J122" i="1"/>
  <c r="J122" i="2" s="1"/>
  <c r="I122" i="1"/>
  <c r="I122" i="2" s="1"/>
  <c r="H122" i="1"/>
  <c r="H122" i="2" s="1"/>
  <c r="G122" i="1"/>
  <c r="G122" i="2" s="1"/>
  <c r="F122" i="1"/>
  <c r="F122" i="2" s="1"/>
  <c r="E122" i="1"/>
  <c r="E122" i="2" s="1"/>
  <c r="N121" i="1"/>
  <c r="N120" i="1"/>
  <c r="M119" i="1"/>
  <c r="M119" i="2" s="1"/>
  <c r="L119" i="1"/>
  <c r="L119" i="2" s="1"/>
  <c r="K119" i="1"/>
  <c r="K119" i="2" s="1"/>
  <c r="J119" i="1"/>
  <c r="J119" i="2" s="1"/>
  <c r="I119" i="1"/>
  <c r="I119" i="2" s="1"/>
  <c r="H119" i="1"/>
  <c r="H119" i="2" s="1"/>
  <c r="G119" i="1"/>
  <c r="G119" i="2" s="1"/>
  <c r="F119" i="1"/>
  <c r="F119" i="2" s="1"/>
  <c r="E119" i="1"/>
  <c r="E119" i="2" s="1"/>
  <c r="N118" i="1"/>
  <c r="N117" i="1"/>
  <c r="N116" i="1"/>
  <c r="M114" i="1"/>
  <c r="M114" i="2" s="1"/>
  <c r="L114" i="1"/>
  <c r="L114" i="2" s="1"/>
  <c r="K114" i="1"/>
  <c r="K114" i="2" s="1"/>
  <c r="J114" i="1"/>
  <c r="J114" i="2" s="1"/>
  <c r="I114" i="1"/>
  <c r="I114" i="2" s="1"/>
  <c r="H114" i="1"/>
  <c r="H114" i="2" s="1"/>
  <c r="G114" i="1"/>
  <c r="G114" i="2" s="1"/>
  <c r="F114" i="1"/>
  <c r="F114" i="2" s="1"/>
  <c r="E114" i="1"/>
  <c r="N114" i="1" s="1"/>
  <c r="N113" i="1"/>
  <c r="N112" i="1"/>
  <c r="N111" i="1"/>
  <c r="M109" i="1"/>
  <c r="M109" i="2" s="1"/>
  <c r="L109" i="1"/>
  <c r="L109" i="2" s="1"/>
  <c r="K109" i="1"/>
  <c r="K109" i="2" s="1"/>
  <c r="J109" i="1"/>
  <c r="J109" i="2" s="1"/>
  <c r="I109" i="1"/>
  <c r="I109" i="2" s="1"/>
  <c r="H109" i="1"/>
  <c r="H109" i="2" s="1"/>
  <c r="G109" i="1"/>
  <c r="G109" i="2" s="1"/>
  <c r="F109" i="1"/>
  <c r="F109" i="2" s="1"/>
  <c r="E109" i="1"/>
  <c r="N109" i="1" s="1"/>
  <c r="N108" i="1"/>
  <c r="N107" i="1"/>
  <c r="M106" i="1"/>
  <c r="L106" i="1"/>
  <c r="L110" i="1" s="1"/>
  <c r="L115" i="1" s="1"/>
  <c r="K106" i="1"/>
  <c r="J106" i="1"/>
  <c r="I106" i="1"/>
  <c r="H106" i="1"/>
  <c r="H110" i="1" s="1"/>
  <c r="H115" i="1" s="1"/>
  <c r="G106" i="1"/>
  <c r="F106" i="1"/>
  <c r="E106" i="1"/>
  <c r="N105" i="1"/>
  <c r="N104" i="1"/>
  <c r="M103" i="1"/>
  <c r="M103" i="2" s="1"/>
  <c r="L103" i="1"/>
  <c r="L103" i="2" s="1"/>
  <c r="K103" i="1"/>
  <c r="K103" i="2" s="1"/>
  <c r="J103" i="1"/>
  <c r="J103" i="2" s="1"/>
  <c r="I103" i="1"/>
  <c r="I103" i="2" s="1"/>
  <c r="H103" i="1"/>
  <c r="H103" i="2" s="1"/>
  <c r="G103" i="1"/>
  <c r="G103" i="2" s="1"/>
  <c r="F103" i="1"/>
  <c r="F103" i="2" s="1"/>
  <c r="E103" i="1"/>
  <c r="N102" i="1"/>
  <c r="N101" i="1"/>
  <c r="M100" i="1"/>
  <c r="M100" i="2" s="1"/>
  <c r="L100" i="1"/>
  <c r="L100" i="2" s="1"/>
  <c r="K100" i="1"/>
  <c r="K100" i="2" s="1"/>
  <c r="J100" i="1"/>
  <c r="J100" i="2" s="1"/>
  <c r="I100" i="1"/>
  <c r="I100" i="2" s="1"/>
  <c r="H100" i="1"/>
  <c r="H100" i="2" s="1"/>
  <c r="G100" i="1"/>
  <c r="G100" i="2" s="1"/>
  <c r="F100" i="1"/>
  <c r="F100" i="2" s="1"/>
  <c r="E100" i="1"/>
  <c r="E100" i="2" s="1"/>
  <c r="N99" i="1"/>
  <c r="N98" i="1"/>
  <c r="N97" i="1"/>
  <c r="D24" i="5"/>
  <c r="E24" i="5"/>
  <c r="F24" i="5"/>
  <c r="D25" i="5"/>
  <c r="E25" i="5"/>
  <c r="F25" i="5"/>
  <c r="D26" i="5"/>
  <c r="E26" i="5"/>
  <c r="F26" i="5"/>
  <c r="D27" i="5"/>
  <c r="E27" i="5"/>
  <c r="F27" i="5"/>
  <c r="D28" i="5"/>
  <c r="E28" i="5"/>
  <c r="F28" i="5"/>
  <c r="D29" i="5"/>
  <c r="E29" i="5"/>
  <c r="F29" i="5"/>
  <c r="D30" i="5"/>
  <c r="E30" i="5"/>
  <c r="F30" i="5"/>
  <c r="D31" i="5"/>
  <c r="E31" i="5"/>
  <c r="F31" i="5"/>
  <c r="D32" i="5"/>
  <c r="E32" i="5"/>
  <c r="F32" i="5"/>
  <c r="E23" i="5"/>
  <c r="F23" i="5"/>
  <c r="D23" i="5"/>
  <c r="E114" i="4" l="1"/>
  <c r="M15" i="2"/>
  <c r="J7" i="6"/>
  <c r="L395" i="1"/>
  <c r="L400" i="1" s="1"/>
  <c r="N399" i="1"/>
  <c r="E125" i="4"/>
  <c r="E131" i="4"/>
  <c r="E151" i="4"/>
  <c r="E159" i="4"/>
  <c r="M53" i="2"/>
  <c r="M58" i="2" s="1"/>
  <c r="G94" i="4"/>
  <c r="H94" i="4" s="1"/>
  <c r="E165" i="4"/>
  <c r="F395" i="1"/>
  <c r="F400" i="1" s="1"/>
  <c r="J395" i="1"/>
  <c r="J400" i="1" s="1"/>
  <c r="E108" i="4"/>
  <c r="H395" i="1"/>
  <c r="H400" i="1" s="1"/>
  <c r="N394" i="1"/>
  <c r="N103" i="1"/>
  <c r="F110" i="1"/>
  <c r="F115" i="1" s="1"/>
  <c r="J110" i="1"/>
  <c r="J115" i="1" s="1"/>
  <c r="E129" i="1"/>
  <c r="E129" i="2" s="1"/>
  <c r="I129" i="1"/>
  <c r="I129" i="2" s="1"/>
  <c r="I134" i="2" s="1"/>
  <c r="M129" i="1"/>
  <c r="M129" i="2" s="1"/>
  <c r="G148" i="1"/>
  <c r="G153" i="1" s="1"/>
  <c r="K148" i="1"/>
  <c r="K153" i="1" s="1"/>
  <c r="I15" i="2"/>
  <c r="I20" i="2" s="1"/>
  <c r="J34" i="2"/>
  <c r="J39" i="2" s="1"/>
  <c r="I53" i="2"/>
  <c r="G91" i="4"/>
  <c r="H91" i="4" s="1"/>
  <c r="N385" i="1"/>
  <c r="E454" i="4"/>
  <c r="E455" i="4" s="1"/>
  <c r="N438" i="1"/>
  <c r="N419" i="1"/>
  <c r="H419" i="2"/>
  <c r="L419" i="2"/>
  <c r="I419" i="2"/>
  <c r="M419" i="2"/>
  <c r="J419" i="2"/>
  <c r="E419" i="2"/>
  <c r="E399" i="2"/>
  <c r="E419" i="4" s="1"/>
  <c r="E395" i="1"/>
  <c r="E395" i="2" s="1"/>
  <c r="G395" i="1"/>
  <c r="G400" i="1" s="1"/>
  <c r="I395" i="1"/>
  <c r="I400" i="1" s="1"/>
  <c r="K395" i="1"/>
  <c r="K395" i="2" s="1"/>
  <c r="G391" i="2"/>
  <c r="I391" i="2"/>
  <c r="K391" i="2"/>
  <c r="F391" i="2"/>
  <c r="H391" i="2"/>
  <c r="J391" i="2"/>
  <c r="L391" i="2"/>
  <c r="F395" i="2"/>
  <c r="F400" i="2" s="1"/>
  <c r="H395" i="2"/>
  <c r="H400" i="2" s="1"/>
  <c r="L395" i="2"/>
  <c r="L400" i="2" s="1"/>
  <c r="N388" i="1"/>
  <c r="E394" i="2"/>
  <c r="E414" i="4" s="1"/>
  <c r="E408" i="4"/>
  <c r="E405" i="4"/>
  <c r="K400" i="1"/>
  <c r="K400" i="2" s="1"/>
  <c r="M395" i="1"/>
  <c r="N391" i="1"/>
  <c r="H38" i="6"/>
  <c r="J23" i="6"/>
  <c r="H20" i="1"/>
  <c r="H15" i="2"/>
  <c r="H20" i="2" s="1"/>
  <c r="J20" i="1"/>
  <c r="J20" i="2" s="1"/>
  <c r="J15" i="2"/>
  <c r="L20" i="1"/>
  <c r="L15" i="2"/>
  <c r="G39" i="1"/>
  <c r="G39" i="2" s="1"/>
  <c r="G34" i="2"/>
  <c r="I39" i="1"/>
  <c r="I34" i="2"/>
  <c r="K39" i="1"/>
  <c r="K39" i="2" s="1"/>
  <c r="K34" i="2"/>
  <c r="M39" i="1"/>
  <c r="M34" i="2"/>
  <c r="M39" i="2" s="1"/>
  <c r="F58" i="1"/>
  <c r="F58" i="2" s="1"/>
  <c r="F53" i="2"/>
  <c r="H58" i="1"/>
  <c r="H53" i="2"/>
  <c r="J58" i="1"/>
  <c r="J58" i="2" s="1"/>
  <c r="J53" i="2"/>
  <c r="L58" i="1"/>
  <c r="L53" i="2"/>
  <c r="L58" i="2" s="1"/>
  <c r="E103" i="2"/>
  <c r="F106" i="2"/>
  <c r="H106" i="2"/>
  <c r="J106" i="2"/>
  <c r="L106" i="2"/>
  <c r="E109" i="2"/>
  <c r="H110" i="2"/>
  <c r="J110" i="2"/>
  <c r="J115" i="2" s="1"/>
  <c r="L110" i="2"/>
  <c r="E114" i="2"/>
  <c r="G125" i="2"/>
  <c r="K125" i="2"/>
  <c r="G144" i="2"/>
  <c r="K144" i="2"/>
  <c r="I148" i="2"/>
  <c r="I153" i="2" s="1"/>
  <c r="I72" i="2"/>
  <c r="M72" i="2"/>
  <c r="N106" i="1"/>
  <c r="G110" i="1"/>
  <c r="I110" i="1"/>
  <c r="K110" i="1"/>
  <c r="M110" i="1"/>
  <c r="F129" i="1"/>
  <c r="F129" i="2" s="1"/>
  <c r="F125" i="2"/>
  <c r="H129" i="1"/>
  <c r="H129" i="2" s="1"/>
  <c r="H125" i="2"/>
  <c r="J129" i="1"/>
  <c r="J129" i="2" s="1"/>
  <c r="J125" i="2"/>
  <c r="L129" i="1"/>
  <c r="L129" i="2" s="1"/>
  <c r="L125" i="2"/>
  <c r="N138" i="1"/>
  <c r="F138" i="2"/>
  <c r="F148" i="1"/>
  <c r="F144" i="2"/>
  <c r="H148" i="1"/>
  <c r="H144" i="2"/>
  <c r="J148" i="1"/>
  <c r="J144" i="2"/>
  <c r="L148" i="1"/>
  <c r="L144" i="2"/>
  <c r="N152" i="1"/>
  <c r="E152" i="2"/>
  <c r="F77" i="1"/>
  <c r="F72" i="2"/>
  <c r="F77" i="2" s="1"/>
  <c r="H77" i="1"/>
  <c r="H72" i="2"/>
  <c r="J77" i="1"/>
  <c r="J72" i="2"/>
  <c r="J77" i="2" s="1"/>
  <c r="L77" i="1"/>
  <c r="L72" i="2"/>
  <c r="E106" i="2"/>
  <c r="G106" i="2"/>
  <c r="I106" i="2"/>
  <c r="K106" i="2"/>
  <c r="M106" i="2"/>
  <c r="E125" i="2"/>
  <c r="I125" i="2"/>
  <c r="M125" i="2"/>
  <c r="E144" i="2"/>
  <c r="I144" i="2"/>
  <c r="G148" i="2"/>
  <c r="G153" i="2" s="1"/>
  <c r="K148" i="2"/>
  <c r="K153" i="2" s="1"/>
  <c r="F15" i="2"/>
  <c r="K15" i="2"/>
  <c r="K20" i="2" s="1"/>
  <c r="G15" i="2"/>
  <c r="H34" i="2"/>
  <c r="L34" i="2"/>
  <c r="L39" i="2" s="1"/>
  <c r="G53" i="2"/>
  <c r="G58" i="2" s="1"/>
  <c r="K53" i="2"/>
  <c r="G72" i="2"/>
  <c r="K72" i="2"/>
  <c r="K77" i="2" s="1"/>
  <c r="E134" i="4"/>
  <c r="J15" i="6"/>
  <c r="J31" i="6"/>
  <c r="J3" i="6"/>
  <c r="J11" i="6"/>
  <c r="J19" i="6"/>
  <c r="J27" i="6"/>
  <c r="J35" i="6"/>
  <c r="J5" i="6"/>
  <c r="J9" i="6"/>
  <c r="J13" i="6"/>
  <c r="J17" i="6"/>
  <c r="J21" i="6"/>
  <c r="J25" i="6"/>
  <c r="J29" i="6"/>
  <c r="J33" i="6"/>
  <c r="J37" i="6"/>
  <c r="K2" i="6"/>
  <c r="L2" i="6" s="1"/>
  <c r="K4" i="6"/>
  <c r="L4" i="6" s="1"/>
  <c r="K6" i="6"/>
  <c r="L6" i="6" s="1"/>
  <c r="K8" i="6"/>
  <c r="L8" i="6" s="1"/>
  <c r="K10" i="6"/>
  <c r="L10" i="6" s="1"/>
  <c r="K12" i="6"/>
  <c r="L12" i="6" s="1"/>
  <c r="K14" i="6"/>
  <c r="L14" i="6" s="1"/>
  <c r="K16" i="6"/>
  <c r="L16" i="6" s="1"/>
  <c r="K18" i="6"/>
  <c r="L18" i="6" s="1"/>
  <c r="K20" i="6"/>
  <c r="L20" i="6" s="1"/>
  <c r="K22" i="6"/>
  <c r="L22" i="6" s="1"/>
  <c r="K24" i="6"/>
  <c r="L24" i="6" s="1"/>
  <c r="K26" i="6"/>
  <c r="L26" i="6" s="1"/>
  <c r="K28" i="6"/>
  <c r="L28" i="6" s="1"/>
  <c r="K30" i="6"/>
  <c r="L30" i="6" s="1"/>
  <c r="K32" i="6"/>
  <c r="L32" i="6" s="1"/>
  <c r="K34" i="6"/>
  <c r="L34" i="6" s="1"/>
  <c r="K36" i="6"/>
  <c r="L36" i="6" s="1"/>
  <c r="O87" i="1"/>
  <c r="V87" i="1"/>
  <c r="T87" i="1"/>
  <c r="R87" i="1"/>
  <c r="P87" i="1"/>
  <c r="W87" i="1"/>
  <c r="U87" i="1"/>
  <c r="S87" i="1"/>
  <c r="W81" i="1"/>
  <c r="U81" i="1"/>
  <c r="S81" i="1"/>
  <c r="Q81" i="1"/>
  <c r="O81" i="1"/>
  <c r="V81" i="1"/>
  <c r="T81" i="1"/>
  <c r="R81" i="1"/>
  <c r="P81" i="1"/>
  <c r="E145" i="4"/>
  <c r="F91" i="2"/>
  <c r="H91" i="2"/>
  <c r="J91" i="2"/>
  <c r="J96" i="2" s="1"/>
  <c r="L91" i="2"/>
  <c r="L96" i="2" s="1"/>
  <c r="G91" i="2"/>
  <c r="G96" i="2" s="1"/>
  <c r="I91" i="2"/>
  <c r="K91" i="2"/>
  <c r="K96" i="2" s="1"/>
  <c r="M91" i="2"/>
  <c r="M96" i="2" s="1"/>
  <c r="E139" i="4"/>
  <c r="G134" i="1"/>
  <c r="I134" i="1"/>
  <c r="K134" i="1"/>
  <c r="F134" i="1"/>
  <c r="F134" i="2" s="1"/>
  <c r="H134" i="1"/>
  <c r="H134" i="2" s="1"/>
  <c r="L134" i="1"/>
  <c r="L134" i="2" s="1"/>
  <c r="N133" i="1"/>
  <c r="G134" i="2"/>
  <c r="K134" i="2"/>
  <c r="I96" i="2"/>
  <c r="G77" i="2"/>
  <c r="I77" i="2"/>
  <c r="M77" i="2"/>
  <c r="I58" i="2"/>
  <c r="K58" i="2"/>
  <c r="I39" i="2"/>
  <c r="F39" i="2"/>
  <c r="H39" i="2"/>
  <c r="H58" i="2"/>
  <c r="H77" i="2"/>
  <c r="L77" i="2"/>
  <c r="F96" i="2"/>
  <c r="H96" i="2"/>
  <c r="H115" i="2"/>
  <c r="L115" i="2"/>
  <c r="F20" i="2"/>
  <c r="L20" i="2"/>
  <c r="G20" i="2"/>
  <c r="M20" i="2"/>
  <c r="E155" i="4"/>
  <c r="E160" i="4" s="1"/>
  <c r="E115" i="4"/>
  <c r="E120" i="4" s="1"/>
  <c r="E95" i="4"/>
  <c r="E100" i="4" s="1"/>
  <c r="G100" i="4" s="1"/>
  <c r="E75" i="4"/>
  <c r="E80" i="4" s="1"/>
  <c r="E55" i="4"/>
  <c r="E60" i="4" s="1"/>
  <c r="E35" i="4"/>
  <c r="E40" i="4" s="1"/>
  <c r="E15" i="4"/>
  <c r="E20" i="4" s="1"/>
  <c r="E96" i="1"/>
  <c r="N96" i="1" s="1"/>
  <c r="N91" i="1"/>
  <c r="N87" i="1"/>
  <c r="E20" i="1"/>
  <c r="N20" i="1" s="1"/>
  <c r="N15" i="1"/>
  <c r="E58" i="1"/>
  <c r="N53" i="1"/>
  <c r="E39" i="1"/>
  <c r="N39" i="1" s="1"/>
  <c r="N34" i="1"/>
  <c r="E77" i="1"/>
  <c r="N72" i="1"/>
  <c r="N11" i="1"/>
  <c r="N30" i="1"/>
  <c r="N49" i="1"/>
  <c r="N68" i="1"/>
  <c r="N100" i="1"/>
  <c r="N119" i="1"/>
  <c r="N122" i="1"/>
  <c r="N128" i="1"/>
  <c r="N141" i="1"/>
  <c r="M148" i="1"/>
  <c r="N147" i="1"/>
  <c r="E153" i="1"/>
  <c r="N144" i="1"/>
  <c r="E134" i="1"/>
  <c r="N125" i="1"/>
  <c r="E110" i="1"/>
  <c r="E110" i="2" s="1"/>
  <c r="M171" i="1"/>
  <c r="M171" i="2" s="1"/>
  <c r="L171" i="1"/>
  <c r="L171" i="2" s="1"/>
  <c r="K171" i="1"/>
  <c r="K171" i="2" s="1"/>
  <c r="J171" i="1"/>
  <c r="J171" i="2" s="1"/>
  <c r="I171" i="1"/>
  <c r="I171" i="2" s="1"/>
  <c r="H171" i="1"/>
  <c r="H171" i="2" s="1"/>
  <c r="G171" i="1"/>
  <c r="G171" i="2" s="1"/>
  <c r="F171" i="1"/>
  <c r="F171" i="2" s="1"/>
  <c r="E171" i="1"/>
  <c r="N170" i="1"/>
  <c r="N169" i="1"/>
  <c r="N168" i="1"/>
  <c r="M166" i="1"/>
  <c r="M166" i="2" s="1"/>
  <c r="L166" i="1"/>
  <c r="L166" i="2" s="1"/>
  <c r="K166" i="1"/>
  <c r="K166" i="2" s="1"/>
  <c r="J166" i="1"/>
  <c r="J166" i="2" s="1"/>
  <c r="I166" i="1"/>
  <c r="I166" i="2" s="1"/>
  <c r="H166" i="1"/>
  <c r="H166" i="2" s="1"/>
  <c r="G166" i="1"/>
  <c r="G166" i="2" s="1"/>
  <c r="F166" i="1"/>
  <c r="E166" i="1"/>
  <c r="E166" i="2" s="1"/>
  <c r="N165" i="1"/>
  <c r="N164" i="1"/>
  <c r="M163" i="1"/>
  <c r="L163" i="1"/>
  <c r="K163" i="1"/>
  <c r="J163" i="1"/>
  <c r="I163" i="1"/>
  <c r="H163" i="1"/>
  <c r="G163" i="1"/>
  <c r="F163" i="1"/>
  <c r="E163" i="1"/>
  <c r="N162" i="1"/>
  <c r="N161" i="1"/>
  <c r="M160" i="1"/>
  <c r="M160" i="2" s="1"/>
  <c r="L160" i="1"/>
  <c r="L160" i="2" s="1"/>
  <c r="K160" i="1"/>
  <c r="K160" i="2" s="1"/>
  <c r="J160" i="1"/>
  <c r="J160" i="2" s="1"/>
  <c r="I160" i="1"/>
  <c r="I160" i="2" s="1"/>
  <c r="H160" i="1"/>
  <c r="H160" i="2" s="1"/>
  <c r="G160" i="1"/>
  <c r="G160" i="2" s="1"/>
  <c r="F160" i="1"/>
  <c r="E160" i="1"/>
  <c r="E160" i="2" s="1"/>
  <c r="E171" i="4" s="1"/>
  <c r="N159" i="1"/>
  <c r="N158" i="1"/>
  <c r="M157" i="1"/>
  <c r="M157" i="2" s="1"/>
  <c r="L157" i="1"/>
  <c r="L157" i="2" s="1"/>
  <c r="K157" i="1"/>
  <c r="K157" i="2" s="1"/>
  <c r="J157" i="1"/>
  <c r="J157" i="2" s="1"/>
  <c r="I157" i="1"/>
  <c r="I157" i="2" s="1"/>
  <c r="H157" i="1"/>
  <c r="H157" i="2" s="1"/>
  <c r="G157" i="1"/>
  <c r="G157" i="2" s="1"/>
  <c r="F157" i="1"/>
  <c r="E157" i="1"/>
  <c r="E157" i="2" s="1"/>
  <c r="E168" i="4" s="1"/>
  <c r="N156" i="1"/>
  <c r="N155" i="1"/>
  <c r="X210" i="1"/>
  <c r="E209" i="1"/>
  <c r="E214" i="1"/>
  <c r="E204" i="1"/>
  <c r="E204" i="2" s="1"/>
  <c r="E198" i="4"/>
  <c r="E197" i="4"/>
  <c r="E196" i="4"/>
  <c r="E193" i="4"/>
  <c r="E192" i="4"/>
  <c r="E190" i="4"/>
  <c r="E189" i="4"/>
  <c r="E187" i="4"/>
  <c r="E186" i="4"/>
  <c r="E184" i="4"/>
  <c r="E183" i="4"/>
  <c r="E182" i="4"/>
  <c r="E218" i="4"/>
  <c r="E217" i="4"/>
  <c r="E216" i="4"/>
  <c r="E213" i="4"/>
  <c r="E212" i="4"/>
  <c r="E210" i="4"/>
  <c r="E209" i="4"/>
  <c r="E207" i="4"/>
  <c r="E206" i="4"/>
  <c r="E204" i="4"/>
  <c r="E203" i="4"/>
  <c r="E202" i="4"/>
  <c r="M190" i="1"/>
  <c r="M190" i="2" s="1"/>
  <c r="L190" i="1"/>
  <c r="L190" i="2" s="1"/>
  <c r="K190" i="1"/>
  <c r="K190" i="2" s="1"/>
  <c r="J190" i="1"/>
  <c r="J190" i="2" s="1"/>
  <c r="I190" i="1"/>
  <c r="I190" i="2" s="1"/>
  <c r="H190" i="1"/>
  <c r="H190" i="2" s="1"/>
  <c r="G190" i="1"/>
  <c r="G190" i="2" s="1"/>
  <c r="F190" i="1"/>
  <c r="F190" i="2" s="1"/>
  <c r="E190" i="1"/>
  <c r="N189" i="1"/>
  <c r="N188" i="1"/>
  <c r="N187" i="1"/>
  <c r="M185" i="1"/>
  <c r="M185" i="2" s="1"/>
  <c r="L185" i="1"/>
  <c r="L185" i="2" s="1"/>
  <c r="K185" i="1"/>
  <c r="K185" i="2" s="1"/>
  <c r="J185" i="1"/>
  <c r="J185" i="2" s="1"/>
  <c r="I185" i="1"/>
  <c r="I185" i="2" s="1"/>
  <c r="H185" i="1"/>
  <c r="H185" i="2" s="1"/>
  <c r="G185" i="1"/>
  <c r="G185" i="2" s="1"/>
  <c r="F185" i="1"/>
  <c r="F185" i="2" s="1"/>
  <c r="E185" i="1"/>
  <c r="N184" i="1"/>
  <c r="N183" i="1"/>
  <c r="M182" i="1"/>
  <c r="M186" i="1" s="1"/>
  <c r="M191" i="1" s="1"/>
  <c r="L182" i="1"/>
  <c r="K182" i="1"/>
  <c r="J182" i="1"/>
  <c r="I182" i="1"/>
  <c r="I186" i="1" s="1"/>
  <c r="I191" i="1" s="1"/>
  <c r="H182" i="1"/>
  <c r="G182" i="1"/>
  <c r="F182" i="1"/>
  <c r="E182" i="1"/>
  <c r="N181" i="1"/>
  <c r="N180" i="1"/>
  <c r="M179" i="1"/>
  <c r="M179" i="2" s="1"/>
  <c r="L179" i="1"/>
  <c r="K179" i="1"/>
  <c r="K179" i="2" s="1"/>
  <c r="J179" i="1"/>
  <c r="J179" i="2" s="1"/>
  <c r="I179" i="1"/>
  <c r="I179" i="2" s="1"/>
  <c r="H179" i="1"/>
  <c r="H179" i="2" s="1"/>
  <c r="G179" i="1"/>
  <c r="G179" i="2" s="1"/>
  <c r="F179" i="1"/>
  <c r="F179" i="2" s="1"/>
  <c r="E179" i="1"/>
  <c r="N178" i="1"/>
  <c r="N177" i="1"/>
  <c r="M176" i="1"/>
  <c r="M176" i="2" s="1"/>
  <c r="L176" i="1"/>
  <c r="L176" i="2" s="1"/>
  <c r="K176" i="1"/>
  <c r="K176" i="2" s="1"/>
  <c r="J176" i="1"/>
  <c r="J176" i="2" s="1"/>
  <c r="I176" i="1"/>
  <c r="I176" i="2" s="1"/>
  <c r="H176" i="1"/>
  <c r="H176" i="2" s="1"/>
  <c r="G176" i="1"/>
  <c r="G176" i="2" s="1"/>
  <c r="F176" i="1"/>
  <c r="F176" i="2" s="1"/>
  <c r="E176" i="1"/>
  <c r="N175" i="1"/>
  <c r="N174" i="1"/>
  <c r="N173" i="1"/>
  <c r="E233" i="4"/>
  <c r="E217" i="1"/>
  <c r="E220" i="1"/>
  <c r="E223" i="1"/>
  <c r="M209" i="1"/>
  <c r="M209" i="2" s="1"/>
  <c r="L209" i="1"/>
  <c r="L209" i="2" s="1"/>
  <c r="K209" i="1"/>
  <c r="K209" i="2" s="1"/>
  <c r="J209" i="1"/>
  <c r="J209" i="2" s="1"/>
  <c r="I209" i="1"/>
  <c r="I209" i="2" s="1"/>
  <c r="H209" i="1"/>
  <c r="H209" i="2" s="1"/>
  <c r="G209" i="1"/>
  <c r="G209" i="2" s="1"/>
  <c r="F209" i="1"/>
  <c r="F209" i="2" s="1"/>
  <c r="N208" i="1"/>
  <c r="N207" i="1"/>
  <c r="N206" i="1"/>
  <c r="M204" i="1"/>
  <c r="M204" i="2" s="1"/>
  <c r="L204" i="1"/>
  <c r="L204" i="2" s="1"/>
  <c r="K204" i="1"/>
  <c r="K204" i="2" s="1"/>
  <c r="J204" i="1"/>
  <c r="J204" i="2" s="1"/>
  <c r="I204" i="1"/>
  <c r="I204" i="2" s="1"/>
  <c r="H204" i="1"/>
  <c r="H204" i="2" s="1"/>
  <c r="G204" i="1"/>
  <c r="G204" i="2" s="1"/>
  <c r="F204" i="1"/>
  <c r="N203" i="1"/>
  <c r="N202" i="1"/>
  <c r="M201" i="1"/>
  <c r="M205" i="1" s="1"/>
  <c r="M210" i="1" s="1"/>
  <c r="W212" i="1" s="1"/>
  <c r="L201" i="1"/>
  <c r="K201" i="1"/>
  <c r="J201" i="1"/>
  <c r="I201" i="1"/>
  <c r="I205" i="1" s="1"/>
  <c r="I210" i="1" s="1"/>
  <c r="S212" i="1" s="1"/>
  <c r="H201" i="1"/>
  <c r="G201" i="1"/>
  <c r="F201" i="1"/>
  <c r="E201" i="1"/>
  <c r="E205" i="1" s="1"/>
  <c r="E210" i="1" s="1"/>
  <c r="O212" i="1" s="1"/>
  <c r="N200" i="1"/>
  <c r="N199" i="1"/>
  <c r="M198" i="1"/>
  <c r="L198" i="1"/>
  <c r="K198" i="1"/>
  <c r="J198" i="1"/>
  <c r="J198" i="2" s="1"/>
  <c r="I198" i="1"/>
  <c r="I198" i="2" s="1"/>
  <c r="H198" i="1"/>
  <c r="H198" i="2" s="1"/>
  <c r="G198" i="1"/>
  <c r="G198" i="2" s="1"/>
  <c r="F198" i="1"/>
  <c r="E198" i="1"/>
  <c r="E198" i="2" s="1"/>
  <c r="N197" i="1"/>
  <c r="N196" i="1"/>
  <c r="M195" i="1"/>
  <c r="M195" i="2" s="1"/>
  <c r="L195" i="1"/>
  <c r="L195" i="2" s="1"/>
  <c r="K195" i="1"/>
  <c r="K195" i="2" s="1"/>
  <c r="J195" i="1"/>
  <c r="J195" i="2" s="1"/>
  <c r="I195" i="1"/>
  <c r="I195" i="2" s="1"/>
  <c r="H195" i="1"/>
  <c r="H195" i="2" s="1"/>
  <c r="G195" i="1"/>
  <c r="G195" i="2" s="1"/>
  <c r="F195" i="1"/>
  <c r="E195" i="1"/>
  <c r="E195" i="2" s="1"/>
  <c r="N194" i="1"/>
  <c r="N193" i="1"/>
  <c r="N192" i="1"/>
  <c r="E247" i="1"/>
  <c r="E247" i="2" s="1"/>
  <c r="E252" i="1"/>
  <c r="E252" i="2" s="1"/>
  <c r="E238" i="4"/>
  <c r="E237" i="4"/>
  <c r="E236" i="4"/>
  <c r="E232" i="4"/>
  <c r="E230" i="4"/>
  <c r="E229" i="4"/>
  <c r="E227" i="4"/>
  <c r="E226" i="4"/>
  <c r="E223" i="4"/>
  <c r="E224" i="4"/>
  <c r="E222" i="4"/>
  <c r="E258" i="4"/>
  <c r="E257" i="4"/>
  <c r="E259" i="4" s="1"/>
  <c r="E256" i="4"/>
  <c r="E253" i="4"/>
  <c r="E252" i="4"/>
  <c r="E250" i="4"/>
  <c r="E251" i="4" s="1"/>
  <c r="E249" i="4"/>
  <c r="E247" i="4"/>
  <c r="E246" i="4"/>
  <c r="E243" i="4"/>
  <c r="E245" i="4" s="1"/>
  <c r="E244" i="4"/>
  <c r="E242" i="4"/>
  <c r="M228" i="1"/>
  <c r="M228" i="2" s="1"/>
  <c r="L228" i="1"/>
  <c r="L228" i="2" s="1"/>
  <c r="K228" i="1"/>
  <c r="K228" i="2" s="1"/>
  <c r="J228" i="1"/>
  <c r="J228" i="2" s="1"/>
  <c r="I228" i="1"/>
  <c r="I228" i="2" s="1"/>
  <c r="H228" i="1"/>
  <c r="H228" i="2" s="1"/>
  <c r="G228" i="1"/>
  <c r="G228" i="2" s="1"/>
  <c r="F228" i="1"/>
  <c r="F228" i="2" s="1"/>
  <c r="E228" i="1"/>
  <c r="N227" i="1"/>
  <c r="N226" i="1"/>
  <c r="N225" i="1"/>
  <c r="M223" i="1"/>
  <c r="M223" i="2" s="1"/>
  <c r="L223" i="1"/>
  <c r="L223" i="2" s="1"/>
  <c r="K223" i="1"/>
  <c r="K223" i="2" s="1"/>
  <c r="J223" i="1"/>
  <c r="J223" i="2" s="1"/>
  <c r="I223" i="1"/>
  <c r="I223" i="2" s="1"/>
  <c r="H223" i="1"/>
  <c r="H223" i="2" s="1"/>
  <c r="G223" i="1"/>
  <c r="G223" i="2" s="1"/>
  <c r="F223" i="1"/>
  <c r="F223" i="2" s="1"/>
  <c r="N222" i="1"/>
  <c r="N221" i="1"/>
  <c r="M220" i="1"/>
  <c r="L220" i="1"/>
  <c r="K220" i="1"/>
  <c r="K224" i="1" s="1"/>
  <c r="K229" i="1" s="1"/>
  <c r="J220" i="1"/>
  <c r="J224" i="1" s="1"/>
  <c r="J229" i="1" s="1"/>
  <c r="I220" i="1"/>
  <c r="H220" i="1"/>
  <c r="G220" i="1"/>
  <c r="G224" i="1" s="1"/>
  <c r="G229" i="1" s="1"/>
  <c r="F220" i="1"/>
  <c r="F224" i="1" s="1"/>
  <c r="F229" i="1" s="1"/>
  <c r="N219" i="1"/>
  <c r="N218" i="1"/>
  <c r="M217" i="1"/>
  <c r="L217" i="1"/>
  <c r="K217" i="1"/>
  <c r="J217" i="1"/>
  <c r="I217" i="1"/>
  <c r="H217" i="1"/>
  <c r="H217" i="2" s="1"/>
  <c r="G217" i="1"/>
  <c r="G217" i="2" s="1"/>
  <c r="F217" i="1"/>
  <c r="F217" i="2" s="1"/>
  <c r="N216" i="1"/>
  <c r="N215" i="1"/>
  <c r="M214" i="1"/>
  <c r="M214" i="2" s="1"/>
  <c r="L214" i="1"/>
  <c r="L214" i="2" s="1"/>
  <c r="K214" i="1"/>
  <c r="K214" i="2" s="1"/>
  <c r="J214" i="1"/>
  <c r="J214" i="2" s="1"/>
  <c r="I214" i="1"/>
  <c r="I214" i="2" s="1"/>
  <c r="H214" i="1"/>
  <c r="H214" i="2" s="1"/>
  <c r="G214" i="1"/>
  <c r="G214" i="2" s="1"/>
  <c r="F214" i="1"/>
  <c r="F214" i="2" s="1"/>
  <c r="N213" i="1"/>
  <c r="N212" i="1"/>
  <c r="N211" i="1"/>
  <c r="E272" i="4"/>
  <c r="E262" i="4"/>
  <c r="E278" i="4"/>
  <c r="E277" i="4"/>
  <c r="E276" i="4"/>
  <c r="E273" i="4"/>
  <c r="E270" i="4"/>
  <c r="E269" i="4"/>
  <c r="E267" i="4"/>
  <c r="E266" i="4"/>
  <c r="E264" i="4"/>
  <c r="E263" i="4"/>
  <c r="E258" i="1"/>
  <c r="E258" i="2" s="1"/>
  <c r="E261" i="1"/>
  <c r="E254" i="4"/>
  <c r="E261" i="2"/>
  <c r="M247" i="1"/>
  <c r="M247" i="2" s="1"/>
  <c r="L247" i="1"/>
  <c r="L247" i="2" s="1"/>
  <c r="K247" i="1"/>
  <c r="K247" i="2" s="1"/>
  <c r="J247" i="1"/>
  <c r="J247" i="2" s="1"/>
  <c r="I247" i="1"/>
  <c r="I247" i="2" s="1"/>
  <c r="H247" i="1"/>
  <c r="H247" i="2" s="1"/>
  <c r="G247" i="1"/>
  <c r="G247" i="2" s="1"/>
  <c r="F247" i="1"/>
  <c r="F247" i="2" s="1"/>
  <c r="N246" i="1"/>
  <c r="N245" i="1"/>
  <c r="N244" i="1"/>
  <c r="M242" i="1"/>
  <c r="M242" i="2" s="1"/>
  <c r="L242" i="1"/>
  <c r="L242" i="2" s="1"/>
  <c r="K242" i="1"/>
  <c r="K242" i="2" s="1"/>
  <c r="J242" i="1"/>
  <c r="J242" i="2" s="1"/>
  <c r="I242" i="1"/>
  <c r="I242" i="2" s="1"/>
  <c r="H242" i="1"/>
  <c r="H242" i="2" s="1"/>
  <c r="G242" i="1"/>
  <c r="G242" i="2" s="1"/>
  <c r="F242" i="1"/>
  <c r="E242" i="1"/>
  <c r="E242" i="2" s="1"/>
  <c r="N241" i="1"/>
  <c r="N240" i="1"/>
  <c r="M239" i="1"/>
  <c r="L239" i="1"/>
  <c r="K239" i="1"/>
  <c r="J239" i="1"/>
  <c r="I239" i="1"/>
  <c r="H239" i="1"/>
  <c r="G239" i="1"/>
  <c r="F239" i="1"/>
  <c r="E239" i="1"/>
  <c r="N238" i="1"/>
  <c r="N237" i="1"/>
  <c r="M236" i="1"/>
  <c r="M236" i="2" s="1"/>
  <c r="L236" i="1"/>
  <c r="L236" i="2" s="1"/>
  <c r="K236" i="1"/>
  <c r="K236" i="2" s="1"/>
  <c r="J236" i="1"/>
  <c r="J236" i="2" s="1"/>
  <c r="I236" i="1"/>
  <c r="I236" i="2" s="1"/>
  <c r="H236" i="1"/>
  <c r="H236" i="2" s="1"/>
  <c r="G236" i="1"/>
  <c r="G236" i="2" s="1"/>
  <c r="F236" i="1"/>
  <c r="E236" i="1"/>
  <c r="E236" i="2" s="1"/>
  <c r="N235" i="1"/>
  <c r="N234" i="1"/>
  <c r="M233" i="1"/>
  <c r="M233" i="2" s="1"/>
  <c r="L233" i="1"/>
  <c r="L233" i="2" s="1"/>
  <c r="K233" i="1"/>
  <c r="K233" i="2" s="1"/>
  <c r="J233" i="1"/>
  <c r="J233" i="2" s="1"/>
  <c r="I233" i="1"/>
  <c r="I233" i="2" s="1"/>
  <c r="H233" i="1"/>
  <c r="H233" i="2" s="1"/>
  <c r="G233" i="1"/>
  <c r="G233" i="2" s="1"/>
  <c r="F233" i="1"/>
  <c r="E233" i="1"/>
  <c r="E233" i="2" s="1"/>
  <c r="N232" i="1"/>
  <c r="N231" i="1"/>
  <c r="N230" i="1"/>
  <c r="M266" i="1"/>
  <c r="M266" i="2" s="1"/>
  <c r="L266" i="1"/>
  <c r="L266" i="2" s="1"/>
  <c r="K266" i="1"/>
  <c r="K266" i="2" s="1"/>
  <c r="J266" i="1"/>
  <c r="J266" i="2" s="1"/>
  <c r="I266" i="1"/>
  <c r="I266" i="2" s="1"/>
  <c r="H266" i="1"/>
  <c r="H266" i="2" s="1"/>
  <c r="G266" i="1"/>
  <c r="G266" i="2" s="1"/>
  <c r="F266" i="1"/>
  <c r="F266" i="2" s="1"/>
  <c r="E266" i="1"/>
  <c r="E266" i="2" s="1"/>
  <c r="N265" i="1"/>
  <c r="N264" i="1"/>
  <c r="N263" i="1"/>
  <c r="M261" i="1"/>
  <c r="M261" i="2" s="1"/>
  <c r="L261" i="1"/>
  <c r="L261" i="2" s="1"/>
  <c r="K261" i="1"/>
  <c r="K261" i="2" s="1"/>
  <c r="J261" i="1"/>
  <c r="J261" i="2" s="1"/>
  <c r="I261" i="1"/>
  <c r="I261" i="2" s="1"/>
  <c r="H261" i="1"/>
  <c r="H261" i="2" s="1"/>
  <c r="G261" i="1"/>
  <c r="G261" i="2" s="1"/>
  <c r="F261" i="1"/>
  <c r="F261" i="2" s="1"/>
  <c r="N260" i="1"/>
  <c r="N259" i="1"/>
  <c r="M258" i="1"/>
  <c r="M262" i="1" s="1"/>
  <c r="M267" i="1" s="1"/>
  <c r="L258" i="1"/>
  <c r="L258" i="2" s="1"/>
  <c r="K258" i="1"/>
  <c r="J258" i="1"/>
  <c r="I258" i="1"/>
  <c r="I262" i="1" s="1"/>
  <c r="I267" i="1" s="1"/>
  <c r="H258" i="1"/>
  <c r="H262" i="1" s="1"/>
  <c r="H267" i="1" s="1"/>
  <c r="G258" i="1"/>
  <c r="F258" i="1"/>
  <c r="N257" i="1"/>
  <c r="N256" i="1"/>
  <c r="M255" i="1"/>
  <c r="L255" i="1"/>
  <c r="L255" i="2" s="1"/>
  <c r="K255" i="1"/>
  <c r="K255" i="2" s="1"/>
  <c r="J255" i="1"/>
  <c r="J255" i="2" s="1"/>
  <c r="I255" i="1"/>
  <c r="I255" i="2" s="1"/>
  <c r="H255" i="1"/>
  <c r="H255" i="2" s="1"/>
  <c r="G255" i="1"/>
  <c r="G255" i="2" s="1"/>
  <c r="F255" i="1"/>
  <c r="F255" i="2" s="1"/>
  <c r="E255" i="1"/>
  <c r="E255" i="2" s="1"/>
  <c r="N254" i="1"/>
  <c r="N253" i="1"/>
  <c r="M252" i="1"/>
  <c r="M252" i="2" s="1"/>
  <c r="L252" i="1"/>
  <c r="L252" i="2" s="1"/>
  <c r="K252" i="1"/>
  <c r="K252" i="2" s="1"/>
  <c r="J252" i="1"/>
  <c r="J252" i="2" s="1"/>
  <c r="I252" i="1"/>
  <c r="I252" i="2" s="1"/>
  <c r="H252" i="1"/>
  <c r="H252" i="2" s="1"/>
  <c r="G252" i="1"/>
  <c r="G252" i="2" s="1"/>
  <c r="F252" i="1"/>
  <c r="F252" i="2" s="1"/>
  <c r="N251" i="1"/>
  <c r="N250" i="1"/>
  <c r="N249" i="1"/>
  <c r="G335" i="4"/>
  <c r="E338" i="4"/>
  <c r="E337" i="4"/>
  <c r="E336" i="4"/>
  <c r="E333" i="4"/>
  <c r="E332" i="4"/>
  <c r="E330" i="4"/>
  <c r="E329" i="4"/>
  <c r="E327" i="4"/>
  <c r="E326" i="4"/>
  <c r="E323" i="4"/>
  <c r="E324" i="4"/>
  <c r="E322" i="4"/>
  <c r="E342" i="1"/>
  <c r="E347" i="1"/>
  <c r="E298" i="4"/>
  <c r="E297" i="4"/>
  <c r="E296" i="4"/>
  <c r="E293" i="4"/>
  <c r="E292" i="4"/>
  <c r="E290" i="4"/>
  <c r="E289" i="4"/>
  <c r="E287" i="4"/>
  <c r="E286" i="4"/>
  <c r="E284" i="4"/>
  <c r="E283" i="4"/>
  <c r="E282" i="4"/>
  <c r="E271" i="1"/>
  <c r="E274" i="1"/>
  <c r="M285" i="1"/>
  <c r="M285" i="2" s="1"/>
  <c r="L285" i="1"/>
  <c r="L285" i="2" s="1"/>
  <c r="K285" i="1"/>
  <c r="K285" i="2" s="1"/>
  <c r="J285" i="1"/>
  <c r="J285" i="2" s="1"/>
  <c r="I285" i="1"/>
  <c r="I285" i="2" s="1"/>
  <c r="H285" i="1"/>
  <c r="H285" i="2" s="1"/>
  <c r="G285" i="1"/>
  <c r="G285" i="2" s="1"/>
  <c r="F285" i="1"/>
  <c r="F285" i="2" s="1"/>
  <c r="E285" i="1"/>
  <c r="N284" i="1"/>
  <c r="N283" i="1"/>
  <c r="N282" i="1"/>
  <c r="M280" i="1"/>
  <c r="M280" i="2" s="1"/>
  <c r="L280" i="1"/>
  <c r="L280" i="2" s="1"/>
  <c r="K280" i="1"/>
  <c r="K280" i="2" s="1"/>
  <c r="J280" i="1"/>
  <c r="J280" i="2" s="1"/>
  <c r="I280" i="1"/>
  <c r="I280" i="2" s="1"/>
  <c r="H280" i="1"/>
  <c r="H280" i="2" s="1"/>
  <c r="G280" i="1"/>
  <c r="G280" i="2" s="1"/>
  <c r="F280" i="1"/>
  <c r="E280" i="1"/>
  <c r="E280" i="2" s="1"/>
  <c r="N279" i="1"/>
  <c r="N278" i="1"/>
  <c r="M277" i="1"/>
  <c r="L277" i="1"/>
  <c r="K277" i="1"/>
  <c r="J277" i="1"/>
  <c r="I277" i="1"/>
  <c r="H277" i="1"/>
  <c r="G277" i="1"/>
  <c r="F277" i="1"/>
  <c r="E277" i="1"/>
  <c r="N276" i="1"/>
  <c r="N275" i="1"/>
  <c r="M274" i="1"/>
  <c r="M274" i="2" s="1"/>
  <c r="L274" i="1"/>
  <c r="L274" i="2" s="1"/>
  <c r="K274" i="1"/>
  <c r="K274" i="2" s="1"/>
  <c r="J274" i="1"/>
  <c r="J274" i="2" s="1"/>
  <c r="I274" i="1"/>
  <c r="I274" i="2" s="1"/>
  <c r="H274" i="1"/>
  <c r="H274" i="2" s="1"/>
  <c r="G274" i="1"/>
  <c r="G274" i="2" s="1"/>
  <c r="F274" i="1"/>
  <c r="N273" i="1"/>
  <c r="N272" i="1"/>
  <c r="M271" i="1"/>
  <c r="M271" i="2" s="1"/>
  <c r="L271" i="1"/>
  <c r="L271" i="2" s="1"/>
  <c r="K271" i="1"/>
  <c r="K271" i="2" s="1"/>
  <c r="J271" i="1"/>
  <c r="J271" i="2" s="1"/>
  <c r="I271" i="1"/>
  <c r="I271" i="2" s="1"/>
  <c r="H271" i="1"/>
  <c r="H271" i="2" s="1"/>
  <c r="G271" i="1"/>
  <c r="G271" i="2" s="1"/>
  <c r="F271" i="1"/>
  <c r="E271" i="2"/>
  <c r="N270" i="1"/>
  <c r="N269" i="1"/>
  <c r="N268" i="1"/>
  <c r="E317" i="4"/>
  <c r="E318" i="4"/>
  <c r="E316" i="4"/>
  <c r="E313" i="4"/>
  <c r="E312" i="4"/>
  <c r="E310" i="4"/>
  <c r="E309" i="4"/>
  <c r="E307" i="4"/>
  <c r="E306" i="4"/>
  <c r="E302" i="4"/>
  <c r="E304" i="4"/>
  <c r="E303" i="4"/>
  <c r="M304" i="1"/>
  <c r="M304" i="2" s="1"/>
  <c r="L304" i="1"/>
  <c r="L304" i="2" s="1"/>
  <c r="K304" i="1"/>
  <c r="K304" i="2" s="1"/>
  <c r="J304" i="1"/>
  <c r="J304" i="2" s="1"/>
  <c r="I304" i="1"/>
  <c r="I304" i="2" s="1"/>
  <c r="H304" i="1"/>
  <c r="H304" i="2" s="1"/>
  <c r="G304" i="1"/>
  <c r="G304" i="2" s="1"/>
  <c r="F304" i="1"/>
  <c r="F304" i="2" s="1"/>
  <c r="E304" i="1"/>
  <c r="N303" i="1"/>
  <c r="N302" i="1"/>
  <c r="N301" i="1"/>
  <c r="M299" i="1"/>
  <c r="M299" i="2" s="1"/>
  <c r="L299" i="1"/>
  <c r="L299" i="2" s="1"/>
  <c r="K299" i="1"/>
  <c r="K299" i="2" s="1"/>
  <c r="J299" i="1"/>
  <c r="J299" i="2" s="1"/>
  <c r="I299" i="1"/>
  <c r="I299" i="2" s="1"/>
  <c r="H299" i="1"/>
  <c r="H299" i="2" s="1"/>
  <c r="G299" i="1"/>
  <c r="G299" i="2" s="1"/>
  <c r="F299" i="1"/>
  <c r="E299" i="1"/>
  <c r="E299" i="2" s="1"/>
  <c r="N298" i="1"/>
  <c r="N297" i="1"/>
  <c r="M296" i="1"/>
  <c r="L296" i="1"/>
  <c r="K296" i="1"/>
  <c r="J296" i="1"/>
  <c r="I296" i="1"/>
  <c r="H296" i="1"/>
  <c r="G296" i="1"/>
  <c r="F296" i="1"/>
  <c r="E296" i="1"/>
  <c r="N295" i="1"/>
  <c r="N294" i="1"/>
  <c r="M293" i="1"/>
  <c r="M293" i="2" s="1"/>
  <c r="L293" i="1"/>
  <c r="L293" i="2" s="1"/>
  <c r="K293" i="1"/>
  <c r="K293" i="2" s="1"/>
  <c r="J293" i="1"/>
  <c r="J293" i="2" s="1"/>
  <c r="I293" i="1"/>
  <c r="I293" i="2" s="1"/>
  <c r="H293" i="1"/>
  <c r="H293" i="2" s="1"/>
  <c r="G293" i="1"/>
  <c r="G293" i="2" s="1"/>
  <c r="F293" i="1"/>
  <c r="E293" i="1"/>
  <c r="N292" i="1"/>
  <c r="N291" i="1"/>
  <c r="M290" i="1"/>
  <c r="M290" i="2" s="1"/>
  <c r="L290" i="1"/>
  <c r="L290" i="2" s="1"/>
  <c r="K290" i="1"/>
  <c r="K290" i="2" s="1"/>
  <c r="J290" i="1"/>
  <c r="J290" i="2" s="1"/>
  <c r="I290" i="1"/>
  <c r="I290" i="2" s="1"/>
  <c r="H290" i="1"/>
  <c r="H290" i="2" s="1"/>
  <c r="G290" i="1"/>
  <c r="G290" i="2" s="1"/>
  <c r="F290" i="1"/>
  <c r="E290" i="1"/>
  <c r="E290" i="2" s="1"/>
  <c r="N289" i="1"/>
  <c r="N288" i="1"/>
  <c r="N287" i="1"/>
  <c r="M323" i="1"/>
  <c r="M323" i="2" s="1"/>
  <c r="L323" i="1"/>
  <c r="L323" i="2" s="1"/>
  <c r="K323" i="1"/>
  <c r="K323" i="2" s="1"/>
  <c r="J323" i="1"/>
  <c r="J323" i="2" s="1"/>
  <c r="I323" i="1"/>
  <c r="I323" i="2" s="1"/>
  <c r="H323" i="1"/>
  <c r="H323" i="2" s="1"/>
  <c r="G323" i="1"/>
  <c r="G323" i="2" s="1"/>
  <c r="F323" i="1"/>
  <c r="F323" i="2" s="1"/>
  <c r="E323" i="1"/>
  <c r="E323" i="2" s="1"/>
  <c r="N322" i="1"/>
  <c r="N321" i="1"/>
  <c r="N320" i="1"/>
  <c r="M318" i="1"/>
  <c r="M318" i="2" s="1"/>
  <c r="L318" i="1"/>
  <c r="L318" i="2" s="1"/>
  <c r="K318" i="1"/>
  <c r="K318" i="2" s="1"/>
  <c r="J318" i="1"/>
  <c r="J318" i="2" s="1"/>
  <c r="I318" i="1"/>
  <c r="I318" i="2" s="1"/>
  <c r="H318" i="1"/>
  <c r="H318" i="2" s="1"/>
  <c r="G318" i="1"/>
  <c r="G318" i="2" s="1"/>
  <c r="F318" i="1"/>
  <c r="F318" i="2" s="1"/>
  <c r="E318" i="1"/>
  <c r="E318" i="2" s="1"/>
  <c r="N317" i="1"/>
  <c r="N316" i="1"/>
  <c r="M315" i="1"/>
  <c r="L315" i="1"/>
  <c r="L315" i="2" s="1"/>
  <c r="K315" i="1"/>
  <c r="J315" i="1"/>
  <c r="J315" i="2" s="1"/>
  <c r="I315" i="1"/>
  <c r="H315" i="1"/>
  <c r="H315" i="2" s="1"/>
  <c r="G315" i="1"/>
  <c r="F315" i="1"/>
  <c r="F315" i="2" s="1"/>
  <c r="E315" i="1"/>
  <c r="N314" i="1"/>
  <c r="N313" i="1"/>
  <c r="M312" i="1"/>
  <c r="M312" i="2" s="1"/>
  <c r="L312" i="1"/>
  <c r="L312" i="2" s="1"/>
  <c r="K312" i="1"/>
  <c r="K312" i="2" s="1"/>
  <c r="J312" i="1"/>
  <c r="J312" i="2" s="1"/>
  <c r="I312" i="1"/>
  <c r="I312" i="2" s="1"/>
  <c r="H312" i="1"/>
  <c r="H312" i="2" s="1"/>
  <c r="G312" i="1"/>
  <c r="G312" i="2" s="1"/>
  <c r="F312" i="1"/>
  <c r="F312" i="2" s="1"/>
  <c r="E312" i="1"/>
  <c r="N311" i="1"/>
  <c r="N310" i="1"/>
  <c r="M309" i="1"/>
  <c r="M309" i="2" s="1"/>
  <c r="L309" i="1"/>
  <c r="L309" i="2" s="1"/>
  <c r="K309" i="1"/>
  <c r="K309" i="2" s="1"/>
  <c r="J309" i="1"/>
  <c r="J309" i="2" s="1"/>
  <c r="I309" i="1"/>
  <c r="I309" i="2" s="1"/>
  <c r="H309" i="1"/>
  <c r="H309" i="2" s="1"/>
  <c r="G309" i="1"/>
  <c r="G309" i="2" s="1"/>
  <c r="F309" i="1"/>
  <c r="F309" i="2" s="1"/>
  <c r="E309" i="1"/>
  <c r="E309" i="2" s="1"/>
  <c r="N308" i="1"/>
  <c r="N307" i="1"/>
  <c r="N306" i="1"/>
  <c r="E382" i="4"/>
  <c r="E350" i="1"/>
  <c r="E353" i="1"/>
  <c r="E358" i="4"/>
  <c r="E357" i="4"/>
  <c r="E356" i="4"/>
  <c r="E353" i="4"/>
  <c r="E352" i="4"/>
  <c r="E350" i="4"/>
  <c r="E349" i="4"/>
  <c r="E347" i="4"/>
  <c r="E346" i="4"/>
  <c r="E344" i="4"/>
  <c r="E343" i="4"/>
  <c r="E342" i="4"/>
  <c r="M342" i="1"/>
  <c r="M342" i="2" s="1"/>
  <c r="L342" i="1"/>
  <c r="L342" i="2" s="1"/>
  <c r="K342" i="1"/>
  <c r="K342" i="2" s="1"/>
  <c r="J342" i="1"/>
  <c r="J342" i="2" s="1"/>
  <c r="I342" i="1"/>
  <c r="I342" i="2" s="1"/>
  <c r="H342" i="1"/>
  <c r="H342" i="2" s="1"/>
  <c r="G342" i="1"/>
  <c r="G342" i="2" s="1"/>
  <c r="F342" i="1"/>
  <c r="F342" i="2" s="1"/>
  <c r="N341" i="1"/>
  <c r="N340" i="1"/>
  <c r="N339" i="1"/>
  <c r="M337" i="1"/>
  <c r="M337" i="2" s="1"/>
  <c r="L337" i="1"/>
  <c r="L337" i="2" s="1"/>
  <c r="K337" i="1"/>
  <c r="K337" i="2" s="1"/>
  <c r="J337" i="1"/>
  <c r="J337" i="2" s="1"/>
  <c r="I337" i="1"/>
  <c r="I337" i="2" s="1"/>
  <c r="H337" i="1"/>
  <c r="H337" i="2" s="1"/>
  <c r="G337" i="1"/>
  <c r="G337" i="2" s="1"/>
  <c r="F337" i="1"/>
  <c r="E337" i="1"/>
  <c r="E337" i="2" s="1"/>
  <c r="N336" i="1"/>
  <c r="N335" i="1"/>
  <c r="M334" i="1"/>
  <c r="L334" i="1"/>
  <c r="K334" i="1"/>
  <c r="J334" i="1"/>
  <c r="I334" i="1"/>
  <c r="H334" i="1"/>
  <c r="G334" i="1"/>
  <c r="F334" i="1"/>
  <c r="E334" i="1"/>
  <c r="N333" i="1"/>
  <c r="N332" i="1"/>
  <c r="M331" i="1"/>
  <c r="L331" i="1"/>
  <c r="K331" i="1"/>
  <c r="J331" i="1"/>
  <c r="I331" i="1"/>
  <c r="I331" i="2" s="1"/>
  <c r="H331" i="1"/>
  <c r="H331" i="2" s="1"/>
  <c r="G331" i="1"/>
  <c r="G331" i="2" s="1"/>
  <c r="F331" i="1"/>
  <c r="F331" i="2" s="1"/>
  <c r="E331" i="1"/>
  <c r="N330" i="1"/>
  <c r="N329" i="1"/>
  <c r="M328" i="1"/>
  <c r="M328" i="2" s="1"/>
  <c r="L328" i="1"/>
  <c r="L328" i="2" s="1"/>
  <c r="K328" i="1"/>
  <c r="K328" i="2" s="1"/>
  <c r="J328" i="1"/>
  <c r="J328" i="2" s="1"/>
  <c r="I328" i="1"/>
  <c r="I328" i="2" s="1"/>
  <c r="H328" i="1"/>
  <c r="H328" i="2" s="1"/>
  <c r="G328" i="1"/>
  <c r="G328" i="2" s="1"/>
  <c r="F328" i="1"/>
  <c r="F328" i="2" s="1"/>
  <c r="E328" i="1"/>
  <c r="N327" i="1"/>
  <c r="N326" i="1"/>
  <c r="N325" i="1"/>
  <c r="E378" i="4"/>
  <c r="E377" i="4"/>
  <c r="E376" i="4"/>
  <c r="E373" i="4"/>
  <c r="E372" i="4"/>
  <c r="E370" i="4"/>
  <c r="E369" i="4"/>
  <c r="E367" i="4"/>
  <c r="E366" i="4"/>
  <c r="E364" i="4"/>
  <c r="E363" i="4"/>
  <c r="E362" i="4"/>
  <c r="M361" i="1"/>
  <c r="M361" i="2" s="1"/>
  <c r="L361" i="1"/>
  <c r="L361" i="2" s="1"/>
  <c r="K361" i="1"/>
  <c r="K361" i="2" s="1"/>
  <c r="J361" i="1"/>
  <c r="J361" i="2" s="1"/>
  <c r="I361" i="1"/>
  <c r="I361" i="2" s="1"/>
  <c r="H361" i="1"/>
  <c r="H361" i="2" s="1"/>
  <c r="G361" i="1"/>
  <c r="G361" i="2" s="1"/>
  <c r="F361" i="1"/>
  <c r="F361" i="2" s="1"/>
  <c r="E361" i="1"/>
  <c r="E361" i="2" s="1"/>
  <c r="N360" i="1"/>
  <c r="N359" i="1"/>
  <c r="N358" i="1"/>
  <c r="M356" i="1"/>
  <c r="M356" i="2" s="1"/>
  <c r="L356" i="1"/>
  <c r="L356" i="2" s="1"/>
  <c r="K356" i="1"/>
  <c r="K356" i="2" s="1"/>
  <c r="J356" i="1"/>
  <c r="J356" i="2" s="1"/>
  <c r="I356" i="1"/>
  <c r="I356" i="2" s="1"/>
  <c r="H356" i="1"/>
  <c r="H356" i="2" s="1"/>
  <c r="G356" i="1"/>
  <c r="G356" i="2" s="1"/>
  <c r="F356" i="1"/>
  <c r="F356" i="2" s="1"/>
  <c r="E356" i="1"/>
  <c r="N355" i="1"/>
  <c r="N354" i="1"/>
  <c r="M353" i="1"/>
  <c r="M353" i="2" s="1"/>
  <c r="L353" i="1"/>
  <c r="K353" i="1"/>
  <c r="K353" i="2" s="1"/>
  <c r="J353" i="1"/>
  <c r="I353" i="1"/>
  <c r="I353" i="2" s="1"/>
  <c r="H353" i="1"/>
  <c r="G353" i="1"/>
  <c r="G353" i="2" s="1"/>
  <c r="F353" i="1"/>
  <c r="E353" i="2"/>
  <c r="N352" i="1"/>
  <c r="N351" i="1"/>
  <c r="M350" i="1"/>
  <c r="L350" i="1"/>
  <c r="K350" i="1"/>
  <c r="J350" i="1"/>
  <c r="I350" i="1"/>
  <c r="H350" i="1"/>
  <c r="H350" i="2" s="1"/>
  <c r="G350" i="1"/>
  <c r="G350" i="2" s="1"/>
  <c r="F350" i="1"/>
  <c r="F350" i="2" s="1"/>
  <c r="E350" i="2"/>
  <c r="N349" i="1"/>
  <c r="N348" i="1"/>
  <c r="M347" i="1"/>
  <c r="M347" i="2" s="1"/>
  <c r="L347" i="1"/>
  <c r="K347" i="1"/>
  <c r="J347" i="1"/>
  <c r="I347" i="1"/>
  <c r="I347" i="2" s="1"/>
  <c r="H347" i="1"/>
  <c r="H347" i="2" s="1"/>
  <c r="G347" i="1"/>
  <c r="G347" i="2" s="1"/>
  <c r="F347" i="1"/>
  <c r="F347" i="2" s="1"/>
  <c r="E347" i="2"/>
  <c r="N346" i="1"/>
  <c r="N345" i="1"/>
  <c r="N344" i="1"/>
  <c r="E398" i="4"/>
  <c r="E397" i="4"/>
  <c r="E396" i="4"/>
  <c r="E393" i="4"/>
  <c r="E392" i="4"/>
  <c r="E390" i="4"/>
  <c r="E389" i="4"/>
  <c r="E387" i="4"/>
  <c r="E386" i="4"/>
  <c r="E384" i="4"/>
  <c r="E383" i="4"/>
  <c r="F380" i="1"/>
  <c r="F380" i="2" s="1"/>
  <c r="G380" i="1"/>
  <c r="G380" i="2" s="1"/>
  <c r="H380" i="1"/>
  <c r="H380" i="2" s="1"/>
  <c r="I380" i="1"/>
  <c r="I380" i="2" s="1"/>
  <c r="J380" i="1"/>
  <c r="J380" i="2" s="1"/>
  <c r="K380" i="1"/>
  <c r="K380" i="2" s="1"/>
  <c r="L380" i="1"/>
  <c r="L380" i="2" s="1"/>
  <c r="M380" i="1"/>
  <c r="M380" i="2" s="1"/>
  <c r="E380" i="1"/>
  <c r="M375" i="1"/>
  <c r="M375" i="2" s="1"/>
  <c r="L375" i="1"/>
  <c r="L375" i="2" s="1"/>
  <c r="K375" i="1"/>
  <c r="K375" i="2" s="1"/>
  <c r="J375" i="1"/>
  <c r="J375" i="2" s="1"/>
  <c r="I375" i="1"/>
  <c r="I375" i="2" s="1"/>
  <c r="H375" i="1"/>
  <c r="H375" i="2" s="1"/>
  <c r="G375" i="1"/>
  <c r="G375" i="2" s="1"/>
  <c r="F375" i="1"/>
  <c r="F375" i="2" s="1"/>
  <c r="E375" i="1"/>
  <c r="E375" i="2" s="1"/>
  <c r="M372" i="1"/>
  <c r="M372" i="2" s="1"/>
  <c r="L372" i="1"/>
  <c r="L376" i="1" s="1"/>
  <c r="K372" i="1"/>
  <c r="K372" i="2" s="1"/>
  <c r="J372" i="1"/>
  <c r="J376" i="1" s="1"/>
  <c r="I372" i="1"/>
  <c r="I372" i="2" s="1"/>
  <c r="H372" i="1"/>
  <c r="H376" i="1" s="1"/>
  <c r="G372" i="1"/>
  <c r="F372" i="1"/>
  <c r="F376" i="1" s="1"/>
  <c r="E372" i="1"/>
  <c r="E372" i="2" s="1"/>
  <c r="M369" i="1"/>
  <c r="L369" i="1"/>
  <c r="K369" i="1"/>
  <c r="J369" i="1"/>
  <c r="I369" i="1"/>
  <c r="H369" i="1"/>
  <c r="G369" i="1"/>
  <c r="G369" i="2" s="1"/>
  <c r="F369" i="1"/>
  <c r="E369" i="1"/>
  <c r="E369" i="2" s="1"/>
  <c r="N364" i="1"/>
  <c r="N365" i="1"/>
  <c r="N367" i="1"/>
  <c r="N368" i="1"/>
  <c r="N370" i="1"/>
  <c r="N371" i="1"/>
  <c r="N373" i="1"/>
  <c r="N374" i="1"/>
  <c r="N377" i="1"/>
  <c r="N378" i="1"/>
  <c r="N379" i="1"/>
  <c r="F366" i="1"/>
  <c r="F366" i="2" s="1"/>
  <c r="G366" i="1"/>
  <c r="G366" i="2" s="1"/>
  <c r="H366" i="1"/>
  <c r="H366" i="2" s="1"/>
  <c r="I366" i="1"/>
  <c r="J366" i="1"/>
  <c r="J366" i="2" s="1"/>
  <c r="K366" i="1"/>
  <c r="K366" i="2" s="1"/>
  <c r="L366" i="1"/>
  <c r="L366" i="2" s="1"/>
  <c r="M366" i="1"/>
  <c r="M366" i="2" s="1"/>
  <c r="E366" i="1"/>
  <c r="E366" i="2" s="1"/>
  <c r="N363" i="1"/>
  <c r="F455" i="4" l="1"/>
  <c r="E461" i="4"/>
  <c r="F461" i="4" s="1"/>
  <c r="E135" i="4"/>
  <c r="E140" i="4" s="1"/>
  <c r="E161" i="4"/>
  <c r="F167" i="1"/>
  <c r="F172" i="1" s="1"/>
  <c r="G262" i="1"/>
  <c r="G267" i="1" s="1"/>
  <c r="K262" i="1"/>
  <c r="K267" i="1" s="1"/>
  <c r="I224" i="1"/>
  <c r="I229" i="1" s="1"/>
  <c r="M224" i="1"/>
  <c r="M229" i="1" s="1"/>
  <c r="N157" i="1"/>
  <c r="H167" i="1"/>
  <c r="H172" i="1" s="1"/>
  <c r="L167" i="1"/>
  <c r="L172" i="1" s="1"/>
  <c r="J134" i="1"/>
  <c r="J134" i="2" s="1"/>
  <c r="G101" i="4"/>
  <c r="E400" i="1"/>
  <c r="E400" i="2" s="1"/>
  <c r="J395" i="2"/>
  <c r="J400" i="2" s="1"/>
  <c r="G395" i="2"/>
  <c r="G400" i="2" s="1"/>
  <c r="J167" i="1"/>
  <c r="J172" i="1" s="1"/>
  <c r="F262" i="1"/>
  <c r="F267" i="1" s="1"/>
  <c r="J262" i="1"/>
  <c r="J267" i="1" s="1"/>
  <c r="H224" i="1"/>
  <c r="H229" i="1" s="1"/>
  <c r="L224" i="1"/>
  <c r="L229" i="1" s="1"/>
  <c r="E248" i="4"/>
  <c r="E208" i="4"/>
  <c r="G205" i="1"/>
  <c r="G210" i="1" s="1"/>
  <c r="Q212" i="1" s="1"/>
  <c r="K205" i="1"/>
  <c r="K210" i="1" s="1"/>
  <c r="U212" i="1" s="1"/>
  <c r="G186" i="1"/>
  <c r="G191" i="1" s="1"/>
  <c r="K186" i="1"/>
  <c r="K191" i="1" s="1"/>
  <c r="N129" i="1"/>
  <c r="N77" i="1"/>
  <c r="N58" i="1"/>
  <c r="M134" i="1"/>
  <c r="M134" i="2" s="1"/>
  <c r="E153" i="2"/>
  <c r="F110" i="2"/>
  <c r="F115" i="2" s="1"/>
  <c r="N395" i="1"/>
  <c r="I395" i="2"/>
  <c r="I400" i="2" s="1"/>
  <c r="E460" i="4"/>
  <c r="F460" i="4" s="1"/>
  <c r="M400" i="1"/>
  <c r="N400" i="1" s="1"/>
  <c r="M395" i="2"/>
  <c r="E411" i="4"/>
  <c r="E415" i="4" s="1"/>
  <c r="E420" i="4" s="1"/>
  <c r="F416" i="4" s="1"/>
  <c r="F358" i="4"/>
  <c r="M153" i="1"/>
  <c r="M148" i="2"/>
  <c r="M153" i="2" s="1"/>
  <c r="E134" i="2"/>
  <c r="E20" i="2"/>
  <c r="L153" i="1"/>
  <c r="L148" i="2"/>
  <c r="L153" i="2" s="1"/>
  <c r="J153" i="1"/>
  <c r="J148" i="2"/>
  <c r="H153" i="1"/>
  <c r="H148" i="2"/>
  <c r="H153" i="2" s="1"/>
  <c r="F153" i="1"/>
  <c r="N153" i="1" s="1"/>
  <c r="F148" i="2"/>
  <c r="K115" i="1"/>
  <c r="K110" i="2"/>
  <c r="K115" i="2" s="1"/>
  <c r="G115" i="1"/>
  <c r="G110" i="2"/>
  <c r="F338" i="4"/>
  <c r="M115" i="1"/>
  <c r="M110" i="2"/>
  <c r="I115" i="1"/>
  <c r="I110" i="2"/>
  <c r="I115" i="2" s="1"/>
  <c r="E41" i="4"/>
  <c r="E61" i="4"/>
  <c r="E81" i="4"/>
  <c r="H101" i="4"/>
  <c r="E121" i="4"/>
  <c r="E141" i="4"/>
  <c r="E96" i="2"/>
  <c r="E77" i="2"/>
  <c r="E58" i="2"/>
  <c r="E39" i="2"/>
  <c r="E21" i="4"/>
  <c r="E101" i="4"/>
  <c r="E281" i="1"/>
  <c r="E281" i="2" s="1"/>
  <c r="G281" i="1"/>
  <c r="G286" i="1" s="1"/>
  <c r="I281" i="1"/>
  <c r="I286" i="1" s="1"/>
  <c r="K281" i="1"/>
  <c r="K286" i="1" s="1"/>
  <c r="M281" i="1"/>
  <c r="M286" i="1" s="1"/>
  <c r="E243" i="1"/>
  <c r="E243" i="2" s="1"/>
  <c r="G243" i="1"/>
  <c r="G248" i="1" s="1"/>
  <c r="I243" i="1"/>
  <c r="I248" i="1" s="1"/>
  <c r="K243" i="1"/>
  <c r="K248" i="1" s="1"/>
  <c r="M243" i="1"/>
  <c r="M248" i="1" s="1"/>
  <c r="N171" i="1"/>
  <c r="N148" i="1"/>
  <c r="E115" i="1"/>
  <c r="N115" i="1" s="1"/>
  <c r="N110" i="1"/>
  <c r="N220" i="1"/>
  <c r="F157" i="2"/>
  <c r="F163" i="2"/>
  <c r="H163" i="2"/>
  <c r="J163" i="2"/>
  <c r="L163" i="2"/>
  <c r="F167" i="2"/>
  <c r="F172" i="2" s="1"/>
  <c r="H167" i="2"/>
  <c r="H172" i="2" s="1"/>
  <c r="J167" i="2"/>
  <c r="J172" i="2" s="1"/>
  <c r="L167" i="2"/>
  <c r="L172" i="2" s="1"/>
  <c r="E171" i="2"/>
  <c r="N331" i="1"/>
  <c r="F338" i="1"/>
  <c r="F343" i="1" s="1"/>
  <c r="H338" i="1"/>
  <c r="H343" i="1" s="1"/>
  <c r="J338" i="1"/>
  <c r="J343" i="1" s="1"/>
  <c r="L338" i="1"/>
  <c r="L343" i="1" s="1"/>
  <c r="F300" i="1"/>
  <c r="F305" i="1" s="1"/>
  <c r="H300" i="1"/>
  <c r="H305" i="1" s="1"/>
  <c r="J300" i="1"/>
  <c r="J305" i="1" s="1"/>
  <c r="L300" i="1"/>
  <c r="L305" i="1" s="1"/>
  <c r="N160" i="1"/>
  <c r="E167" i="1"/>
  <c r="E167" i="2" s="1"/>
  <c r="E179" i="4" s="1"/>
  <c r="G167" i="1"/>
  <c r="I167" i="1"/>
  <c r="K167" i="1"/>
  <c r="M167" i="1"/>
  <c r="N166" i="1"/>
  <c r="F160" i="2"/>
  <c r="E163" i="2"/>
  <c r="E174" i="4" s="1"/>
  <c r="E175" i="4" s="1"/>
  <c r="G163" i="2"/>
  <c r="I163" i="2"/>
  <c r="K163" i="2"/>
  <c r="M163" i="2"/>
  <c r="F166" i="2"/>
  <c r="N182" i="1"/>
  <c r="E199" i="4"/>
  <c r="E194" i="4"/>
  <c r="E191" i="4"/>
  <c r="E188" i="4"/>
  <c r="E185" i="4"/>
  <c r="N176" i="1"/>
  <c r="E311" i="4"/>
  <c r="N167" i="1"/>
  <c r="N163" i="1"/>
  <c r="E176" i="2"/>
  <c r="E182" i="2"/>
  <c r="G182" i="2"/>
  <c r="I182" i="2"/>
  <c r="K182" i="2"/>
  <c r="M182" i="2"/>
  <c r="G186" i="2"/>
  <c r="G191" i="2" s="1"/>
  <c r="I186" i="2"/>
  <c r="I191" i="2" s="1"/>
  <c r="M186" i="2"/>
  <c r="M191" i="2" s="1"/>
  <c r="E300" i="1"/>
  <c r="E300" i="2" s="1"/>
  <c r="G300" i="1"/>
  <c r="G305" i="1" s="1"/>
  <c r="I300" i="1"/>
  <c r="I305" i="1" s="1"/>
  <c r="K300" i="1"/>
  <c r="K305" i="1" s="1"/>
  <c r="M300" i="1"/>
  <c r="M305" i="1" s="1"/>
  <c r="F281" i="1"/>
  <c r="F286" i="1" s="1"/>
  <c r="H281" i="1"/>
  <c r="H286" i="1" s="1"/>
  <c r="J281" i="1"/>
  <c r="J286" i="1" s="1"/>
  <c r="L281" i="1"/>
  <c r="L286" i="1" s="1"/>
  <c r="N285" i="1"/>
  <c r="F243" i="1"/>
  <c r="F248" i="1" s="1"/>
  <c r="H243" i="1"/>
  <c r="H248" i="1" s="1"/>
  <c r="J243" i="1"/>
  <c r="J248" i="1" s="1"/>
  <c r="L243" i="1"/>
  <c r="L248" i="1" s="1"/>
  <c r="F205" i="1"/>
  <c r="F210" i="1" s="1"/>
  <c r="H205" i="1"/>
  <c r="H210" i="1" s="1"/>
  <c r="J205" i="1"/>
  <c r="J210" i="1" s="1"/>
  <c r="L205" i="1"/>
  <c r="L210" i="1" s="1"/>
  <c r="N179" i="1"/>
  <c r="F186" i="1"/>
  <c r="H186" i="1"/>
  <c r="J186" i="1"/>
  <c r="L186" i="1"/>
  <c r="N185" i="1"/>
  <c r="N190" i="1"/>
  <c r="E179" i="2"/>
  <c r="F182" i="2"/>
  <c r="H182" i="2"/>
  <c r="J182" i="2"/>
  <c r="L182" i="2"/>
  <c r="E185" i="2"/>
  <c r="E190" i="2"/>
  <c r="O211" i="1"/>
  <c r="W211" i="1"/>
  <c r="U211" i="1"/>
  <c r="S211" i="1"/>
  <c r="Q211" i="1"/>
  <c r="E205" i="2"/>
  <c r="E211" i="4"/>
  <c r="N209" i="1"/>
  <c r="N198" i="1"/>
  <c r="E231" i="4"/>
  <c r="E235" i="4" s="1"/>
  <c r="E225" i="4"/>
  <c r="E186" i="1"/>
  <c r="E186" i="2" s="1"/>
  <c r="N195" i="1"/>
  <c r="F195" i="2"/>
  <c r="F201" i="2"/>
  <c r="H201" i="2"/>
  <c r="J201" i="2"/>
  <c r="L201" i="2"/>
  <c r="F205" i="2"/>
  <c r="F210" i="2" s="1"/>
  <c r="E209" i="2"/>
  <c r="N342" i="1"/>
  <c r="N204" i="1"/>
  <c r="F198" i="2"/>
  <c r="E201" i="2"/>
  <c r="E214" i="4" s="1"/>
  <c r="G201" i="2"/>
  <c r="I201" i="2"/>
  <c r="K201" i="2"/>
  <c r="M201" i="2"/>
  <c r="F204" i="2"/>
  <c r="I205" i="2"/>
  <c r="I210" i="2" s="1"/>
  <c r="K205" i="2"/>
  <c r="K210" i="2" s="1"/>
  <c r="M205" i="2"/>
  <c r="M210" i="2" s="1"/>
  <c r="E239" i="4"/>
  <c r="E205" i="4"/>
  <c r="N214" i="1"/>
  <c r="E234" i="4"/>
  <c r="E219" i="4"/>
  <c r="E228" i="4"/>
  <c r="N201" i="1"/>
  <c r="E214" i="2"/>
  <c r="E220" i="2"/>
  <c r="G220" i="2"/>
  <c r="I220" i="2"/>
  <c r="K220" i="2"/>
  <c r="M220" i="2"/>
  <c r="G224" i="2"/>
  <c r="G229" i="2" s="1"/>
  <c r="I224" i="2"/>
  <c r="I229" i="2" s="1"/>
  <c r="K224" i="2"/>
  <c r="K229" i="2" s="1"/>
  <c r="E248" i="1"/>
  <c r="E248" i="2" s="1"/>
  <c r="F357" i="1"/>
  <c r="F362" i="1" s="1"/>
  <c r="H357" i="1"/>
  <c r="H362" i="1" s="1"/>
  <c r="J357" i="1"/>
  <c r="J362" i="1" s="1"/>
  <c r="L357" i="1"/>
  <c r="L362" i="1" s="1"/>
  <c r="E338" i="1"/>
  <c r="E338" i="2" s="1"/>
  <c r="G338" i="1"/>
  <c r="G343" i="1" s="1"/>
  <c r="I338" i="1"/>
  <c r="I343" i="1" s="1"/>
  <c r="K338" i="1"/>
  <c r="K343" i="1" s="1"/>
  <c r="M338" i="1"/>
  <c r="M343" i="1" s="1"/>
  <c r="K319" i="1"/>
  <c r="M319" i="1"/>
  <c r="M324" i="1" s="1"/>
  <c r="E262" i="1"/>
  <c r="E262" i="2" s="1"/>
  <c r="E265" i="4"/>
  <c r="N217" i="1"/>
  <c r="N223" i="1"/>
  <c r="N228" i="1"/>
  <c r="E217" i="2"/>
  <c r="F220" i="2"/>
  <c r="H220" i="2"/>
  <c r="J220" i="2"/>
  <c r="L220" i="2"/>
  <c r="F224" i="2"/>
  <c r="F229" i="2" s="1"/>
  <c r="J224" i="2"/>
  <c r="J229" i="2" s="1"/>
  <c r="L224" i="2"/>
  <c r="L229" i="2" s="1"/>
  <c r="E228" i="2"/>
  <c r="N242" i="1"/>
  <c r="N236" i="1"/>
  <c r="E255" i="4"/>
  <c r="E260" i="4" s="1"/>
  <c r="F256" i="4" s="1"/>
  <c r="E224" i="1"/>
  <c r="E224" i="2" s="1"/>
  <c r="F236" i="2"/>
  <c r="E239" i="2"/>
  <c r="G239" i="2"/>
  <c r="I239" i="2"/>
  <c r="K239" i="2"/>
  <c r="M239" i="2"/>
  <c r="F242" i="2"/>
  <c r="G243" i="2"/>
  <c r="G248" i="2" s="1"/>
  <c r="I243" i="2"/>
  <c r="I248" i="2" s="1"/>
  <c r="K243" i="2"/>
  <c r="K248" i="2" s="1"/>
  <c r="M243" i="2"/>
  <c r="M248" i="2" s="1"/>
  <c r="N304" i="1"/>
  <c r="E328" i="4"/>
  <c r="N233" i="1"/>
  <c r="N247" i="1"/>
  <c r="F233" i="2"/>
  <c r="F239" i="2"/>
  <c r="H239" i="2"/>
  <c r="J239" i="2"/>
  <c r="L239" i="2"/>
  <c r="F243" i="2"/>
  <c r="F248" i="2" s="1"/>
  <c r="H243" i="2"/>
  <c r="H248" i="2" s="1"/>
  <c r="L243" i="2"/>
  <c r="L248" i="2" s="1"/>
  <c r="E279" i="4"/>
  <c r="E274" i="4"/>
  <c r="N261" i="1"/>
  <c r="E271" i="4"/>
  <c r="G258" i="2"/>
  <c r="I258" i="2"/>
  <c r="K258" i="2"/>
  <c r="M258" i="2"/>
  <c r="F262" i="2"/>
  <c r="F267" i="2" s="1"/>
  <c r="H262" i="2"/>
  <c r="H267" i="2" s="1"/>
  <c r="F258" i="2"/>
  <c r="H258" i="2"/>
  <c r="J258" i="2"/>
  <c r="I262" i="2"/>
  <c r="I267" i="2" s="1"/>
  <c r="K262" i="2"/>
  <c r="K267" i="2" s="1"/>
  <c r="M262" i="2"/>
  <c r="M267" i="2" s="1"/>
  <c r="E268" i="4"/>
  <c r="N252" i="1"/>
  <c r="N239" i="1"/>
  <c r="E319" i="4"/>
  <c r="E325" i="4"/>
  <c r="E334" i="4"/>
  <c r="E308" i="4"/>
  <c r="E314" i="4"/>
  <c r="E331" i="4"/>
  <c r="E339" i="4"/>
  <c r="N266" i="1"/>
  <c r="L262" i="1"/>
  <c r="N255" i="1"/>
  <c r="E267" i="1"/>
  <c r="N258" i="1"/>
  <c r="N372" i="1"/>
  <c r="G319" i="1"/>
  <c r="G324" i="1" s="1"/>
  <c r="I319" i="1"/>
  <c r="I324" i="1" s="1"/>
  <c r="N315" i="1"/>
  <c r="K324" i="1"/>
  <c r="E285" i="2"/>
  <c r="E277" i="2"/>
  <c r="G277" i="2"/>
  <c r="I277" i="2"/>
  <c r="K277" i="2"/>
  <c r="M277" i="2"/>
  <c r="F277" i="2"/>
  <c r="H277" i="2"/>
  <c r="J277" i="2"/>
  <c r="L277" i="2"/>
  <c r="E285" i="4"/>
  <c r="N271" i="1"/>
  <c r="F271" i="2"/>
  <c r="E288" i="4" s="1"/>
  <c r="N274" i="1"/>
  <c r="F274" i="2"/>
  <c r="E274" i="2"/>
  <c r="F281" i="2"/>
  <c r="F286" i="2" s="1"/>
  <c r="H281" i="2"/>
  <c r="H286" i="2" s="1"/>
  <c r="N280" i="1"/>
  <c r="F280" i="2"/>
  <c r="G281" i="2"/>
  <c r="G286" i="2" s="1"/>
  <c r="I281" i="2"/>
  <c r="I286" i="2" s="1"/>
  <c r="K281" i="2"/>
  <c r="K286" i="2" s="1"/>
  <c r="M281" i="2"/>
  <c r="M286" i="2" s="1"/>
  <c r="N277" i="1"/>
  <c r="G376" i="1"/>
  <c r="G381" i="1" s="1"/>
  <c r="N293" i="1"/>
  <c r="E305" i="4"/>
  <c r="E304" i="2"/>
  <c r="N299" i="1"/>
  <c r="F299" i="2"/>
  <c r="F296" i="2"/>
  <c r="H296" i="2"/>
  <c r="J296" i="2"/>
  <c r="L296" i="2"/>
  <c r="F300" i="2"/>
  <c r="F305" i="2" s="1"/>
  <c r="L300" i="2"/>
  <c r="L305" i="2" s="1"/>
  <c r="E296" i="2"/>
  <c r="G296" i="2"/>
  <c r="I296" i="2"/>
  <c r="K296" i="2"/>
  <c r="M296" i="2"/>
  <c r="G300" i="2"/>
  <c r="G305" i="2" s="1"/>
  <c r="I300" i="2"/>
  <c r="I305" i="2" s="1"/>
  <c r="K300" i="2"/>
  <c r="K305" i="2" s="1"/>
  <c r="F293" i="2"/>
  <c r="E293" i="2"/>
  <c r="N290" i="1"/>
  <c r="F290" i="2"/>
  <c r="N296" i="1"/>
  <c r="N328" i="1"/>
  <c r="N312" i="1"/>
  <c r="E312" i="2"/>
  <c r="E315" i="2"/>
  <c r="G315" i="2"/>
  <c r="I315" i="2"/>
  <c r="K315" i="2"/>
  <c r="M315" i="2"/>
  <c r="G319" i="2"/>
  <c r="K319" i="2"/>
  <c r="M319" i="2"/>
  <c r="N323" i="1"/>
  <c r="F319" i="1"/>
  <c r="H319" i="1"/>
  <c r="J319" i="1"/>
  <c r="L319" i="1"/>
  <c r="N318" i="1"/>
  <c r="N309" i="1"/>
  <c r="E319" i="1"/>
  <c r="E319" i="2" s="1"/>
  <c r="E328" i="2"/>
  <c r="E379" i="4"/>
  <c r="N356" i="1"/>
  <c r="E374" i="4"/>
  <c r="E371" i="4"/>
  <c r="E368" i="4"/>
  <c r="E365" i="4"/>
  <c r="E342" i="2"/>
  <c r="N337" i="1"/>
  <c r="F337" i="2"/>
  <c r="G334" i="2"/>
  <c r="I334" i="2"/>
  <c r="K334" i="2"/>
  <c r="M334" i="2"/>
  <c r="G338" i="2"/>
  <c r="G343" i="2" s="1"/>
  <c r="I338" i="2"/>
  <c r="I343" i="2" s="1"/>
  <c r="K338" i="2"/>
  <c r="K343" i="2" s="1"/>
  <c r="F334" i="2"/>
  <c r="H334" i="2"/>
  <c r="J334" i="2"/>
  <c r="L334" i="2"/>
  <c r="F338" i="2"/>
  <c r="F343" i="2" s="1"/>
  <c r="H338" i="2"/>
  <c r="H343" i="2" s="1"/>
  <c r="J338" i="2"/>
  <c r="J343" i="2" s="1"/>
  <c r="L338" i="2"/>
  <c r="L343" i="2" s="1"/>
  <c r="E334" i="2"/>
  <c r="E354" i="4" s="1"/>
  <c r="E331" i="2"/>
  <c r="E351" i="4" s="1"/>
  <c r="E345" i="4"/>
  <c r="E348" i="4"/>
  <c r="E385" i="4"/>
  <c r="E391" i="4"/>
  <c r="N338" i="1"/>
  <c r="N334" i="1"/>
  <c r="F353" i="2"/>
  <c r="H353" i="2"/>
  <c r="J353" i="2"/>
  <c r="L353" i="2"/>
  <c r="E356" i="2"/>
  <c r="H357" i="2"/>
  <c r="H362" i="2" s="1"/>
  <c r="L357" i="2"/>
  <c r="L362" i="2" s="1"/>
  <c r="N380" i="1"/>
  <c r="N361" i="1"/>
  <c r="G357" i="1"/>
  <c r="I357" i="1"/>
  <c r="K357" i="1"/>
  <c r="M357" i="1"/>
  <c r="N353" i="1"/>
  <c r="N350" i="1"/>
  <c r="N347" i="1"/>
  <c r="E357" i="1"/>
  <c r="E357" i="2" s="1"/>
  <c r="E399" i="4"/>
  <c r="E388" i="4"/>
  <c r="E394" i="4"/>
  <c r="F376" i="2"/>
  <c r="F381" i="1"/>
  <c r="H376" i="2"/>
  <c r="H381" i="1"/>
  <c r="J376" i="2"/>
  <c r="J381" i="1"/>
  <c r="L376" i="2"/>
  <c r="L381" i="1"/>
  <c r="G376" i="2"/>
  <c r="G372" i="2"/>
  <c r="E380" i="2"/>
  <c r="M376" i="1"/>
  <c r="K376" i="1"/>
  <c r="I376" i="1"/>
  <c r="N375" i="1"/>
  <c r="F372" i="2"/>
  <c r="H372" i="2"/>
  <c r="E376" i="1"/>
  <c r="N369" i="1"/>
  <c r="F369" i="2"/>
  <c r="L372" i="2"/>
  <c r="J372" i="2"/>
  <c r="N366" i="1"/>
  <c r="I366" i="2"/>
  <c r="E210" i="2" l="1"/>
  <c r="J300" i="2"/>
  <c r="J305" i="2" s="1"/>
  <c r="N210" i="1"/>
  <c r="X212" i="1" s="1"/>
  <c r="M338" i="2"/>
  <c r="M343" i="2" s="1"/>
  <c r="I319" i="2"/>
  <c r="M300" i="2"/>
  <c r="M305" i="2" s="1"/>
  <c r="E286" i="1"/>
  <c r="N286" i="1" s="1"/>
  <c r="J281" i="2"/>
  <c r="J286" i="2" s="1"/>
  <c r="N262" i="1"/>
  <c r="G262" i="2"/>
  <c r="G267" i="2" s="1"/>
  <c r="J262" i="2"/>
  <c r="J267" i="2" s="1"/>
  <c r="J243" i="2"/>
  <c r="J248" i="2" s="1"/>
  <c r="G205" i="2"/>
  <c r="G210" i="2" s="1"/>
  <c r="M115" i="2"/>
  <c r="G115" i="2"/>
  <c r="F153" i="2"/>
  <c r="J153" i="2"/>
  <c r="G324" i="2"/>
  <c r="N243" i="1"/>
  <c r="E115" i="2"/>
  <c r="N134" i="1"/>
  <c r="E305" i="1"/>
  <c r="N305" i="1" s="1"/>
  <c r="H300" i="2"/>
  <c r="H305" i="2" s="1"/>
  <c r="L281" i="2"/>
  <c r="L286" i="2" s="1"/>
  <c r="E275" i="4"/>
  <c r="H224" i="2"/>
  <c r="H229" i="2" s="1"/>
  <c r="M224" i="2"/>
  <c r="M229" i="2" s="1"/>
  <c r="K186" i="2"/>
  <c r="K191" i="2" s="1"/>
  <c r="E421" i="4"/>
  <c r="M400" i="2"/>
  <c r="J205" i="2"/>
  <c r="J210" i="2" s="1"/>
  <c r="E172" i="1"/>
  <c r="N172" i="1" s="1"/>
  <c r="E181" i="4"/>
  <c r="E180" i="4"/>
  <c r="F176" i="4" s="1"/>
  <c r="E195" i="4"/>
  <c r="G195" i="4" s="1"/>
  <c r="E315" i="4"/>
  <c r="E320" i="4" s="1"/>
  <c r="F316" i="4" s="1"/>
  <c r="E215" i="4"/>
  <c r="K172" i="1"/>
  <c r="K167" i="2"/>
  <c r="K172" i="2" s="1"/>
  <c r="G172" i="1"/>
  <c r="G167" i="2"/>
  <c r="M172" i="1"/>
  <c r="M167" i="2"/>
  <c r="M172" i="2" s="1"/>
  <c r="I172" i="1"/>
  <c r="I167" i="2"/>
  <c r="N248" i="1"/>
  <c r="E172" i="2"/>
  <c r="J191" i="1"/>
  <c r="J186" i="2"/>
  <c r="F191" i="1"/>
  <c r="F186" i="2"/>
  <c r="V212" i="1"/>
  <c r="V211" i="1"/>
  <c r="R212" i="1"/>
  <c r="R211" i="1"/>
  <c r="L191" i="1"/>
  <c r="L186" i="2"/>
  <c r="H191" i="1"/>
  <c r="H186" i="2"/>
  <c r="T212" i="1"/>
  <c r="T211" i="1"/>
  <c r="P212" i="1"/>
  <c r="P211" i="1"/>
  <c r="M324" i="2"/>
  <c r="X211" i="1"/>
  <c r="J357" i="2"/>
  <c r="J362" i="2" s="1"/>
  <c r="F357" i="2"/>
  <c r="F362" i="2" s="1"/>
  <c r="K324" i="2"/>
  <c r="N300" i="1"/>
  <c r="N281" i="1"/>
  <c r="E343" i="1"/>
  <c r="N343" i="1" s="1"/>
  <c r="N205" i="1"/>
  <c r="L205" i="2"/>
  <c r="L210" i="2" s="1"/>
  <c r="H205" i="2"/>
  <c r="H210" i="2" s="1"/>
  <c r="E220" i="4"/>
  <c r="F216" i="4" s="1"/>
  <c r="E221" i="4"/>
  <c r="F334" i="4"/>
  <c r="E240" i="4"/>
  <c r="F236" i="4" s="1"/>
  <c r="E191" i="1"/>
  <c r="N191" i="1" s="1"/>
  <c r="N186" i="1"/>
  <c r="E261" i="4"/>
  <c r="E241" i="4"/>
  <c r="E229" i="1"/>
  <c r="N229" i="1" s="1"/>
  <c r="N224" i="1"/>
  <c r="E280" i="4"/>
  <c r="F276" i="4" s="1"/>
  <c r="E281" i="4"/>
  <c r="L267" i="1"/>
  <c r="N267" i="1" s="1"/>
  <c r="L262" i="2"/>
  <c r="E267" i="2"/>
  <c r="F331" i="4"/>
  <c r="E335" i="4"/>
  <c r="E340" i="4" s="1"/>
  <c r="F336" i="4" s="1"/>
  <c r="I324" i="2"/>
  <c r="E294" i="4"/>
  <c r="E291" i="4"/>
  <c r="E286" i="2"/>
  <c r="E299" i="4"/>
  <c r="E305" i="2"/>
  <c r="J324" i="1"/>
  <c r="J319" i="2"/>
  <c r="F324" i="1"/>
  <c r="F319" i="2"/>
  <c r="F324" i="2" s="1"/>
  <c r="L324" i="1"/>
  <c r="L319" i="2"/>
  <c r="H324" i="1"/>
  <c r="H319" i="2"/>
  <c r="H324" i="2" s="1"/>
  <c r="E324" i="1"/>
  <c r="N324" i="1" s="1"/>
  <c r="N319" i="1"/>
  <c r="E375" i="4"/>
  <c r="E380" i="4" s="1"/>
  <c r="F376" i="4" s="1"/>
  <c r="E359" i="4"/>
  <c r="E355" i="4"/>
  <c r="E395" i="4"/>
  <c r="K362" i="1"/>
  <c r="K357" i="2"/>
  <c r="G362" i="1"/>
  <c r="G357" i="2"/>
  <c r="G381" i="2"/>
  <c r="M362" i="1"/>
  <c r="M357" i="2"/>
  <c r="I362" i="1"/>
  <c r="I357" i="2"/>
  <c r="E362" i="1"/>
  <c r="E362" i="2" s="1"/>
  <c r="N357" i="1"/>
  <c r="E376" i="2"/>
  <c r="E381" i="1"/>
  <c r="I381" i="1"/>
  <c r="N381" i="1" s="1"/>
  <c r="I376" i="2"/>
  <c r="M381" i="1"/>
  <c r="M376" i="2"/>
  <c r="M381" i="2" s="1"/>
  <c r="K381" i="1"/>
  <c r="K376" i="2"/>
  <c r="N376" i="1"/>
  <c r="L381" i="2"/>
  <c r="J381" i="2"/>
  <c r="H381" i="2"/>
  <c r="F381" i="2"/>
  <c r="E321" i="4" l="1"/>
  <c r="E201" i="4"/>
  <c r="K381" i="2"/>
  <c r="I381" i="2"/>
  <c r="E343" i="2"/>
  <c r="L324" i="2"/>
  <c r="J324" i="2"/>
  <c r="E341" i="4"/>
  <c r="E200" i="4"/>
  <c r="G200" i="4" s="1"/>
  <c r="I172" i="2"/>
  <c r="G172" i="2"/>
  <c r="H191" i="2"/>
  <c r="L191" i="2"/>
  <c r="F191" i="2"/>
  <c r="J191" i="2"/>
  <c r="E191" i="2"/>
  <c r="F335" i="4"/>
  <c r="E229" i="2"/>
  <c r="L267" i="2"/>
  <c r="E295" i="4"/>
  <c r="E301" i="4" s="1"/>
  <c r="E361" i="4"/>
  <c r="E324" i="2"/>
  <c r="E401" i="4"/>
  <c r="E400" i="4"/>
  <c r="F396" i="4" s="1"/>
  <c r="G362" i="2"/>
  <c r="K362" i="2"/>
  <c r="E381" i="4"/>
  <c r="E360" i="4"/>
  <c r="F356" i="4" s="1"/>
  <c r="N362" i="1"/>
  <c r="I362" i="2"/>
  <c r="M362" i="2"/>
  <c r="E381" i="2"/>
  <c r="F196" i="4" l="1"/>
  <c r="E300" i="4"/>
  <c r="F296" i="4" s="1"/>
  <c r="J396" i="4" s="1"/>
</calcChain>
</file>

<file path=xl/comments1.xml><?xml version="1.0" encoding="utf-8"?>
<comments xmlns="http://schemas.openxmlformats.org/spreadsheetml/2006/main">
  <authors>
    <author>AdminKonto</author>
  </authors>
  <commentList>
    <comment ref="E58" authorId="0">
      <text>
        <r>
          <rPr>
            <b/>
            <sz val="8"/>
            <color indexed="81"/>
            <rFont val="Tahoma"/>
            <family val="2"/>
          </rPr>
          <t>HAWG 2011: 15.4</t>
        </r>
      </text>
    </comment>
    <comment ref="F58" authorId="0">
      <text>
        <r>
          <rPr>
            <b/>
            <sz val="8"/>
            <color indexed="81"/>
            <rFont val="Tahoma"/>
            <family val="2"/>
          </rPr>
          <t>HAWG 2011: 25.4</t>
        </r>
      </text>
    </comment>
    <comment ref="K58" authorId="0">
      <text>
        <r>
          <rPr>
            <b/>
            <sz val="8"/>
            <color indexed="81"/>
            <rFont val="Tahoma"/>
            <family val="2"/>
          </rPr>
          <t>HAWG 2011: 167.9</t>
        </r>
      </text>
    </comment>
  </commentList>
</comments>
</file>

<file path=xl/sharedStrings.xml><?xml version="1.0" encoding="utf-8"?>
<sst xmlns="http://schemas.openxmlformats.org/spreadsheetml/2006/main" count="4888" uniqueCount="63">
  <si>
    <t>Year</t>
  </si>
  <si>
    <t>Area</t>
  </si>
  <si>
    <t>Stock</t>
  </si>
  <si>
    <t xml:space="preserve">Fleet </t>
  </si>
  <si>
    <t>WR 0</t>
  </si>
  <si>
    <t>WR 1</t>
  </si>
  <si>
    <t>WR 2</t>
  </si>
  <si>
    <t>WR 3</t>
  </si>
  <si>
    <t>WR 4</t>
  </si>
  <si>
    <t>WR 5</t>
  </si>
  <si>
    <t>WR 6</t>
  </si>
  <si>
    <t>WR 7</t>
  </si>
  <si>
    <t>WR 8+</t>
  </si>
  <si>
    <t>WBSS</t>
  </si>
  <si>
    <t>IIIaN</t>
  </si>
  <si>
    <t>C</t>
  </si>
  <si>
    <t>D</t>
  </si>
  <si>
    <t>IIIaS</t>
  </si>
  <si>
    <t>22-24</t>
  </si>
  <si>
    <t>F</t>
  </si>
  <si>
    <t>TOTAL</t>
  </si>
  <si>
    <t>A</t>
  </si>
  <si>
    <t>IIIa</t>
  </si>
  <si>
    <t>A, C, D, F</t>
  </si>
  <si>
    <t>NSAS</t>
  </si>
  <si>
    <t>C, D</t>
  </si>
  <si>
    <t>Quarter</t>
  </si>
  <si>
    <t>SOP (1000 t)</t>
  </si>
  <si>
    <t>IV</t>
  </si>
  <si>
    <t>IIIa&amp;22-24</t>
  </si>
  <si>
    <t>C, D, F</t>
  </si>
  <si>
    <t/>
  </si>
  <si>
    <t>updated 23.08.2011</t>
  </si>
  <si>
    <t>original version:</t>
  </si>
  <si>
    <t>different from values in Table 3.2.3:  Sum 309.340 millions</t>
  </si>
  <si>
    <t>ok</t>
  </si>
  <si>
    <t>HAWG Table 3.1.1</t>
  </si>
  <si>
    <t>22-24:</t>
  </si>
  <si>
    <t>IIIaN:</t>
  </si>
  <si>
    <t>IIIaS:</t>
  </si>
  <si>
    <t>HAWG 2011</t>
  </si>
  <si>
    <t>revised</t>
  </si>
  <si>
    <t>revised in 2011</t>
  </si>
  <si>
    <t>WBSS IIIa (fleet C, D)</t>
  </si>
  <si>
    <t>WBSS 22-24 (fleet F)</t>
  </si>
  <si>
    <t>WBSS IV (fleet A)</t>
  </si>
  <si>
    <t>WBSS Total (fleet A, C, D, F)</t>
  </si>
  <si>
    <t>NSAS &amp; WBSS TOTAL (fleet C, D, F)</t>
  </si>
  <si>
    <t>W-rings</t>
  </si>
  <si>
    <t>Numbers-Tot</t>
  </si>
  <si>
    <t>Mean_W</t>
  </si>
  <si>
    <t>WBS-Split</t>
  </si>
  <si>
    <t>SOP-Tot</t>
  </si>
  <si>
    <t>Numbers-WBS</t>
  </si>
  <si>
    <t>SOP-WBS</t>
  </si>
  <si>
    <t>Numbers-NAS</t>
  </si>
  <si>
    <t>SOP-NAS</t>
  </si>
  <si>
    <t>8+</t>
  </si>
  <si>
    <t>of WBSS catch</t>
  </si>
  <si>
    <t>Mean 2005-2010</t>
  </si>
  <si>
    <t>Old Version</t>
  </si>
  <si>
    <t>in 2011 different compared to the values given during HAWG 2009!</t>
  </si>
  <si>
    <t>HAWG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</si>
</sst>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"/>
    <numFmt numFmtId="166" formatCode="#,##0.0"/>
    <numFmt numFmtId="167" formatCode="0.0000"/>
    <numFmt numFmtId="168" formatCode="0.000%"/>
    <numFmt numFmtId="169" formatCode="0.0%"/>
    <numFmt numFmtId="170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1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right"/>
    </xf>
    <xf numFmtId="164" fontId="0" fillId="2" borderId="0" xfId="0" applyNumberFormat="1" applyFill="1"/>
    <xf numFmtId="165" fontId="0" fillId="2" borderId="0" xfId="0" applyNumberFormat="1" applyFill="1" applyAlignment="1">
      <alignment horizontal="right"/>
    </xf>
    <xf numFmtId="165" fontId="0" fillId="2" borderId="0" xfId="0" applyNumberFormat="1" applyFill="1"/>
    <xf numFmtId="166" fontId="0" fillId="2" borderId="0" xfId="0" applyNumberFormat="1" applyFill="1"/>
    <xf numFmtId="2" fontId="0" fillId="2" borderId="0" xfId="0" applyNumberFormat="1" applyFill="1" applyAlignment="1">
      <alignment horizontal="right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right"/>
    </xf>
    <xf numFmtId="2" fontId="1" fillId="4" borderId="0" xfId="0" applyNumberFormat="1" applyFont="1" applyFill="1" applyAlignment="1">
      <alignment horizontal="right"/>
    </xf>
    <xf numFmtId="165" fontId="1" fillId="4" borderId="0" xfId="0" applyNumberFormat="1" applyFont="1" applyFill="1" applyAlignment="1">
      <alignment horizontal="right"/>
    </xf>
    <xf numFmtId="164" fontId="1" fillId="4" borderId="0" xfId="0" applyNumberFormat="1" applyFont="1" applyFill="1" applyAlignment="1">
      <alignment horizontal="right"/>
    </xf>
    <xf numFmtId="2" fontId="0" fillId="2" borderId="0" xfId="0" applyNumberFormat="1" applyFill="1"/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right"/>
    </xf>
    <xf numFmtId="164" fontId="0" fillId="5" borderId="0" xfId="0" applyNumberFormat="1" applyFill="1"/>
    <xf numFmtId="165" fontId="0" fillId="5" borderId="0" xfId="0" applyNumberFormat="1" applyFill="1" applyAlignment="1">
      <alignment horizontal="right"/>
    </xf>
    <xf numFmtId="165" fontId="0" fillId="5" borderId="0" xfId="0" applyNumberFormat="1" applyFill="1"/>
    <xf numFmtId="2" fontId="0" fillId="5" borderId="0" xfId="0" applyNumberFormat="1" applyFill="1"/>
    <xf numFmtId="2" fontId="0" fillId="5" borderId="0" xfId="0" applyNumberFormat="1" applyFill="1" applyAlignment="1">
      <alignment horizontal="right"/>
    </xf>
    <xf numFmtId="166" fontId="0" fillId="5" borderId="0" xfId="0" applyNumberFormat="1" applyFill="1" applyAlignment="1">
      <alignment horizontal="right"/>
    </xf>
    <xf numFmtId="166" fontId="0" fillId="5" borderId="0" xfId="0" applyNumberFormat="1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right"/>
    </xf>
    <xf numFmtId="164" fontId="0" fillId="3" borderId="0" xfId="0" applyNumberFormat="1" applyFill="1"/>
    <xf numFmtId="165" fontId="0" fillId="3" borderId="0" xfId="0" applyNumberFormat="1" applyFill="1" applyAlignment="1">
      <alignment horizontal="right"/>
    </xf>
    <xf numFmtId="165" fontId="0" fillId="3" borderId="0" xfId="0" applyNumberFormat="1" applyFill="1"/>
    <xf numFmtId="2" fontId="0" fillId="3" borderId="0" xfId="0" applyNumberFormat="1" applyFill="1" applyAlignment="1">
      <alignment horizontal="right"/>
    </xf>
    <xf numFmtId="166" fontId="0" fillId="3" borderId="0" xfId="0" applyNumberFormat="1" applyFill="1" applyAlignment="1">
      <alignment horizontal="right"/>
    </xf>
    <xf numFmtId="166" fontId="0" fillId="3" borderId="0" xfId="0" applyNumberFormat="1" applyFill="1"/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right"/>
    </xf>
    <xf numFmtId="164" fontId="0" fillId="6" borderId="0" xfId="0" applyNumberFormat="1" applyFill="1"/>
    <xf numFmtId="165" fontId="0" fillId="6" borderId="0" xfId="0" applyNumberFormat="1" applyFill="1" applyAlignment="1">
      <alignment horizontal="right"/>
    </xf>
    <xf numFmtId="165" fontId="0" fillId="6" borderId="0" xfId="0" applyNumberFormat="1" applyFill="1"/>
    <xf numFmtId="2" fontId="0" fillId="6" borderId="0" xfId="0" applyNumberFormat="1" applyFill="1"/>
    <xf numFmtId="2" fontId="0" fillId="6" borderId="0" xfId="0" applyNumberFormat="1" applyFill="1" applyAlignment="1">
      <alignment horizontal="right"/>
    </xf>
    <xf numFmtId="166" fontId="0" fillId="6" borderId="0" xfId="0" applyNumberFormat="1" applyFill="1"/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right"/>
    </xf>
    <xf numFmtId="164" fontId="0" fillId="7" borderId="0" xfId="0" applyNumberFormat="1" applyFill="1"/>
    <xf numFmtId="165" fontId="0" fillId="7" borderId="0" xfId="0" applyNumberFormat="1" applyFill="1" applyAlignment="1">
      <alignment horizontal="right"/>
    </xf>
    <xf numFmtId="165" fontId="0" fillId="7" borderId="0" xfId="0" applyNumberFormat="1" applyFill="1"/>
    <xf numFmtId="2" fontId="0" fillId="7" borderId="0" xfId="0" applyNumberFormat="1" applyFill="1" applyAlignment="1">
      <alignment horizontal="right"/>
    </xf>
    <xf numFmtId="166" fontId="0" fillId="7" borderId="0" xfId="0" applyNumberFormat="1" applyFill="1"/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right"/>
    </xf>
    <xf numFmtId="164" fontId="0" fillId="8" borderId="0" xfId="0" applyNumberFormat="1" applyFill="1"/>
    <xf numFmtId="165" fontId="0" fillId="8" borderId="0" xfId="0" applyNumberFormat="1" applyFill="1" applyAlignment="1">
      <alignment horizontal="right"/>
    </xf>
    <xf numFmtId="165" fontId="0" fillId="8" borderId="0" xfId="0" applyNumberFormat="1" applyFill="1"/>
    <xf numFmtId="2" fontId="0" fillId="8" borderId="0" xfId="0" applyNumberFormat="1" applyFill="1"/>
    <xf numFmtId="2" fontId="0" fillId="8" borderId="0" xfId="0" applyNumberFormat="1" applyFill="1" applyAlignment="1">
      <alignment horizontal="right"/>
    </xf>
    <xf numFmtId="166" fontId="0" fillId="8" borderId="0" xfId="0" applyNumberFormat="1" applyFill="1"/>
    <xf numFmtId="0" fontId="0" fillId="7" borderId="0" xfId="0" applyFill="1"/>
    <xf numFmtId="167" fontId="0" fillId="7" borderId="0" xfId="0" applyNumberFormat="1" applyFill="1"/>
    <xf numFmtId="2" fontId="0" fillId="9" borderId="0" xfId="0" applyNumberFormat="1" applyFill="1"/>
    <xf numFmtId="164" fontId="0" fillId="9" borderId="0" xfId="0" applyNumberFormat="1" applyFill="1"/>
    <xf numFmtId="166" fontId="0" fillId="9" borderId="0" xfId="0" applyNumberFormat="1" applyFill="1"/>
    <xf numFmtId="0" fontId="0" fillId="9" borderId="0" xfId="0" applyFill="1"/>
    <xf numFmtId="0" fontId="0" fillId="10" borderId="0" xfId="0" applyFill="1"/>
    <xf numFmtId="166" fontId="0" fillId="0" borderId="0" xfId="0" applyNumberFormat="1"/>
    <xf numFmtId="164" fontId="0" fillId="11" borderId="0" xfId="0" applyNumberFormat="1" applyFill="1"/>
    <xf numFmtId="164" fontId="0" fillId="12" borderId="0" xfId="0" applyNumberFormat="1" applyFill="1"/>
    <xf numFmtId="0" fontId="0" fillId="13" borderId="0" xfId="0" applyFill="1" applyAlignment="1">
      <alignment horizontal="center"/>
    </xf>
    <xf numFmtId="166" fontId="0" fillId="12" borderId="0" xfId="0" applyNumberFormat="1" applyFill="1"/>
    <xf numFmtId="166" fontId="0" fillId="14" borderId="0" xfId="0" applyNumberFormat="1" applyFill="1"/>
    <xf numFmtId="166" fontId="0" fillId="4" borderId="0" xfId="0" applyNumberFormat="1" applyFill="1"/>
    <xf numFmtId="0" fontId="0" fillId="4" borderId="0" xfId="0" applyFill="1" applyAlignment="1">
      <alignment horizontal="left"/>
    </xf>
    <xf numFmtId="166" fontId="0" fillId="6" borderId="0" xfId="0" applyNumberFormat="1" applyFill="1" applyAlignment="1">
      <alignment horizontal="center"/>
    </xf>
    <xf numFmtId="166" fontId="1" fillId="4" borderId="0" xfId="0" applyNumberFormat="1" applyFont="1" applyFill="1" applyAlignment="1">
      <alignment horizontal="center"/>
    </xf>
    <xf numFmtId="2" fontId="0" fillId="12" borderId="0" xfId="0" applyNumberFormat="1" applyFill="1"/>
    <xf numFmtId="0" fontId="0" fillId="11" borderId="0" xfId="0" applyFill="1" applyAlignment="1">
      <alignment horizontal="center"/>
    </xf>
    <xf numFmtId="164" fontId="0" fillId="11" borderId="0" xfId="0" applyNumberFormat="1" applyFill="1" applyAlignment="1">
      <alignment horizontal="right"/>
    </xf>
    <xf numFmtId="164" fontId="0" fillId="13" borderId="0" xfId="0" applyNumberFormat="1" applyFill="1" applyAlignment="1">
      <alignment horizontal="right"/>
    </xf>
    <xf numFmtId="164" fontId="0" fillId="13" borderId="0" xfId="0" applyNumberFormat="1" applyFill="1"/>
    <xf numFmtId="2" fontId="0" fillId="3" borderId="0" xfId="0" applyNumberFormat="1" applyFill="1"/>
    <xf numFmtId="165" fontId="0" fillId="13" borderId="0" xfId="0" applyNumberFormat="1" applyFill="1" applyAlignment="1">
      <alignment horizontal="right"/>
    </xf>
    <xf numFmtId="165" fontId="0" fillId="13" borderId="0" xfId="0" applyNumberFormat="1" applyFill="1"/>
    <xf numFmtId="2" fontId="0" fillId="13" borderId="0" xfId="0" applyNumberFormat="1" applyFill="1"/>
    <xf numFmtId="165" fontId="0" fillId="11" borderId="0" xfId="0" applyNumberFormat="1" applyFill="1" applyAlignment="1">
      <alignment horizontal="right"/>
    </xf>
    <xf numFmtId="165" fontId="0" fillId="11" borderId="0" xfId="0" applyNumberFormat="1" applyFill="1"/>
    <xf numFmtId="2" fontId="0" fillId="11" borderId="0" xfId="0" applyNumberFormat="1" applyFill="1"/>
    <xf numFmtId="165" fontId="0" fillId="9" borderId="0" xfId="0" applyNumberFormat="1" applyFill="1"/>
    <xf numFmtId="166" fontId="0" fillId="11" borderId="0" xfId="0" applyNumberFormat="1" applyFill="1"/>
    <xf numFmtId="166" fontId="0" fillId="13" borderId="0" xfId="0" applyNumberFormat="1" applyFill="1"/>
    <xf numFmtId="166" fontId="0" fillId="10" borderId="0" xfId="0" applyNumberFormat="1" applyFill="1"/>
    <xf numFmtId="0" fontId="0" fillId="15" borderId="0" xfId="0" applyFill="1" applyAlignment="1">
      <alignment horizontal="center"/>
    </xf>
    <xf numFmtId="164" fontId="0" fillId="15" borderId="0" xfId="0" applyNumberFormat="1" applyFill="1" applyAlignment="1">
      <alignment horizontal="right"/>
    </xf>
    <xf numFmtId="164" fontId="0" fillId="15" borderId="0" xfId="0" applyNumberFormat="1" applyFill="1"/>
    <xf numFmtId="165" fontId="0" fillId="15" borderId="0" xfId="0" applyNumberFormat="1" applyFill="1" applyAlignment="1">
      <alignment horizontal="right"/>
    </xf>
    <xf numFmtId="165" fontId="0" fillId="15" borderId="0" xfId="0" applyNumberFormat="1" applyFill="1"/>
    <xf numFmtId="2" fontId="0" fillId="15" borderId="0" xfId="0" applyNumberFormat="1" applyFill="1"/>
    <xf numFmtId="166" fontId="0" fillId="15" borderId="0" xfId="0" applyNumberFormat="1" applyFill="1"/>
    <xf numFmtId="0" fontId="0" fillId="16" borderId="0" xfId="0" applyFill="1" applyAlignment="1">
      <alignment horizontal="center"/>
    </xf>
    <xf numFmtId="164" fontId="0" fillId="16" borderId="0" xfId="0" applyNumberFormat="1" applyFill="1" applyAlignment="1">
      <alignment horizontal="right"/>
    </xf>
    <xf numFmtId="164" fontId="0" fillId="16" borderId="0" xfId="0" applyNumberFormat="1" applyFill="1"/>
    <xf numFmtId="165" fontId="0" fillId="16" borderId="0" xfId="0" applyNumberFormat="1" applyFill="1" applyAlignment="1">
      <alignment horizontal="right"/>
    </xf>
    <xf numFmtId="165" fontId="0" fillId="16" borderId="0" xfId="0" applyNumberFormat="1" applyFill="1"/>
    <xf numFmtId="166" fontId="0" fillId="16" borderId="0" xfId="0" applyNumberFormat="1" applyFill="1"/>
    <xf numFmtId="168" fontId="0" fillId="0" borderId="0" xfId="0" applyNumberFormat="1"/>
    <xf numFmtId="0" fontId="0" fillId="3" borderId="0" xfId="0" applyFill="1" applyAlignment="1">
      <alignment horizontal="left"/>
    </xf>
    <xf numFmtId="0" fontId="0" fillId="3" borderId="0" xfId="0" applyFill="1"/>
    <xf numFmtId="0" fontId="0" fillId="14" borderId="0" xfId="0" applyFill="1" applyAlignment="1">
      <alignment horizontal="center"/>
    </xf>
    <xf numFmtId="164" fontId="0" fillId="14" borderId="0" xfId="0" applyNumberFormat="1" applyFill="1"/>
    <xf numFmtId="164" fontId="0" fillId="14" borderId="0" xfId="0" applyNumberFormat="1" applyFill="1" applyAlignment="1">
      <alignment horizontal="right"/>
    </xf>
    <xf numFmtId="165" fontId="0" fillId="14" borderId="0" xfId="0" applyNumberFormat="1" applyFill="1" applyAlignment="1">
      <alignment horizontal="right"/>
    </xf>
    <xf numFmtId="165" fontId="0" fillId="14" borderId="0" xfId="0" applyNumberFormat="1" applyFill="1"/>
    <xf numFmtId="2" fontId="0" fillId="14" borderId="0" xfId="0" applyNumberFormat="1" applyFill="1"/>
    <xf numFmtId="0" fontId="0" fillId="0" borderId="0" xfId="0" applyAlignment="1"/>
    <xf numFmtId="169" fontId="0" fillId="10" borderId="0" xfId="0" applyNumberFormat="1" applyFill="1"/>
    <xf numFmtId="169" fontId="0" fillId="0" borderId="0" xfId="0" applyNumberFormat="1"/>
    <xf numFmtId="0" fontId="0" fillId="17" borderId="0" xfId="0" applyFill="1" applyAlignment="1">
      <alignment horizontal="center"/>
    </xf>
    <xf numFmtId="164" fontId="0" fillId="17" borderId="0" xfId="0" applyNumberFormat="1" applyFill="1" applyAlignment="1">
      <alignment horizontal="right"/>
    </xf>
    <xf numFmtId="164" fontId="0" fillId="17" borderId="0" xfId="0" applyNumberFormat="1" applyFill="1"/>
    <xf numFmtId="0" fontId="0" fillId="9" borderId="0" xfId="0" applyFill="1" applyAlignment="1">
      <alignment horizontal="center"/>
    </xf>
    <xf numFmtId="164" fontId="0" fillId="9" borderId="0" xfId="0" applyNumberFormat="1" applyFill="1" applyAlignment="1">
      <alignment horizontal="right"/>
    </xf>
    <xf numFmtId="0" fontId="0" fillId="18" borderId="0" xfId="0" applyFill="1" applyAlignment="1">
      <alignment horizontal="center"/>
    </xf>
    <xf numFmtId="164" fontId="0" fillId="18" borderId="0" xfId="0" applyNumberFormat="1" applyFill="1" applyAlignment="1">
      <alignment horizontal="right"/>
    </xf>
    <xf numFmtId="164" fontId="0" fillId="18" borderId="0" xfId="0" applyNumberFormat="1" applyFill="1"/>
    <xf numFmtId="0" fontId="0" fillId="19" borderId="0" xfId="0" applyFill="1" applyAlignment="1">
      <alignment horizontal="center"/>
    </xf>
    <xf numFmtId="164" fontId="0" fillId="19" borderId="0" xfId="0" applyNumberFormat="1" applyFill="1" applyAlignment="1">
      <alignment horizontal="right"/>
    </xf>
    <xf numFmtId="164" fontId="0" fillId="19" borderId="0" xfId="0" applyNumberFormat="1" applyFill="1"/>
    <xf numFmtId="0" fontId="0" fillId="20" borderId="0" xfId="0" applyFill="1" applyAlignment="1">
      <alignment horizontal="center"/>
    </xf>
    <xf numFmtId="164" fontId="0" fillId="20" borderId="0" xfId="0" applyNumberFormat="1" applyFill="1" applyAlignment="1">
      <alignment horizontal="right"/>
    </xf>
    <xf numFmtId="164" fontId="0" fillId="20" borderId="0" xfId="0" applyNumberFormat="1" applyFill="1"/>
    <xf numFmtId="0" fontId="0" fillId="21" borderId="0" xfId="0" applyFill="1" applyAlignment="1">
      <alignment horizontal="center"/>
    </xf>
    <xf numFmtId="164" fontId="0" fillId="21" borderId="0" xfId="0" applyNumberFormat="1" applyFill="1" applyAlignment="1">
      <alignment horizontal="right"/>
    </xf>
    <xf numFmtId="164" fontId="0" fillId="21" borderId="0" xfId="0" applyNumberFormat="1" applyFill="1"/>
    <xf numFmtId="0" fontId="0" fillId="10" borderId="0" xfId="0" applyFill="1" applyAlignment="1">
      <alignment horizontal="right"/>
    </xf>
    <xf numFmtId="164" fontId="0" fillId="10" borderId="0" xfId="0" applyNumberFormat="1" applyFill="1"/>
    <xf numFmtId="165" fontId="0" fillId="18" borderId="0" xfId="0" applyNumberFormat="1" applyFill="1" applyAlignment="1">
      <alignment horizontal="right"/>
    </xf>
    <xf numFmtId="165" fontId="0" fillId="18" borderId="0" xfId="0" applyNumberFormat="1" applyFill="1"/>
    <xf numFmtId="166" fontId="0" fillId="18" borderId="0" xfId="0" applyNumberFormat="1" applyFill="1" applyAlignment="1">
      <alignment horizontal="right"/>
    </xf>
    <xf numFmtId="166" fontId="0" fillId="18" borderId="0" xfId="0" applyNumberFormat="1" applyFill="1"/>
    <xf numFmtId="165" fontId="0" fillId="21" borderId="0" xfId="0" applyNumberFormat="1" applyFill="1" applyAlignment="1">
      <alignment horizontal="right"/>
    </xf>
    <xf numFmtId="165" fontId="0" fillId="21" borderId="0" xfId="0" applyNumberFormat="1" applyFill="1"/>
    <xf numFmtId="166" fontId="0" fillId="21" borderId="0" xfId="0" applyNumberFormat="1" applyFill="1"/>
    <xf numFmtId="165" fontId="0" fillId="20" borderId="0" xfId="0" applyNumberFormat="1" applyFill="1" applyAlignment="1">
      <alignment horizontal="right"/>
    </xf>
    <xf numFmtId="165" fontId="0" fillId="20" borderId="0" xfId="0" applyNumberFormat="1" applyFill="1"/>
    <xf numFmtId="165" fontId="2" fillId="20" borderId="0" xfId="0" applyNumberFormat="1" applyFont="1" applyFill="1"/>
    <xf numFmtId="166" fontId="0" fillId="20" borderId="0" xfId="0" applyNumberFormat="1" applyFill="1"/>
    <xf numFmtId="165" fontId="0" fillId="9" borderId="0" xfId="0" applyNumberFormat="1" applyFill="1" applyAlignment="1">
      <alignment horizontal="right"/>
    </xf>
    <xf numFmtId="165" fontId="0" fillId="19" borderId="0" xfId="0" applyNumberFormat="1" applyFill="1" applyAlignment="1">
      <alignment horizontal="right"/>
    </xf>
    <xf numFmtId="165" fontId="0" fillId="19" borderId="0" xfId="0" applyNumberFormat="1" applyFill="1"/>
    <xf numFmtId="165" fontId="2" fillId="19" borderId="0" xfId="0" applyNumberFormat="1" applyFont="1" applyFill="1"/>
    <xf numFmtId="164" fontId="2" fillId="19" borderId="0" xfId="0" applyNumberFormat="1" applyFont="1" applyFill="1"/>
    <xf numFmtId="166" fontId="0" fillId="19" borderId="0" xfId="0" applyNumberFormat="1" applyFill="1"/>
    <xf numFmtId="166" fontId="2" fillId="19" borderId="0" xfId="0" applyNumberFormat="1" applyFont="1" applyFill="1"/>
    <xf numFmtId="166" fontId="0" fillId="0" borderId="0" xfId="0" applyNumberFormat="1" applyAlignment="1">
      <alignment horizontal="right"/>
    </xf>
    <xf numFmtId="166" fontId="2" fillId="0" borderId="0" xfId="0" applyNumberFormat="1" applyFont="1"/>
    <xf numFmtId="167" fontId="0" fillId="0" borderId="0" xfId="0" applyNumberFormat="1"/>
    <xf numFmtId="4" fontId="0" fillId="0" borderId="0" xfId="0" applyNumberFormat="1" applyBorder="1"/>
    <xf numFmtId="166" fontId="0" fillId="0" borderId="0" xfId="0" applyNumberFormat="1" applyBorder="1"/>
    <xf numFmtId="4" fontId="0" fillId="0" borderId="0" xfId="0" applyNumberFormat="1" applyBorder="1" applyProtection="1"/>
    <xf numFmtId="166" fontId="0" fillId="0" borderId="0" xfId="0" applyNumberFormat="1" applyBorder="1" applyProtection="1"/>
    <xf numFmtId="2" fontId="2" fillId="3" borderId="0" xfId="0" applyNumberFormat="1" applyFont="1" applyFill="1" applyAlignment="1">
      <alignment horizontal="right"/>
    </xf>
    <xf numFmtId="0" fontId="2" fillId="0" borderId="0" xfId="0" applyFont="1"/>
    <xf numFmtId="166" fontId="0" fillId="9" borderId="0" xfId="0" applyNumberFormat="1" applyFill="1"/>
    <xf numFmtId="0" fontId="0" fillId="0" borderId="0" xfId="0"/>
    <xf numFmtId="169" fontId="0" fillId="0" borderId="0" xfId="0" applyNumberFormat="1"/>
    <xf numFmtId="12" fontId="0" fillId="4" borderId="0" xfId="0" applyNumberFormat="1" applyFill="1"/>
    <xf numFmtId="10" fontId="0" fillId="6" borderId="0" xfId="0" applyNumberFormat="1" applyFill="1"/>
    <xf numFmtId="2" fontId="0" fillId="15" borderId="0" xfId="0" applyNumberFormat="1" applyFill="1" applyAlignment="1">
      <alignment horizontal="right"/>
    </xf>
    <xf numFmtId="170" fontId="0" fillId="10" borderId="0" xfId="0" applyNumberFormat="1" applyFill="1"/>
    <xf numFmtId="170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center"/>
    </xf>
    <xf numFmtId="2" fontId="0" fillId="10" borderId="0" xfId="0" applyNumberFormat="1" applyFill="1"/>
    <xf numFmtId="2" fontId="0" fillId="14" borderId="0" xfId="0" applyNumberFormat="1" applyFill="1" applyAlignment="1">
      <alignment horizontal="right"/>
    </xf>
    <xf numFmtId="0" fontId="0" fillId="22" borderId="0" xfId="0" applyFill="1" applyAlignment="1">
      <alignment horizontal="center"/>
    </xf>
    <xf numFmtId="2" fontId="0" fillId="22" borderId="0" xfId="0" applyNumberFormat="1" applyFill="1" applyAlignment="1">
      <alignment horizontal="right"/>
    </xf>
    <xf numFmtId="165" fontId="0" fillId="22" borderId="0" xfId="0" applyNumberFormat="1" applyFill="1" applyAlignment="1">
      <alignment horizontal="right"/>
    </xf>
    <xf numFmtId="165" fontId="0" fillId="22" borderId="0" xfId="0" applyNumberFormat="1" applyFill="1"/>
    <xf numFmtId="2" fontId="0" fillId="22" borderId="0" xfId="0" applyNumberFormat="1" applyFill="1"/>
    <xf numFmtId="164" fontId="0" fillId="22" borderId="0" xfId="0" applyNumberFormat="1" applyFill="1"/>
    <xf numFmtId="166" fontId="0" fillId="22" borderId="0" xfId="0" applyNumberFormat="1" applyFill="1"/>
    <xf numFmtId="170" fontId="0" fillId="0" borderId="0" xfId="0" applyNumberFormat="1"/>
    <xf numFmtId="2" fontId="0" fillId="7" borderId="0" xfId="0" applyNumberFormat="1" applyFill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Catch (1000 t)</a:t>
            </a:r>
          </a:p>
        </c:rich>
      </c:tx>
      <c:layout>
        <c:manualLayout>
          <c:xMode val="edge"/>
          <c:yMode val="edge"/>
          <c:x val="0.20406750729585368"/>
          <c:y val="5.624483043837881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082174103237119"/>
          <c:y val="0.14403912910389924"/>
          <c:w val="0.83595603674540764"/>
          <c:h val="0.7055865783526426"/>
        </c:manualLayout>
      </c:layout>
      <c:lineChart>
        <c:grouping val="standard"/>
        <c:varyColors val="0"/>
        <c:ser>
          <c:idx val="1"/>
          <c:order val="0"/>
          <c:tx>
            <c:strRef>
              <c:f>'Figure CATON  (1000 t)'!$C$1</c:f>
              <c:strCache>
                <c:ptCount val="1"/>
                <c:pt idx="0">
                  <c:v>NSAS &amp; WBSS TOTAL (fleet C, D, F)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'Figure CATON  (1000 t)'!$A$2:$A$17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'Figure CATON  (1000 t)'!$C$2:$C$17</c:f>
              <c:numCache>
                <c:formatCode>0.000</c:formatCode>
                <c:ptCount val="16"/>
                <c:pt idx="0">
                  <c:v>146.60957747478045</c:v>
                </c:pt>
                <c:pt idx="1">
                  <c:v>125.744070437861</c:v>
                </c:pt>
                <c:pt idx="2">
                  <c:v>108.39961878980228</c:v>
                </c:pt>
                <c:pt idx="3">
                  <c:v>93.949430123071792</c:v>
                </c:pt>
                <c:pt idx="4">
                  <c:v>113.29387069302099</c:v>
                </c:pt>
                <c:pt idx="5">
                  <c:v>92.992943418653411</c:v>
                </c:pt>
                <c:pt idx="6">
                  <c:v>86.898812729959715</c:v>
                </c:pt>
                <c:pt idx="7">
                  <c:v>82.340901505090699</c:v>
                </c:pt>
                <c:pt idx="8">
                  <c:v>69.863244015077015</c:v>
                </c:pt>
                <c:pt idx="9">
                  <c:v>55.199730676341908</c:v>
                </c:pt>
                <c:pt idx="10">
                  <c:v>35.851762490830076</c:v>
                </c:pt>
                <c:pt idx="11" formatCode="#,##0.000">
                  <c:v>48.750021753998546</c:v>
                </c:pt>
                <c:pt idx="12" formatCode="#,##0.000">
                  <c:v>56.743807175210442</c:v>
                </c:pt>
                <c:pt idx="13" formatCode="#,##0.000">
                  <c:v>47.227985779726801</c:v>
                </c:pt>
                <c:pt idx="14" formatCode="#,##0.000">
                  <c:v>49.978503073387401</c:v>
                </c:pt>
                <c:pt idx="15">
                  <c:v>54.964797814233698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'Figure CATON  (1000 t)'!$B$1</c:f>
              <c:strCache>
                <c:ptCount val="1"/>
                <c:pt idx="0">
                  <c:v>WBSS Total (fleet A, C, D, F)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 CATON  (1000 t)'!$A$2:$A$17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'Figure CATON  (1000 t)'!$B$2:$B$17</c:f>
              <c:numCache>
                <c:formatCode>0.000</c:formatCode>
                <c:ptCount val="16"/>
                <c:pt idx="0">
                  <c:v>105.80543364805452</c:v>
                </c:pt>
                <c:pt idx="1">
                  <c:v>106.19061567346422</c:v>
                </c:pt>
                <c:pt idx="2">
                  <c:v>78.309605687261552</c:v>
                </c:pt>
                <c:pt idx="3">
                  <c:v>76.814749205171012</c:v>
                </c:pt>
                <c:pt idx="4">
                  <c:v>88.405648287986693</c:v>
                </c:pt>
                <c:pt idx="5">
                  <c:v>88.930933368201053</c:v>
                </c:pt>
                <c:pt idx="6">
                  <c:v>68.180167922486362</c:v>
                </c:pt>
                <c:pt idx="7">
                  <c:v>69.576095593392438</c:v>
                </c:pt>
                <c:pt idx="8">
                  <c:v>67.261906181950678</c:v>
                </c:pt>
                <c:pt idx="9">
                  <c:v>42.213630961132417</c:v>
                </c:pt>
                <c:pt idx="10">
                  <c:v>27.771783056450243</c:v>
                </c:pt>
                <c:pt idx="11" formatCode="#,##0.000">
                  <c:v>38.647799333160201</c:v>
                </c:pt>
                <c:pt idx="12" formatCode="#,##0.000">
                  <c:v>43.828923644056985</c:v>
                </c:pt>
                <c:pt idx="13" formatCode="#,##0.000">
                  <c:v>37.358282907188297</c:v>
                </c:pt>
                <c:pt idx="14" formatCode="#,##0.000">
                  <c:v>37.491169726874901</c:v>
                </c:pt>
                <c:pt idx="15">
                  <c:v>51.297587327140697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'Figure CATON  (1000 t)'!$E$1</c:f>
              <c:strCache>
                <c:ptCount val="1"/>
                <c:pt idx="0">
                  <c:v>WBSS 22-24 (fleet F)</c:v>
                </c:pt>
              </c:strCache>
            </c:strRef>
          </c:tx>
          <c:marker>
            <c:symbol val="star"/>
            <c:size val="7"/>
            <c:spPr>
              <a:ln>
                <a:solidFill>
                  <a:schemeClr val="tx1"/>
                </a:solidFill>
              </a:ln>
            </c:spPr>
          </c:marker>
          <c:cat>
            <c:numRef>
              <c:f>'Figure CATON  (1000 t)'!$A$2:$A$17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'Figure CATON  (1000 t)'!$E$2:$E$17</c:f>
              <c:numCache>
                <c:formatCode>#,##0.000</c:formatCode>
                <c:ptCount val="16"/>
                <c:pt idx="0">
                  <c:v>63.726065715888396</c:v>
                </c:pt>
                <c:pt idx="1">
                  <c:v>52.646696827894289</c:v>
                </c:pt>
                <c:pt idx="2">
                  <c:v>40.314980734283367</c:v>
                </c:pt>
                <c:pt idx="3">
                  <c:v>41.736496102061068</c:v>
                </c:pt>
                <c:pt idx="4">
                  <c:v>43.724805810555985</c:v>
                </c:pt>
                <c:pt idx="5">
                  <c:v>41.861185594625738</c:v>
                </c:pt>
                <c:pt idx="6">
                  <c:v>39.547763506655095</c:v>
                </c:pt>
                <c:pt idx="7">
                  <c:v>44.208295266807994</c:v>
                </c:pt>
                <c:pt idx="8">
                  <c:v>31.032195422343655</c:v>
                </c:pt>
                <c:pt idx="9">
                  <c:v>17.917113182642957</c:v>
                </c:pt>
                <c:pt idx="10" formatCode="0.000">
                  <c:v>15.830316884238901</c:v>
                </c:pt>
                <c:pt idx="11">
                  <c:v>21.094640243126531</c:v>
                </c:pt>
                <c:pt idx="12">
                  <c:v>25.50368654579534</c:v>
                </c:pt>
                <c:pt idx="13">
                  <c:v>18.337948859933199</c:v>
                </c:pt>
                <c:pt idx="14">
                  <c:v>22.143574782247502</c:v>
                </c:pt>
                <c:pt idx="15" formatCode="0.000">
                  <c:v>24.327139286385702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'Figure CATON  (1000 t)'!$D$1</c:f>
              <c:strCache>
                <c:ptCount val="1"/>
                <c:pt idx="0">
                  <c:v>WBSS IIIa (fleet C, D)</c:v>
                </c:pt>
              </c:strCache>
            </c:strRef>
          </c:tx>
          <c:spPr>
            <a:ln w="63500" cmpd="dbl">
              <a:prstDash val="sysDash"/>
            </a:ln>
          </c:spPr>
          <c:marker>
            <c:symbol val="none"/>
          </c:marker>
          <c:cat>
            <c:numRef>
              <c:f>'Figure CATON  (1000 t)'!$A$2:$A$17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'Figure CATON  (1000 t)'!$D$2:$D$17</c:f>
              <c:numCache>
                <c:formatCode>#,##0.000</c:formatCode>
                <c:ptCount val="16"/>
                <c:pt idx="0">
                  <c:v>35.629736424481479</c:v>
                </c:pt>
                <c:pt idx="1">
                  <c:v>46.892275770835745</c:v>
                </c:pt>
                <c:pt idx="2">
                  <c:v>35.586736368965013</c:v>
                </c:pt>
                <c:pt idx="3">
                  <c:v>27.999341776652798</c:v>
                </c:pt>
                <c:pt idx="4">
                  <c:v>37.642553864538989</c:v>
                </c:pt>
                <c:pt idx="5">
                  <c:v>36.116457181517042</c:v>
                </c:pt>
                <c:pt idx="6">
                  <c:v>27.562631426907771</c:v>
                </c:pt>
                <c:pt idx="7">
                  <c:v>25.243369846731849</c:v>
                </c:pt>
                <c:pt idx="8">
                  <c:v>32.28895732920688</c:v>
                </c:pt>
                <c:pt idx="9">
                  <c:v>23.524049660143199</c:v>
                </c:pt>
                <c:pt idx="10" formatCode="0.000">
                  <c:v>11.633195581746699</c:v>
                </c:pt>
                <c:pt idx="11">
                  <c:v>15.458447153043998</c:v>
                </c:pt>
                <c:pt idx="12">
                  <c:v>17.87334511071203</c:v>
                </c:pt>
                <c:pt idx="13">
                  <c:v>16.067453373914802</c:v>
                </c:pt>
                <c:pt idx="14">
                  <c:v>13.1430864378877</c:v>
                </c:pt>
                <c:pt idx="15" formatCode="0.000">
                  <c:v>24.385171698816698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'Figure CATON  (1000 t)'!$F$1</c:f>
              <c:strCache>
                <c:ptCount val="1"/>
                <c:pt idx="0">
                  <c:v>WBSS IV (fleet A)</c:v>
                </c:pt>
              </c:strCache>
            </c:strRef>
          </c:tx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'Figure CATON  (1000 t)'!$A$2:$A$17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'Figure CATON  (1000 t)'!$F$2:$F$17</c:f>
              <c:numCache>
                <c:formatCode>#,##0.000</c:formatCode>
                <c:ptCount val="16"/>
                <c:pt idx="0">
                  <c:v>6.4496315076846447</c:v>
                </c:pt>
                <c:pt idx="1">
                  <c:v>6.6516430747341966</c:v>
                </c:pt>
                <c:pt idx="2">
                  <c:v>2.4078885840131843</c:v>
                </c:pt>
                <c:pt idx="3">
                  <c:v>7.0789113264571588</c:v>
                </c:pt>
                <c:pt idx="4">
                  <c:v>7.0382886128917344</c:v>
                </c:pt>
                <c:pt idx="5">
                  <c:v>10.95329059205827</c:v>
                </c:pt>
                <c:pt idx="6">
                  <c:v>1.0697729889234946</c:v>
                </c:pt>
                <c:pt idx="7">
                  <c:v>0.12443047985258662</c:v>
                </c:pt>
                <c:pt idx="8">
                  <c:v>3.9407534304001341</c:v>
                </c:pt>
                <c:pt idx="9">
                  <c:v>0.77246811834626217</c:v>
                </c:pt>
                <c:pt idx="10" formatCode="0.000">
                  <c:v>0.30827059046467004</c:v>
                </c:pt>
                <c:pt idx="11">
                  <c:v>2.0947119369896687</c:v>
                </c:pt>
                <c:pt idx="12">
                  <c:v>0.4518919875496184</c:v>
                </c:pt>
                <c:pt idx="13">
                  <c:v>2.9528806733402799</c:v>
                </c:pt>
                <c:pt idx="14">
                  <c:v>2.2045085067397601</c:v>
                </c:pt>
                <c:pt idx="15" formatCode="0.000">
                  <c:v>1.8392234822470199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05952"/>
        <c:axId val="161690752"/>
      </c:lineChart>
      <c:catAx>
        <c:axId val="16140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61690752"/>
        <c:crosses val="autoZero"/>
        <c:auto val="1"/>
        <c:lblAlgn val="ctr"/>
        <c:lblOffset val="100"/>
        <c:noMultiLvlLbl val="0"/>
      </c:catAx>
      <c:valAx>
        <c:axId val="161690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Catch (1000 t)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140595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4240926780704135"/>
          <c:y val="0.13873347199524588"/>
          <c:w val="0.45440596149257617"/>
          <c:h val="0.27644406477492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Contribution to WBSS Catch (%)</a:t>
            </a:r>
          </a:p>
        </c:rich>
      </c:tx>
      <c:layout>
        <c:manualLayout>
          <c:xMode val="edge"/>
          <c:yMode val="edge"/>
          <c:x val="0.20406750729585368"/>
          <c:y val="3.308519437551700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082174103237124"/>
          <c:y val="9.4411337540623794E-2"/>
          <c:w val="0.83595603674540764"/>
          <c:h val="0.75521436991591817"/>
        </c:manualLayout>
      </c:layout>
      <c:lineChart>
        <c:grouping val="standard"/>
        <c:varyColors val="0"/>
        <c:ser>
          <c:idx val="3"/>
          <c:order val="0"/>
          <c:tx>
            <c:strRef>
              <c:f>'Figure CATON  (1000 t)'!$E$22</c:f>
              <c:strCache>
                <c:ptCount val="1"/>
                <c:pt idx="0">
                  <c:v>WBSS 22-24 (fleet F)</c:v>
                </c:pt>
              </c:strCache>
            </c:strRef>
          </c:tx>
          <c:marker>
            <c:symbol val="star"/>
            <c:size val="7"/>
            <c:spPr>
              <a:ln>
                <a:solidFill>
                  <a:schemeClr val="tx1"/>
                </a:solidFill>
              </a:ln>
            </c:spPr>
          </c:marker>
          <c:cat>
            <c:numRef>
              <c:f>'Figure CATON  (1000 t)'!$A$23:$A$38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'Figure CATON  (1000 t)'!$E$23:$E$38</c:f>
              <c:numCache>
                <c:formatCode>0.0%</c:formatCode>
                <c:ptCount val="16"/>
                <c:pt idx="0">
                  <c:v>0.60229483041356213</c:v>
                </c:pt>
                <c:pt idx="1">
                  <c:v>0.49577541757345772</c:v>
                </c:pt>
                <c:pt idx="2">
                  <c:v>0.51481526921851573</c:v>
                </c:pt>
                <c:pt idx="3">
                  <c:v>0.54333961295093902</c:v>
                </c:pt>
                <c:pt idx="4">
                  <c:v>0.49459289827409908</c:v>
                </c:pt>
                <c:pt idx="5">
                  <c:v>0.47071568923388812</c:v>
                </c:pt>
                <c:pt idx="6">
                  <c:v>0.58004790412978624</c:v>
                </c:pt>
                <c:pt idx="7">
                  <c:v>0.63539488512210229</c:v>
                </c:pt>
                <c:pt idx="8">
                  <c:v>0.46136360361834283</c:v>
                </c:pt>
                <c:pt idx="9">
                  <c:v>0.42443904432527674</c:v>
                </c:pt>
                <c:pt idx="10">
                  <c:v>0.57001442262678803</c:v>
                </c:pt>
                <c:pt idx="11">
                  <c:v>0.5458173714182768</c:v>
                </c:pt>
                <c:pt idx="12">
                  <c:v>0.58189169218289782</c:v>
                </c:pt>
                <c:pt idx="13">
                  <c:v>0.49086701617125722</c:v>
                </c:pt>
                <c:pt idx="14">
                  <c:v>0.59063440654331623</c:v>
                </c:pt>
                <c:pt idx="15">
                  <c:v>0.47423554506070537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'Figure CATON  (1000 t)'!$D$22</c:f>
              <c:strCache>
                <c:ptCount val="1"/>
                <c:pt idx="0">
                  <c:v>WBSS IIIa (fleet C, D)</c:v>
                </c:pt>
              </c:strCache>
            </c:strRef>
          </c:tx>
          <c:spPr>
            <a:ln w="63500" cmpd="dbl">
              <a:prstDash val="sysDash"/>
            </a:ln>
          </c:spPr>
          <c:marker>
            <c:symbol val="none"/>
          </c:marker>
          <c:cat>
            <c:numRef>
              <c:f>'Figure CATON  (1000 t)'!$A$23:$A$38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'Figure CATON  (1000 t)'!$D$23:$D$38</c:f>
              <c:numCache>
                <c:formatCode>0.0%</c:formatCode>
                <c:ptCount val="16"/>
                <c:pt idx="0">
                  <c:v>0.33674769996216175</c:v>
                </c:pt>
                <c:pt idx="1">
                  <c:v>0.44158587341681238</c:v>
                </c:pt>
                <c:pt idx="2">
                  <c:v>0.45443641372789889</c:v>
                </c:pt>
                <c:pt idx="3">
                  <c:v>0.36450476069207732</c:v>
                </c:pt>
                <c:pt idx="4">
                  <c:v>0.42579353914035123</c:v>
                </c:pt>
                <c:pt idx="5">
                  <c:v>0.40611804929544537</c:v>
                </c:pt>
                <c:pt idx="6">
                  <c:v>0.40426171226570706</c:v>
                </c:pt>
                <c:pt idx="7">
                  <c:v>0.36281670639088265</c:v>
                </c:pt>
                <c:pt idx="8">
                  <c:v>0.48004820502502238</c:v>
                </c:pt>
                <c:pt idx="9">
                  <c:v>0.55726193470072793</c:v>
                </c:pt>
                <c:pt idx="10">
                  <c:v>0.41888544059632449</c:v>
                </c:pt>
                <c:pt idx="11">
                  <c:v>0.39998259719229329</c:v>
                </c:pt>
                <c:pt idx="12">
                  <c:v>0.40779794767183564</c:v>
                </c:pt>
                <c:pt idx="13">
                  <c:v>0.43009078907165676</c:v>
                </c:pt>
                <c:pt idx="14">
                  <c:v>0.35056485390121889</c:v>
                </c:pt>
                <c:pt idx="15">
                  <c:v>0.47536683437575455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'Figure CATON  (1000 t)'!$F$22</c:f>
              <c:strCache>
                <c:ptCount val="1"/>
                <c:pt idx="0">
                  <c:v>WBSS IV (fleet A)</c:v>
                </c:pt>
              </c:strCache>
            </c:strRef>
          </c:tx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'Figure CATON  (1000 t)'!$A$23:$A$38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'Figure CATON  (1000 t)'!$F$23:$F$38</c:f>
              <c:numCache>
                <c:formatCode>0.0%</c:formatCode>
                <c:ptCount val="16"/>
                <c:pt idx="0">
                  <c:v>6.095746962427611E-2</c:v>
                </c:pt>
                <c:pt idx="1">
                  <c:v>6.2638709009729981E-2</c:v>
                </c:pt>
                <c:pt idx="2">
                  <c:v>3.074831705358555E-2</c:v>
                </c:pt>
                <c:pt idx="3">
                  <c:v>9.2155626356983808E-2</c:v>
                </c:pt>
                <c:pt idx="4">
                  <c:v>7.961356258554983E-2</c:v>
                </c:pt>
                <c:pt idx="5">
                  <c:v>0.12316626147066649</c:v>
                </c:pt>
                <c:pt idx="6">
                  <c:v>1.5690383604506714E-2</c:v>
                </c:pt>
                <c:pt idx="7">
                  <c:v>1.7884084870149518E-3</c:v>
                </c:pt>
                <c:pt idx="8">
                  <c:v>5.8588191356634657E-2</c:v>
                </c:pt>
                <c:pt idx="9">
                  <c:v>1.8299020973995363E-2</c:v>
                </c:pt>
                <c:pt idx="10">
                  <c:v>1.110013677688842E-2</c:v>
                </c:pt>
                <c:pt idx="11">
                  <c:v>5.4200031389429845E-2</c:v>
                </c:pt>
                <c:pt idx="12">
                  <c:v>1.0310360145266607E-2</c:v>
                </c:pt>
                <c:pt idx="13">
                  <c:v>7.9042194757085613E-2</c:v>
                </c:pt>
                <c:pt idx="14">
                  <c:v>5.8800739555466469E-2</c:v>
                </c:pt>
                <c:pt idx="15">
                  <c:v>3.5853995832547031E-2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53856"/>
        <c:axId val="162968320"/>
      </c:lineChart>
      <c:catAx>
        <c:axId val="16295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62968320"/>
        <c:crosses val="autoZero"/>
        <c:auto val="1"/>
        <c:lblAlgn val="ctr"/>
        <c:lblOffset val="100"/>
        <c:noMultiLvlLbl val="0"/>
      </c:catAx>
      <c:valAx>
        <c:axId val="162968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Catch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62953856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62166327111209063"/>
          <c:y val="0.45517307855128525"/>
          <c:w val="0.34484885193546694"/>
          <c:h val="0.22583302397374017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0</xdr:rowOff>
    </xdr:from>
    <xdr:to>
      <xdr:col>13</xdr:col>
      <xdr:colOff>295275</xdr:colOff>
      <xdr:row>21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20</xdr:row>
      <xdr:rowOff>161925</xdr:rowOff>
    </xdr:from>
    <xdr:to>
      <xdr:col>13</xdr:col>
      <xdr:colOff>314325</xdr:colOff>
      <xdr:row>42</xdr:row>
      <xdr:rowOff>19050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5"/>
  <sheetViews>
    <sheetView topLeftCell="F1" workbookViewId="0">
      <pane ySplit="1" topLeftCell="A458" activePane="bottomLeft" state="frozen"/>
      <selection pane="bottomLeft" activeCell="H499" sqref="H499"/>
    </sheetView>
  </sheetViews>
  <sheetFormatPr baseColWidth="10" defaultRowHeight="15" x14ac:dyDescent="0.25"/>
  <cols>
    <col min="1" max="4" width="10.7109375" style="2" customWidth="1"/>
    <col min="5" max="14" width="10.7109375" style="3" customWidth="1"/>
    <col min="15" max="24" width="10.7109375" customWidth="1"/>
  </cols>
  <sheetData>
    <row r="1" spans="1:14" x14ac:dyDescent="0.25">
      <c r="A1" s="13" t="s">
        <v>0</v>
      </c>
      <c r="B1" s="13" t="s">
        <v>2</v>
      </c>
      <c r="C1" s="13" t="s">
        <v>1</v>
      </c>
      <c r="D1" s="13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20</v>
      </c>
    </row>
    <row r="2" spans="1:14" x14ac:dyDescent="0.25">
      <c r="A2" s="122">
        <v>1991</v>
      </c>
      <c r="B2" s="122" t="s">
        <v>13</v>
      </c>
      <c r="C2" s="122" t="s">
        <v>28</v>
      </c>
      <c r="D2" s="122" t="s">
        <v>21</v>
      </c>
      <c r="E2" s="123">
        <v>0</v>
      </c>
      <c r="F2" s="123">
        <v>0</v>
      </c>
      <c r="G2" s="123">
        <v>6.7</v>
      </c>
      <c r="H2" s="123">
        <v>15.1</v>
      </c>
      <c r="I2" s="123">
        <v>18</v>
      </c>
      <c r="J2" s="123">
        <v>9.1</v>
      </c>
      <c r="K2" s="123">
        <v>3.1</v>
      </c>
      <c r="L2" s="123">
        <v>0.8</v>
      </c>
      <c r="M2" s="123">
        <v>0.3</v>
      </c>
      <c r="N2" s="124">
        <f>SUM(E2:M2)</f>
        <v>53.099999999999994</v>
      </c>
    </row>
    <row r="3" spans="1:14" x14ac:dyDescent="0.25">
      <c r="A3" s="122">
        <v>1991</v>
      </c>
      <c r="B3" s="122" t="s">
        <v>24</v>
      </c>
      <c r="C3" s="122" t="s">
        <v>14</v>
      </c>
      <c r="D3" s="122" t="s">
        <v>15</v>
      </c>
      <c r="E3" s="124"/>
      <c r="F3" s="124"/>
      <c r="G3" s="124"/>
      <c r="H3" s="124"/>
      <c r="I3" s="124"/>
      <c r="J3" s="124"/>
      <c r="K3" s="124"/>
      <c r="L3" s="124"/>
      <c r="M3" s="124"/>
      <c r="N3" s="124">
        <f t="shared" ref="N3:N20" si="0">SUM(E3:M3)</f>
        <v>0</v>
      </c>
    </row>
    <row r="4" spans="1:14" x14ac:dyDescent="0.25">
      <c r="A4" s="122">
        <v>1991</v>
      </c>
      <c r="B4" s="122" t="s">
        <v>24</v>
      </c>
      <c r="C4" s="122" t="s">
        <v>14</v>
      </c>
      <c r="D4" s="122" t="s">
        <v>16</v>
      </c>
      <c r="E4" s="124"/>
      <c r="F4" s="124"/>
      <c r="G4" s="124"/>
      <c r="H4" s="124"/>
      <c r="I4" s="124"/>
      <c r="J4" s="124"/>
      <c r="K4" s="124"/>
      <c r="L4" s="124"/>
      <c r="M4" s="124"/>
      <c r="N4" s="124">
        <f t="shared" si="0"/>
        <v>0</v>
      </c>
    </row>
    <row r="5" spans="1:14" x14ac:dyDescent="0.25">
      <c r="A5" s="122">
        <v>1991</v>
      </c>
      <c r="B5" s="122" t="s">
        <v>24</v>
      </c>
      <c r="C5" s="122" t="s">
        <v>14</v>
      </c>
      <c r="D5" s="122" t="s">
        <v>25</v>
      </c>
      <c r="E5" s="124">
        <v>367.3</v>
      </c>
      <c r="F5" s="124">
        <v>541.13999999999987</v>
      </c>
      <c r="G5" s="124">
        <v>194.40649689441</v>
      </c>
      <c r="H5" s="124">
        <v>49.007294117647049</v>
      </c>
      <c r="I5" s="124">
        <v>7.0450000000000035</v>
      </c>
      <c r="J5" s="124">
        <v>4.6900000000000022</v>
      </c>
      <c r="K5" s="124">
        <v>1.0990000000000002</v>
      </c>
      <c r="L5" s="124">
        <v>0.36300000000000016</v>
      </c>
      <c r="M5" s="124">
        <v>0.14700000000000005</v>
      </c>
      <c r="N5" s="124">
        <f t="shared" si="0"/>
        <v>1165.197791012057</v>
      </c>
    </row>
    <row r="6" spans="1:14" x14ac:dyDescent="0.25">
      <c r="A6" s="122">
        <v>1991</v>
      </c>
      <c r="B6" s="122" t="s">
        <v>24</v>
      </c>
      <c r="C6" s="122" t="s">
        <v>17</v>
      </c>
      <c r="D6" s="122" t="s">
        <v>15</v>
      </c>
      <c r="E6" s="124"/>
      <c r="F6" s="124"/>
      <c r="G6" s="124"/>
      <c r="H6" s="124"/>
      <c r="I6" s="124"/>
      <c r="J6" s="124"/>
      <c r="K6" s="124"/>
      <c r="L6" s="124"/>
      <c r="M6" s="124"/>
      <c r="N6" s="124">
        <f t="shared" si="0"/>
        <v>0</v>
      </c>
    </row>
    <row r="7" spans="1:14" x14ac:dyDescent="0.25">
      <c r="A7" s="122">
        <v>1991</v>
      </c>
      <c r="B7" s="122" t="s">
        <v>24</v>
      </c>
      <c r="C7" s="122" t="s">
        <v>17</v>
      </c>
      <c r="D7" s="122" t="s">
        <v>16</v>
      </c>
      <c r="E7" s="124"/>
      <c r="F7" s="124"/>
      <c r="G7" s="124"/>
      <c r="H7" s="124"/>
      <c r="I7" s="124"/>
      <c r="J7" s="124"/>
      <c r="K7" s="124"/>
      <c r="L7" s="124"/>
      <c r="M7" s="124"/>
      <c r="N7" s="124">
        <f t="shared" si="0"/>
        <v>0</v>
      </c>
    </row>
    <row r="8" spans="1:14" x14ac:dyDescent="0.25">
      <c r="A8" s="122">
        <v>1991</v>
      </c>
      <c r="B8" s="122" t="s">
        <v>24</v>
      </c>
      <c r="C8" s="122" t="s">
        <v>17</v>
      </c>
      <c r="D8" s="122" t="s">
        <v>25</v>
      </c>
      <c r="E8" s="124">
        <v>309.80399999999997</v>
      </c>
      <c r="F8" s="124">
        <v>207.12995353470251</v>
      </c>
      <c r="G8" s="124">
        <v>103.87858621875321</v>
      </c>
      <c r="H8" s="124">
        <v>3.424379652605456</v>
      </c>
      <c r="I8" s="124">
        <v>0.68223684210526248</v>
      </c>
      <c r="J8" s="124">
        <v>0.45921052631578974</v>
      </c>
      <c r="K8" s="124">
        <v>4.5394736842105265E-2</v>
      </c>
      <c r="L8" s="124">
        <v>3.2894736842105088E-3</v>
      </c>
      <c r="M8" s="124">
        <v>2.6315789473684292E-3</v>
      </c>
      <c r="N8" s="124">
        <f t="shared" si="0"/>
        <v>625.42968256395579</v>
      </c>
    </row>
    <row r="9" spans="1:14" x14ac:dyDescent="0.25">
      <c r="A9" s="122">
        <v>1991</v>
      </c>
      <c r="B9" s="122" t="s">
        <v>13</v>
      </c>
      <c r="C9" s="122" t="s">
        <v>14</v>
      </c>
      <c r="D9" s="122" t="s">
        <v>15</v>
      </c>
      <c r="E9" s="124"/>
      <c r="F9" s="124"/>
      <c r="G9" s="124"/>
      <c r="H9" s="124"/>
      <c r="I9" s="124"/>
      <c r="J9" s="124"/>
      <c r="K9" s="124"/>
      <c r="L9" s="124"/>
      <c r="M9" s="124"/>
      <c r="N9" s="124">
        <f t="shared" si="0"/>
        <v>0</v>
      </c>
    </row>
    <row r="10" spans="1:14" x14ac:dyDescent="0.25">
      <c r="A10" s="122">
        <v>1991</v>
      </c>
      <c r="B10" s="122" t="s">
        <v>13</v>
      </c>
      <c r="C10" s="122" t="s">
        <v>14</v>
      </c>
      <c r="D10" s="122" t="s">
        <v>16</v>
      </c>
      <c r="E10" s="124"/>
      <c r="F10" s="124"/>
      <c r="G10" s="124"/>
      <c r="H10" s="124"/>
      <c r="I10" s="124"/>
      <c r="J10" s="124"/>
      <c r="K10" s="124"/>
      <c r="L10" s="124"/>
      <c r="M10" s="124"/>
      <c r="N10" s="124">
        <f t="shared" si="0"/>
        <v>0</v>
      </c>
    </row>
    <row r="11" spans="1:14" x14ac:dyDescent="0.25">
      <c r="A11" s="122">
        <v>1991</v>
      </c>
      <c r="B11" s="122" t="s">
        <v>13</v>
      </c>
      <c r="C11" s="122" t="s">
        <v>14</v>
      </c>
      <c r="D11" s="122" t="s">
        <v>25</v>
      </c>
      <c r="E11" s="124">
        <v>0</v>
      </c>
      <c r="F11" s="124">
        <v>19.260000000000002</v>
      </c>
      <c r="G11" s="124">
        <v>120.79350310558998</v>
      </c>
      <c r="H11" s="124">
        <v>194.49270588235294</v>
      </c>
      <c r="I11" s="124">
        <v>109.955</v>
      </c>
      <c r="J11" s="124">
        <v>69.709999999999994</v>
      </c>
      <c r="K11" s="124">
        <v>15.600999999999999</v>
      </c>
      <c r="L11" s="124">
        <v>5.536999999999999</v>
      </c>
      <c r="M11" s="124">
        <v>2.153</v>
      </c>
      <c r="N11" s="124">
        <f t="shared" si="0"/>
        <v>537.50220898794294</v>
      </c>
    </row>
    <row r="12" spans="1:14" x14ac:dyDescent="0.25">
      <c r="A12" s="122">
        <v>1991</v>
      </c>
      <c r="B12" s="122" t="s">
        <v>13</v>
      </c>
      <c r="C12" s="122" t="s">
        <v>17</v>
      </c>
      <c r="D12" s="122" t="s">
        <v>15</v>
      </c>
      <c r="E12" s="124"/>
      <c r="F12" s="124"/>
      <c r="G12" s="124"/>
      <c r="H12" s="124"/>
      <c r="I12" s="124"/>
      <c r="J12" s="124"/>
      <c r="K12" s="124"/>
      <c r="L12" s="124"/>
      <c r="M12" s="124"/>
      <c r="N12" s="124">
        <f t="shared" si="0"/>
        <v>0</v>
      </c>
    </row>
    <row r="13" spans="1:14" x14ac:dyDescent="0.25">
      <c r="A13" s="122">
        <v>1991</v>
      </c>
      <c r="B13" s="122" t="s">
        <v>13</v>
      </c>
      <c r="C13" s="122" t="s">
        <v>17</v>
      </c>
      <c r="D13" s="122" t="s">
        <v>16</v>
      </c>
      <c r="E13" s="124"/>
      <c r="F13" s="124"/>
      <c r="G13" s="124"/>
      <c r="H13" s="124"/>
      <c r="I13" s="124"/>
      <c r="J13" s="124"/>
      <c r="K13" s="124"/>
      <c r="L13" s="124"/>
      <c r="M13" s="124"/>
      <c r="N13" s="124">
        <f t="shared" si="0"/>
        <v>0</v>
      </c>
    </row>
    <row r="14" spans="1:14" x14ac:dyDescent="0.25">
      <c r="A14" s="122">
        <v>1991</v>
      </c>
      <c r="B14" s="122" t="s">
        <v>13</v>
      </c>
      <c r="C14" s="122" t="s">
        <v>17</v>
      </c>
      <c r="D14" s="122" t="s">
        <v>25</v>
      </c>
      <c r="E14" s="124">
        <v>99.996000000000009</v>
      </c>
      <c r="F14" s="124">
        <v>138.1700464652975</v>
      </c>
      <c r="G14" s="124">
        <v>255.42141378124677</v>
      </c>
      <c r="H14" s="124">
        <v>185.17562034739453</v>
      </c>
      <c r="I14" s="124">
        <v>39.017763157894741</v>
      </c>
      <c r="J14" s="124">
        <v>33.540789473684207</v>
      </c>
      <c r="K14" s="124">
        <v>3.1546052631578947</v>
      </c>
      <c r="L14" s="124">
        <v>0.99671052631578949</v>
      </c>
      <c r="M14" s="124">
        <v>0.69736842105263164</v>
      </c>
      <c r="N14" s="124">
        <f t="shared" si="0"/>
        <v>756.17031743604412</v>
      </c>
    </row>
    <row r="15" spans="1:14" x14ac:dyDescent="0.25">
      <c r="A15" s="122">
        <v>1991</v>
      </c>
      <c r="B15" s="122" t="s">
        <v>13</v>
      </c>
      <c r="C15" s="122" t="s">
        <v>22</v>
      </c>
      <c r="D15" s="122" t="s">
        <v>25</v>
      </c>
      <c r="E15" s="124">
        <f>SUM(E11,E14)</f>
        <v>99.996000000000009</v>
      </c>
      <c r="F15" s="124">
        <f t="shared" ref="F15:M15" si="1">SUM(F11,F14)</f>
        <v>157.43004646529749</v>
      </c>
      <c r="G15" s="124">
        <f t="shared" si="1"/>
        <v>376.21491688683676</v>
      </c>
      <c r="H15" s="124">
        <f t="shared" si="1"/>
        <v>379.66832622974744</v>
      </c>
      <c r="I15" s="124">
        <f t="shared" si="1"/>
        <v>148.97276315789475</v>
      </c>
      <c r="J15" s="124">
        <f t="shared" si="1"/>
        <v>103.25078947368419</v>
      </c>
      <c r="K15" s="124">
        <f t="shared" si="1"/>
        <v>18.755605263157893</v>
      </c>
      <c r="L15" s="124">
        <f t="shared" si="1"/>
        <v>6.5337105263157884</v>
      </c>
      <c r="M15" s="124">
        <f t="shared" si="1"/>
        <v>2.8503684210526314</v>
      </c>
      <c r="N15" s="124">
        <f t="shared" si="0"/>
        <v>1293.6725264239872</v>
      </c>
    </row>
    <row r="16" spans="1:14" x14ac:dyDescent="0.25">
      <c r="A16" s="122">
        <v>1991</v>
      </c>
      <c r="B16" s="122" t="s">
        <v>13</v>
      </c>
      <c r="C16" s="122">
        <v>22</v>
      </c>
      <c r="D16" s="122" t="s">
        <v>19</v>
      </c>
      <c r="E16" s="124"/>
      <c r="F16" s="124"/>
      <c r="G16" s="124"/>
      <c r="H16" s="124"/>
      <c r="I16" s="124"/>
      <c r="J16" s="124"/>
      <c r="K16" s="124"/>
      <c r="L16" s="124"/>
      <c r="M16" s="124"/>
      <c r="N16" s="124">
        <f t="shared" si="0"/>
        <v>0</v>
      </c>
    </row>
    <row r="17" spans="1:14" x14ac:dyDescent="0.25">
      <c r="A17" s="122">
        <v>1991</v>
      </c>
      <c r="B17" s="122" t="s">
        <v>13</v>
      </c>
      <c r="C17" s="122">
        <v>23</v>
      </c>
      <c r="D17" s="122" t="s">
        <v>19</v>
      </c>
      <c r="E17" s="124"/>
      <c r="F17" s="124"/>
      <c r="G17" s="124"/>
      <c r="H17" s="124"/>
      <c r="I17" s="124"/>
      <c r="J17" s="124"/>
      <c r="K17" s="124"/>
      <c r="L17" s="124"/>
      <c r="M17" s="124"/>
      <c r="N17" s="124">
        <f t="shared" si="0"/>
        <v>0</v>
      </c>
    </row>
    <row r="18" spans="1:14" x14ac:dyDescent="0.25">
      <c r="A18" s="122">
        <v>1991</v>
      </c>
      <c r="B18" s="122" t="s">
        <v>13</v>
      </c>
      <c r="C18" s="122">
        <v>24</v>
      </c>
      <c r="D18" s="122" t="s">
        <v>19</v>
      </c>
      <c r="E18" s="124"/>
      <c r="F18" s="124"/>
      <c r="G18" s="124"/>
      <c r="H18" s="124"/>
      <c r="I18" s="124"/>
      <c r="J18" s="124"/>
      <c r="K18" s="124"/>
      <c r="L18" s="124"/>
      <c r="M18" s="124"/>
      <c r="N18" s="124">
        <f t="shared" si="0"/>
        <v>0</v>
      </c>
    </row>
    <row r="19" spans="1:14" x14ac:dyDescent="0.25">
      <c r="A19" s="122">
        <v>1991</v>
      </c>
      <c r="B19" s="122" t="s">
        <v>13</v>
      </c>
      <c r="C19" s="122" t="s">
        <v>18</v>
      </c>
      <c r="D19" s="122" t="s">
        <v>19</v>
      </c>
      <c r="E19" s="124">
        <v>18.961662481840165</v>
      </c>
      <c r="F19" s="124">
        <v>668.53865057392147</v>
      </c>
      <c r="G19" s="124">
        <v>158.33073049966268</v>
      </c>
      <c r="H19" s="124">
        <v>169.6618940687122</v>
      </c>
      <c r="I19" s="124">
        <v>112.79388214913784</v>
      </c>
      <c r="J19" s="124">
        <v>65.135093055345308</v>
      </c>
      <c r="K19" s="124">
        <v>24.63148814785146</v>
      </c>
      <c r="L19" s="124">
        <v>5.9074830292572766</v>
      </c>
      <c r="M19" s="124">
        <v>1.782430224344868</v>
      </c>
      <c r="N19" s="124">
        <f t="shared" si="0"/>
        <v>1225.7433142300731</v>
      </c>
    </row>
    <row r="20" spans="1:14" x14ac:dyDescent="0.25">
      <c r="A20" s="122">
        <v>1991</v>
      </c>
      <c r="B20" s="122" t="s">
        <v>13</v>
      </c>
      <c r="C20" s="122" t="s">
        <v>20</v>
      </c>
      <c r="D20" s="122" t="s">
        <v>23</v>
      </c>
      <c r="E20" s="124">
        <f>SUM(E2,E15,E19)</f>
        <v>118.95766248184017</v>
      </c>
      <c r="F20" s="124">
        <f t="shared" ref="F20:M20" si="2">SUM(F2,F15,F19)</f>
        <v>825.96869703921902</v>
      </c>
      <c r="G20" s="124">
        <f t="shared" si="2"/>
        <v>541.2456473864994</v>
      </c>
      <c r="H20" s="124">
        <f t="shared" si="2"/>
        <v>564.43022029845963</v>
      </c>
      <c r="I20" s="124">
        <f t="shared" si="2"/>
        <v>279.7666453070326</v>
      </c>
      <c r="J20" s="124">
        <f t="shared" si="2"/>
        <v>177.48588252902948</v>
      </c>
      <c r="K20" s="124">
        <f t="shared" si="2"/>
        <v>46.487093411009354</v>
      </c>
      <c r="L20" s="124">
        <f t="shared" si="2"/>
        <v>13.241193555573066</v>
      </c>
      <c r="M20" s="124">
        <f t="shared" si="2"/>
        <v>4.932798645397499</v>
      </c>
      <c r="N20" s="124">
        <f t="shared" si="0"/>
        <v>2572.51584065406</v>
      </c>
    </row>
    <row r="21" spans="1:14" x14ac:dyDescent="0.25">
      <c r="A21" s="131">
        <v>1992</v>
      </c>
      <c r="B21" s="131" t="s">
        <v>13</v>
      </c>
      <c r="C21" s="131" t="s">
        <v>28</v>
      </c>
      <c r="D21" s="131" t="s">
        <v>21</v>
      </c>
      <c r="E21" s="132">
        <v>0</v>
      </c>
      <c r="F21" s="132">
        <v>0</v>
      </c>
      <c r="G21" s="132">
        <v>0.3</v>
      </c>
      <c r="H21" s="132">
        <v>9.9</v>
      </c>
      <c r="I21" s="132">
        <v>11.1</v>
      </c>
      <c r="J21" s="132">
        <v>8.4</v>
      </c>
      <c r="K21" s="132">
        <v>8.6</v>
      </c>
      <c r="L21" s="132">
        <v>2.5</v>
      </c>
      <c r="M21" s="132">
        <v>1.3</v>
      </c>
      <c r="N21" s="133">
        <f>SUM(E21:M21)</f>
        <v>42.1</v>
      </c>
    </row>
    <row r="22" spans="1:14" x14ac:dyDescent="0.25">
      <c r="A22" s="131">
        <v>1992</v>
      </c>
      <c r="B22" s="131" t="s">
        <v>24</v>
      </c>
      <c r="C22" s="131" t="s">
        <v>14</v>
      </c>
      <c r="D22" s="131" t="s">
        <v>15</v>
      </c>
      <c r="E22" s="133"/>
      <c r="F22" s="133"/>
      <c r="G22" s="133"/>
      <c r="H22" s="133"/>
      <c r="I22" s="133"/>
      <c r="J22" s="133"/>
      <c r="K22" s="133"/>
      <c r="L22" s="133"/>
      <c r="M22" s="133"/>
      <c r="N22" s="133">
        <f t="shared" ref="N22:N39" si="3">SUM(E22:M22)</f>
        <v>0</v>
      </c>
    </row>
    <row r="23" spans="1:14" x14ac:dyDescent="0.25">
      <c r="A23" s="131">
        <v>1992</v>
      </c>
      <c r="B23" s="131" t="s">
        <v>24</v>
      </c>
      <c r="C23" s="131" t="s">
        <v>14</v>
      </c>
      <c r="D23" s="131" t="s">
        <v>16</v>
      </c>
      <c r="E23" s="133"/>
      <c r="F23" s="133"/>
      <c r="G23" s="133"/>
      <c r="H23" s="133"/>
      <c r="I23" s="133"/>
      <c r="J23" s="133"/>
      <c r="K23" s="133"/>
      <c r="L23" s="133"/>
      <c r="M23" s="133"/>
      <c r="N23" s="133">
        <f t="shared" si="3"/>
        <v>0</v>
      </c>
    </row>
    <row r="24" spans="1:14" x14ac:dyDescent="0.25">
      <c r="A24" s="131">
        <v>1992</v>
      </c>
      <c r="B24" s="131" t="s">
        <v>24</v>
      </c>
      <c r="C24" s="131" t="s">
        <v>14</v>
      </c>
      <c r="D24" s="131" t="s">
        <v>25</v>
      </c>
      <c r="E24" s="133">
        <v>1710.33</v>
      </c>
      <c r="F24" s="133">
        <v>1055.0073333333332</v>
      </c>
      <c r="G24" s="133">
        <v>173.47989668737065</v>
      </c>
      <c r="H24" s="133">
        <v>21.191988235294119</v>
      </c>
      <c r="I24" s="133">
        <v>9.636900000000006</v>
      </c>
      <c r="J24" s="133">
        <v>6.2353000000000014</v>
      </c>
      <c r="K24" s="133">
        <v>2.6384000000000007</v>
      </c>
      <c r="L24" s="133">
        <v>0.93590000000000007</v>
      </c>
      <c r="M24" s="133">
        <v>0.38630000000000025</v>
      </c>
      <c r="N24" s="133">
        <f t="shared" si="3"/>
        <v>2979.8420182559971</v>
      </c>
    </row>
    <row r="25" spans="1:14" x14ac:dyDescent="0.25">
      <c r="A25" s="131">
        <v>1992</v>
      </c>
      <c r="B25" s="131" t="s">
        <v>24</v>
      </c>
      <c r="C25" s="131" t="s">
        <v>17</v>
      </c>
      <c r="D25" s="131" t="s">
        <v>15</v>
      </c>
      <c r="E25" s="133"/>
      <c r="F25" s="133"/>
      <c r="G25" s="133"/>
      <c r="H25" s="133"/>
      <c r="I25" s="133"/>
      <c r="J25" s="133"/>
      <c r="K25" s="133"/>
      <c r="L25" s="133"/>
      <c r="M25" s="133"/>
      <c r="N25" s="133">
        <f t="shared" si="3"/>
        <v>0</v>
      </c>
    </row>
    <row r="26" spans="1:14" x14ac:dyDescent="0.25">
      <c r="A26" s="131">
        <v>1992</v>
      </c>
      <c r="B26" s="131" t="s">
        <v>24</v>
      </c>
      <c r="C26" s="131" t="s">
        <v>17</v>
      </c>
      <c r="D26" s="131" t="s">
        <v>16</v>
      </c>
      <c r="E26" s="133"/>
      <c r="F26" s="133"/>
      <c r="G26" s="133"/>
      <c r="H26" s="133"/>
      <c r="I26" s="133"/>
      <c r="J26" s="133"/>
      <c r="K26" s="133"/>
      <c r="L26" s="133"/>
      <c r="M26" s="133"/>
      <c r="N26" s="133">
        <f t="shared" si="3"/>
        <v>0</v>
      </c>
    </row>
    <row r="27" spans="1:14" x14ac:dyDescent="0.25">
      <c r="A27" s="131">
        <v>1992</v>
      </c>
      <c r="B27" s="131" t="s">
        <v>24</v>
      </c>
      <c r="C27" s="131" t="s">
        <v>17</v>
      </c>
      <c r="D27" s="131" t="s">
        <v>25</v>
      </c>
      <c r="E27" s="133">
        <v>588.09960000000001</v>
      </c>
      <c r="F27" s="133">
        <v>353.77572160665636</v>
      </c>
      <c r="G27" s="133">
        <v>46.796231922428909</v>
      </c>
      <c r="H27" s="133">
        <v>0.92428039702233278</v>
      </c>
      <c r="I27" s="133">
        <v>0.75000000000000178</v>
      </c>
      <c r="J27" s="133">
        <v>0.35519736842105321</v>
      </c>
      <c r="K27" s="133">
        <v>0.23611842105263181</v>
      </c>
      <c r="L27" s="133">
        <v>7.3947368421052706E-2</v>
      </c>
      <c r="M27" s="133">
        <v>2.98684210526316E-2</v>
      </c>
      <c r="N27" s="133">
        <f t="shared" si="3"/>
        <v>991.04096550505494</v>
      </c>
    </row>
    <row r="28" spans="1:14" x14ac:dyDescent="0.25">
      <c r="A28" s="131">
        <v>1992</v>
      </c>
      <c r="B28" s="131" t="s">
        <v>13</v>
      </c>
      <c r="C28" s="131" t="s">
        <v>14</v>
      </c>
      <c r="D28" s="131" t="s">
        <v>15</v>
      </c>
      <c r="E28" s="133"/>
      <c r="F28" s="133"/>
      <c r="G28" s="133"/>
      <c r="H28" s="133"/>
      <c r="I28" s="133"/>
      <c r="J28" s="133"/>
      <c r="K28" s="133"/>
      <c r="L28" s="133"/>
      <c r="M28" s="133"/>
      <c r="N28" s="133">
        <f t="shared" si="3"/>
        <v>0</v>
      </c>
    </row>
    <row r="29" spans="1:14" x14ac:dyDescent="0.25">
      <c r="A29" s="131">
        <v>1992</v>
      </c>
      <c r="B29" s="131" t="s">
        <v>13</v>
      </c>
      <c r="C29" s="131" t="s">
        <v>14</v>
      </c>
      <c r="D29" s="131" t="s">
        <v>16</v>
      </c>
      <c r="E29" s="133"/>
      <c r="F29" s="133"/>
      <c r="G29" s="133"/>
      <c r="H29" s="133"/>
      <c r="I29" s="133"/>
      <c r="J29" s="133"/>
      <c r="K29" s="133"/>
      <c r="L29" s="133"/>
      <c r="M29" s="133"/>
      <c r="N29" s="133">
        <f t="shared" si="3"/>
        <v>0</v>
      </c>
    </row>
    <row r="30" spans="1:14" x14ac:dyDescent="0.25">
      <c r="A30" s="131">
        <v>1992</v>
      </c>
      <c r="B30" s="131" t="s">
        <v>13</v>
      </c>
      <c r="C30" s="131" t="s">
        <v>14</v>
      </c>
      <c r="D30" s="131" t="s">
        <v>25</v>
      </c>
      <c r="E30" s="133">
        <v>0</v>
      </c>
      <c r="F30" s="133">
        <v>50.402666666666669</v>
      </c>
      <c r="G30" s="133">
        <v>161.42010331262935</v>
      </c>
      <c r="H30" s="133">
        <v>89.768011764705889</v>
      </c>
      <c r="I30" s="133">
        <v>91.803099999999986</v>
      </c>
      <c r="J30" s="133">
        <v>48.884699999999995</v>
      </c>
      <c r="K30" s="133">
        <v>35.0916</v>
      </c>
      <c r="L30" s="133">
        <v>12.1541</v>
      </c>
      <c r="M30" s="133">
        <v>5.2236999999999991</v>
      </c>
      <c r="N30" s="133">
        <f t="shared" si="3"/>
        <v>494.74798174400189</v>
      </c>
    </row>
    <row r="31" spans="1:14" x14ac:dyDescent="0.25">
      <c r="A31" s="131">
        <v>1992</v>
      </c>
      <c r="B31" s="131" t="s">
        <v>13</v>
      </c>
      <c r="C31" s="131" t="s">
        <v>17</v>
      </c>
      <c r="D31" s="131" t="s">
        <v>15</v>
      </c>
      <c r="E31" s="133"/>
      <c r="F31" s="133"/>
      <c r="G31" s="133"/>
      <c r="H31" s="133"/>
      <c r="I31" s="133"/>
      <c r="J31" s="133"/>
      <c r="K31" s="133"/>
      <c r="L31" s="133"/>
      <c r="M31" s="133"/>
      <c r="N31" s="133">
        <f t="shared" si="3"/>
        <v>0</v>
      </c>
    </row>
    <row r="32" spans="1:14" x14ac:dyDescent="0.25">
      <c r="A32" s="131">
        <v>1992</v>
      </c>
      <c r="B32" s="131" t="s">
        <v>13</v>
      </c>
      <c r="C32" s="131" t="s">
        <v>17</v>
      </c>
      <c r="D32" s="131" t="s">
        <v>16</v>
      </c>
      <c r="E32" s="133"/>
      <c r="F32" s="133"/>
      <c r="G32" s="133"/>
      <c r="H32" s="133"/>
      <c r="I32" s="133"/>
      <c r="J32" s="133"/>
      <c r="K32" s="133"/>
      <c r="L32" s="133"/>
      <c r="M32" s="133"/>
      <c r="N32" s="133">
        <f t="shared" si="3"/>
        <v>0</v>
      </c>
    </row>
    <row r="33" spans="1:14" x14ac:dyDescent="0.25">
      <c r="A33" s="131">
        <v>1992</v>
      </c>
      <c r="B33" s="131" t="s">
        <v>13</v>
      </c>
      <c r="C33" s="131" t="s">
        <v>17</v>
      </c>
      <c r="D33" s="131" t="s">
        <v>25</v>
      </c>
      <c r="E33" s="133">
        <v>109.08040000000001</v>
      </c>
      <c r="F33" s="133">
        <v>195.59427839334364</v>
      </c>
      <c r="G33" s="133">
        <v>160.13376807757112</v>
      </c>
      <c r="H33" s="133">
        <v>74.355719602977672</v>
      </c>
      <c r="I33" s="133">
        <v>51.57</v>
      </c>
      <c r="J33" s="133">
        <v>21.044802631578946</v>
      </c>
      <c r="K33" s="133">
        <v>12.133881578947369</v>
      </c>
      <c r="L33" s="133">
        <v>3.2560526315789473</v>
      </c>
      <c r="M33" s="133">
        <v>2.0101315789473686</v>
      </c>
      <c r="N33" s="133">
        <f t="shared" si="3"/>
        <v>629.17903449494509</v>
      </c>
    </row>
    <row r="34" spans="1:14" x14ac:dyDescent="0.25">
      <c r="A34" s="131">
        <v>1992</v>
      </c>
      <c r="B34" s="131" t="s">
        <v>13</v>
      </c>
      <c r="C34" s="131" t="s">
        <v>22</v>
      </c>
      <c r="D34" s="131" t="s">
        <v>25</v>
      </c>
      <c r="E34" s="133">
        <f>SUM(E30,E33)</f>
        <v>109.08040000000001</v>
      </c>
      <c r="F34" s="133">
        <f t="shared" ref="F34:M34" si="4">SUM(F30,F33)</f>
        <v>245.99694506001032</v>
      </c>
      <c r="G34" s="133">
        <f t="shared" si="4"/>
        <v>321.55387139020047</v>
      </c>
      <c r="H34" s="133">
        <f t="shared" si="4"/>
        <v>164.12373136768355</v>
      </c>
      <c r="I34" s="133">
        <f t="shared" si="4"/>
        <v>143.37309999999999</v>
      </c>
      <c r="J34" s="133">
        <f t="shared" si="4"/>
        <v>69.929502631578941</v>
      </c>
      <c r="K34" s="133">
        <f t="shared" si="4"/>
        <v>47.225481578947367</v>
      </c>
      <c r="L34" s="133">
        <f t="shared" si="4"/>
        <v>15.410152631578947</v>
      </c>
      <c r="M34" s="133">
        <f t="shared" si="4"/>
        <v>7.2338315789473677</v>
      </c>
      <c r="N34" s="133">
        <f t="shared" si="3"/>
        <v>1123.9270162389471</v>
      </c>
    </row>
    <row r="35" spans="1:14" x14ac:dyDescent="0.25">
      <c r="A35" s="131">
        <v>1992</v>
      </c>
      <c r="B35" s="131" t="s">
        <v>13</v>
      </c>
      <c r="C35" s="131">
        <v>22</v>
      </c>
      <c r="D35" s="131" t="s">
        <v>19</v>
      </c>
      <c r="E35" s="133"/>
      <c r="F35" s="133"/>
      <c r="G35" s="133"/>
      <c r="H35" s="133"/>
      <c r="I35" s="133"/>
      <c r="J35" s="133"/>
      <c r="K35" s="133"/>
      <c r="L35" s="133"/>
      <c r="M35" s="133"/>
      <c r="N35" s="133">
        <f t="shared" si="3"/>
        <v>0</v>
      </c>
    </row>
    <row r="36" spans="1:14" x14ac:dyDescent="0.25">
      <c r="A36" s="131">
        <v>1992</v>
      </c>
      <c r="B36" s="131" t="s">
        <v>13</v>
      </c>
      <c r="C36" s="131">
        <v>23</v>
      </c>
      <c r="D36" s="131" t="s">
        <v>19</v>
      </c>
      <c r="E36" s="133"/>
      <c r="F36" s="133"/>
      <c r="G36" s="133"/>
      <c r="H36" s="133"/>
      <c r="I36" s="133"/>
      <c r="J36" s="133"/>
      <c r="K36" s="133"/>
      <c r="L36" s="133"/>
      <c r="M36" s="133"/>
      <c r="N36" s="133">
        <f t="shared" si="3"/>
        <v>0</v>
      </c>
    </row>
    <row r="37" spans="1:14" x14ac:dyDescent="0.25">
      <c r="A37" s="131">
        <v>1992</v>
      </c>
      <c r="B37" s="131" t="s">
        <v>13</v>
      </c>
      <c r="C37" s="131">
        <v>24</v>
      </c>
      <c r="D37" s="131" t="s">
        <v>19</v>
      </c>
      <c r="E37" s="133"/>
      <c r="F37" s="133"/>
      <c r="G37" s="133"/>
      <c r="H37" s="133"/>
      <c r="I37" s="133"/>
      <c r="J37" s="133"/>
      <c r="K37" s="133"/>
      <c r="L37" s="133"/>
      <c r="M37" s="133"/>
      <c r="N37" s="133">
        <f t="shared" si="3"/>
        <v>0</v>
      </c>
    </row>
    <row r="38" spans="1:14" x14ac:dyDescent="0.25">
      <c r="A38" s="131">
        <v>1992</v>
      </c>
      <c r="B38" s="131" t="s">
        <v>13</v>
      </c>
      <c r="C38" s="131" t="s">
        <v>18</v>
      </c>
      <c r="D38" s="131" t="s">
        <v>19</v>
      </c>
      <c r="E38" s="133">
        <v>36.01</v>
      </c>
      <c r="F38" s="133">
        <v>210.71</v>
      </c>
      <c r="G38" s="133">
        <v>280.77</v>
      </c>
      <c r="H38" s="133">
        <v>190.84</v>
      </c>
      <c r="I38" s="133">
        <v>179.52</v>
      </c>
      <c r="J38" s="133">
        <v>104.87</v>
      </c>
      <c r="K38" s="133">
        <v>84.01</v>
      </c>
      <c r="L38" s="133">
        <v>34.75</v>
      </c>
      <c r="M38" s="133">
        <v>14.04</v>
      </c>
      <c r="N38" s="133">
        <f t="shared" si="3"/>
        <v>1135.52</v>
      </c>
    </row>
    <row r="39" spans="1:14" x14ac:dyDescent="0.25">
      <c r="A39" s="131">
        <v>1992</v>
      </c>
      <c r="B39" s="131" t="s">
        <v>13</v>
      </c>
      <c r="C39" s="131" t="s">
        <v>20</v>
      </c>
      <c r="D39" s="131" t="s">
        <v>23</v>
      </c>
      <c r="E39" s="133">
        <f>SUM(E21,E34,E38)</f>
        <v>145.09040000000002</v>
      </c>
      <c r="F39" s="133">
        <f t="shared" ref="F39:M39" si="5">SUM(F21,F34,F38)</f>
        <v>456.7069450600103</v>
      </c>
      <c r="G39" s="133">
        <f t="shared" si="5"/>
        <v>602.62387139020052</v>
      </c>
      <c r="H39" s="133">
        <f t="shared" si="5"/>
        <v>364.86373136768356</v>
      </c>
      <c r="I39" s="133">
        <f t="shared" si="5"/>
        <v>333.99310000000003</v>
      </c>
      <c r="J39" s="133">
        <f t="shared" si="5"/>
        <v>183.19950263157895</v>
      </c>
      <c r="K39" s="133">
        <f t="shared" si="5"/>
        <v>139.83548157894737</v>
      </c>
      <c r="L39" s="133">
        <f t="shared" si="5"/>
        <v>52.660152631578946</v>
      </c>
      <c r="M39" s="133">
        <f t="shared" si="5"/>
        <v>22.573831578947367</v>
      </c>
      <c r="N39" s="133">
        <f t="shared" si="3"/>
        <v>2301.5470162389474</v>
      </c>
    </row>
    <row r="40" spans="1:14" x14ac:dyDescent="0.25">
      <c r="A40" s="128">
        <v>1993</v>
      </c>
      <c r="B40" s="128" t="s">
        <v>13</v>
      </c>
      <c r="C40" s="128" t="s">
        <v>28</v>
      </c>
      <c r="D40" s="128" t="s">
        <v>21</v>
      </c>
      <c r="E40" s="129">
        <v>0</v>
      </c>
      <c r="F40" s="129">
        <v>0</v>
      </c>
      <c r="G40" s="129">
        <v>4.2</v>
      </c>
      <c r="H40" s="129">
        <v>10.8</v>
      </c>
      <c r="I40" s="129">
        <v>12.3</v>
      </c>
      <c r="J40" s="129">
        <v>8.4</v>
      </c>
      <c r="K40" s="129">
        <v>5.9</v>
      </c>
      <c r="L40" s="129">
        <v>4.7</v>
      </c>
      <c r="M40" s="129">
        <v>2.7</v>
      </c>
      <c r="N40" s="130">
        <f>SUM(E40:M40)</f>
        <v>49.000000000000007</v>
      </c>
    </row>
    <row r="41" spans="1:14" x14ac:dyDescent="0.25">
      <c r="A41" s="128">
        <v>1993</v>
      </c>
      <c r="B41" s="128" t="s">
        <v>24</v>
      </c>
      <c r="C41" s="128" t="s">
        <v>14</v>
      </c>
      <c r="D41" s="128" t="s">
        <v>15</v>
      </c>
      <c r="E41" s="130"/>
      <c r="F41" s="130"/>
      <c r="G41" s="130"/>
      <c r="H41" s="130"/>
      <c r="I41" s="130"/>
      <c r="J41" s="130"/>
      <c r="K41" s="130"/>
      <c r="L41" s="130"/>
      <c r="M41" s="130"/>
      <c r="N41" s="130">
        <f t="shared" ref="N41:N58" si="6">SUM(E41:M41)</f>
        <v>0</v>
      </c>
    </row>
    <row r="42" spans="1:14" x14ac:dyDescent="0.25">
      <c r="A42" s="128">
        <v>1993</v>
      </c>
      <c r="B42" s="128" t="s">
        <v>24</v>
      </c>
      <c r="C42" s="128" t="s">
        <v>14</v>
      </c>
      <c r="D42" s="128" t="s">
        <v>16</v>
      </c>
      <c r="E42" s="130"/>
      <c r="F42" s="130"/>
      <c r="G42" s="130"/>
      <c r="H42" s="130"/>
      <c r="I42" s="130"/>
      <c r="J42" s="130"/>
      <c r="K42" s="130"/>
      <c r="L42" s="130"/>
      <c r="M42" s="130"/>
      <c r="N42" s="130">
        <f t="shared" si="6"/>
        <v>0</v>
      </c>
    </row>
    <row r="43" spans="1:14" x14ac:dyDescent="0.25">
      <c r="A43" s="128">
        <v>1993</v>
      </c>
      <c r="B43" s="128" t="s">
        <v>24</v>
      </c>
      <c r="C43" s="128" t="s">
        <v>14</v>
      </c>
      <c r="D43" s="128" t="s">
        <v>25</v>
      </c>
      <c r="E43" s="130">
        <v>2297.91</v>
      </c>
      <c r="F43" s="130">
        <v>1429.8515000000002</v>
      </c>
      <c r="G43" s="130">
        <v>194.04569979296068</v>
      </c>
      <c r="H43" s="130">
        <v>26.017094117647069</v>
      </c>
      <c r="I43" s="130">
        <v>7.3946000000000049</v>
      </c>
      <c r="J43" s="130">
        <v>3.472900000000001</v>
      </c>
      <c r="K43" s="130">
        <v>2.6262000000000003</v>
      </c>
      <c r="L43" s="130">
        <v>2.1177000000000001</v>
      </c>
      <c r="M43" s="130">
        <v>0.63449999999999995</v>
      </c>
      <c r="N43" s="130">
        <f t="shared" si="6"/>
        <v>3964.0701939106079</v>
      </c>
    </row>
    <row r="44" spans="1:14" x14ac:dyDescent="0.25">
      <c r="A44" s="128">
        <v>1993</v>
      </c>
      <c r="B44" s="128" t="s">
        <v>24</v>
      </c>
      <c r="C44" s="128" t="s">
        <v>17</v>
      </c>
      <c r="D44" s="128" t="s">
        <v>15</v>
      </c>
      <c r="E44" s="130"/>
      <c r="F44" s="130"/>
      <c r="G44" s="130"/>
      <c r="H44" s="130"/>
      <c r="I44" s="130"/>
      <c r="J44" s="130"/>
      <c r="K44" s="130"/>
      <c r="L44" s="130"/>
      <c r="M44" s="130"/>
      <c r="N44" s="130">
        <f t="shared" si="6"/>
        <v>0</v>
      </c>
    </row>
    <row r="45" spans="1:14" x14ac:dyDescent="0.25">
      <c r="A45" s="128">
        <v>1993</v>
      </c>
      <c r="B45" s="128" t="s">
        <v>24</v>
      </c>
      <c r="C45" s="128" t="s">
        <v>17</v>
      </c>
      <c r="D45" s="128" t="s">
        <v>16</v>
      </c>
      <c r="E45" s="130"/>
      <c r="F45" s="130"/>
      <c r="G45" s="130"/>
      <c r="H45" s="130"/>
      <c r="I45" s="130"/>
      <c r="J45" s="130"/>
      <c r="K45" s="130"/>
      <c r="L45" s="130"/>
      <c r="M45" s="130"/>
      <c r="N45" s="130">
        <f t="shared" si="6"/>
        <v>0</v>
      </c>
    </row>
    <row r="46" spans="1:14" x14ac:dyDescent="0.25">
      <c r="A46" s="128">
        <v>1993</v>
      </c>
      <c r="B46" s="128" t="s">
        <v>24</v>
      </c>
      <c r="C46" s="128" t="s">
        <v>17</v>
      </c>
      <c r="D46" s="128" t="s">
        <v>25</v>
      </c>
      <c r="E46" s="130">
        <v>497.53800000000001</v>
      </c>
      <c r="F46" s="130">
        <v>602.67139061904913</v>
      </c>
      <c r="G46" s="130">
        <v>43.574593157514691</v>
      </c>
      <c r="H46" s="130">
        <v>0.49518610421836229</v>
      </c>
      <c r="I46" s="130">
        <v>0.28565789473684244</v>
      </c>
      <c r="J46" s="130">
        <v>0.17006578947368434</v>
      </c>
      <c r="K46" s="130">
        <v>8.5986842105263195E-2</v>
      </c>
      <c r="L46" s="130">
        <v>4.0723684210526301E-2</v>
      </c>
      <c r="M46" s="130">
        <v>2.0789473684210524E-2</v>
      </c>
      <c r="N46" s="130">
        <f t="shared" si="6"/>
        <v>1144.882393564993</v>
      </c>
    </row>
    <row r="47" spans="1:14" x14ac:dyDescent="0.25">
      <c r="A47" s="128">
        <v>1993</v>
      </c>
      <c r="B47" s="128" t="s">
        <v>13</v>
      </c>
      <c r="C47" s="128" t="s">
        <v>14</v>
      </c>
      <c r="D47" s="128" t="s">
        <v>15</v>
      </c>
      <c r="E47" s="130"/>
      <c r="F47" s="130"/>
      <c r="G47" s="130"/>
      <c r="H47" s="130"/>
      <c r="I47" s="130"/>
      <c r="J47" s="130"/>
      <c r="K47" s="130"/>
      <c r="L47" s="130"/>
      <c r="M47" s="130"/>
      <c r="N47" s="130">
        <f t="shared" si="6"/>
        <v>0</v>
      </c>
    </row>
    <row r="48" spans="1:14" x14ac:dyDescent="0.25">
      <c r="A48" s="128">
        <v>1993</v>
      </c>
      <c r="B48" s="128" t="s">
        <v>13</v>
      </c>
      <c r="C48" s="128" t="s">
        <v>14</v>
      </c>
      <c r="D48" s="128" t="s">
        <v>16</v>
      </c>
      <c r="E48" s="130"/>
      <c r="F48" s="130"/>
      <c r="G48" s="130"/>
      <c r="H48" s="130"/>
      <c r="I48" s="130"/>
      <c r="J48" s="130"/>
      <c r="K48" s="130"/>
      <c r="L48" s="130"/>
      <c r="M48" s="130"/>
      <c r="N48" s="130">
        <f t="shared" si="6"/>
        <v>0</v>
      </c>
    </row>
    <row r="49" spans="1:14" x14ac:dyDescent="0.25">
      <c r="A49" s="128">
        <v>1993</v>
      </c>
      <c r="B49" s="128" t="s">
        <v>13</v>
      </c>
      <c r="C49" s="128" t="s">
        <v>14</v>
      </c>
      <c r="D49" s="128" t="s">
        <v>25</v>
      </c>
      <c r="E49" s="130">
        <v>0</v>
      </c>
      <c r="F49" s="130">
        <v>103.52850000000001</v>
      </c>
      <c r="G49" s="130">
        <v>186.47430020703928</v>
      </c>
      <c r="H49" s="130">
        <v>165.40290588235291</v>
      </c>
      <c r="I49" s="130">
        <v>61.925400000000003</v>
      </c>
      <c r="J49" s="130">
        <v>38.517099999999999</v>
      </c>
      <c r="K49" s="130">
        <v>28.153799999999997</v>
      </c>
      <c r="L49" s="130">
        <v>13.1023</v>
      </c>
      <c r="M49" s="130">
        <v>4.4055</v>
      </c>
      <c r="N49" s="130">
        <f t="shared" si="6"/>
        <v>601.50980608939221</v>
      </c>
    </row>
    <row r="50" spans="1:14" x14ac:dyDescent="0.25">
      <c r="A50" s="128">
        <v>1993</v>
      </c>
      <c r="B50" s="128" t="s">
        <v>13</v>
      </c>
      <c r="C50" s="128" t="s">
        <v>17</v>
      </c>
      <c r="D50" s="128" t="s">
        <v>15</v>
      </c>
      <c r="E50" s="130"/>
      <c r="F50" s="130"/>
      <c r="G50" s="130"/>
      <c r="H50" s="130"/>
      <c r="I50" s="130"/>
      <c r="J50" s="130"/>
      <c r="K50" s="130"/>
      <c r="L50" s="130"/>
      <c r="M50" s="130"/>
      <c r="N50" s="130">
        <f t="shared" si="6"/>
        <v>0</v>
      </c>
    </row>
    <row r="51" spans="1:14" x14ac:dyDescent="0.25">
      <c r="A51" s="128">
        <v>1993</v>
      </c>
      <c r="B51" s="128" t="s">
        <v>13</v>
      </c>
      <c r="C51" s="128" t="s">
        <v>17</v>
      </c>
      <c r="D51" s="128" t="s">
        <v>16</v>
      </c>
      <c r="E51" s="130"/>
      <c r="F51" s="130"/>
      <c r="G51" s="130"/>
      <c r="H51" s="130"/>
      <c r="I51" s="130"/>
      <c r="J51" s="130"/>
      <c r="K51" s="130"/>
      <c r="L51" s="130"/>
      <c r="M51" s="130"/>
      <c r="N51" s="130">
        <f t="shared" si="6"/>
        <v>0</v>
      </c>
    </row>
    <row r="52" spans="1:14" x14ac:dyDescent="0.25">
      <c r="A52" s="128">
        <v>1993</v>
      </c>
      <c r="B52" s="128" t="s">
        <v>13</v>
      </c>
      <c r="C52" s="128" t="s">
        <v>17</v>
      </c>
      <c r="D52" s="128" t="s">
        <v>25</v>
      </c>
      <c r="E52" s="130">
        <v>161.25200000000001</v>
      </c>
      <c r="F52" s="130">
        <v>267.96860938095097</v>
      </c>
      <c r="G52" s="130">
        <v>125.1454068424853</v>
      </c>
      <c r="H52" s="130">
        <v>42.844813895781641</v>
      </c>
      <c r="I52" s="130">
        <v>19.854342105263157</v>
      </c>
      <c r="J52" s="130">
        <v>12.509934210526316</v>
      </c>
      <c r="K52" s="130">
        <v>6.914013157894737</v>
      </c>
      <c r="L52" s="130">
        <v>3.9092763157894739</v>
      </c>
      <c r="M52" s="130">
        <v>1.1192105263157894</v>
      </c>
      <c r="N52" s="130">
        <f t="shared" si="6"/>
        <v>641.51760643500745</v>
      </c>
    </row>
    <row r="53" spans="1:14" x14ac:dyDescent="0.25">
      <c r="A53" s="128">
        <v>1993</v>
      </c>
      <c r="B53" s="128" t="s">
        <v>13</v>
      </c>
      <c r="C53" s="128" t="s">
        <v>22</v>
      </c>
      <c r="D53" s="128" t="s">
        <v>25</v>
      </c>
      <c r="E53" s="130">
        <f>SUM(E49,E52)</f>
        <v>161.25200000000001</v>
      </c>
      <c r="F53" s="130">
        <f t="shared" ref="F53:M53" si="7">SUM(F49,F52)</f>
        <v>371.49710938095097</v>
      </c>
      <c r="G53" s="130">
        <f t="shared" si="7"/>
        <v>311.61970704952455</v>
      </c>
      <c r="H53" s="130">
        <f t="shared" si="7"/>
        <v>208.24771977813455</v>
      </c>
      <c r="I53" s="130">
        <f t="shared" si="7"/>
        <v>81.779742105263153</v>
      </c>
      <c r="J53" s="130">
        <f t="shared" si="7"/>
        <v>51.027034210526317</v>
      </c>
      <c r="K53" s="130">
        <f t="shared" si="7"/>
        <v>35.067813157894733</v>
      </c>
      <c r="L53" s="130">
        <f t="shared" si="7"/>
        <v>17.011576315789473</v>
      </c>
      <c r="M53" s="130">
        <f t="shared" si="7"/>
        <v>5.5247105263157898</v>
      </c>
      <c r="N53" s="130">
        <f t="shared" si="6"/>
        <v>1243.0274125243996</v>
      </c>
    </row>
    <row r="54" spans="1:14" x14ac:dyDescent="0.25">
      <c r="A54" s="128">
        <v>1993</v>
      </c>
      <c r="B54" s="128" t="s">
        <v>13</v>
      </c>
      <c r="C54" s="128">
        <v>22</v>
      </c>
      <c r="D54" s="128" t="s">
        <v>19</v>
      </c>
      <c r="E54" s="130"/>
      <c r="F54" s="130"/>
      <c r="G54" s="130"/>
      <c r="H54" s="130"/>
      <c r="I54" s="130"/>
      <c r="J54" s="130"/>
      <c r="K54" s="130"/>
      <c r="L54" s="130"/>
      <c r="M54" s="130"/>
      <c r="N54" s="130">
        <f t="shared" si="6"/>
        <v>0</v>
      </c>
    </row>
    <row r="55" spans="1:14" x14ac:dyDescent="0.25">
      <c r="A55" s="128">
        <v>1993</v>
      </c>
      <c r="B55" s="128" t="s">
        <v>13</v>
      </c>
      <c r="C55" s="128">
        <v>23</v>
      </c>
      <c r="D55" s="128" t="s">
        <v>19</v>
      </c>
      <c r="E55" s="130"/>
      <c r="F55" s="130"/>
      <c r="G55" s="130"/>
      <c r="H55" s="130"/>
      <c r="I55" s="130"/>
      <c r="J55" s="130"/>
      <c r="K55" s="130"/>
      <c r="L55" s="130"/>
      <c r="M55" s="130"/>
      <c r="N55" s="130">
        <f t="shared" si="6"/>
        <v>0</v>
      </c>
    </row>
    <row r="56" spans="1:14" x14ac:dyDescent="0.25">
      <c r="A56" s="128">
        <v>1993</v>
      </c>
      <c r="B56" s="128" t="s">
        <v>13</v>
      </c>
      <c r="C56" s="128">
        <v>24</v>
      </c>
      <c r="D56" s="128" t="s">
        <v>19</v>
      </c>
      <c r="E56" s="130"/>
      <c r="F56" s="130"/>
      <c r="G56" s="130"/>
      <c r="H56" s="130"/>
      <c r="I56" s="130"/>
      <c r="J56" s="130"/>
      <c r="K56" s="130"/>
      <c r="L56" s="130"/>
      <c r="M56" s="130"/>
      <c r="N56" s="130">
        <f t="shared" si="6"/>
        <v>0</v>
      </c>
    </row>
    <row r="57" spans="1:14" x14ac:dyDescent="0.25">
      <c r="A57" s="128">
        <v>1993</v>
      </c>
      <c r="B57" s="128" t="s">
        <v>13</v>
      </c>
      <c r="C57" s="128" t="s">
        <v>18</v>
      </c>
      <c r="D57" s="128" t="s">
        <v>19</v>
      </c>
      <c r="E57" s="130">
        <v>44.85</v>
      </c>
      <c r="F57" s="130">
        <v>159.21</v>
      </c>
      <c r="G57" s="130">
        <v>180.13</v>
      </c>
      <c r="H57" s="130">
        <v>196.06</v>
      </c>
      <c r="I57" s="130">
        <v>166.87</v>
      </c>
      <c r="J57" s="130">
        <v>151.07</v>
      </c>
      <c r="K57" s="130">
        <v>61.8</v>
      </c>
      <c r="L57" s="130">
        <v>42.21</v>
      </c>
      <c r="M57" s="130">
        <v>16.309999999999999</v>
      </c>
      <c r="N57" s="130">
        <f t="shared" si="6"/>
        <v>1018.51</v>
      </c>
    </row>
    <row r="58" spans="1:14" x14ac:dyDescent="0.25">
      <c r="A58" s="128">
        <v>1993</v>
      </c>
      <c r="B58" s="128" t="s">
        <v>13</v>
      </c>
      <c r="C58" s="128" t="s">
        <v>20</v>
      </c>
      <c r="D58" s="128" t="s">
        <v>23</v>
      </c>
      <c r="E58" s="130">
        <f>SUM(E40,E53,E57)</f>
        <v>206.102</v>
      </c>
      <c r="F58" s="130">
        <f t="shared" ref="F58:M58" si="8">SUM(F40,F53,F57)</f>
        <v>530.70710938095101</v>
      </c>
      <c r="G58" s="130">
        <f t="shared" si="8"/>
        <v>495.94970704952453</v>
      </c>
      <c r="H58" s="130">
        <f t="shared" si="8"/>
        <v>415.10771977813454</v>
      </c>
      <c r="I58" s="130">
        <f t="shared" si="8"/>
        <v>260.94974210526317</v>
      </c>
      <c r="J58" s="130">
        <f t="shared" si="8"/>
        <v>210.49703421052629</v>
      </c>
      <c r="K58" s="130">
        <f t="shared" si="8"/>
        <v>102.76781315789472</v>
      </c>
      <c r="L58" s="130">
        <f t="shared" si="8"/>
        <v>63.921576315789473</v>
      </c>
      <c r="M58" s="130">
        <f t="shared" si="8"/>
        <v>24.534710526315788</v>
      </c>
      <c r="N58" s="130">
        <f t="shared" si="6"/>
        <v>2310.5374125243993</v>
      </c>
    </row>
    <row r="59" spans="1:14" x14ac:dyDescent="0.25">
      <c r="A59" s="120">
        <v>1994</v>
      </c>
      <c r="B59" s="120" t="s">
        <v>13</v>
      </c>
      <c r="C59" s="120" t="s">
        <v>28</v>
      </c>
      <c r="D59" s="120" t="s">
        <v>21</v>
      </c>
      <c r="E59" s="121">
        <v>0</v>
      </c>
      <c r="F59" s="121">
        <v>0</v>
      </c>
      <c r="G59" s="121">
        <v>8.8000000000000007</v>
      </c>
      <c r="H59" s="121">
        <v>28.2</v>
      </c>
      <c r="I59" s="121">
        <v>16.3</v>
      </c>
      <c r="J59" s="121">
        <v>11</v>
      </c>
      <c r="K59" s="121">
        <v>8.6</v>
      </c>
      <c r="L59" s="121">
        <v>3.4</v>
      </c>
      <c r="M59" s="121">
        <v>3.9</v>
      </c>
      <c r="N59" s="62">
        <f>SUM(E59:M59)</f>
        <v>80.2</v>
      </c>
    </row>
    <row r="60" spans="1:14" x14ac:dyDescent="0.25">
      <c r="A60" s="120">
        <v>1994</v>
      </c>
      <c r="B60" s="120" t="s">
        <v>24</v>
      </c>
      <c r="C60" s="120" t="s">
        <v>14</v>
      </c>
      <c r="D60" s="120" t="s">
        <v>15</v>
      </c>
      <c r="E60" s="62"/>
      <c r="F60" s="62"/>
      <c r="G60" s="62"/>
      <c r="H60" s="62"/>
      <c r="I60" s="62"/>
      <c r="J60" s="62"/>
      <c r="K60" s="62"/>
      <c r="L60" s="62"/>
      <c r="M60" s="62"/>
      <c r="N60" s="62">
        <f t="shared" ref="N60:N77" si="9">SUM(E60:M60)</f>
        <v>0</v>
      </c>
    </row>
    <row r="61" spans="1:14" x14ac:dyDescent="0.25">
      <c r="A61" s="120">
        <v>1994</v>
      </c>
      <c r="B61" s="120" t="s">
        <v>24</v>
      </c>
      <c r="C61" s="120" t="s">
        <v>14</v>
      </c>
      <c r="D61" s="120" t="s">
        <v>16</v>
      </c>
      <c r="E61" s="62"/>
      <c r="F61" s="62"/>
      <c r="G61" s="62"/>
      <c r="H61" s="62"/>
      <c r="I61" s="62"/>
      <c r="J61" s="62"/>
      <c r="K61" s="62"/>
      <c r="L61" s="62"/>
      <c r="M61" s="62"/>
      <c r="N61" s="62">
        <f t="shared" si="9"/>
        <v>0</v>
      </c>
    </row>
    <row r="62" spans="1:14" x14ac:dyDescent="0.25">
      <c r="A62" s="120">
        <v>1994</v>
      </c>
      <c r="B62" s="120" t="s">
        <v>24</v>
      </c>
      <c r="C62" s="120" t="s">
        <v>14</v>
      </c>
      <c r="D62" s="120" t="s">
        <v>25</v>
      </c>
      <c r="E62" s="62">
        <v>413.67</v>
      </c>
      <c r="F62" s="62">
        <v>804.33816666666667</v>
      </c>
      <c r="G62" s="62">
        <v>161.65671180124227</v>
      </c>
      <c r="H62" s="62">
        <v>25.583364705882353</v>
      </c>
      <c r="I62" s="62">
        <v>5.4487999999999968</v>
      </c>
      <c r="J62" s="62">
        <v>2.6607999999999992</v>
      </c>
      <c r="K62" s="62">
        <v>1.3685000000000003</v>
      </c>
      <c r="L62" s="62">
        <v>0.33970000000000017</v>
      </c>
      <c r="M62" s="62">
        <v>0.14819999999999997</v>
      </c>
      <c r="N62" s="62">
        <f t="shared" si="9"/>
        <v>1415.2142431737914</v>
      </c>
    </row>
    <row r="63" spans="1:14" x14ac:dyDescent="0.25">
      <c r="A63" s="120">
        <v>1994</v>
      </c>
      <c r="B63" s="120" t="s">
        <v>24</v>
      </c>
      <c r="C63" s="120" t="s">
        <v>17</v>
      </c>
      <c r="D63" s="120" t="s">
        <v>15</v>
      </c>
      <c r="E63" s="62"/>
      <c r="F63" s="62"/>
      <c r="G63" s="62"/>
      <c r="H63" s="62"/>
      <c r="I63" s="62"/>
      <c r="J63" s="62"/>
      <c r="K63" s="62"/>
      <c r="L63" s="62"/>
      <c r="M63" s="62"/>
      <c r="N63" s="62">
        <f t="shared" si="9"/>
        <v>0</v>
      </c>
    </row>
    <row r="64" spans="1:14" x14ac:dyDescent="0.25">
      <c r="A64" s="120">
        <v>1994</v>
      </c>
      <c r="B64" s="120" t="s">
        <v>24</v>
      </c>
      <c r="C64" s="120" t="s">
        <v>17</v>
      </c>
      <c r="D64" s="120" t="s">
        <v>16</v>
      </c>
      <c r="E64" s="62"/>
      <c r="F64" s="62"/>
      <c r="G64" s="62"/>
      <c r="H64" s="62"/>
      <c r="I64" s="62"/>
      <c r="J64" s="62"/>
      <c r="K64" s="62"/>
      <c r="L64" s="62"/>
      <c r="M64" s="62"/>
      <c r="N64" s="62">
        <f t="shared" si="9"/>
        <v>0</v>
      </c>
    </row>
    <row r="65" spans="1:14" x14ac:dyDescent="0.25">
      <c r="A65" s="120">
        <v>1994</v>
      </c>
      <c r="B65" s="120" t="s">
        <v>24</v>
      </c>
      <c r="C65" s="120" t="s">
        <v>17</v>
      </c>
      <c r="D65" s="120" t="s">
        <v>25</v>
      </c>
      <c r="E65" s="62">
        <v>67.938400000000001</v>
      </c>
      <c r="F65" s="62">
        <v>282.20345894002878</v>
      </c>
      <c r="G65" s="62">
        <v>39.753324715469518</v>
      </c>
      <c r="H65" s="62">
        <v>1.3269478908188557</v>
      </c>
      <c r="I65" s="62">
        <v>0.558486842105264</v>
      </c>
      <c r="J65" s="62">
        <v>0.23723684210526352</v>
      </c>
      <c r="K65" s="62">
        <v>0.18526315789473713</v>
      </c>
      <c r="L65" s="62">
        <v>3.6776315789473712E-2</v>
      </c>
      <c r="M65" s="62">
        <v>2.3947368421052606E-2</v>
      </c>
      <c r="N65" s="62">
        <f t="shared" si="9"/>
        <v>392.26384207263294</v>
      </c>
    </row>
    <row r="66" spans="1:14" x14ac:dyDescent="0.25">
      <c r="A66" s="120">
        <v>1994</v>
      </c>
      <c r="B66" s="120" t="s">
        <v>13</v>
      </c>
      <c r="C66" s="120" t="s">
        <v>14</v>
      </c>
      <c r="D66" s="120" t="s">
        <v>15</v>
      </c>
      <c r="E66" s="62"/>
      <c r="F66" s="62"/>
      <c r="G66" s="62"/>
      <c r="H66" s="62"/>
      <c r="I66" s="62"/>
      <c r="J66" s="62"/>
      <c r="K66" s="62"/>
      <c r="L66" s="62"/>
      <c r="M66" s="62"/>
      <c r="N66" s="62">
        <f t="shared" si="9"/>
        <v>0</v>
      </c>
    </row>
    <row r="67" spans="1:14" x14ac:dyDescent="0.25">
      <c r="A67" s="120">
        <v>1994</v>
      </c>
      <c r="B67" s="120" t="s">
        <v>13</v>
      </c>
      <c r="C67" s="120" t="s">
        <v>14</v>
      </c>
      <c r="D67" s="120" t="s">
        <v>16</v>
      </c>
      <c r="E67" s="62"/>
      <c r="F67" s="62"/>
      <c r="G67" s="62"/>
      <c r="H67" s="62"/>
      <c r="I67" s="62"/>
      <c r="J67" s="62"/>
      <c r="K67" s="62"/>
      <c r="L67" s="62"/>
      <c r="M67" s="62"/>
      <c r="N67" s="62">
        <f t="shared" si="9"/>
        <v>0</v>
      </c>
    </row>
    <row r="68" spans="1:14" x14ac:dyDescent="0.25">
      <c r="A68" s="120">
        <v>1994</v>
      </c>
      <c r="B68" s="120" t="s">
        <v>13</v>
      </c>
      <c r="C68" s="120" t="s">
        <v>14</v>
      </c>
      <c r="D68" s="120" t="s">
        <v>25</v>
      </c>
      <c r="E68" s="62">
        <v>0</v>
      </c>
      <c r="F68" s="62">
        <v>26.301833333333335</v>
      </c>
      <c r="G68" s="62">
        <v>152.33328819875771</v>
      </c>
      <c r="H68" s="62">
        <v>120.85663529411765</v>
      </c>
      <c r="I68" s="62">
        <v>89.781199999999998</v>
      </c>
      <c r="J68" s="62">
        <v>52.279200000000003</v>
      </c>
      <c r="K68" s="62">
        <v>27.391500000000001</v>
      </c>
      <c r="L68" s="62">
        <v>7.3502999999999998</v>
      </c>
      <c r="M68" s="62">
        <v>2.8517999999999999</v>
      </c>
      <c r="N68" s="62">
        <f t="shared" si="9"/>
        <v>479.14575682620875</v>
      </c>
    </row>
    <row r="69" spans="1:14" x14ac:dyDescent="0.25">
      <c r="A69" s="120">
        <v>1994</v>
      </c>
      <c r="B69" s="120" t="s">
        <v>13</v>
      </c>
      <c r="C69" s="120" t="s">
        <v>17</v>
      </c>
      <c r="D69" s="120" t="s">
        <v>15</v>
      </c>
      <c r="E69" s="62"/>
      <c r="F69" s="62"/>
      <c r="G69" s="62"/>
      <c r="H69" s="62"/>
      <c r="I69" s="62"/>
      <c r="J69" s="62"/>
      <c r="K69" s="62"/>
      <c r="L69" s="62"/>
      <c r="M69" s="62"/>
      <c r="N69" s="62">
        <f t="shared" si="9"/>
        <v>0</v>
      </c>
    </row>
    <row r="70" spans="1:14" x14ac:dyDescent="0.25">
      <c r="A70" s="120">
        <v>1994</v>
      </c>
      <c r="B70" s="120" t="s">
        <v>13</v>
      </c>
      <c r="C70" s="120" t="s">
        <v>17</v>
      </c>
      <c r="D70" s="120" t="s">
        <v>16</v>
      </c>
      <c r="E70" s="62"/>
      <c r="F70" s="62"/>
      <c r="G70" s="62"/>
      <c r="H70" s="62"/>
      <c r="I70" s="62"/>
      <c r="J70" s="62"/>
      <c r="K70" s="62"/>
      <c r="L70" s="62"/>
      <c r="M70" s="62"/>
      <c r="N70" s="62">
        <f t="shared" si="9"/>
        <v>0</v>
      </c>
    </row>
    <row r="71" spans="1:14" x14ac:dyDescent="0.25">
      <c r="A71" s="120">
        <v>1994</v>
      </c>
      <c r="B71" s="120" t="s">
        <v>13</v>
      </c>
      <c r="C71" s="120" t="s">
        <v>17</v>
      </c>
      <c r="D71" s="120" t="s">
        <v>25</v>
      </c>
      <c r="E71" s="62">
        <v>60.621600000000001</v>
      </c>
      <c r="F71" s="62">
        <v>126.80654105997127</v>
      </c>
      <c r="G71" s="62">
        <v>100.00667528453049</v>
      </c>
      <c r="H71" s="62">
        <v>72.583052109181153</v>
      </c>
      <c r="I71" s="62">
        <v>24.891513157894739</v>
      </c>
      <c r="J71" s="62">
        <v>14.022763157894737</v>
      </c>
      <c r="K71" s="62">
        <v>8.4047368421052635</v>
      </c>
      <c r="L71" s="62">
        <v>3.6432236842105263</v>
      </c>
      <c r="M71" s="62">
        <v>1.8660526315789474</v>
      </c>
      <c r="N71" s="62">
        <f t="shared" si="9"/>
        <v>412.84615792736713</v>
      </c>
    </row>
    <row r="72" spans="1:14" x14ac:dyDescent="0.25">
      <c r="A72" s="120">
        <v>1994</v>
      </c>
      <c r="B72" s="120" t="s">
        <v>13</v>
      </c>
      <c r="C72" s="120" t="s">
        <v>22</v>
      </c>
      <c r="D72" s="120" t="s">
        <v>25</v>
      </c>
      <c r="E72" s="62">
        <f>SUM(E68,E71)</f>
        <v>60.621600000000001</v>
      </c>
      <c r="F72" s="62">
        <f t="shared" ref="F72:M72" si="10">SUM(F68,F71)</f>
        <v>153.10837439330459</v>
      </c>
      <c r="G72" s="62">
        <f t="shared" si="10"/>
        <v>252.33996348328822</v>
      </c>
      <c r="H72" s="62">
        <f t="shared" si="10"/>
        <v>193.43968740329882</v>
      </c>
      <c r="I72" s="62">
        <f t="shared" si="10"/>
        <v>114.67271315789473</v>
      </c>
      <c r="J72" s="62">
        <f t="shared" si="10"/>
        <v>66.301963157894733</v>
      </c>
      <c r="K72" s="62">
        <f t="shared" si="10"/>
        <v>35.796236842105266</v>
      </c>
      <c r="L72" s="62">
        <f t="shared" si="10"/>
        <v>10.993523684210526</v>
      </c>
      <c r="M72" s="62">
        <f t="shared" si="10"/>
        <v>4.7178526315789471</v>
      </c>
      <c r="N72" s="62">
        <f t="shared" si="9"/>
        <v>891.99191475357588</v>
      </c>
    </row>
    <row r="73" spans="1:14" x14ac:dyDescent="0.25">
      <c r="A73" s="120">
        <v>1994</v>
      </c>
      <c r="B73" s="120" t="s">
        <v>13</v>
      </c>
      <c r="C73" s="120">
        <v>22</v>
      </c>
      <c r="D73" s="120" t="s">
        <v>19</v>
      </c>
      <c r="E73" s="62"/>
      <c r="F73" s="62"/>
      <c r="G73" s="62"/>
      <c r="H73" s="62"/>
      <c r="I73" s="62"/>
      <c r="J73" s="62"/>
      <c r="K73" s="62"/>
      <c r="L73" s="62"/>
      <c r="M73" s="62"/>
      <c r="N73" s="62">
        <f t="shared" si="9"/>
        <v>0</v>
      </c>
    </row>
    <row r="74" spans="1:14" x14ac:dyDescent="0.25">
      <c r="A74" s="120">
        <v>1994</v>
      </c>
      <c r="B74" s="120" t="s">
        <v>13</v>
      </c>
      <c r="C74" s="120">
        <v>23</v>
      </c>
      <c r="D74" s="120" t="s">
        <v>19</v>
      </c>
      <c r="E74" s="62"/>
      <c r="F74" s="62"/>
      <c r="G74" s="62"/>
      <c r="H74" s="62"/>
      <c r="I74" s="62"/>
      <c r="J74" s="62"/>
      <c r="K74" s="62"/>
      <c r="L74" s="62"/>
      <c r="M74" s="62"/>
      <c r="N74" s="62">
        <f t="shared" si="9"/>
        <v>0</v>
      </c>
    </row>
    <row r="75" spans="1:14" x14ac:dyDescent="0.25">
      <c r="A75" s="120">
        <v>1994</v>
      </c>
      <c r="B75" s="120" t="s">
        <v>13</v>
      </c>
      <c r="C75" s="120">
        <v>24</v>
      </c>
      <c r="D75" s="120" t="s">
        <v>19</v>
      </c>
      <c r="E75" s="62"/>
      <c r="F75" s="62"/>
      <c r="G75" s="62"/>
      <c r="H75" s="62"/>
      <c r="I75" s="62"/>
      <c r="J75" s="62"/>
      <c r="K75" s="62"/>
      <c r="L75" s="62"/>
      <c r="M75" s="62"/>
      <c r="N75" s="62">
        <f t="shared" si="9"/>
        <v>0</v>
      </c>
    </row>
    <row r="76" spans="1:14" x14ac:dyDescent="0.25">
      <c r="A76" s="120">
        <v>1994</v>
      </c>
      <c r="B76" s="120" t="s">
        <v>13</v>
      </c>
      <c r="C76" s="120" t="s">
        <v>18</v>
      </c>
      <c r="D76" s="120" t="s">
        <v>19</v>
      </c>
      <c r="E76" s="62">
        <v>202.58</v>
      </c>
      <c r="F76" s="62">
        <v>96.29</v>
      </c>
      <c r="G76" s="62">
        <v>103.84</v>
      </c>
      <c r="H76" s="62">
        <v>161.01</v>
      </c>
      <c r="I76" s="62">
        <v>136.06</v>
      </c>
      <c r="J76" s="62">
        <v>90.84</v>
      </c>
      <c r="K76" s="62">
        <v>74.02</v>
      </c>
      <c r="L76" s="62">
        <v>35.11</v>
      </c>
      <c r="M76" s="62">
        <v>24.47</v>
      </c>
      <c r="N76" s="62">
        <f t="shared" si="9"/>
        <v>924.22</v>
      </c>
    </row>
    <row r="77" spans="1:14" x14ac:dyDescent="0.25">
      <c r="A77" s="120">
        <v>1994</v>
      </c>
      <c r="B77" s="120" t="s">
        <v>13</v>
      </c>
      <c r="C77" s="120" t="s">
        <v>20</v>
      </c>
      <c r="D77" s="120" t="s">
        <v>23</v>
      </c>
      <c r="E77" s="62">
        <f>SUM(E59,E72,E76)</f>
        <v>263.20159999999998</v>
      </c>
      <c r="F77" s="62">
        <f t="shared" ref="F77:M77" si="11">SUM(F59,F72,F76)</f>
        <v>249.39837439330461</v>
      </c>
      <c r="G77" s="62">
        <f t="shared" si="11"/>
        <v>364.9799634832882</v>
      </c>
      <c r="H77" s="62">
        <f t="shared" si="11"/>
        <v>382.6496874032988</v>
      </c>
      <c r="I77" s="62">
        <f t="shared" si="11"/>
        <v>267.0327131578947</v>
      </c>
      <c r="J77" s="62">
        <f t="shared" si="11"/>
        <v>168.14196315789474</v>
      </c>
      <c r="K77" s="62">
        <f t="shared" si="11"/>
        <v>118.41623684210526</v>
      </c>
      <c r="L77" s="62">
        <f t="shared" si="11"/>
        <v>49.503523684210528</v>
      </c>
      <c r="M77" s="62">
        <f t="shared" si="11"/>
        <v>33.087852631578947</v>
      </c>
      <c r="N77" s="62">
        <f t="shared" si="9"/>
        <v>1896.4119147535755</v>
      </c>
    </row>
    <row r="78" spans="1:14" x14ac:dyDescent="0.25">
      <c r="A78" s="125">
        <v>1995</v>
      </c>
      <c r="B78" s="125" t="s">
        <v>13</v>
      </c>
      <c r="C78" s="125" t="s">
        <v>28</v>
      </c>
      <c r="D78" s="125" t="s">
        <v>21</v>
      </c>
      <c r="E78" s="126">
        <v>0</v>
      </c>
      <c r="F78" s="126">
        <v>0</v>
      </c>
      <c r="G78" s="126">
        <v>22.4</v>
      </c>
      <c r="H78" s="126">
        <v>11</v>
      </c>
      <c r="I78" s="126">
        <v>14.9</v>
      </c>
      <c r="J78" s="126">
        <v>4</v>
      </c>
      <c r="K78" s="126">
        <v>2.9</v>
      </c>
      <c r="L78" s="126">
        <v>1.9</v>
      </c>
      <c r="M78" s="126">
        <v>0.7</v>
      </c>
      <c r="N78" s="127">
        <f>SUM(E78:M78)</f>
        <v>57.8</v>
      </c>
    </row>
    <row r="79" spans="1:14" x14ac:dyDescent="0.25">
      <c r="A79" s="125">
        <v>1995</v>
      </c>
      <c r="B79" s="125" t="s">
        <v>24</v>
      </c>
      <c r="C79" s="125" t="s">
        <v>14</v>
      </c>
      <c r="D79" s="125" t="s">
        <v>15</v>
      </c>
      <c r="E79" s="127"/>
      <c r="F79" s="127"/>
      <c r="G79" s="127"/>
      <c r="H79" s="127"/>
      <c r="I79" s="127"/>
      <c r="J79" s="127"/>
      <c r="K79" s="127"/>
      <c r="L79" s="127"/>
      <c r="M79" s="127"/>
      <c r="N79" s="127">
        <f t="shared" ref="N79:N96" si="12">SUM(E79:M79)</f>
        <v>0</v>
      </c>
    </row>
    <row r="80" spans="1:14" x14ac:dyDescent="0.25">
      <c r="A80" s="125">
        <v>1995</v>
      </c>
      <c r="B80" s="125" t="s">
        <v>24</v>
      </c>
      <c r="C80" s="125" t="s">
        <v>14</v>
      </c>
      <c r="D80" s="125" t="s">
        <v>16</v>
      </c>
      <c r="E80" s="127"/>
      <c r="F80" s="127"/>
      <c r="G80" s="127"/>
      <c r="H80" s="127"/>
      <c r="I80" s="127"/>
      <c r="J80" s="127"/>
      <c r="K80" s="127"/>
      <c r="L80" s="127"/>
      <c r="M80" s="127"/>
      <c r="N80" s="127">
        <f t="shared" si="12"/>
        <v>0</v>
      </c>
    </row>
    <row r="81" spans="1:25" x14ac:dyDescent="0.25">
      <c r="A81" s="125">
        <v>1995</v>
      </c>
      <c r="B81" s="125" t="s">
        <v>24</v>
      </c>
      <c r="C81" s="125" t="s">
        <v>14</v>
      </c>
      <c r="D81" s="125" t="s">
        <v>25</v>
      </c>
      <c r="E81" s="127">
        <v>1079.908178192858</v>
      </c>
      <c r="F81" s="127">
        <v>743.37989817185075</v>
      </c>
      <c r="G81" s="127">
        <v>138.12799621130546</v>
      </c>
      <c r="H81" s="127">
        <v>12.736930076471486</v>
      </c>
      <c r="I81" s="127">
        <v>2.9585604637345098</v>
      </c>
      <c r="J81" s="127">
        <v>0.90080795867027186</v>
      </c>
      <c r="K81" s="127">
        <v>0.5020280497292533</v>
      </c>
      <c r="L81" s="127">
        <v>0.30725531296981229</v>
      </c>
      <c r="M81" s="127">
        <v>0.21781816493656778</v>
      </c>
      <c r="N81" s="127">
        <f t="shared" si="12"/>
        <v>1979.0394726025263</v>
      </c>
      <c r="O81" s="62">
        <f>E81*('CATON (1000 t)'!$I$85/'CATON (1000 t)'!$E$85)</f>
        <v>1021.543195424752</v>
      </c>
      <c r="P81" s="62">
        <f>F81*('CATON (1000 t)'!$I$85/'CATON (1000 t)'!$E$85)</f>
        <v>703.20300552199433</v>
      </c>
      <c r="Q81" s="62">
        <f>G81*('CATON (1000 t)'!$I$85/'CATON (1000 t)'!$E$85)</f>
        <v>130.66269658540881</v>
      </c>
      <c r="R81" s="62">
        <f>H81*('CATON (1000 t)'!$I$85/'CATON (1000 t)'!$E$85)</f>
        <v>12.048546823669533</v>
      </c>
      <c r="S81" s="62">
        <f>I81*('CATON (1000 t)'!$I$85/'CATON (1000 t)'!$E$85)</f>
        <v>2.7986613778944296</v>
      </c>
      <c r="T81" s="62">
        <f>J81*('CATON (1000 t)'!$I$85/'CATON (1000 t)'!$E$85)</f>
        <v>0.85212267037738709</v>
      </c>
      <c r="U81" s="62">
        <f>K81*('CATON (1000 t)'!$I$85/'CATON (1000 t)'!$E$85)</f>
        <v>0.47489531838853277</v>
      </c>
      <c r="V81" s="62">
        <f>L81*('CATON (1000 t)'!$I$85/'CATON (1000 t)'!$E$85)</f>
        <v>0.29064931682215689</v>
      </c>
      <c r="W81" s="62">
        <f>M81*('CATON (1000 t)'!$I$85/'CATON (1000 t)'!$E$85)</f>
        <v>0.20604591086921048</v>
      </c>
      <c r="X81" s="3"/>
      <c r="Y81" s="3"/>
    </row>
    <row r="82" spans="1:25" x14ac:dyDescent="0.25">
      <c r="A82" s="125">
        <v>1995</v>
      </c>
      <c r="B82" s="125" t="s">
        <v>24</v>
      </c>
      <c r="C82" s="125" t="s">
        <v>17</v>
      </c>
      <c r="D82" s="125" t="s">
        <v>15</v>
      </c>
      <c r="E82" s="127"/>
      <c r="F82" s="127"/>
      <c r="G82" s="127"/>
      <c r="H82" s="127"/>
      <c r="I82" s="127"/>
      <c r="J82" s="127"/>
      <c r="K82" s="127"/>
      <c r="L82" s="127"/>
      <c r="M82" s="127"/>
      <c r="N82" s="127">
        <f t="shared" si="12"/>
        <v>0</v>
      </c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5" x14ac:dyDescent="0.25">
      <c r="A83" s="125">
        <v>1995</v>
      </c>
      <c r="B83" s="125" t="s">
        <v>24</v>
      </c>
      <c r="C83" s="125" t="s">
        <v>17</v>
      </c>
      <c r="D83" s="125" t="s">
        <v>16</v>
      </c>
      <c r="E83" s="127"/>
      <c r="F83" s="127"/>
      <c r="G83" s="127"/>
      <c r="H83" s="127"/>
      <c r="I83" s="127"/>
      <c r="J83" s="127"/>
      <c r="K83" s="127"/>
      <c r="L83" s="127"/>
      <c r="M83" s="127"/>
      <c r="N83" s="127">
        <f t="shared" si="12"/>
        <v>0</v>
      </c>
      <c r="X83" s="3"/>
    </row>
    <row r="84" spans="1:25" x14ac:dyDescent="0.25">
      <c r="A84" s="125">
        <v>1995</v>
      </c>
      <c r="B84" s="125" t="s">
        <v>24</v>
      </c>
      <c r="C84" s="125" t="s">
        <v>17</v>
      </c>
      <c r="D84" s="125" t="s">
        <v>25</v>
      </c>
      <c r="E84" s="127">
        <v>64.631509136096625</v>
      </c>
      <c r="F84" s="127">
        <v>445.86735856105588</v>
      </c>
      <c r="G84" s="127">
        <v>23.379408250146057</v>
      </c>
      <c r="H84" s="127">
        <v>0.57751961439436883</v>
      </c>
      <c r="I84" s="127">
        <v>0.50275250295724661</v>
      </c>
      <c r="J84" s="127">
        <v>0.19892606979731298</v>
      </c>
      <c r="K84" s="127">
        <v>0.12262739568371805</v>
      </c>
      <c r="L84" s="127">
        <v>5.6409782955596066E-2</v>
      </c>
      <c r="M84" s="127">
        <v>5.0284358736229051E-2</v>
      </c>
      <c r="N84" s="127">
        <f t="shared" si="12"/>
        <v>535.38679567182305</v>
      </c>
    </row>
    <row r="85" spans="1:25" x14ac:dyDescent="0.25">
      <c r="A85" s="125">
        <v>1995</v>
      </c>
      <c r="B85" s="125" t="s">
        <v>13</v>
      </c>
      <c r="C85" s="125" t="s">
        <v>14</v>
      </c>
      <c r="D85" s="125" t="s">
        <v>15</v>
      </c>
      <c r="E85" s="127"/>
      <c r="F85" s="127"/>
      <c r="G85" s="127"/>
      <c r="H85" s="127"/>
      <c r="I85" s="127"/>
      <c r="J85" s="127"/>
      <c r="K85" s="127"/>
      <c r="L85" s="127"/>
      <c r="M85" s="127"/>
      <c r="N85" s="127">
        <f t="shared" si="12"/>
        <v>0</v>
      </c>
    </row>
    <row r="86" spans="1:25" x14ac:dyDescent="0.25">
      <c r="A86" s="125">
        <v>1995</v>
      </c>
      <c r="B86" s="125" t="s">
        <v>13</v>
      </c>
      <c r="C86" s="125" t="s">
        <v>14</v>
      </c>
      <c r="D86" s="125" t="s">
        <v>16</v>
      </c>
      <c r="E86" s="127"/>
      <c r="F86" s="127"/>
      <c r="G86" s="127"/>
      <c r="H86" s="127"/>
      <c r="I86" s="127"/>
      <c r="J86" s="127"/>
      <c r="K86" s="127"/>
      <c r="L86" s="127"/>
      <c r="M86" s="127"/>
      <c r="N86" s="127">
        <f t="shared" si="12"/>
        <v>0</v>
      </c>
    </row>
    <row r="87" spans="1:25" x14ac:dyDescent="0.25">
      <c r="A87" s="125">
        <v>1995</v>
      </c>
      <c r="B87" s="125" t="s">
        <v>13</v>
      </c>
      <c r="C87" s="125" t="s">
        <v>14</v>
      </c>
      <c r="D87" s="125" t="s">
        <v>25</v>
      </c>
      <c r="E87" s="127">
        <v>0</v>
      </c>
      <c r="F87" s="127">
        <v>58.112351574559256</v>
      </c>
      <c r="G87" s="127">
        <v>123.37385835305284</v>
      </c>
      <c r="H87" s="127">
        <v>85.471842879987378</v>
      </c>
      <c r="I87" s="127">
        <v>60.28282209087655</v>
      </c>
      <c r="J87" s="127">
        <v>19.156782903945118</v>
      </c>
      <c r="K87" s="127">
        <v>13.184491107572157</v>
      </c>
      <c r="L87" s="127">
        <v>9.0260837810356183</v>
      </c>
      <c r="M87" s="127">
        <v>3.9895771294872593</v>
      </c>
      <c r="N87" s="127">
        <f t="shared" si="12"/>
        <v>372.59780982051615</v>
      </c>
      <c r="O87" s="62">
        <f>E87*('CATON (1000 t)'!$I$91/'CATON (1000 t)'!$E$91)</f>
        <v>0</v>
      </c>
      <c r="P87" s="62">
        <f>F87*('CATON (1000 t)'!$I$91/'CATON (1000 t)'!$E$91)</f>
        <v>42.108776610039833</v>
      </c>
      <c r="Q87" s="62">
        <f>G87*('CATON (1000 t)'!$I$91/'CATON (1000 t)'!$E$91)</f>
        <v>89.397900792948604</v>
      </c>
      <c r="R87" s="62">
        <f>H87*('CATON (1000 t)'!$I$91/'CATON (1000 t)'!$E$91)</f>
        <v>61.933730794977023</v>
      </c>
      <c r="S87" s="62">
        <f>I87*('CATON (1000 t)'!$I$91/'CATON (1000 t)'!$E$91)</f>
        <v>43.681520710629535</v>
      </c>
      <c r="T87" s="62">
        <f>J87*('CATON (1000 t)'!$I$91/'CATON (1000 t)'!$E$91)</f>
        <v>13.881191691826199</v>
      </c>
      <c r="U87" s="62">
        <f>K87*('CATON (1000 t)'!$I$91/'CATON (1000 t)'!$E$91)</f>
        <v>9.5536108197841987</v>
      </c>
      <c r="V87" s="62">
        <f>L87*('CATON (1000 t)'!$I$91/'CATON (1000 t)'!$E$91)</f>
        <v>6.5403883219471171</v>
      </c>
      <c r="W87" s="62">
        <f>M87*('CATON (1000 t)'!$I$91/'CATON (1000 t)'!$E$91)</f>
        <v>2.8908864907757281</v>
      </c>
    </row>
    <row r="88" spans="1:25" x14ac:dyDescent="0.25">
      <c r="A88" s="125">
        <v>1995</v>
      </c>
      <c r="B88" s="125" t="s">
        <v>13</v>
      </c>
      <c r="C88" s="125" t="s">
        <v>17</v>
      </c>
      <c r="D88" s="125" t="s">
        <v>15</v>
      </c>
      <c r="E88" s="127"/>
      <c r="F88" s="127"/>
      <c r="G88" s="127"/>
      <c r="H88" s="127"/>
      <c r="I88" s="127"/>
      <c r="J88" s="127"/>
      <c r="K88" s="127"/>
      <c r="L88" s="127"/>
      <c r="M88" s="127"/>
      <c r="N88" s="127">
        <f t="shared" si="12"/>
        <v>0</v>
      </c>
    </row>
    <row r="89" spans="1:25" x14ac:dyDescent="0.25">
      <c r="A89" s="125">
        <v>1995</v>
      </c>
      <c r="B89" s="125" t="s">
        <v>13</v>
      </c>
      <c r="C89" s="125" t="s">
        <v>17</v>
      </c>
      <c r="D89" s="125" t="s">
        <v>16</v>
      </c>
      <c r="E89" s="127"/>
      <c r="F89" s="127"/>
      <c r="G89" s="127"/>
      <c r="H89" s="127"/>
      <c r="I89" s="127"/>
      <c r="J89" s="127"/>
      <c r="K89" s="127"/>
      <c r="L89" s="127"/>
      <c r="M89" s="127"/>
      <c r="N89" s="127">
        <f t="shared" si="12"/>
        <v>0</v>
      </c>
    </row>
    <row r="90" spans="1:25" x14ac:dyDescent="0.25">
      <c r="A90" s="125">
        <v>1995</v>
      </c>
      <c r="B90" s="125" t="s">
        <v>13</v>
      </c>
      <c r="C90" s="125" t="s">
        <v>17</v>
      </c>
      <c r="D90" s="125" t="s">
        <v>25</v>
      </c>
      <c r="E90" s="127">
        <v>50.311634897438012</v>
      </c>
      <c r="F90" s="127">
        <v>244.39340041737671</v>
      </c>
      <c r="G90" s="127">
        <v>72.034614279356717</v>
      </c>
      <c r="H90" s="127">
        <v>33.171693420627832</v>
      </c>
      <c r="I90" s="127">
        <v>33.711534100077372</v>
      </c>
      <c r="J90" s="127">
        <v>12.171083203142432</v>
      </c>
      <c r="K90" s="127">
        <v>7.684309853457675</v>
      </c>
      <c r="L90" s="127">
        <v>3.6894944530261942</v>
      </c>
      <c r="M90" s="127">
        <v>3.0021544068636321</v>
      </c>
      <c r="N90" s="127">
        <f t="shared" si="12"/>
        <v>460.16991903136653</v>
      </c>
    </row>
    <row r="91" spans="1:25" x14ac:dyDescent="0.25">
      <c r="A91" s="125">
        <v>1995</v>
      </c>
      <c r="B91" s="125" t="s">
        <v>13</v>
      </c>
      <c r="C91" s="125" t="s">
        <v>22</v>
      </c>
      <c r="D91" s="125" t="s">
        <v>25</v>
      </c>
      <c r="E91" s="127">
        <f>SUM(E87,E90)</f>
        <v>50.311634897438012</v>
      </c>
      <c r="F91" s="127">
        <f t="shared" ref="F91:M91" si="13">SUM(F87,F90)</f>
        <v>302.50575199193599</v>
      </c>
      <c r="G91" s="127">
        <f t="shared" si="13"/>
        <v>195.40847263240954</v>
      </c>
      <c r="H91" s="127">
        <f t="shared" si="13"/>
        <v>118.64353630061521</v>
      </c>
      <c r="I91" s="127">
        <f t="shared" si="13"/>
        <v>93.994356190953923</v>
      </c>
      <c r="J91" s="127">
        <f t="shared" si="13"/>
        <v>31.327866107087551</v>
      </c>
      <c r="K91" s="127">
        <f t="shared" si="13"/>
        <v>20.868800961029834</v>
      </c>
      <c r="L91" s="127">
        <f t="shared" si="13"/>
        <v>12.715578234061812</v>
      </c>
      <c r="M91" s="127">
        <f t="shared" si="13"/>
        <v>6.9917315363508914</v>
      </c>
      <c r="N91" s="127">
        <f t="shared" si="12"/>
        <v>832.76772885188279</v>
      </c>
    </row>
    <row r="92" spans="1:25" x14ac:dyDescent="0.25">
      <c r="A92" s="125">
        <v>1995</v>
      </c>
      <c r="B92" s="125" t="s">
        <v>13</v>
      </c>
      <c r="C92" s="125">
        <v>22</v>
      </c>
      <c r="D92" s="125" t="s">
        <v>19</v>
      </c>
      <c r="E92" s="127"/>
      <c r="F92" s="127"/>
      <c r="G92" s="127"/>
      <c r="H92" s="127"/>
      <c r="I92" s="127"/>
      <c r="J92" s="127"/>
      <c r="K92" s="127"/>
      <c r="L92" s="127"/>
      <c r="M92" s="127"/>
      <c r="N92" s="127">
        <f t="shared" si="12"/>
        <v>0</v>
      </c>
    </row>
    <row r="93" spans="1:25" x14ac:dyDescent="0.25">
      <c r="A93" s="125">
        <v>1995</v>
      </c>
      <c r="B93" s="125" t="s">
        <v>13</v>
      </c>
      <c r="C93" s="125">
        <v>23</v>
      </c>
      <c r="D93" s="125" t="s">
        <v>19</v>
      </c>
      <c r="E93" s="127"/>
      <c r="F93" s="127"/>
      <c r="G93" s="127"/>
      <c r="H93" s="127"/>
      <c r="I93" s="127"/>
      <c r="J93" s="127"/>
      <c r="K93" s="127"/>
      <c r="L93" s="127"/>
      <c r="M93" s="127"/>
      <c r="N93" s="127">
        <f t="shared" si="12"/>
        <v>0</v>
      </c>
    </row>
    <row r="94" spans="1:25" x14ac:dyDescent="0.25">
      <c r="A94" s="125">
        <v>1995</v>
      </c>
      <c r="B94" s="125" t="s">
        <v>13</v>
      </c>
      <c r="C94" s="125">
        <v>24</v>
      </c>
      <c r="D94" s="125" t="s">
        <v>19</v>
      </c>
      <c r="E94" s="127"/>
      <c r="F94" s="127"/>
      <c r="G94" s="127"/>
      <c r="H94" s="127"/>
      <c r="I94" s="127"/>
      <c r="J94" s="127"/>
      <c r="K94" s="127"/>
      <c r="L94" s="127"/>
      <c r="M94" s="127"/>
      <c r="N94" s="127">
        <f t="shared" si="12"/>
        <v>0</v>
      </c>
    </row>
    <row r="95" spans="1:25" x14ac:dyDescent="0.25">
      <c r="A95" s="125">
        <v>1995</v>
      </c>
      <c r="B95" s="125" t="s">
        <v>13</v>
      </c>
      <c r="C95" s="125" t="s">
        <v>18</v>
      </c>
      <c r="D95" s="125" t="s">
        <v>19</v>
      </c>
      <c r="E95" s="127">
        <v>490.99021961964178</v>
      </c>
      <c r="F95" s="127">
        <v>1358.1771883127176</v>
      </c>
      <c r="G95" s="127">
        <v>233.94954706481818</v>
      </c>
      <c r="H95" s="127">
        <v>128.87867668401063</v>
      </c>
      <c r="I95" s="127">
        <v>104.01249444601359</v>
      </c>
      <c r="J95" s="127">
        <v>53.56862186347734</v>
      </c>
      <c r="K95" s="127">
        <v>38.8182467896616</v>
      </c>
      <c r="L95" s="127">
        <v>20.872792201663071</v>
      </c>
      <c r="M95" s="127">
        <v>13.223516559134547</v>
      </c>
      <c r="N95" s="127">
        <f t="shared" si="12"/>
        <v>2442.4913035411387</v>
      </c>
    </row>
    <row r="96" spans="1:25" x14ac:dyDescent="0.25">
      <c r="A96" s="125">
        <v>1995</v>
      </c>
      <c r="B96" s="125" t="s">
        <v>13</v>
      </c>
      <c r="C96" s="125" t="s">
        <v>20</v>
      </c>
      <c r="D96" s="125" t="s">
        <v>23</v>
      </c>
      <c r="E96" s="127">
        <f>SUM(E78,E91,E95)</f>
        <v>541.30185451707985</v>
      </c>
      <c r="F96" s="127">
        <f t="shared" ref="F96:M96" si="14">SUM(F78,F91,F95)</f>
        <v>1660.6829403046536</v>
      </c>
      <c r="G96" s="151">
        <f t="shared" si="14"/>
        <v>451.75801969722772</v>
      </c>
      <c r="H96" s="151">
        <f t="shared" si="14"/>
        <v>258.52221298462587</v>
      </c>
      <c r="I96" s="151">
        <f t="shared" si="14"/>
        <v>212.90685063696753</v>
      </c>
      <c r="J96" s="151">
        <f t="shared" si="14"/>
        <v>88.896487970564891</v>
      </c>
      <c r="K96" s="151">
        <f t="shared" si="14"/>
        <v>62.587047750691433</v>
      </c>
      <c r="L96" s="151">
        <f t="shared" si="14"/>
        <v>35.488370435724882</v>
      </c>
      <c r="M96" s="151">
        <f t="shared" si="14"/>
        <v>20.915248095485438</v>
      </c>
      <c r="N96" s="127">
        <f t="shared" si="12"/>
        <v>3333.059032393021</v>
      </c>
    </row>
    <row r="97" spans="1:14" x14ac:dyDescent="0.25">
      <c r="A97" s="117">
        <v>1996</v>
      </c>
      <c r="B97" s="117" t="s">
        <v>13</v>
      </c>
      <c r="C97" s="117" t="s">
        <v>28</v>
      </c>
      <c r="D97" s="117" t="s">
        <v>21</v>
      </c>
      <c r="E97" s="118"/>
      <c r="F97" s="118"/>
      <c r="G97" s="118"/>
      <c r="H97" s="118"/>
      <c r="I97" s="118"/>
      <c r="J97" s="118"/>
      <c r="K97" s="118"/>
      <c r="L97" s="118"/>
      <c r="M97" s="118"/>
      <c r="N97" s="119">
        <f>SUM(E97:M97)</f>
        <v>0</v>
      </c>
    </row>
    <row r="98" spans="1:14" x14ac:dyDescent="0.25">
      <c r="A98" s="117">
        <v>1996</v>
      </c>
      <c r="B98" s="117" t="s">
        <v>24</v>
      </c>
      <c r="C98" s="117" t="s">
        <v>14</v>
      </c>
      <c r="D98" s="117" t="s">
        <v>15</v>
      </c>
      <c r="E98" s="119"/>
      <c r="F98" s="119"/>
      <c r="G98" s="119"/>
      <c r="H98" s="119"/>
      <c r="I98" s="119"/>
      <c r="J98" s="119"/>
      <c r="K98" s="119"/>
      <c r="L98" s="119"/>
      <c r="M98" s="119"/>
      <c r="N98" s="119">
        <f t="shared" ref="N98:N115" si="15">SUM(E98:M98)</f>
        <v>0</v>
      </c>
    </row>
    <row r="99" spans="1:14" x14ac:dyDescent="0.25">
      <c r="A99" s="117">
        <v>1996</v>
      </c>
      <c r="B99" s="117" t="s">
        <v>24</v>
      </c>
      <c r="C99" s="117" t="s">
        <v>14</v>
      </c>
      <c r="D99" s="117" t="s">
        <v>16</v>
      </c>
      <c r="E99" s="119"/>
      <c r="F99" s="119"/>
      <c r="G99" s="119"/>
      <c r="H99" s="119"/>
      <c r="I99" s="119"/>
      <c r="J99" s="119"/>
      <c r="K99" s="119"/>
      <c r="L99" s="119"/>
      <c r="M99" s="119"/>
      <c r="N99" s="119">
        <f t="shared" si="15"/>
        <v>0</v>
      </c>
    </row>
    <row r="100" spans="1:14" x14ac:dyDescent="0.25">
      <c r="A100" s="117">
        <v>1996</v>
      </c>
      <c r="B100" s="117" t="s">
        <v>24</v>
      </c>
      <c r="C100" s="117" t="s">
        <v>14</v>
      </c>
      <c r="D100" s="117" t="s">
        <v>25</v>
      </c>
      <c r="E100" s="119">
        <f>SUM(E98:E99)</f>
        <v>0</v>
      </c>
      <c r="F100" s="119">
        <f t="shared" ref="F100:M100" si="16">SUM(F98:F99)</f>
        <v>0</v>
      </c>
      <c r="G100" s="119">
        <f t="shared" si="16"/>
        <v>0</v>
      </c>
      <c r="H100" s="119">
        <f t="shared" si="16"/>
        <v>0</v>
      </c>
      <c r="I100" s="119">
        <f t="shared" si="16"/>
        <v>0</v>
      </c>
      <c r="J100" s="119">
        <f t="shared" si="16"/>
        <v>0</v>
      </c>
      <c r="K100" s="119">
        <f t="shared" si="16"/>
        <v>0</v>
      </c>
      <c r="L100" s="119">
        <f t="shared" si="16"/>
        <v>0</v>
      </c>
      <c r="M100" s="119">
        <f t="shared" si="16"/>
        <v>0</v>
      </c>
      <c r="N100" s="119">
        <f t="shared" si="15"/>
        <v>0</v>
      </c>
    </row>
    <row r="101" spans="1:14" x14ac:dyDescent="0.25">
      <c r="A101" s="117">
        <v>1996</v>
      </c>
      <c r="B101" s="117" t="s">
        <v>24</v>
      </c>
      <c r="C101" s="117" t="s">
        <v>17</v>
      </c>
      <c r="D101" s="117" t="s">
        <v>15</v>
      </c>
      <c r="E101" s="119"/>
      <c r="F101" s="119"/>
      <c r="G101" s="119"/>
      <c r="H101" s="119"/>
      <c r="I101" s="119"/>
      <c r="J101" s="119"/>
      <c r="K101" s="119"/>
      <c r="L101" s="119"/>
      <c r="M101" s="119"/>
      <c r="N101" s="119">
        <f t="shared" si="15"/>
        <v>0</v>
      </c>
    </row>
    <row r="102" spans="1:14" x14ac:dyDescent="0.25">
      <c r="A102" s="117">
        <v>1996</v>
      </c>
      <c r="B102" s="117" t="s">
        <v>24</v>
      </c>
      <c r="C102" s="117" t="s">
        <v>17</v>
      </c>
      <c r="D102" s="117" t="s">
        <v>16</v>
      </c>
      <c r="E102" s="119"/>
      <c r="F102" s="119"/>
      <c r="G102" s="119"/>
      <c r="H102" s="119"/>
      <c r="I102" s="119"/>
      <c r="J102" s="119"/>
      <c r="K102" s="119"/>
      <c r="L102" s="119"/>
      <c r="M102" s="119"/>
      <c r="N102" s="119">
        <f t="shared" si="15"/>
        <v>0</v>
      </c>
    </row>
    <row r="103" spans="1:14" x14ac:dyDescent="0.25">
      <c r="A103" s="117">
        <v>1996</v>
      </c>
      <c r="B103" s="117" t="s">
        <v>24</v>
      </c>
      <c r="C103" s="117" t="s">
        <v>17</v>
      </c>
      <c r="D103" s="117" t="s">
        <v>25</v>
      </c>
      <c r="E103" s="119">
        <f>SUM(E101:E102)</f>
        <v>0</v>
      </c>
      <c r="F103" s="119">
        <f t="shared" ref="F103:M103" si="17">SUM(F101:F102)</f>
        <v>0</v>
      </c>
      <c r="G103" s="119">
        <f t="shared" si="17"/>
        <v>0</v>
      </c>
      <c r="H103" s="119">
        <f t="shared" si="17"/>
        <v>0</v>
      </c>
      <c r="I103" s="119">
        <f t="shared" si="17"/>
        <v>0</v>
      </c>
      <c r="J103" s="119">
        <f t="shared" si="17"/>
        <v>0</v>
      </c>
      <c r="K103" s="119">
        <f t="shared" si="17"/>
        <v>0</v>
      </c>
      <c r="L103" s="119">
        <f t="shared" si="17"/>
        <v>0</v>
      </c>
      <c r="M103" s="119">
        <f t="shared" si="17"/>
        <v>0</v>
      </c>
      <c r="N103" s="119">
        <f t="shared" si="15"/>
        <v>0</v>
      </c>
    </row>
    <row r="104" spans="1:14" x14ac:dyDescent="0.25">
      <c r="A104" s="117">
        <v>1996</v>
      </c>
      <c r="B104" s="117" t="s">
        <v>13</v>
      </c>
      <c r="C104" s="117" t="s">
        <v>14</v>
      </c>
      <c r="D104" s="117" t="s">
        <v>15</v>
      </c>
      <c r="E104" s="119"/>
      <c r="F104" s="119"/>
      <c r="G104" s="119"/>
      <c r="H104" s="119"/>
      <c r="I104" s="119"/>
      <c r="J104" s="119"/>
      <c r="K104" s="119"/>
      <c r="L104" s="119"/>
      <c r="M104" s="119"/>
      <c r="N104" s="119">
        <f t="shared" si="15"/>
        <v>0</v>
      </c>
    </row>
    <row r="105" spans="1:14" x14ac:dyDescent="0.25">
      <c r="A105" s="117">
        <v>1996</v>
      </c>
      <c r="B105" s="117" t="s">
        <v>13</v>
      </c>
      <c r="C105" s="117" t="s">
        <v>14</v>
      </c>
      <c r="D105" s="117" t="s">
        <v>16</v>
      </c>
      <c r="E105" s="119"/>
      <c r="F105" s="119"/>
      <c r="G105" s="119"/>
      <c r="H105" s="119"/>
      <c r="I105" s="119"/>
      <c r="J105" s="119"/>
      <c r="K105" s="119"/>
      <c r="L105" s="119"/>
      <c r="M105" s="119"/>
      <c r="N105" s="119">
        <f t="shared" si="15"/>
        <v>0</v>
      </c>
    </row>
    <row r="106" spans="1:14" x14ac:dyDescent="0.25">
      <c r="A106" s="117">
        <v>1996</v>
      </c>
      <c r="B106" s="117" t="s">
        <v>13</v>
      </c>
      <c r="C106" s="117" t="s">
        <v>14</v>
      </c>
      <c r="D106" s="117" t="s">
        <v>25</v>
      </c>
      <c r="E106" s="119">
        <f>SUM(E104:E105)</f>
        <v>0</v>
      </c>
      <c r="F106" s="119">
        <f t="shared" ref="F106:M106" si="18">SUM(F104:F105)</f>
        <v>0</v>
      </c>
      <c r="G106" s="119">
        <f t="shared" si="18"/>
        <v>0</v>
      </c>
      <c r="H106" s="119">
        <f t="shared" si="18"/>
        <v>0</v>
      </c>
      <c r="I106" s="119">
        <f t="shared" si="18"/>
        <v>0</v>
      </c>
      <c r="J106" s="119">
        <f t="shared" si="18"/>
        <v>0</v>
      </c>
      <c r="K106" s="119">
        <f t="shared" si="18"/>
        <v>0</v>
      </c>
      <c r="L106" s="119">
        <f t="shared" si="18"/>
        <v>0</v>
      </c>
      <c r="M106" s="119">
        <f t="shared" si="18"/>
        <v>0</v>
      </c>
      <c r="N106" s="119">
        <f t="shared" si="15"/>
        <v>0</v>
      </c>
    </row>
    <row r="107" spans="1:14" x14ac:dyDescent="0.25">
      <c r="A107" s="117">
        <v>1996</v>
      </c>
      <c r="B107" s="117" t="s">
        <v>13</v>
      </c>
      <c r="C107" s="117" t="s">
        <v>17</v>
      </c>
      <c r="D107" s="117" t="s">
        <v>15</v>
      </c>
      <c r="E107" s="119"/>
      <c r="F107" s="119"/>
      <c r="G107" s="119"/>
      <c r="H107" s="119"/>
      <c r="I107" s="119"/>
      <c r="J107" s="119"/>
      <c r="K107" s="119"/>
      <c r="L107" s="119"/>
      <c r="M107" s="119"/>
      <c r="N107" s="119">
        <f t="shared" si="15"/>
        <v>0</v>
      </c>
    </row>
    <row r="108" spans="1:14" x14ac:dyDescent="0.25">
      <c r="A108" s="117">
        <v>1996</v>
      </c>
      <c r="B108" s="117" t="s">
        <v>13</v>
      </c>
      <c r="C108" s="117" t="s">
        <v>17</v>
      </c>
      <c r="D108" s="117" t="s">
        <v>16</v>
      </c>
      <c r="E108" s="119"/>
      <c r="F108" s="119"/>
      <c r="G108" s="119"/>
      <c r="H108" s="119"/>
      <c r="I108" s="119"/>
      <c r="J108" s="119"/>
      <c r="K108" s="119"/>
      <c r="L108" s="119"/>
      <c r="M108" s="119"/>
      <c r="N108" s="119">
        <f t="shared" si="15"/>
        <v>0</v>
      </c>
    </row>
    <row r="109" spans="1:14" x14ac:dyDescent="0.25">
      <c r="A109" s="117">
        <v>1996</v>
      </c>
      <c r="B109" s="117" t="s">
        <v>13</v>
      </c>
      <c r="C109" s="117" t="s">
        <v>17</v>
      </c>
      <c r="D109" s="117" t="s">
        <v>25</v>
      </c>
      <c r="E109" s="119">
        <f>SUM(E107:E108)</f>
        <v>0</v>
      </c>
      <c r="F109" s="119">
        <f t="shared" ref="F109:M109" si="19">SUM(F107:F108)</f>
        <v>0</v>
      </c>
      <c r="G109" s="119">
        <f t="shared" si="19"/>
        <v>0</v>
      </c>
      <c r="H109" s="119">
        <f t="shared" si="19"/>
        <v>0</v>
      </c>
      <c r="I109" s="119">
        <f t="shared" si="19"/>
        <v>0</v>
      </c>
      <c r="J109" s="119">
        <f t="shared" si="19"/>
        <v>0</v>
      </c>
      <c r="K109" s="119">
        <f t="shared" si="19"/>
        <v>0</v>
      </c>
      <c r="L109" s="119">
        <f t="shared" si="19"/>
        <v>0</v>
      </c>
      <c r="M109" s="119">
        <f t="shared" si="19"/>
        <v>0</v>
      </c>
      <c r="N109" s="119">
        <f t="shared" si="15"/>
        <v>0</v>
      </c>
    </row>
    <row r="110" spans="1:14" x14ac:dyDescent="0.25">
      <c r="A110" s="117">
        <v>1996</v>
      </c>
      <c r="B110" s="117" t="s">
        <v>13</v>
      </c>
      <c r="C110" s="117" t="s">
        <v>22</v>
      </c>
      <c r="D110" s="117" t="s">
        <v>25</v>
      </c>
      <c r="E110" s="119">
        <f>SUM(E106,E109)</f>
        <v>0</v>
      </c>
      <c r="F110" s="119">
        <f t="shared" ref="F110:M110" si="20">SUM(F106,F109)</f>
        <v>0</v>
      </c>
      <c r="G110" s="119">
        <f t="shared" si="20"/>
        <v>0</v>
      </c>
      <c r="H110" s="119">
        <f t="shared" si="20"/>
        <v>0</v>
      </c>
      <c r="I110" s="119">
        <f t="shared" si="20"/>
        <v>0</v>
      </c>
      <c r="J110" s="119">
        <f t="shared" si="20"/>
        <v>0</v>
      </c>
      <c r="K110" s="119">
        <f t="shared" si="20"/>
        <v>0</v>
      </c>
      <c r="L110" s="119">
        <f t="shared" si="20"/>
        <v>0</v>
      </c>
      <c r="M110" s="119">
        <f t="shared" si="20"/>
        <v>0</v>
      </c>
      <c r="N110" s="119">
        <f t="shared" si="15"/>
        <v>0</v>
      </c>
    </row>
    <row r="111" spans="1:14" x14ac:dyDescent="0.25">
      <c r="A111" s="117">
        <v>1996</v>
      </c>
      <c r="B111" s="117" t="s">
        <v>13</v>
      </c>
      <c r="C111" s="117">
        <v>22</v>
      </c>
      <c r="D111" s="117" t="s">
        <v>19</v>
      </c>
      <c r="E111" s="119"/>
      <c r="F111" s="119"/>
      <c r="G111" s="119"/>
      <c r="H111" s="119"/>
      <c r="I111" s="119"/>
      <c r="J111" s="119"/>
      <c r="K111" s="119"/>
      <c r="L111" s="119"/>
      <c r="M111" s="119"/>
      <c r="N111" s="119">
        <f t="shared" si="15"/>
        <v>0</v>
      </c>
    </row>
    <row r="112" spans="1:14" x14ac:dyDescent="0.25">
      <c r="A112" s="117">
        <v>1996</v>
      </c>
      <c r="B112" s="117" t="s">
        <v>13</v>
      </c>
      <c r="C112" s="117">
        <v>23</v>
      </c>
      <c r="D112" s="117" t="s">
        <v>19</v>
      </c>
      <c r="E112" s="119"/>
      <c r="F112" s="119"/>
      <c r="G112" s="119"/>
      <c r="H112" s="119"/>
      <c r="I112" s="119"/>
      <c r="J112" s="119"/>
      <c r="K112" s="119"/>
      <c r="L112" s="119"/>
      <c r="M112" s="119"/>
      <c r="N112" s="119">
        <f t="shared" si="15"/>
        <v>0</v>
      </c>
    </row>
    <row r="113" spans="1:14" x14ac:dyDescent="0.25">
      <c r="A113" s="117">
        <v>1996</v>
      </c>
      <c r="B113" s="117" t="s">
        <v>13</v>
      </c>
      <c r="C113" s="117">
        <v>24</v>
      </c>
      <c r="D113" s="117" t="s">
        <v>19</v>
      </c>
      <c r="E113" s="119"/>
      <c r="F113" s="119"/>
      <c r="G113" s="119"/>
      <c r="H113" s="119"/>
      <c r="I113" s="119"/>
      <c r="J113" s="119"/>
      <c r="K113" s="119"/>
      <c r="L113" s="119"/>
      <c r="M113" s="119"/>
      <c r="N113" s="119">
        <f t="shared" si="15"/>
        <v>0</v>
      </c>
    </row>
    <row r="114" spans="1:14" x14ac:dyDescent="0.25">
      <c r="A114" s="117">
        <v>1996</v>
      </c>
      <c r="B114" s="117" t="s">
        <v>13</v>
      </c>
      <c r="C114" s="117" t="s">
        <v>18</v>
      </c>
      <c r="D114" s="117" t="s">
        <v>19</v>
      </c>
      <c r="E114" s="119">
        <f>SUM(E111:E113)</f>
        <v>0</v>
      </c>
      <c r="F114" s="119">
        <f t="shared" ref="F114:M114" si="21">SUM(F111:F113)</f>
        <v>0</v>
      </c>
      <c r="G114" s="119">
        <f t="shared" si="21"/>
        <v>0</v>
      </c>
      <c r="H114" s="119">
        <f t="shared" si="21"/>
        <v>0</v>
      </c>
      <c r="I114" s="119">
        <f t="shared" si="21"/>
        <v>0</v>
      </c>
      <c r="J114" s="119">
        <f t="shared" si="21"/>
        <v>0</v>
      </c>
      <c r="K114" s="119">
        <f t="shared" si="21"/>
        <v>0</v>
      </c>
      <c r="L114" s="119">
        <f t="shared" si="21"/>
        <v>0</v>
      </c>
      <c r="M114" s="119">
        <f t="shared" si="21"/>
        <v>0</v>
      </c>
      <c r="N114" s="119">
        <f t="shared" si="15"/>
        <v>0</v>
      </c>
    </row>
    <row r="115" spans="1:14" x14ac:dyDescent="0.25">
      <c r="A115" s="117">
        <v>1996</v>
      </c>
      <c r="B115" s="117" t="s">
        <v>13</v>
      </c>
      <c r="C115" s="117" t="s">
        <v>20</v>
      </c>
      <c r="D115" s="117" t="s">
        <v>23</v>
      </c>
      <c r="E115" s="119">
        <f>SUM(E97,E110,E114)</f>
        <v>0</v>
      </c>
      <c r="F115" s="119">
        <f t="shared" ref="F115:M115" si="22">SUM(F97,F110,F114)</f>
        <v>0</v>
      </c>
      <c r="G115" s="119">
        <f t="shared" si="22"/>
        <v>0</v>
      </c>
      <c r="H115" s="119">
        <f t="shared" si="22"/>
        <v>0</v>
      </c>
      <c r="I115" s="119">
        <f t="shared" si="22"/>
        <v>0</v>
      </c>
      <c r="J115" s="119">
        <f t="shared" si="22"/>
        <v>0</v>
      </c>
      <c r="K115" s="119">
        <f t="shared" si="22"/>
        <v>0</v>
      </c>
      <c r="L115" s="119">
        <f t="shared" si="22"/>
        <v>0</v>
      </c>
      <c r="M115" s="119">
        <f t="shared" si="22"/>
        <v>0</v>
      </c>
      <c r="N115" s="119">
        <f t="shared" si="15"/>
        <v>0</v>
      </c>
    </row>
    <row r="116" spans="1:14" x14ac:dyDescent="0.25">
      <c r="A116" s="99">
        <v>1997</v>
      </c>
      <c r="B116" s="99" t="s">
        <v>13</v>
      </c>
      <c r="C116" s="99" t="s">
        <v>28</v>
      </c>
      <c r="D116" s="99" t="s">
        <v>21</v>
      </c>
      <c r="E116" s="100"/>
      <c r="F116" s="100"/>
      <c r="G116" s="100"/>
      <c r="H116" s="100"/>
      <c r="I116" s="100"/>
      <c r="J116" s="100"/>
      <c r="K116" s="100"/>
      <c r="L116" s="100"/>
      <c r="M116" s="100"/>
      <c r="N116" s="101">
        <f>SUM(E116:M116)</f>
        <v>0</v>
      </c>
    </row>
    <row r="117" spans="1:14" x14ac:dyDescent="0.25">
      <c r="A117" s="99">
        <v>1997</v>
      </c>
      <c r="B117" s="99" t="s">
        <v>24</v>
      </c>
      <c r="C117" s="99" t="s">
        <v>14</v>
      </c>
      <c r="D117" s="99" t="s">
        <v>15</v>
      </c>
      <c r="E117" s="101"/>
      <c r="F117" s="101"/>
      <c r="G117" s="101"/>
      <c r="H117" s="101"/>
      <c r="I117" s="101"/>
      <c r="J117" s="101"/>
      <c r="K117" s="101"/>
      <c r="L117" s="101"/>
      <c r="M117" s="101"/>
      <c r="N117" s="101">
        <f t="shared" ref="N117:N134" si="23">SUM(E117:M117)</f>
        <v>0</v>
      </c>
    </row>
    <row r="118" spans="1:14" x14ac:dyDescent="0.25">
      <c r="A118" s="99">
        <v>1997</v>
      </c>
      <c r="B118" s="99" t="s">
        <v>24</v>
      </c>
      <c r="C118" s="99" t="s">
        <v>14</v>
      </c>
      <c r="D118" s="99" t="s">
        <v>16</v>
      </c>
      <c r="E118" s="101"/>
      <c r="F118" s="101"/>
      <c r="G118" s="101"/>
      <c r="H118" s="101"/>
      <c r="I118" s="101"/>
      <c r="J118" s="101"/>
      <c r="K118" s="101"/>
      <c r="L118" s="101"/>
      <c r="M118" s="101"/>
      <c r="N118" s="101">
        <f t="shared" si="23"/>
        <v>0</v>
      </c>
    </row>
    <row r="119" spans="1:14" x14ac:dyDescent="0.25">
      <c r="A119" s="99">
        <v>1997</v>
      </c>
      <c r="B119" s="99" t="s">
        <v>24</v>
      </c>
      <c r="C119" s="99" t="s">
        <v>14</v>
      </c>
      <c r="D119" s="99" t="s">
        <v>25</v>
      </c>
      <c r="E119" s="101">
        <f>SUM(E117:E118)</f>
        <v>0</v>
      </c>
      <c r="F119" s="101">
        <f t="shared" ref="F119:M119" si="24">SUM(F117:F118)</f>
        <v>0</v>
      </c>
      <c r="G119" s="101">
        <f t="shared" si="24"/>
        <v>0</v>
      </c>
      <c r="H119" s="101">
        <f t="shared" si="24"/>
        <v>0</v>
      </c>
      <c r="I119" s="101">
        <f t="shared" si="24"/>
        <v>0</v>
      </c>
      <c r="J119" s="101">
        <f t="shared" si="24"/>
        <v>0</v>
      </c>
      <c r="K119" s="101">
        <f t="shared" si="24"/>
        <v>0</v>
      </c>
      <c r="L119" s="101">
        <f t="shared" si="24"/>
        <v>0</v>
      </c>
      <c r="M119" s="101">
        <f t="shared" si="24"/>
        <v>0</v>
      </c>
      <c r="N119" s="101">
        <f t="shared" si="23"/>
        <v>0</v>
      </c>
    </row>
    <row r="120" spans="1:14" x14ac:dyDescent="0.25">
      <c r="A120" s="99">
        <v>1997</v>
      </c>
      <c r="B120" s="99" t="s">
        <v>24</v>
      </c>
      <c r="C120" s="99" t="s">
        <v>17</v>
      </c>
      <c r="D120" s="99" t="s">
        <v>15</v>
      </c>
      <c r="E120" s="101"/>
      <c r="F120" s="101"/>
      <c r="G120" s="101"/>
      <c r="H120" s="101"/>
      <c r="I120" s="101"/>
      <c r="J120" s="101"/>
      <c r="K120" s="101"/>
      <c r="L120" s="101"/>
      <c r="M120" s="101"/>
      <c r="N120" s="101">
        <f t="shared" si="23"/>
        <v>0</v>
      </c>
    </row>
    <row r="121" spans="1:14" x14ac:dyDescent="0.25">
      <c r="A121" s="99">
        <v>1997</v>
      </c>
      <c r="B121" s="99" t="s">
        <v>24</v>
      </c>
      <c r="C121" s="99" t="s">
        <v>17</v>
      </c>
      <c r="D121" s="99" t="s">
        <v>16</v>
      </c>
      <c r="E121" s="101"/>
      <c r="F121" s="101"/>
      <c r="G121" s="101"/>
      <c r="H121" s="101"/>
      <c r="I121" s="101"/>
      <c r="J121" s="101"/>
      <c r="K121" s="101"/>
      <c r="L121" s="101"/>
      <c r="M121" s="101"/>
      <c r="N121" s="101">
        <f t="shared" si="23"/>
        <v>0</v>
      </c>
    </row>
    <row r="122" spans="1:14" x14ac:dyDescent="0.25">
      <c r="A122" s="99">
        <v>1997</v>
      </c>
      <c r="B122" s="99" t="s">
        <v>24</v>
      </c>
      <c r="C122" s="99" t="s">
        <v>17</v>
      </c>
      <c r="D122" s="99" t="s">
        <v>25</v>
      </c>
      <c r="E122" s="101">
        <f>SUM(E120:E121)</f>
        <v>0</v>
      </c>
      <c r="F122" s="101">
        <f t="shared" ref="F122:M122" si="25">SUM(F120:F121)</f>
        <v>0</v>
      </c>
      <c r="G122" s="101">
        <f t="shared" si="25"/>
        <v>0</v>
      </c>
      <c r="H122" s="101">
        <f t="shared" si="25"/>
        <v>0</v>
      </c>
      <c r="I122" s="101">
        <f t="shared" si="25"/>
        <v>0</v>
      </c>
      <c r="J122" s="101">
        <f t="shared" si="25"/>
        <v>0</v>
      </c>
      <c r="K122" s="101">
        <f t="shared" si="25"/>
        <v>0</v>
      </c>
      <c r="L122" s="101">
        <f t="shared" si="25"/>
        <v>0</v>
      </c>
      <c r="M122" s="101">
        <f t="shared" si="25"/>
        <v>0</v>
      </c>
      <c r="N122" s="101">
        <f t="shared" si="23"/>
        <v>0</v>
      </c>
    </row>
    <row r="123" spans="1:14" x14ac:dyDescent="0.25">
      <c r="A123" s="99">
        <v>1997</v>
      </c>
      <c r="B123" s="99" t="s">
        <v>13</v>
      </c>
      <c r="C123" s="99" t="s">
        <v>14</v>
      </c>
      <c r="D123" s="99" t="s">
        <v>15</v>
      </c>
      <c r="E123" s="101"/>
      <c r="F123" s="101"/>
      <c r="G123" s="101"/>
      <c r="H123" s="101"/>
      <c r="I123" s="101"/>
      <c r="J123" s="101"/>
      <c r="K123" s="101"/>
      <c r="L123" s="101"/>
      <c r="M123" s="101"/>
      <c r="N123" s="101">
        <f t="shared" si="23"/>
        <v>0</v>
      </c>
    </row>
    <row r="124" spans="1:14" x14ac:dyDescent="0.25">
      <c r="A124" s="99">
        <v>1997</v>
      </c>
      <c r="B124" s="99" t="s">
        <v>13</v>
      </c>
      <c r="C124" s="99" t="s">
        <v>14</v>
      </c>
      <c r="D124" s="99" t="s">
        <v>16</v>
      </c>
      <c r="E124" s="101"/>
      <c r="F124" s="101"/>
      <c r="G124" s="101"/>
      <c r="H124" s="101"/>
      <c r="I124" s="101"/>
      <c r="J124" s="101"/>
      <c r="K124" s="101"/>
      <c r="L124" s="101"/>
      <c r="M124" s="101"/>
      <c r="N124" s="101">
        <f t="shared" si="23"/>
        <v>0</v>
      </c>
    </row>
    <row r="125" spans="1:14" x14ac:dyDescent="0.25">
      <c r="A125" s="99">
        <v>1997</v>
      </c>
      <c r="B125" s="99" t="s">
        <v>13</v>
      </c>
      <c r="C125" s="99" t="s">
        <v>14</v>
      </c>
      <c r="D125" s="99" t="s">
        <v>25</v>
      </c>
      <c r="E125" s="101">
        <f>SUM(E123:E124)</f>
        <v>0</v>
      </c>
      <c r="F125" s="101">
        <f t="shared" ref="F125:M125" si="26">SUM(F123:F124)</f>
        <v>0</v>
      </c>
      <c r="G125" s="101">
        <f t="shared" si="26"/>
        <v>0</v>
      </c>
      <c r="H125" s="101">
        <f t="shared" si="26"/>
        <v>0</v>
      </c>
      <c r="I125" s="101">
        <f t="shared" si="26"/>
        <v>0</v>
      </c>
      <c r="J125" s="101">
        <f t="shared" si="26"/>
        <v>0</v>
      </c>
      <c r="K125" s="101">
        <f t="shared" si="26"/>
        <v>0</v>
      </c>
      <c r="L125" s="101">
        <f t="shared" si="26"/>
        <v>0</v>
      </c>
      <c r="M125" s="101">
        <f t="shared" si="26"/>
        <v>0</v>
      </c>
      <c r="N125" s="101">
        <f t="shared" si="23"/>
        <v>0</v>
      </c>
    </row>
    <row r="126" spans="1:14" x14ac:dyDescent="0.25">
      <c r="A126" s="99">
        <v>1997</v>
      </c>
      <c r="B126" s="99" t="s">
        <v>13</v>
      </c>
      <c r="C126" s="99" t="s">
        <v>17</v>
      </c>
      <c r="D126" s="99" t="s">
        <v>15</v>
      </c>
      <c r="E126" s="101"/>
      <c r="F126" s="101"/>
      <c r="G126" s="101"/>
      <c r="H126" s="101"/>
      <c r="I126" s="101"/>
      <c r="J126" s="101"/>
      <c r="K126" s="101"/>
      <c r="L126" s="101"/>
      <c r="M126" s="101"/>
      <c r="N126" s="101">
        <f t="shared" si="23"/>
        <v>0</v>
      </c>
    </row>
    <row r="127" spans="1:14" x14ac:dyDescent="0.25">
      <c r="A127" s="99">
        <v>1997</v>
      </c>
      <c r="B127" s="99" t="s">
        <v>13</v>
      </c>
      <c r="C127" s="99" t="s">
        <v>17</v>
      </c>
      <c r="D127" s="99" t="s">
        <v>16</v>
      </c>
      <c r="E127" s="101"/>
      <c r="F127" s="101"/>
      <c r="G127" s="101"/>
      <c r="H127" s="101"/>
      <c r="I127" s="101"/>
      <c r="J127" s="101"/>
      <c r="K127" s="101"/>
      <c r="L127" s="101"/>
      <c r="M127" s="101"/>
      <c r="N127" s="101">
        <f t="shared" si="23"/>
        <v>0</v>
      </c>
    </row>
    <row r="128" spans="1:14" x14ac:dyDescent="0.25">
      <c r="A128" s="99">
        <v>1997</v>
      </c>
      <c r="B128" s="99" t="s">
        <v>13</v>
      </c>
      <c r="C128" s="99" t="s">
        <v>17</v>
      </c>
      <c r="D128" s="99" t="s">
        <v>25</v>
      </c>
      <c r="E128" s="101">
        <f>SUM(E126:E127)</f>
        <v>0</v>
      </c>
      <c r="F128" s="101">
        <f t="shared" ref="F128:M128" si="27">SUM(F126:F127)</f>
        <v>0</v>
      </c>
      <c r="G128" s="101">
        <f t="shared" si="27"/>
        <v>0</v>
      </c>
      <c r="H128" s="101">
        <f t="shared" si="27"/>
        <v>0</v>
      </c>
      <c r="I128" s="101">
        <f t="shared" si="27"/>
        <v>0</v>
      </c>
      <c r="J128" s="101">
        <f t="shared" si="27"/>
        <v>0</v>
      </c>
      <c r="K128" s="101">
        <f t="shared" si="27"/>
        <v>0</v>
      </c>
      <c r="L128" s="101">
        <f t="shared" si="27"/>
        <v>0</v>
      </c>
      <c r="M128" s="101">
        <f t="shared" si="27"/>
        <v>0</v>
      </c>
      <c r="N128" s="101">
        <f t="shared" si="23"/>
        <v>0</v>
      </c>
    </row>
    <row r="129" spans="1:14" x14ac:dyDescent="0.25">
      <c r="A129" s="99">
        <v>1997</v>
      </c>
      <c r="B129" s="99" t="s">
        <v>13</v>
      </c>
      <c r="C129" s="99" t="s">
        <v>22</v>
      </c>
      <c r="D129" s="99" t="s">
        <v>25</v>
      </c>
      <c r="E129" s="101">
        <f>SUM(E125,E128)</f>
        <v>0</v>
      </c>
      <c r="F129" s="101">
        <f t="shared" ref="F129:M129" si="28">SUM(F125,F128)</f>
        <v>0</v>
      </c>
      <c r="G129" s="101">
        <f t="shared" si="28"/>
        <v>0</v>
      </c>
      <c r="H129" s="101">
        <f t="shared" si="28"/>
        <v>0</v>
      </c>
      <c r="I129" s="101">
        <f t="shared" si="28"/>
        <v>0</v>
      </c>
      <c r="J129" s="101">
        <f t="shared" si="28"/>
        <v>0</v>
      </c>
      <c r="K129" s="101">
        <f t="shared" si="28"/>
        <v>0</v>
      </c>
      <c r="L129" s="101">
        <f t="shared" si="28"/>
        <v>0</v>
      </c>
      <c r="M129" s="101">
        <f t="shared" si="28"/>
        <v>0</v>
      </c>
      <c r="N129" s="101">
        <f t="shared" si="23"/>
        <v>0</v>
      </c>
    </row>
    <row r="130" spans="1:14" x14ac:dyDescent="0.25">
      <c r="A130" s="99">
        <v>1997</v>
      </c>
      <c r="B130" s="99" t="s">
        <v>13</v>
      </c>
      <c r="C130" s="99">
        <v>22</v>
      </c>
      <c r="D130" s="99" t="s">
        <v>19</v>
      </c>
      <c r="E130" s="101">
        <v>164.33</v>
      </c>
      <c r="F130" s="101">
        <v>529.49</v>
      </c>
      <c r="G130" s="101">
        <v>58</v>
      </c>
      <c r="H130" s="101">
        <v>6.6</v>
      </c>
      <c r="I130" s="101">
        <v>2.84</v>
      </c>
      <c r="J130" s="101">
        <v>3.84</v>
      </c>
      <c r="K130" s="101">
        <v>3.2</v>
      </c>
      <c r="L130" s="101">
        <v>1.6</v>
      </c>
      <c r="M130" s="101">
        <v>1.6</v>
      </c>
      <c r="N130" s="101">
        <f t="shared" si="23"/>
        <v>771.50000000000023</v>
      </c>
    </row>
    <row r="131" spans="1:14" x14ac:dyDescent="0.25">
      <c r="A131" s="99">
        <v>1997</v>
      </c>
      <c r="B131" s="99" t="s">
        <v>13</v>
      </c>
      <c r="C131" s="99">
        <v>23</v>
      </c>
      <c r="D131" s="99" t="s">
        <v>19</v>
      </c>
      <c r="E131" s="101">
        <v>21.427104030090273</v>
      </c>
      <c r="F131" s="101">
        <v>6.2184353816111564</v>
      </c>
      <c r="G131" s="101">
        <v>5.6051404169272496</v>
      </c>
      <c r="H131" s="101">
        <v>2.2288311414061317</v>
      </c>
      <c r="I131" s="101">
        <v>0.57100225507391633</v>
      </c>
      <c r="J131" s="101">
        <v>0.35075169130543726</v>
      </c>
      <c r="K131" s="101">
        <v>0.41075169130543726</v>
      </c>
      <c r="L131" s="101">
        <v>0.28050112753695816</v>
      </c>
      <c r="M131" s="101">
        <v>0.35025056376847913</v>
      </c>
      <c r="N131" s="101">
        <f t="shared" si="23"/>
        <v>37.442768299025033</v>
      </c>
    </row>
    <row r="132" spans="1:14" x14ac:dyDescent="0.25">
      <c r="A132" s="99">
        <v>1997</v>
      </c>
      <c r="B132" s="99" t="s">
        <v>13</v>
      </c>
      <c r="C132" s="99">
        <v>24</v>
      </c>
      <c r="D132" s="99" t="s">
        <v>19</v>
      </c>
      <c r="E132" s="101">
        <v>165.07048370564667</v>
      </c>
      <c r="F132" s="101">
        <v>59.481839271631671</v>
      </c>
      <c r="G132" s="101">
        <v>67.017791212084063</v>
      </c>
      <c r="H132" s="101">
        <v>88.029146247990113</v>
      </c>
      <c r="I132" s="101">
        <v>41.717053332797967</v>
      </c>
      <c r="J132" s="101">
        <v>24.773536093244957</v>
      </c>
      <c r="K132" s="101">
        <v>30.65184136715601</v>
      </c>
      <c r="L132" s="101">
        <v>17.228894265644513</v>
      </c>
      <c r="M132" s="101">
        <v>19.181741666295895</v>
      </c>
      <c r="N132" s="101">
        <f t="shared" si="23"/>
        <v>513.15232716249182</v>
      </c>
    </row>
    <row r="133" spans="1:14" x14ac:dyDescent="0.25">
      <c r="A133" s="99">
        <v>1997</v>
      </c>
      <c r="B133" s="99" t="s">
        <v>13</v>
      </c>
      <c r="C133" s="99" t="s">
        <v>18</v>
      </c>
      <c r="D133" s="99" t="s">
        <v>19</v>
      </c>
      <c r="E133" s="101">
        <f>SUM(E130:E132)</f>
        <v>350.82758773573698</v>
      </c>
      <c r="F133" s="101">
        <f t="shared" ref="F133:M133" si="29">SUM(F130:F132)</f>
        <v>595.1902746532428</v>
      </c>
      <c r="G133" s="101">
        <f t="shared" si="29"/>
        <v>130.6229316290113</v>
      </c>
      <c r="H133" s="101">
        <f t="shared" si="29"/>
        <v>96.85797738939624</v>
      </c>
      <c r="I133" s="101">
        <f t="shared" si="29"/>
        <v>45.128055587871884</v>
      </c>
      <c r="J133" s="101">
        <f t="shared" si="29"/>
        <v>28.964287784550393</v>
      </c>
      <c r="K133" s="101">
        <f t="shared" si="29"/>
        <v>34.262593058461448</v>
      </c>
      <c r="L133" s="101">
        <f t="shared" si="29"/>
        <v>19.109395393181472</v>
      </c>
      <c r="M133" s="101">
        <f t="shared" si="29"/>
        <v>21.131992230064373</v>
      </c>
      <c r="N133" s="101">
        <f t="shared" si="23"/>
        <v>1322.0950954615168</v>
      </c>
    </row>
    <row r="134" spans="1:14" x14ac:dyDescent="0.25">
      <c r="A134" s="99">
        <v>1997</v>
      </c>
      <c r="B134" s="99" t="s">
        <v>13</v>
      </c>
      <c r="C134" s="99" t="s">
        <v>20</v>
      </c>
      <c r="D134" s="99" t="s">
        <v>23</v>
      </c>
      <c r="E134" s="101">
        <f>SUM(E116,E129,E133)</f>
        <v>350.82758773573698</v>
      </c>
      <c r="F134" s="101">
        <f t="shared" ref="F134:M134" si="30">SUM(F116,F129,F133)</f>
        <v>595.1902746532428</v>
      </c>
      <c r="G134" s="101">
        <f t="shared" si="30"/>
        <v>130.6229316290113</v>
      </c>
      <c r="H134" s="101">
        <f t="shared" si="30"/>
        <v>96.85797738939624</v>
      </c>
      <c r="I134" s="101">
        <f t="shared" si="30"/>
        <v>45.128055587871884</v>
      </c>
      <c r="J134" s="101">
        <f t="shared" si="30"/>
        <v>28.964287784550393</v>
      </c>
      <c r="K134" s="101">
        <f t="shared" si="30"/>
        <v>34.262593058461448</v>
      </c>
      <c r="L134" s="101">
        <f t="shared" si="30"/>
        <v>19.109395393181472</v>
      </c>
      <c r="M134" s="101">
        <f t="shared" si="30"/>
        <v>21.131992230064373</v>
      </c>
      <c r="N134" s="101">
        <f t="shared" si="23"/>
        <v>1322.0950954615168</v>
      </c>
    </row>
    <row r="135" spans="1:14" x14ac:dyDescent="0.25">
      <c r="A135" s="77">
        <v>1998</v>
      </c>
      <c r="B135" s="77" t="s">
        <v>13</v>
      </c>
      <c r="C135" s="77" t="s">
        <v>28</v>
      </c>
      <c r="D135" s="77" t="s">
        <v>21</v>
      </c>
      <c r="E135" s="78"/>
      <c r="F135" s="78"/>
      <c r="G135" s="78"/>
      <c r="H135" s="78"/>
      <c r="I135" s="78"/>
      <c r="J135" s="78"/>
      <c r="K135" s="78"/>
      <c r="L135" s="78"/>
      <c r="M135" s="78"/>
      <c r="N135" s="67">
        <f>SUM(E135:M135)</f>
        <v>0</v>
      </c>
    </row>
    <row r="136" spans="1:14" x14ac:dyDescent="0.25">
      <c r="A136" s="77">
        <v>1998</v>
      </c>
      <c r="B136" s="77" t="s">
        <v>24</v>
      </c>
      <c r="C136" s="77" t="s">
        <v>14</v>
      </c>
      <c r="D136" s="77" t="s">
        <v>15</v>
      </c>
      <c r="E136" s="67"/>
      <c r="F136" s="67"/>
      <c r="G136" s="67"/>
      <c r="H136" s="67"/>
      <c r="I136" s="67"/>
      <c r="J136" s="67"/>
      <c r="K136" s="67"/>
      <c r="L136" s="67"/>
      <c r="M136" s="67"/>
      <c r="N136" s="67">
        <f t="shared" ref="N136:N153" si="31">SUM(E136:M136)</f>
        <v>0</v>
      </c>
    </row>
    <row r="137" spans="1:14" x14ac:dyDescent="0.25">
      <c r="A137" s="77">
        <v>1998</v>
      </c>
      <c r="B137" s="77" t="s">
        <v>24</v>
      </c>
      <c r="C137" s="77" t="s">
        <v>14</v>
      </c>
      <c r="D137" s="77" t="s">
        <v>16</v>
      </c>
      <c r="E137" s="67"/>
      <c r="F137" s="67"/>
      <c r="G137" s="67"/>
      <c r="H137" s="67"/>
      <c r="I137" s="67"/>
      <c r="J137" s="67"/>
      <c r="K137" s="67"/>
      <c r="L137" s="67"/>
      <c r="M137" s="67"/>
      <c r="N137" s="67">
        <f t="shared" si="31"/>
        <v>0</v>
      </c>
    </row>
    <row r="138" spans="1:14" x14ac:dyDescent="0.25">
      <c r="A138" s="77">
        <v>1998</v>
      </c>
      <c r="B138" s="77" t="s">
        <v>24</v>
      </c>
      <c r="C138" s="77" t="s">
        <v>14</v>
      </c>
      <c r="D138" s="77" t="s">
        <v>25</v>
      </c>
      <c r="E138" s="67">
        <f>SUM(E136:E137)</f>
        <v>0</v>
      </c>
      <c r="F138" s="67">
        <f t="shared" ref="F138:M138" si="32">SUM(F136:F137)</f>
        <v>0</v>
      </c>
      <c r="G138" s="67">
        <f t="shared" si="32"/>
        <v>0</v>
      </c>
      <c r="H138" s="67">
        <f t="shared" si="32"/>
        <v>0</v>
      </c>
      <c r="I138" s="67">
        <f t="shared" si="32"/>
        <v>0</v>
      </c>
      <c r="J138" s="67">
        <f t="shared" si="32"/>
        <v>0</v>
      </c>
      <c r="K138" s="67">
        <f t="shared" si="32"/>
        <v>0</v>
      </c>
      <c r="L138" s="67">
        <f t="shared" si="32"/>
        <v>0</v>
      </c>
      <c r="M138" s="67">
        <f t="shared" si="32"/>
        <v>0</v>
      </c>
      <c r="N138" s="67">
        <f t="shared" si="31"/>
        <v>0</v>
      </c>
    </row>
    <row r="139" spans="1:14" x14ac:dyDescent="0.25">
      <c r="A139" s="77">
        <v>1998</v>
      </c>
      <c r="B139" s="77" t="s">
        <v>24</v>
      </c>
      <c r="C139" s="77" t="s">
        <v>17</v>
      </c>
      <c r="D139" s="77" t="s">
        <v>15</v>
      </c>
      <c r="E139" s="67"/>
      <c r="F139" s="67"/>
      <c r="G139" s="67"/>
      <c r="H139" s="67"/>
      <c r="I139" s="67"/>
      <c r="J139" s="67"/>
      <c r="K139" s="67"/>
      <c r="L139" s="67"/>
      <c r="M139" s="67"/>
      <c r="N139" s="67">
        <f t="shared" si="31"/>
        <v>0</v>
      </c>
    </row>
    <row r="140" spans="1:14" x14ac:dyDescent="0.25">
      <c r="A140" s="77">
        <v>1998</v>
      </c>
      <c r="B140" s="77" t="s">
        <v>24</v>
      </c>
      <c r="C140" s="77" t="s">
        <v>17</v>
      </c>
      <c r="D140" s="77" t="s">
        <v>16</v>
      </c>
      <c r="E140" s="67"/>
      <c r="F140" s="67"/>
      <c r="G140" s="67"/>
      <c r="H140" s="67"/>
      <c r="I140" s="67"/>
      <c r="J140" s="67"/>
      <c r="K140" s="67"/>
      <c r="L140" s="67"/>
      <c r="M140" s="67"/>
      <c r="N140" s="67">
        <f t="shared" si="31"/>
        <v>0</v>
      </c>
    </row>
    <row r="141" spans="1:14" x14ac:dyDescent="0.25">
      <c r="A141" s="77">
        <v>1998</v>
      </c>
      <c r="B141" s="77" t="s">
        <v>24</v>
      </c>
      <c r="C141" s="77" t="s">
        <v>17</v>
      </c>
      <c r="D141" s="77" t="s">
        <v>25</v>
      </c>
      <c r="E141" s="67">
        <f>SUM(E139:E140)</f>
        <v>0</v>
      </c>
      <c r="F141" s="67">
        <f t="shared" ref="F141:M141" si="33">SUM(F139:F140)</f>
        <v>0</v>
      </c>
      <c r="G141" s="67">
        <f t="shared" si="33"/>
        <v>0</v>
      </c>
      <c r="H141" s="67">
        <f t="shared" si="33"/>
        <v>0</v>
      </c>
      <c r="I141" s="67">
        <f t="shared" si="33"/>
        <v>0</v>
      </c>
      <c r="J141" s="67">
        <f t="shared" si="33"/>
        <v>0</v>
      </c>
      <c r="K141" s="67">
        <f t="shared" si="33"/>
        <v>0</v>
      </c>
      <c r="L141" s="67">
        <f t="shared" si="33"/>
        <v>0</v>
      </c>
      <c r="M141" s="67">
        <f t="shared" si="33"/>
        <v>0</v>
      </c>
      <c r="N141" s="67">
        <f t="shared" si="31"/>
        <v>0</v>
      </c>
    </row>
    <row r="142" spans="1:14" x14ac:dyDescent="0.25">
      <c r="A142" s="77">
        <v>1998</v>
      </c>
      <c r="B142" s="77" t="s">
        <v>13</v>
      </c>
      <c r="C142" s="77" t="s">
        <v>14</v>
      </c>
      <c r="D142" s="77" t="s">
        <v>15</v>
      </c>
      <c r="E142" s="67"/>
      <c r="F142" s="67"/>
      <c r="G142" s="67"/>
      <c r="H142" s="67"/>
      <c r="I142" s="67"/>
      <c r="J142" s="67"/>
      <c r="K142" s="67"/>
      <c r="L142" s="67"/>
      <c r="M142" s="67"/>
      <c r="N142" s="67">
        <f t="shared" si="31"/>
        <v>0</v>
      </c>
    </row>
    <row r="143" spans="1:14" x14ac:dyDescent="0.25">
      <c r="A143" s="77">
        <v>1998</v>
      </c>
      <c r="B143" s="77" t="s">
        <v>13</v>
      </c>
      <c r="C143" s="77" t="s">
        <v>14</v>
      </c>
      <c r="D143" s="77" t="s">
        <v>16</v>
      </c>
      <c r="E143" s="67"/>
      <c r="F143" s="67"/>
      <c r="G143" s="67"/>
      <c r="H143" s="67"/>
      <c r="I143" s="67"/>
      <c r="J143" s="67"/>
      <c r="K143" s="67"/>
      <c r="L143" s="67"/>
      <c r="M143" s="67"/>
      <c r="N143" s="67">
        <f t="shared" si="31"/>
        <v>0</v>
      </c>
    </row>
    <row r="144" spans="1:14" x14ac:dyDescent="0.25">
      <c r="A144" s="77">
        <v>1998</v>
      </c>
      <c r="B144" s="77" t="s">
        <v>13</v>
      </c>
      <c r="C144" s="77" t="s">
        <v>14</v>
      </c>
      <c r="D144" s="77" t="s">
        <v>25</v>
      </c>
      <c r="E144" s="67">
        <f>SUM(E142:E143)</f>
        <v>0</v>
      </c>
      <c r="F144" s="67">
        <f t="shared" ref="F144:M144" si="34">SUM(F142:F143)</f>
        <v>0</v>
      </c>
      <c r="G144" s="67">
        <f t="shared" si="34"/>
        <v>0</v>
      </c>
      <c r="H144" s="67">
        <f t="shared" si="34"/>
        <v>0</v>
      </c>
      <c r="I144" s="67">
        <f t="shared" si="34"/>
        <v>0</v>
      </c>
      <c r="J144" s="67">
        <f t="shared" si="34"/>
        <v>0</v>
      </c>
      <c r="K144" s="67">
        <f t="shared" si="34"/>
        <v>0</v>
      </c>
      <c r="L144" s="67">
        <f t="shared" si="34"/>
        <v>0</v>
      </c>
      <c r="M144" s="67">
        <f t="shared" si="34"/>
        <v>0</v>
      </c>
      <c r="N144" s="67">
        <f t="shared" si="31"/>
        <v>0</v>
      </c>
    </row>
    <row r="145" spans="1:14" x14ac:dyDescent="0.25">
      <c r="A145" s="77">
        <v>1998</v>
      </c>
      <c r="B145" s="77" t="s">
        <v>13</v>
      </c>
      <c r="C145" s="77" t="s">
        <v>17</v>
      </c>
      <c r="D145" s="77" t="s">
        <v>15</v>
      </c>
      <c r="E145" s="67"/>
      <c r="F145" s="67"/>
      <c r="G145" s="67"/>
      <c r="H145" s="67"/>
      <c r="I145" s="67"/>
      <c r="J145" s="67"/>
      <c r="K145" s="67"/>
      <c r="L145" s="67"/>
      <c r="M145" s="67"/>
      <c r="N145" s="67">
        <f t="shared" si="31"/>
        <v>0</v>
      </c>
    </row>
    <row r="146" spans="1:14" x14ac:dyDescent="0.25">
      <c r="A146" s="77">
        <v>1998</v>
      </c>
      <c r="B146" s="77" t="s">
        <v>13</v>
      </c>
      <c r="C146" s="77" t="s">
        <v>17</v>
      </c>
      <c r="D146" s="77" t="s">
        <v>16</v>
      </c>
      <c r="E146" s="67"/>
      <c r="F146" s="67"/>
      <c r="G146" s="67"/>
      <c r="H146" s="67"/>
      <c r="I146" s="67"/>
      <c r="J146" s="67"/>
      <c r="K146" s="67"/>
      <c r="L146" s="67"/>
      <c r="M146" s="67"/>
      <c r="N146" s="67">
        <f t="shared" si="31"/>
        <v>0</v>
      </c>
    </row>
    <row r="147" spans="1:14" x14ac:dyDescent="0.25">
      <c r="A147" s="77">
        <v>1998</v>
      </c>
      <c r="B147" s="77" t="s">
        <v>13</v>
      </c>
      <c r="C147" s="77" t="s">
        <v>17</v>
      </c>
      <c r="D147" s="77" t="s">
        <v>25</v>
      </c>
      <c r="E147" s="67">
        <f>SUM(E145:E146)</f>
        <v>0</v>
      </c>
      <c r="F147" s="67">
        <f t="shared" ref="F147:M147" si="35">SUM(F145:F146)</f>
        <v>0</v>
      </c>
      <c r="G147" s="67">
        <f t="shared" si="35"/>
        <v>0</v>
      </c>
      <c r="H147" s="67">
        <f t="shared" si="35"/>
        <v>0</v>
      </c>
      <c r="I147" s="67">
        <f t="shared" si="35"/>
        <v>0</v>
      </c>
      <c r="J147" s="67">
        <f t="shared" si="35"/>
        <v>0</v>
      </c>
      <c r="K147" s="67">
        <f t="shared" si="35"/>
        <v>0</v>
      </c>
      <c r="L147" s="67">
        <f t="shared" si="35"/>
        <v>0</v>
      </c>
      <c r="M147" s="67">
        <f t="shared" si="35"/>
        <v>0</v>
      </c>
      <c r="N147" s="67">
        <f t="shared" si="31"/>
        <v>0</v>
      </c>
    </row>
    <row r="148" spans="1:14" x14ac:dyDescent="0.25">
      <c r="A148" s="77">
        <v>1998</v>
      </c>
      <c r="B148" s="77" t="s">
        <v>13</v>
      </c>
      <c r="C148" s="77" t="s">
        <v>22</v>
      </c>
      <c r="D148" s="77" t="s">
        <v>25</v>
      </c>
      <c r="E148" s="67">
        <f>SUM(E144,E147)</f>
        <v>0</v>
      </c>
      <c r="F148" s="67">
        <f t="shared" ref="F148:M148" si="36">SUM(F144,F147)</f>
        <v>0</v>
      </c>
      <c r="G148" s="67">
        <f t="shared" si="36"/>
        <v>0</v>
      </c>
      <c r="H148" s="67">
        <f t="shared" si="36"/>
        <v>0</v>
      </c>
      <c r="I148" s="67">
        <f t="shared" si="36"/>
        <v>0</v>
      </c>
      <c r="J148" s="67">
        <f t="shared" si="36"/>
        <v>0</v>
      </c>
      <c r="K148" s="67">
        <f t="shared" si="36"/>
        <v>0</v>
      </c>
      <c r="L148" s="67">
        <f t="shared" si="36"/>
        <v>0</v>
      </c>
      <c r="M148" s="67">
        <f t="shared" si="36"/>
        <v>0</v>
      </c>
      <c r="N148" s="67">
        <f t="shared" si="31"/>
        <v>0</v>
      </c>
    </row>
    <row r="149" spans="1:14" x14ac:dyDescent="0.25">
      <c r="A149" s="77">
        <v>1998</v>
      </c>
      <c r="B149" s="77" t="s">
        <v>13</v>
      </c>
      <c r="C149" s="77">
        <v>22</v>
      </c>
      <c r="D149" s="77" t="s">
        <v>19</v>
      </c>
      <c r="E149" s="67"/>
      <c r="F149" s="67"/>
      <c r="G149" s="67"/>
      <c r="H149" s="67"/>
      <c r="I149" s="67"/>
      <c r="J149" s="67"/>
      <c r="K149" s="67"/>
      <c r="L149" s="67"/>
      <c r="M149" s="67"/>
      <c r="N149" s="67">
        <f t="shared" si="31"/>
        <v>0</v>
      </c>
    </row>
    <row r="150" spans="1:14" x14ac:dyDescent="0.25">
      <c r="A150" s="77">
        <v>1998</v>
      </c>
      <c r="B150" s="77" t="s">
        <v>13</v>
      </c>
      <c r="C150" s="77">
        <v>23</v>
      </c>
      <c r="D150" s="77" t="s">
        <v>19</v>
      </c>
      <c r="E150" s="67"/>
      <c r="F150" s="67"/>
      <c r="G150" s="67"/>
      <c r="H150" s="67"/>
      <c r="I150" s="67"/>
      <c r="J150" s="67"/>
      <c r="K150" s="67"/>
      <c r="L150" s="67"/>
      <c r="M150" s="67"/>
      <c r="N150" s="67">
        <f t="shared" si="31"/>
        <v>0</v>
      </c>
    </row>
    <row r="151" spans="1:14" x14ac:dyDescent="0.25">
      <c r="A151" s="77">
        <v>1998</v>
      </c>
      <c r="B151" s="77" t="s">
        <v>13</v>
      </c>
      <c r="C151" s="77">
        <v>24</v>
      </c>
      <c r="D151" s="77" t="s">
        <v>19</v>
      </c>
      <c r="E151" s="67"/>
      <c r="F151" s="67"/>
      <c r="G151" s="67"/>
      <c r="H151" s="67"/>
      <c r="I151" s="67"/>
      <c r="J151" s="67"/>
      <c r="K151" s="67"/>
      <c r="L151" s="67"/>
      <c r="M151" s="67"/>
      <c r="N151" s="67">
        <f t="shared" si="31"/>
        <v>0</v>
      </c>
    </row>
    <row r="152" spans="1:14" x14ac:dyDescent="0.25">
      <c r="A152" s="77">
        <v>1998</v>
      </c>
      <c r="B152" s="77" t="s">
        <v>13</v>
      </c>
      <c r="C152" s="77" t="s">
        <v>18</v>
      </c>
      <c r="D152" s="77" t="s">
        <v>19</v>
      </c>
      <c r="E152" s="67">
        <f>SUM(E149:E151)</f>
        <v>0</v>
      </c>
      <c r="F152" s="67">
        <f t="shared" ref="F152:M152" si="37">SUM(F149:F151)</f>
        <v>0</v>
      </c>
      <c r="G152" s="67">
        <f t="shared" si="37"/>
        <v>0</v>
      </c>
      <c r="H152" s="67">
        <f t="shared" si="37"/>
        <v>0</v>
      </c>
      <c r="I152" s="67">
        <f t="shared" si="37"/>
        <v>0</v>
      </c>
      <c r="J152" s="67">
        <f t="shared" si="37"/>
        <v>0</v>
      </c>
      <c r="K152" s="67">
        <f t="shared" si="37"/>
        <v>0</v>
      </c>
      <c r="L152" s="67">
        <f t="shared" si="37"/>
        <v>0</v>
      </c>
      <c r="M152" s="67">
        <f t="shared" si="37"/>
        <v>0</v>
      </c>
      <c r="N152" s="67">
        <f t="shared" si="31"/>
        <v>0</v>
      </c>
    </row>
    <row r="153" spans="1:14" x14ac:dyDescent="0.25">
      <c r="A153" s="77">
        <v>1998</v>
      </c>
      <c r="B153" s="77" t="s">
        <v>13</v>
      </c>
      <c r="C153" s="77" t="s">
        <v>20</v>
      </c>
      <c r="D153" s="77" t="s">
        <v>23</v>
      </c>
      <c r="E153" s="67">
        <f>SUM(E135,E148,E152)</f>
        <v>0</v>
      </c>
      <c r="F153" s="67">
        <f t="shared" ref="F153:M153" si="38">SUM(F135,F148,F152)</f>
        <v>0</v>
      </c>
      <c r="G153" s="67">
        <f t="shared" si="38"/>
        <v>0</v>
      </c>
      <c r="H153" s="67">
        <f t="shared" si="38"/>
        <v>0</v>
      </c>
      <c r="I153" s="67">
        <f t="shared" si="38"/>
        <v>0</v>
      </c>
      <c r="J153" s="67">
        <f t="shared" si="38"/>
        <v>0</v>
      </c>
      <c r="K153" s="67">
        <f t="shared" si="38"/>
        <v>0</v>
      </c>
      <c r="L153" s="67">
        <f t="shared" si="38"/>
        <v>0</v>
      </c>
      <c r="M153" s="67">
        <f t="shared" si="38"/>
        <v>0</v>
      </c>
      <c r="N153" s="67">
        <f t="shared" si="31"/>
        <v>0</v>
      </c>
    </row>
    <row r="154" spans="1:14" x14ac:dyDescent="0.25">
      <c r="A154" s="108">
        <v>1999</v>
      </c>
      <c r="B154" s="108" t="s">
        <v>13</v>
      </c>
      <c r="C154" s="108" t="s">
        <v>28</v>
      </c>
      <c r="D154" s="108" t="s">
        <v>21</v>
      </c>
      <c r="E154" s="110"/>
      <c r="F154" s="110"/>
      <c r="G154" s="110"/>
      <c r="H154" s="110"/>
      <c r="I154" s="110"/>
      <c r="J154" s="110"/>
      <c r="K154" s="110"/>
      <c r="L154" s="110"/>
      <c r="M154" s="110"/>
      <c r="N154" s="109">
        <f>SUM(E154:M154)</f>
        <v>0</v>
      </c>
    </row>
    <row r="155" spans="1:14" x14ac:dyDescent="0.25">
      <c r="A155" s="108">
        <v>1999</v>
      </c>
      <c r="B155" s="108" t="s">
        <v>24</v>
      </c>
      <c r="C155" s="108" t="s">
        <v>14</v>
      </c>
      <c r="D155" s="108" t="s">
        <v>15</v>
      </c>
      <c r="E155" s="109"/>
      <c r="F155" s="109"/>
      <c r="G155" s="109"/>
      <c r="H155" s="109"/>
      <c r="I155" s="109"/>
      <c r="J155" s="109"/>
      <c r="K155" s="109"/>
      <c r="L155" s="109"/>
      <c r="M155" s="109"/>
      <c r="N155" s="109">
        <f t="shared" ref="N155:N172" si="39">SUM(E155:M155)</f>
        <v>0</v>
      </c>
    </row>
    <row r="156" spans="1:14" x14ac:dyDescent="0.25">
      <c r="A156" s="108">
        <v>1999</v>
      </c>
      <c r="B156" s="108" t="s">
        <v>24</v>
      </c>
      <c r="C156" s="108" t="s">
        <v>14</v>
      </c>
      <c r="D156" s="108" t="s">
        <v>16</v>
      </c>
      <c r="E156" s="109"/>
      <c r="F156" s="109"/>
      <c r="G156" s="109"/>
      <c r="H156" s="109"/>
      <c r="I156" s="109"/>
      <c r="J156" s="109"/>
      <c r="K156" s="109"/>
      <c r="L156" s="109"/>
      <c r="M156" s="109"/>
      <c r="N156" s="109">
        <f t="shared" si="39"/>
        <v>0</v>
      </c>
    </row>
    <row r="157" spans="1:14" x14ac:dyDescent="0.25">
      <c r="A157" s="108">
        <v>1999</v>
      </c>
      <c r="B157" s="108" t="s">
        <v>24</v>
      </c>
      <c r="C157" s="108" t="s">
        <v>14</v>
      </c>
      <c r="D157" s="108" t="s">
        <v>25</v>
      </c>
      <c r="E157" s="109">
        <f>SUM(E155:E156)</f>
        <v>0</v>
      </c>
      <c r="F157" s="109">
        <f t="shared" ref="F157:M157" si="40">SUM(F155:F156)</f>
        <v>0</v>
      </c>
      <c r="G157" s="109">
        <f t="shared" si="40"/>
        <v>0</v>
      </c>
      <c r="H157" s="109">
        <f t="shared" si="40"/>
        <v>0</v>
      </c>
      <c r="I157" s="109">
        <f t="shared" si="40"/>
        <v>0</v>
      </c>
      <c r="J157" s="109">
        <f t="shared" si="40"/>
        <v>0</v>
      </c>
      <c r="K157" s="109">
        <f t="shared" si="40"/>
        <v>0</v>
      </c>
      <c r="L157" s="109">
        <f t="shared" si="40"/>
        <v>0</v>
      </c>
      <c r="M157" s="109">
        <f t="shared" si="40"/>
        <v>0</v>
      </c>
      <c r="N157" s="109">
        <f t="shared" si="39"/>
        <v>0</v>
      </c>
    </row>
    <row r="158" spans="1:14" x14ac:dyDescent="0.25">
      <c r="A158" s="108">
        <v>1999</v>
      </c>
      <c r="B158" s="108" t="s">
        <v>24</v>
      </c>
      <c r="C158" s="108" t="s">
        <v>17</v>
      </c>
      <c r="D158" s="108" t="s">
        <v>15</v>
      </c>
      <c r="E158" s="109"/>
      <c r="F158" s="109"/>
      <c r="G158" s="109"/>
      <c r="H158" s="109"/>
      <c r="I158" s="109"/>
      <c r="J158" s="109"/>
      <c r="K158" s="109"/>
      <c r="L158" s="109"/>
      <c r="M158" s="109"/>
      <c r="N158" s="109">
        <f t="shared" si="39"/>
        <v>0</v>
      </c>
    </row>
    <row r="159" spans="1:14" x14ac:dyDescent="0.25">
      <c r="A159" s="108">
        <v>1999</v>
      </c>
      <c r="B159" s="108" t="s">
        <v>24</v>
      </c>
      <c r="C159" s="108" t="s">
        <v>17</v>
      </c>
      <c r="D159" s="108" t="s">
        <v>16</v>
      </c>
      <c r="E159" s="109"/>
      <c r="F159" s="109"/>
      <c r="G159" s="109"/>
      <c r="H159" s="109"/>
      <c r="I159" s="109"/>
      <c r="J159" s="109"/>
      <c r="K159" s="109"/>
      <c r="L159" s="109"/>
      <c r="M159" s="109"/>
      <c r="N159" s="109">
        <f t="shared" si="39"/>
        <v>0</v>
      </c>
    </row>
    <row r="160" spans="1:14" x14ac:dyDescent="0.25">
      <c r="A160" s="108">
        <v>1999</v>
      </c>
      <c r="B160" s="108" t="s">
        <v>24</v>
      </c>
      <c r="C160" s="108" t="s">
        <v>17</v>
      </c>
      <c r="D160" s="108" t="s">
        <v>25</v>
      </c>
      <c r="E160" s="109">
        <f>SUM(E158:E159)</f>
        <v>0</v>
      </c>
      <c r="F160" s="109">
        <f t="shared" ref="F160:M160" si="41">SUM(F158:F159)</f>
        <v>0</v>
      </c>
      <c r="G160" s="109">
        <f t="shared" si="41"/>
        <v>0</v>
      </c>
      <c r="H160" s="109">
        <f t="shared" si="41"/>
        <v>0</v>
      </c>
      <c r="I160" s="109">
        <f t="shared" si="41"/>
        <v>0</v>
      </c>
      <c r="J160" s="109">
        <f t="shared" si="41"/>
        <v>0</v>
      </c>
      <c r="K160" s="109">
        <f t="shared" si="41"/>
        <v>0</v>
      </c>
      <c r="L160" s="109">
        <f t="shared" si="41"/>
        <v>0</v>
      </c>
      <c r="M160" s="109">
        <f t="shared" si="41"/>
        <v>0</v>
      </c>
      <c r="N160" s="109">
        <f t="shared" si="39"/>
        <v>0</v>
      </c>
    </row>
    <row r="161" spans="1:14" x14ac:dyDescent="0.25">
      <c r="A161" s="108">
        <v>1999</v>
      </c>
      <c r="B161" s="108" t="s">
        <v>13</v>
      </c>
      <c r="C161" s="108" t="s">
        <v>14</v>
      </c>
      <c r="D161" s="108" t="s">
        <v>15</v>
      </c>
      <c r="E161" s="109"/>
      <c r="F161" s="109"/>
      <c r="G161" s="109"/>
      <c r="H161" s="109"/>
      <c r="I161" s="109"/>
      <c r="J161" s="109"/>
      <c r="K161" s="109"/>
      <c r="L161" s="109"/>
      <c r="M161" s="109"/>
      <c r="N161" s="109">
        <f t="shared" si="39"/>
        <v>0</v>
      </c>
    </row>
    <row r="162" spans="1:14" x14ac:dyDescent="0.25">
      <c r="A162" s="108">
        <v>1999</v>
      </c>
      <c r="B162" s="108" t="s">
        <v>13</v>
      </c>
      <c r="C162" s="108" t="s">
        <v>14</v>
      </c>
      <c r="D162" s="108" t="s">
        <v>16</v>
      </c>
      <c r="E162" s="109"/>
      <c r="F162" s="109"/>
      <c r="G162" s="109"/>
      <c r="H162" s="109"/>
      <c r="I162" s="109"/>
      <c r="J162" s="109"/>
      <c r="K162" s="109"/>
      <c r="L162" s="109"/>
      <c r="M162" s="109"/>
      <c r="N162" s="109">
        <f t="shared" si="39"/>
        <v>0</v>
      </c>
    </row>
    <row r="163" spans="1:14" x14ac:dyDescent="0.25">
      <c r="A163" s="108">
        <v>1999</v>
      </c>
      <c r="B163" s="108" t="s">
        <v>13</v>
      </c>
      <c r="C163" s="108" t="s">
        <v>14</v>
      </c>
      <c r="D163" s="108" t="s">
        <v>25</v>
      </c>
      <c r="E163" s="109">
        <f>SUM(E161:E162)</f>
        <v>0</v>
      </c>
      <c r="F163" s="109">
        <f t="shared" ref="F163:M163" si="42">SUM(F161:F162)</f>
        <v>0</v>
      </c>
      <c r="G163" s="109">
        <f t="shared" si="42"/>
        <v>0</v>
      </c>
      <c r="H163" s="109">
        <f t="shared" si="42"/>
        <v>0</v>
      </c>
      <c r="I163" s="109">
        <f t="shared" si="42"/>
        <v>0</v>
      </c>
      <c r="J163" s="109">
        <f t="shared" si="42"/>
        <v>0</v>
      </c>
      <c r="K163" s="109">
        <f t="shared" si="42"/>
        <v>0</v>
      </c>
      <c r="L163" s="109">
        <f t="shared" si="42"/>
        <v>0</v>
      </c>
      <c r="M163" s="109">
        <f t="shared" si="42"/>
        <v>0</v>
      </c>
      <c r="N163" s="109">
        <f t="shared" si="39"/>
        <v>0</v>
      </c>
    </row>
    <row r="164" spans="1:14" x14ac:dyDescent="0.25">
      <c r="A164" s="108">
        <v>1999</v>
      </c>
      <c r="B164" s="108" t="s">
        <v>13</v>
      </c>
      <c r="C164" s="108" t="s">
        <v>17</v>
      </c>
      <c r="D164" s="108" t="s">
        <v>15</v>
      </c>
      <c r="E164" s="109"/>
      <c r="F164" s="109"/>
      <c r="G164" s="109"/>
      <c r="H164" s="109"/>
      <c r="I164" s="109"/>
      <c r="J164" s="109"/>
      <c r="K164" s="109"/>
      <c r="L164" s="109"/>
      <c r="M164" s="109"/>
      <c r="N164" s="109">
        <f t="shared" si="39"/>
        <v>0</v>
      </c>
    </row>
    <row r="165" spans="1:14" x14ac:dyDescent="0.25">
      <c r="A165" s="108">
        <v>1999</v>
      </c>
      <c r="B165" s="108" t="s">
        <v>13</v>
      </c>
      <c r="C165" s="108" t="s">
        <v>17</v>
      </c>
      <c r="D165" s="108" t="s">
        <v>16</v>
      </c>
      <c r="E165" s="109"/>
      <c r="F165" s="109"/>
      <c r="G165" s="109"/>
      <c r="H165" s="109"/>
      <c r="I165" s="109"/>
      <c r="J165" s="109"/>
      <c r="K165" s="109"/>
      <c r="L165" s="109"/>
      <c r="M165" s="109"/>
      <c r="N165" s="109">
        <f t="shared" si="39"/>
        <v>0</v>
      </c>
    </row>
    <row r="166" spans="1:14" x14ac:dyDescent="0.25">
      <c r="A166" s="108">
        <v>1999</v>
      </c>
      <c r="B166" s="108" t="s">
        <v>13</v>
      </c>
      <c r="C166" s="108" t="s">
        <v>17</v>
      </c>
      <c r="D166" s="108" t="s">
        <v>25</v>
      </c>
      <c r="E166" s="109">
        <f>SUM(E164:E165)</f>
        <v>0</v>
      </c>
      <c r="F166" s="109">
        <f t="shared" ref="F166:M166" si="43">SUM(F164:F165)</f>
        <v>0</v>
      </c>
      <c r="G166" s="109">
        <f t="shared" si="43"/>
        <v>0</v>
      </c>
      <c r="H166" s="109">
        <f t="shared" si="43"/>
        <v>0</v>
      </c>
      <c r="I166" s="109">
        <f t="shared" si="43"/>
        <v>0</v>
      </c>
      <c r="J166" s="109">
        <f t="shared" si="43"/>
        <v>0</v>
      </c>
      <c r="K166" s="109">
        <f t="shared" si="43"/>
        <v>0</v>
      </c>
      <c r="L166" s="109">
        <f t="shared" si="43"/>
        <v>0</v>
      </c>
      <c r="M166" s="109">
        <f t="shared" si="43"/>
        <v>0</v>
      </c>
      <c r="N166" s="109">
        <f t="shared" si="39"/>
        <v>0</v>
      </c>
    </row>
    <row r="167" spans="1:14" x14ac:dyDescent="0.25">
      <c r="A167" s="108">
        <v>1999</v>
      </c>
      <c r="B167" s="108" t="s">
        <v>13</v>
      </c>
      <c r="C167" s="108" t="s">
        <v>22</v>
      </c>
      <c r="D167" s="108" t="s">
        <v>25</v>
      </c>
      <c r="E167" s="109">
        <f>SUM(E163,E166)</f>
        <v>0</v>
      </c>
      <c r="F167" s="109">
        <f t="shared" ref="F167:M167" si="44">SUM(F163,F166)</f>
        <v>0</v>
      </c>
      <c r="G167" s="109">
        <f t="shared" si="44"/>
        <v>0</v>
      </c>
      <c r="H167" s="109">
        <f t="shared" si="44"/>
        <v>0</v>
      </c>
      <c r="I167" s="109">
        <f t="shared" si="44"/>
        <v>0</v>
      </c>
      <c r="J167" s="109">
        <f t="shared" si="44"/>
        <v>0</v>
      </c>
      <c r="K167" s="109">
        <f t="shared" si="44"/>
        <v>0</v>
      </c>
      <c r="L167" s="109">
        <f t="shared" si="44"/>
        <v>0</v>
      </c>
      <c r="M167" s="109">
        <f t="shared" si="44"/>
        <v>0</v>
      </c>
      <c r="N167" s="109">
        <f t="shared" si="39"/>
        <v>0</v>
      </c>
    </row>
    <row r="168" spans="1:14" x14ac:dyDescent="0.25">
      <c r="A168" s="108">
        <v>1999</v>
      </c>
      <c r="B168" s="108" t="s">
        <v>13</v>
      </c>
      <c r="C168" s="108">
        <v>22</v>
      </c>
      <c r="D168" s="108" t="s">
        <v>19</v>
      </c>
      <c r="E168" s="109"/>
      <c r="F168" s="109"/>
      <c r="G168" s="109"/>
      <c r="H168" s="109"/>
      <c r="I168" s="109"/>
      <c r="J168" s="109"/>
      <c r="K168" s="109"/>
      <c r="L168" s="109"/>
      <c r="M168" s="109"/>
      <c r="N168" s="109">
        <f t="shared" si="39"/>
        <v>0</v>
      </c>
    </row>
    <row r="169" spans="1:14" x14ac:dyDescent="0.25">
      <c r="A169" s="108">
        <v>1999</v>
      </c>
      <c r="B169" s="108" t="s">
        <v>13</v>
      </c>
      <c r="C169" s="108">
        <v>23</v>
      </c>
      <c r="D169" s="108" t="s">
        <v>19</v>
      </c>
      <c r="E169" s="109"/>
      <c r="F169" s="109"/>
      <c r="G169" s="109"/>
      <c r="H169" s="109"/>
      <c r="I169" s="109"/>
      <c r="J169" s="109"/>
      <c r="K169" s="109"/>
      <c r="L169" s="109"/>
      <c r="M169" s="109"/>
      <c r="N169" s="109">
        <f t="shared" si="39"/>
        <v>0</v>
      </c>
    </row>
    <row r="170" spans="1:14" x14ac:dyDescent="0.25">
      <c r="A170" s="108">
        <v>1999</v>
      </c>
      <c r="B170" s="108" t="s">
        <v>13</v>
      </c>
      <c r="C170" s="108">
        <v>24</v>
      </c>
      <c r="D170" s="108" t="s">
        <v>19</v>
      </c>
      <c r="E170" s="109"/>
      <c r="F170" s="109"/>
      <c r="G170" s="109"/>
      <c r="H170" s="109"/>
      <c r="I170" s="109"/>
      <c r="J170" s="109"/>
      <c r="K170" s="109"/>
      <c r="L170" s="109"/>
      <c r="M170" s="109"/>
      <c r="N170" s="109">
        <f t="shared" si="39"/>
        <v>0</v>
      </c>
    </row>
    <row r="171" spans="1:14" x14ac:dyDescent="0.25">
      <c r="A171" s="108">
        <v>1999</v>
      </c>
      <c r="B171" s="108" t="s">
        <v>13</v>
      </c>
      <c r="C171" s="108" t="s">
        <v>18</v>
      </c>
      <c r="D171" s="108" t="s">
        <v>19</v>
      </c>
      <c r="E171" s="109">
        <f>SUM(E168:E170)</f>
        <v>0</v>
      </c>
      <c r="F171" s="109">
        <f t="shared" ref="F171:M171" si="45">SUM(F168:F170)</f>
        <v>0</v>
      </c>
      <c r="G171" s="109">
        <f t="shared" si="45"/>
        <v>0</v>
      </c>
      <c r="H171" s="109">
        <f t="shared" si="45"/>
        <v>0</v>
      </c>
      <c r="I171" s="109">
        <f t="shared" si="45"/>
        <v>0</v>
      </c>
      <c r="J171" s="109">
        <f t="shared" si="45"/>
        <v>0</v>
      </c>
      <c r="K171" s="109">
        <f t="shared" si="45"/>
        <v>0</v>
      </c>
      <c r="L171" s="109">
        <f t="shared" si="45"/>
        <v>0</v>
      </c>
      <c r="M171" s="109">
        <f t="shared" si="45"/>
        <v>0</v>
      </c>
      <c r="N171" s="109">
        <f t="shared" si="39"/>
        <v>0</v>
      </c>
    </row>
    <row r="172" spans="1:14" x14ac:dyDescent="0.25">
      <c r="A172" s="108">
        <v>1999</v>
      </c>
      <c r="B172" s="108" t="s">
        <v>13</v>
      </c>
      <c r="C172" s="108" t="s">
        <v>20</v>
      </c>
      <c r="D172" s="108" t="s">
        <v>23</v>
      </c>
      <c r="E172" s="109">
        <f>SUM(E154,E167,E171)</f>
        <v>0</v>
      </c>
      <c r="F172" s="109">
        <f t="shared" ref="F172:M172" si="46">SUM(F154,F167,F171)</f>
        <v>0</v>
      </c>
      <c r="G172" s="109">
        <f t="shared" si="46"/>
        <v>0</v>
      </c>
      <c r="H172" s="109">
        <f t="shared" si="46"/>
        <v>0</v>
      </c>
      <c r="I172" s="109">
        <f t="shared" si="46"/>
        <v>0</v>
      </c>
      <c r="J172" s="109">
        <f t="shared" si="46"/>
        <v>0</v>
      </c>
      <c r="K172" s="109">
        <f t="shared" si="46"/>
        <v>0</v>
      </c>
      <c r="L172" s="109">
        <f t="shared" si="46"/>
        <v>0</v>
      </c>
      <c r="M172" s="109">
        <f t="shared" si="46"/>
        <v>0</v>
      </c>
      <c r="N172" s="109">
        <f t="shared" si="39"/>
        <v>0</v>
      </c>
    </row>
    <row r="173" spans="1:14" x14ac:dyDescent="0.25">
      <c r="A173" s="99">
        <v>2000</v>
      </c>
      <c r="B173" s="99" t="s">
        <v>13</v>
      </c>
      <c r="C173" s="99" t="s">
        <v>28</v>
      </c>
      <c r="D173" s="99" t="s">
        <v>21</v>
      </c>
      <c r="E173" s="100">
        <v>0</v>
      </c>
      <c r="F173" s="100">
        <v>0</v>
      </c>
      <c r="G173" s="100">
        <v>8.160765316597411</v>
      </c>
      <c r="H173" s="100">
        <v>9.7516086732808311</v>
      </c>
      <c r="I173" s="100">
        <v>10.22274982607442</v>
      </c>
      <c r="J173" s="100">
        <v>5.660206143436092</v>
      </c>
      <c r="K173" s="100">
        <v>2.4661449674459903</v>
      </c>
      <c r="L173" s="100">
        <v>0.60509842565907868</v>
      </c>
      <c r="M173" s="100">
        <v>0.7776151383245461</v>
      </c>
      <c r="N173" s="101">
        <f>SUM(E173:M173)</f>
        <v>37.644188490818372</v>
      </c>
    </row>
    <row r="174" spans="1:14" x14ac:dyDescent="0.25">
      <c r="A174" s="99">
        <v>2000</v>
      </c>
      <c r="B174" s="99" t="s">
        <v>24</v>
      </c>
      <c r="C174" s="99" t="s">
        <v>14</v>
      </c>
      <c r="D174" s="99" t="s">
        <v>15</v>
      </c>
      <c r="E174" s="101">
        <v>56.484751490668138</v>
      </c>
      <c r="F174" s="101">
        <v>300.7929123797893</v>
      </c>
      <c r="G174" s="101">
        <v>79.718802871826341</v>
      </c>
      <c r="H174" s="101">
        <v>15.54214954747901</v>
      </c>
      <c r="I174" s="101">
        <v>19.467113695489743</v>
      </c>
      <c r="J174" s="101">
        <v>7.3171500374359031</v>
      </c>
      <c r="K174" s="101">
        <v>2.8887951240023968</v>
      </c>
      <c r="L174" s="101">
        <v>0.27962135508711256</v>
      </c>
      <c r="M174" s="101">
        <v>5.1338284514544912E-2</v>
      </c>
      <c r="N174" s="101">
        <f t="shared" ref="N174:N191" si="47">SUM(E174:M174)</f>
        <v>482.54263478629252</v>
      </c>
    </row>
    <row r="175" spans="1:14" x14ac:dyDescent="0.25">
      <c r="A175" s="99">
        <v>2000</v>
      </c>
      <c r="B175" s="99" t="s">
        <v>24</v>
      </c>
      <c r="C175" s="99" t="s">
        <v>14</v>
      </c>
      <c r="D175" s="99" t="s">
        <v>16</v>
      </c>
      <c r="E175" s="101">
        <v>86.078734017102505</v>
      </c>
      <c r="F175" s="101">
        <v>248.34806532842495</v>
      </c>
      <c r="G175" s="101">
        <v>9.7499491204575826</v>
      </c>
      <c r="H175" s="101">
        <v>0.4892186899285218</v>
      </c>
      <c r="I175" s="101">
        <v>3.0271217592852362</v>
      </c>
      <c r="J175" s="101">
        <v>6.1112769985238444E-2</v>
      </c>
      <c r="K175" s="101">
        <v>0.345130994713721</v>
      </c>
      <c r="L175" s="101">
        <v>0.32196399180885465</v>
      </c>
      <c r="M175" s="101"/>
      <c r="N175" s="101">
        <f t="shared" si="47"/>
        <v>348.42129667170661</v>
      </c>
    </row>
    <row r="176" spans="1:14" x14ac:dyDescent="0.25">
      <c r="A176" s="99">
        <v>2000</v>
      </c>
      <c r="B176" s="99" t="s">
        <v>24</v>
      </c>
      <c r="C176" s="99" t="s">
        <v>14</v>
      </c>
      <c r="D176" s="99" t="s">
        <v>25</v>
      </c>
      <c r="E176" s="101">
        <f>SUM(E174:E175)</f>
        <v>142.56348550777065</v>
      </c>
      <c r="F176" s="101">
        <f t="shared" ref="F176:M176" si="48">SUM(F174:F175)</f>
        <v>549.14097770821422</v>
      </c>
      <c r="G176" s="101">
        <f t="shared" si="48"/>
        <v>89.468751992283927</v>
      </c>
      <c r="H176" s="101">
        <f t="shared" si="48"/>
        <v>16.031368237407531</v>
      </c>
      <c r="I176" s="101">
        <f t="shared" si="48"/>
        <v>22.49423545477498</v>
      </c>
      <c r="J176" s="101">
        <f t="shared" si="48"/>
        <v>7.3782628074211418</v>
      </c>
      <c r="K176" s="101">
        <f t="shared" si="48"/>
        <v>3.2339261187161177</v>
      </c>
      <c r="L176" s="101">
        <f t="shared" si="48"/>
        <v>0.60158534689596721</v>
      </c>
      <c r="M176" s="101">
        <f t="shared" si="48"/>
        <v>5.1338284514544912E-2</v>
      </c>
      <c r="N176" s="101">
        <f t="shared" si="47"/>
        <v>830.96393145799914</v>
      </c>
    </row>
    <row r="177" spans="1:14" x14ac:dyDescent="0.25">
      <c r="A177" s="99">
        <v>2000</v>
      </c>
      <c r="B177" s="99" t="s">
        <v>24</v>
      </c>
      <c r="C177" s="99" t="s">
        <v>17</v>
      </c>
      <c r="D177" s="99" t="s">
        <v>15</v>
      </c>
      <c r="E177" s="101">
        <v>6.6115611937599938</v>
      </c>
      <c r="F177" s="101">
        <v>184.57128445636937</v>
      </c>
      <c r="G177" s="101">
        <v>26.10491256557675</v>
      </c>
      <c r="H177" s="101">
        <v>5.8149472820485286</v>
      </c>
      <c r="I177" s="101">
        <v>0.32003827373552129</v>
      </c>
      <c r="J177" s="101">
        <v>0.14830811910786709</v>
      </c>
      <c r="K177" s="101">
        <v>2.5703444861427536E-2</v>
      </c>
      <c r="L177" s="101" t="s">
        <v>31</v>
      </c>
      <c r="M177" s="101">
        <v>1.7118402186594887E-2</v>
      </c>
      <c r="N177" s="101">
        <f t="shared" si="47"/>
        <v>223.61387373764603</v>
      </c>
    </row>
    <row r="178" spans="1:14" x14ac:dyDescent="0.25">
      <c r="A178" s="99">
        <v>2000</v>
      </c>
      <c r="B178" s="99" t="s">
        <v>24</v>
      </c>
      <c r="C178" s="99" t="s">
        <v>17</v>
      </c>
      <c r="D178" s="99" t="s">
        <v>16</v>
      </c>
      <c r="E178" s="101">
        <v>87.004904142662781</v>
      </c>
      <c r="F178" s="101">
        <v>250.54886578757751</v>
      </c>
      <c r="G178" s="101">
        <v>5.1582230873531289E-2</v>
      </c>
      <c r="H178" s="101">
        <v>1.0673513585879259E-2</v>
      </c>
      <c r="I178" s="101">
        <v>5.1649901834128374E-3</v>
      </c>
      <c r="J178" s="101" t="s">
        <v>31</v>
      </c>
      <c r="K178" s="101">
        <v>7.3785556656427655E-4</v>
      </c>
      <c r="L178" s="101" t="s">
        <v>31</v>
      </c>
      <c r="M178" s="101">
        <v>7.3785556656427655E-4</v>
      </c>
      <c r="N178" s="101">
        <f t="shared" si="47"/>
        <v>337.62266637601618</v>
      </c>
    </row>
    <row r="179" spans="1:14" x14ac:dyDescent="0.25">
      <c r="A179" s="99">
        <v>2000</v>
      </c>
      <c r="B179" s="99" t="s">
        <v>24</v>
      </c>
      <c r="C179" s="99" t="s">
        <v>17</v>
      </c>
      <c r="D179" s="99" t="s">
        <v>25</v>
      </c>
      <c r="E179" s="101">
        <f>SUM(E177:E178)</f>
        <v>93.616465336422777</v>
      </c>
      <c r="F179" s="101">
        <f t="shared" ref="F179:M179" si="49">SUM(F177:F178)</f>
        <v>435.12015024394691</v>
      </c>
      <c r="G179" s="101">
        <f t="shared" si="49"/>
        <v>26.156494796450282</v>
      </c>
      <c r="H179" s="101">
        <f t="shared" si="49"/>
        <v>5.8256207956344079</v>
      </c>
      <c r="I179" s="101">
        <f t="shared" si="49"/>
        <v>0.32520326391893412</v>
      </c>
      <c r="J179" s="101">
        <f t="shared" si="49"/>
        <v>0.14830811910786709</v>
      </c>
      <c r="K179" s="101">
        <f t="shared" si="49"/>
        <v>2.6441300427991813E-2</v>
      </c>
      <c r="L179" s="101">
        <f t="shared" si="49"/>
        <v>0</v>
      </c>
      <c r="M179" s="101">
        <f t="shared" si="49"/>
        <v>1.7856257753159164E-2</v>
      </c>
      <c r="N179" s="101">
        <f t="shared" si="47"/>
        <v>561.2365401136625</v>
      </c>
    </row>
    <row r="180" spans="1:14" x14ac:dyDescent="0.25">
      <c r="A180" s="99">
        <v>2000</v>
      </c>
      <c r="B180" s="99" t="s">
        <v>13</v>
      </c>
      <c r="C180" s="99" t="s">
        <v>14</v>
      </c>
      <c r="D180" s="99" t="s">
        <v>15</v>
      </c>
      <c r="E180" s="101">
        <v>56.110680288743175</v>
      </c>
      <c r="F180" s="101">
        <v>29.788733907559113</v>
      </c>
      <c r="G180" s="101">
        <v>121.71888458062075</v>
      </c>
      <c r="H180" s="101">
        <v>66.884785060974977</v>
      </c>
      <c r="I180" s="101">
        <v>50.175859833600342</v>
      </c>
      <c r="J180" s="101">
        <v>17.736301878730348</v>
      </c>
      <c r="K180" s="101">
        <v>6.1632714665413149</v>
      </c>
      <c r="L180" s="101">
        <v>0.94335330403165252</v>
      </c>
      <c r="M180" s="101">
        <v>0.67504821673174797</v>
      </c>
      <c r="N180" s="101">
        <f t="shared" si="47"/>
        <v>350.19691853753335</v>
      </c>
    </row>
    <row r="181" spans="1:14" x14ac:dyDescent="0.25">
      <c r="A181" s="99">
        <v>2000</v>
      </c>
      <c r="B181" s="99" t="s">
        <v>13</v>
      </c>
      <c r="C181" s="99" t="s">
        <v>14</v>
      </c>
      <c r="D181" s="99" t="s">
        <v>16</v>
      </c>
      <c r="E181" s="101">
        <v>30.087677145078398</v>
      </c>
      <c r="F181" s="101">
        <v>6.6619923093971813</v>
      </c>
      <c r="G181" s="101">
        <v>13.315795746589298</v>
      </c>
      <c r="H181" s="101">
        <v>4.9722598204495982</v>
      </c>
      <c r="I181" s="101">
        <v>0.51371823604373834</v>
      </c>
      <c r="J181" s="101">
        <v>0.14938677107502732</v>
      </c>
      <c r="K181" s="101">
        <v>8.2422647218186262E-2</v>
      </c>
      <c r="L181" s="101">
        <v>1.8022380276727173E-2</v>
      </c>
      <c r="M181" s="101" t="s">
        <v>31</v>
      </c>
      <c r="N181" s="101">
        <f t="shared" si="47"/>
        <v>55.801275056128162</v>
      </c>
    </row>
    <row r="182" spans="1:14" x14ac:dyDescent="0.25">
      <c r="A182" s="99">
        <v>2000</v>
      </c>
      <c r="B182" s="99" t="s">
        <v>13</v>
      </c>
      <c r="C182" s="99" t="s">
        <v>14</v>
      </c>
      <c r="D182" s="99" t="s">
        <v>25</v>
      </c>
      <c r="E182" s="101">
        <f>SUM(E180:E181)</f>
        <v>86.19835743382157</v>
      </c>
      <c r="F182" s="101">
        <f t="shared" ref="F182:M182" si="50">SUM(F180:F181)</f>
        <v>36.450726216956298</v>
      </c>
      <c r="G182" s="101">
        <f t="shared" si="50"/>
        <v>135.03468032721005</v>
      </c>
      <c r="H182" s="101">
        <f t="shared" si="50"/>
        <v>71.857044881424571</v>
      </c>
      <c r="I182" s="101">
        <f t="shared" si="50"/>
        <v>50.689578069644078</v>
      </c>
      <c r="J182" s="101">
        <f t="shared" si="50"/>
        <v>17.885688649805374</v>
      </c>
      <c r="K182" s="101">
        <f t="shared" si="50"/>
        <v>6.2456941137595008</v>
      </c>
      <c r="L182" s="101">
        <f t="shared" si="50"/>
        <v>0.96137568430837972</v>
      </c>
      <c r="M182" s="101">
        <f t="shared" si="50"/>
        <v>0.67504821673174797</v>
      </c>
      <c r="N182" s="101">
        <f t="shared" si="47"/>
        <v>405.99819359366165</v>
      </c>
    </row>
    <row r="183" spans="1:14" x14ac:dyDescent="0.25">
      <c r="A183" s="99">
        <v>2000</v>
      </c>
      <c r="B183" s="99" t="s">
        <v>13</v>
      </c>
      <c r="C183" s="99" t="s">
        <v>17</v>
      </c>
      <c r="D183" s="99" t="s">
        <v>15</v>
      </c>
      <c r="E183" s="101">
        <v>3.0707899474499469</v>
      </c>
      <c r="F183" s="101">
        <v>179.79023539284276</v>
      </c>
      <c r="G183" s="101">
        <v>173.03284623414896</v>
      </c>
      <c r="H183" s="101">
        <v>32.174951915932006</v>
      </c>
      <c r="I183" s="101">
        <v>5.4904644097438773</v>
      </c>
      <c r="J183" s="101">
        <v>2.6247608703705589</v>
      </c>
      <c r="K183" s="101">
        <v>1.1474790092777278</v>
      </c>
      <c r="L183" s="101">
        <v>3.5043371954257087E-2</v>
      </c>
      <c r="M183" s="101">
        <v>9.6565345667971161E-2</v>
      </c>
      <c r="N183" s="101">
        <f t="shared" si="47"/>
        <v>397.46313649738806</v>
      </c>
    </row>
    <row r="184" spans="1:14" x14ac:dyDescent="0.25">
      <c r="A184" s="99">
        <v>2000</v>
      </c>
      <c r="B184" s="99" t="s">
        <v>13</v>
      </c>
      <c r="C184" s="99" t="s">
        <v>17</v>
      </c>
      <c r="D184" s="99" t="s">
        <v>16</v>
      </c>
      <c r="E184" s="101">
        <v>28.392816883663283</v>
      </c>
      <c r="F184" s="101">
        <v>102.67476374879148</v>
      </c>
      <c r="G184" s="101">
        <v>0.57205849246921781</v>
      </c>
      <c r="H184" s="101">
        <v>6.100989993402247E-2</v>
      </c>
      <c r="I184" s="101">
        <v>4.1593418464653323E-2</v>
      </c>
      <c r="J184" s="101">
        <v>6.2111256610906636E-3</v>
      </c>
      <c r="K184" s="101">
        <v>4.1622621703625859E-3</v>
      </c>
      <c r="L184" s="101" t="s">
        <v>31</v>
      </c>
      <c r="M184" s="101">
        <v>1.0479388109095735E-2</v>
      </c>
      <c r="N184" s="101">
        <f t="shared" si="47"/>
        <v>131.76309521926319</v>
      </c>
    </row>
    <row r="185" spans="1:14" x14ac:dyDescent="0.25">
      <c r="A185" s="99">
        <v>2000</v>
      </c>
      <c r="B185" s="99" t="s">
        <v>13</v>
      </c>
      <c r="C185" s="99" t="s">
        <v>17</v>
      </c>
      <c r="D185" s="99" t="s">
        <v>25</v>
      </c>
      <c r="E185" s="101">
        <f>SUM(E183:E184)</f>
        <v>31.463606831113228</v>
      </c>
      <c r="F185" s="101">
        <f t="shared" ref="F185:M185" si="51">SUM(F183:F184)</f>
        <v>282.46499914163422</v>
      </c>
      <c r="G185" s="101">
        <f t="shared" si="51"/>
        <v>173.60490472661817</v>
      </c>
      <c r="H185" s="101">
        <f t="shared" si="51"/>
        <v>32.235961815866027</v>
      </c>
      <c r="I185" s="101">
        <f t="shared" si="51"/>
        <v>5.5320578282085302</v>
      </c>
      <c r="J185" s="101">
        <f t="shared" si="51"/>
        <v>2.6309719960316498</v>
      </c>
      <c r="K185" s="101">
        <f t="shared" si="51"/>
        <v>1.1516412714480904</v>
      </c>
      <c r="L185" s="101">
        <f t="shared" si="51"/>
        <v>3.5043371954257087E-2</v>
      </c>
      <c r="M185" s="101">
        <f t="shared" si="51"/>
        <v>0.1070447337770669</v>
      </c>
      <c r="N185" s="101">
        <f t="shared" si="47"/>
        <v>529.22623171665123</v>
      </c>
    </row>
    <row r="186" spans="1:14" x14ac:dyDescent="0.25">
      <c r="A186" s="99">
        <v>2000</v>
      </c>
      <c r="B186" s="99" t="s">
        <v>13</v>
      </c>
      <c r="C186" s="99" t="s">
        <v>22</v>
      </c>
      <c r="D186" s="99" t="s">
        <v>25</v>
      </c>
      <c r="E186" s="101">
        <f>SUM(E182,E185)</f>
        <v>117.6619642649348</v>
      </c>
      <c r="F186" s="101">
        <f t="shared" ref="F186:M186" si="52">SUM(F182,F185)</f>
        <v>318.91572535859052</v>
      </c>
      <c r="G186" s="101">
        <f t="shared" si="52"/>
        <v>308.63958505382823</v>
      </c>
      <c r="H186" s="101">
        <f t="shared" si="52"/>
        <v>104.0930066972906</v>
      </c>
      <c r="I186" s="101">
        <f t="shared" si="52"/>
        <v>56.221635897852607</v>
      </c>
      <c r="J186" s="101">
        <f t="shared" si="52"/>
        <v>20.516660645837025</v>
      </c>
      <c r="K186" s="101">
        <f t="shared" si="52"/>
        <v>7.3973353852075912</v>
      </c>
      <c r="L186" s="101">
        <f t="shared" si="52"/>
        <v>0.99641905626263683</v>
      </c>
      <c r="M186" s="101">
        <f t="shared" si="52"/>
        <v>0.78209295050881489</v>
      </c>
      <c r="N186" s="101">
        <f t="shared" si="47"/>
        <v>935.22442531031288</v>
      </c>
    </row>
    <row r="187" spans="1:14" x14ac:dyDescent="0.25">
      <c r="A187" s="99">
        <v>2000</v>
      </c>
      <c r="B187" s="99" t="s">
        <v>13</v>
      </c>
      <c r="C187" s="99">
        <v>22</v>
      </c>
      <c r="D187" s="99" t="s">
        <v>19</v>
      </c>
      <c r="E187" s="101">
        <v>4.9054465199999999</v>
      </c>
      <c r="F187" s="101">
        <v>373.94755591000006</v>
      </c>
      <c r="G187" s="101">
        <v>97.560643740000003</v>
      </c>
      <c r="H187" s="101">
        <v>2.60352519</v>
      </c>
      <c r="I187" s="101">
        <v>7.3461037500000002</v>
      </c>
      <c r="J187" s="101">
        <v>5.1733042100000004</v>
      </c>
      <c r="K187" s="101">
        <v>2.83</v>
      </c>
      <c r="L187" s="101">
        <v>2.4757806799999997</v>
      </c>
      <c r="M187" s="101">
        <v>4.58</v>
      </c>
      <c r="N187" s="101">
        <f t="shared" si="47"/>
        <v>501.42236000000008</v>
      </c>
    </row>
    <row r="188" spans="1:14" x14ac:dyDescent="0.25">
      <c r="A188" s="99">
        <v>2000</v>
      </c>
      <c r="B188" s="99" t="s">
        <v>13</v>
      </c>
      <c r="C188" s="99">
        <v>23</v>
      </c>
      <c r="D188" s="99" t="s">
        <v>19</v>
      </c>
      <c r="E188" s="101">
        <v>0.14597277557516269</v>
      </c>
      <c r="F188" s="101">
        <v>2.5722766982369385</v>
      </c>
      <c r="G188" s="101">
        <v>2.3271732886718044</v>
      </c>
      <c r="H188" s="101">
        <v>2.808280059186151</v>
      </c>
      <c r="I188" s="101">
        <v>2.5653719538570869</v>
      </c>
      <c r="J188" s="101">
        <v>1.0700666887730317</v>
      </c>
      <c r="K188" s="101">
        <v>0.35122474834831102</v>
      </c>
      <c r="L188" s="101">
        <v>0.21975475966449512</v>
      </c>
      <c r="M188" s="101">
        <v>3.9522094706554876E-3</v>
      </c>
      <c r="N188" s="101">
        <f t="shared" si="47"/>
        <v>12.064073181783638</v>
      </c>
    </row>
    <row r="189" spans="1:14" x14ac:dyDescent="0.25">
      <c r="A189" s="99">
        <v>2000</v>
      </c>
      <c r="B189" s="99" t="s">
        <v>13</v>
      </c>
      <c r="C189" s="99">
        <v>24</v>
      </c>
      <c r="D189" s="99" t="s">
        <v>19</v>
      </c>
      <c r="E189" s="101">
        <v>32.697799313200925</v>
      </c>
      <c r="F189" s="101">
        <v>239.80122225042174</v>
      </c>
      <c r="G189" s="101">
        <v>94.411801850568082</v>
      </c>
      <c r="H189" s="101">
        <v>81.319029385618975</v>
      </c>
      <c r="I189" s="101">
        <v>67.865467884821115</v>
      </c>
      <c r="J189" s="101">
        <v>46.720918470908529</v>
      </c>
      <c r="K189" s="101">
        <v>26.875155054313922</v>
      </c>
      <c r="L189" s="101">
        <v>9.7328103798752039</v>
      </c>
      <c r="M189" s="101">
        <v>4.7073912537307949</v>
      </c>
      <c r="N189" s="101">
        <f t="shared" si="47"/>
        <v>604.13159584345931</v>
      </c>
    </row>
    <row r="190" spans="1:14" x14ac:dyDescent="0.25">
      <c r="A190" s="99">
        <v>2000</v>
      </c>
      <c r="B190" s="99" t="s">
        <v>13</v>
      </c>
      <c r="C190" s="99" t="s">
        <v>18</v>
      </c>
      <c r="D190" s="99" t="s">
        <v>19</v>
      </c>
      <c r="E190" s="101">
        <f>SUM(E187:E189)</f>
        <v>37.74921860877609</v>
      </c>
      <c r="F190" s="101">
        <f t="shared" ref="F190:M190" si="53">SUM(F187:F189)</f>
        <v>616.32105485865873</v>
      </c>
      <c r="G190" s="101">
        <f t="shared" si="53"/>
        <v>194.29961887923989</v>
      </c>
      <c r="H190" s="101">
        <f t="shared" si="53"/>
        <v>86.73083463480512</v>
      </c>
      <c r="I190" s="101">
        <f t="shared" si="53"/>
        <v>77.776943588678208</v>
      </c>
      <c r="J190" s="101">
        <f t="shared" si="53"/>
        <v>52.964289369681559</v>
      </c>
      <c r="K190" s="101">
        <f t="shared" si="53"/>
        <v>30.056379802662232</v>
      </c>
      <c r="L190" s="101">
        <f t="shared" si="53"/>
        <v>12.428345819539699</v>
      </c>
      <c r="M190" s="101">
        <f t="shared" si="53"/>
        <v>9.29134346320145</v>
      </c>
      <c r="N190" s="101">
        <f t="shared" si="47"/>
        <v>1117.618029025243</v>
      </c>
    </row>
    <row r="191" spans="1:14" x14ac:dyDescent="0.25">
      <c r="A191" s="99">
        <v>2000</v>
      </c>
      <c r="B191" s="99" t="s">
        <v>13</v>
      </c>
      <c r="C191" s="99" t="s">
        <v>20</v>
      </c>
      <c r="D191" s="99" t="s">
        <v>23</v>
      </c>
      <c r="E191" s="68">
        <f>SUM(E173,E186,E190)</f>
        <v>155.41118287371089</v>
      </c>
      <c r="F191" s="68">
        <f t="shared" ref="F191:M191" si="54">SUM(F173,F186,F190)</f>
        <v>935.23678021724925</v>
      </c>
      <c r="G191" s="68">
        <f t="shared" si="54"/>
        <v>511.09996924966549</v>
      </c>
      <c r="H191" s="68">
        <f t="shared" si="54"/>
        <v>200.57545000537655</v>
      </c>
      <c r="I191" s="68">
        <f t="shared" si="54"/>
        <v>144.22132931260523</v>
      </c>
      <c r="J191" s="68">
        <f t="shared" si="54"/>
        <v>79.141156158954672</v>
      </c>
      <c r="K191" s="68">
        <f t="shared" si="54"/>
        <v>39.919860155315817</v>
      </c>
      <c r="L191" s="68">
        <f t="shared" si="54"/>
        <v>14.029863301461415</v>
      </c>
      <c r="M191" s="68">
        <f t="shared" si="54"/>
        <v>10.851051552034811</v>
      </c>
      <c r="N191" s="68">
        <f t="shared" si="47"/>
        <v>2090.486642826374</v>
      </c>
    </row>
    <row r="192" spans="1:14" x14ac:dyDescent="0.25">
      <c r="A192" s="28">
        <v>2001</v>
      </c>
      <c r="B192" s="28" t="s">
        <v>13</v>
      </c>
      <c r="C192" s="28" t="s">
        <v>28</v>
      </c>
      <c r="D192" s="28" t="s">
        <v>21</v>
      </c>
      <c r="E192" s="29">
        <v>0</v>
      </c>
      <c r="F192" s="29">
        <v>0.45377895241139804</v>
      </c>
      <c r="G192" s="29">
        <v>11.343651784323949</v>
      </c>
      <c r="H192" s="29">
        <v>10.224444157156761</v>
      </c>
      <c r="I192" s="29">
        <v>6.1234533104636331</v>
      </c>
      <c r="J192" s="29">
        <v>7.1509497176601258</v>
      </c>
      <c r="K192" s="29">
        <v>2.6644083029677925</v>
      </c>
      <c r="L192" s="29">
        <v>1.5559996182074616</v>
      </c>
      <c r="M192" s="29">
        <v>0.41023405013662578</v>
      </c>
      <c r="N192" s="30">
        <f>SUM(E192:M192)</f>
        <v>39.926919893327742</v>
      </c>
    </row>
    <row r="193" spans="1:24" x14ac:dyDescent="0.25">
      <c r="A193" s="28">
        <v>2001</v>
      </c>
      <c r="B193" s="28" t="s">
        <v>24</v>
      </c>
      <c r="C193" s="28" t="s">
        <v>14</v>
      </c>
      <c r="D193" s="28" t="s">
        <v>15</v>
      </c>
      <c r="E193" s="30">
        <v>2.9715800258064515</v>
      </c>
      <c r="F193" s="30">
        <v>156.96646620730061</v>
      </c>
      <c r="G193" s="30">
        <v>65.606437832249156</v>
      </c>
      <c r="H193" s="30">
        <v>8.3504792775646202</v>
      </c>
      <c r="I193" s="30">
        <v>0.93571033204777654</v>
      </c>
      <c r="J193" s="30">
        <v>0.11809661621757581</v>
      </c>
      <c r="K193" s="30">
        <v>0.43920180948210663</v>
      </c>
      <c r="L193" s="30">
        <v>1.7866281273731681E-2</v>
      </c>
      <c r="M193" s="30">
        <v>9.2603452017664088E-3</v>
      </c>
      <c r="N193" s="30">
        <f t="shared" ref="N193:N210" si="55">SUM(E193:M193)</f>
        <v>235.41509872714383</v>
      </c>
    </row>
    <row r="194" spans="1:24" x14ac:dyDescent="0.25">
      <c r="A194" s="28">
        <v>2001</v>
      </c>
      <c r="B194" s="28" t="s">
        <v>24</v>
      </c>
      <c r="C194" s="28" t="s">
        <v>14</v>
      </c>
      <c r="D194" s="28" t="s">
        <v>16</v>
      </c>
      <c r="E194" s="30">
        <v>421.15585439756973</v>
      </c>
      <c r="F194" s="30">
        <v>111.58414520539424</v>
      </c>
      <c r="G194" s="30">
        <v>2.8584423413163211</v>
      </c>
      <c r="H194" s="30">
        <v>0.37112838924377639</v>
      </c>
      <c r="I194" s="30">
        <v>6.5141558573946854E-3</v>
      </c>
      <c r="J194" s="30">
        <v>4.202272220984629E-3</v>
      </c>
      <c r="K194" s="30">
        <v>1.3005347341076107E-2</v>
      </c>
      <c r="L194" s="30">
        <v>1.0477313616788655E-2</v>
      </c>
      <c r="M194" s="30">
        <v>1.2650847701926021E-2</v>
      </c>
      <c r="N194" s="30">
        <f t="shared" si="55"/>
        <v>536.01642027026207</v>
      </c>
    </row>
    <row r="195" spans="1:24" x14ac:dyDescent="0.25">
      <c r="A195" s="28">
        <v>2001</v>
      </c>
      <c r="B195" s="28" t="s">
        <v>24</v>
      </c>
      <c r="C195" s="28" t="s">
        <v>14</v>
      </c>
      <c r="D195" s="28" t="s">
        <v>25</v>
      </c>
      <c r="E195" s="30">
        <f>SUM(E193:E194)</f>
        <v>424.1274344233762</v>
      </c>
      <c r="F195" s="30">
        <f t="shared" ref="F195:M195" si="56">SUM(F193:F194)</f>
        <v>268.55061141269482</v>
      </c>
      <c r="G195" s="30">
        <f t="shared" si="56"/>
        <v>68.464880173565476</v>
      </c>
      <c r="H195" s="30">
        <f t="shared" si="56"/>
        <v>8.7216076668083957</v>
      </c>
      <c r="I195" s="30">
        <f t="shared" si="56"/>
        <v>0.94222448790517122</v>
      </c>
      <c r="J195" s="30">
        <f t="shared" si="56"/>
        <v>0.12229888843856043</v>
      </c>
      <c r="K195" s="30">
        <f t="shared" si="56"/>
        <v>0.45220715682318274</v>
      </c>
      <c r="L195" s="30">
        <f t="shared" si="56"/>
        <v>2.8343594890520338E-2</v>
      </c>
      <c r="M195" s="30">
        <f t="shared" si="56"/>
        <v>2.1911192903692429E-2</v>
      </c>
      <c r="N195" s="30">
        <f t="shared" si="55"/>
        <v>771.43151899740599</v>
      </c>
    </row>
    <row r="196" spans="1:24" x14ac:dyDescent="0.25">
      <c r="A196" s="28">
        <v>2001</v>
      </c>
      <c r="B196" s="28" t="s">
        <v>24</v>
      </c>
      <c r="C196" s="28" t="s">
        <v>17</v>
      </c>
      <c r="D196" s="28" t="s">
        <v>15</v>
      </c>
      <c r="E196" s="30">
        <v>13.111465903632322</v>
      </c>
      <c r="F196" s="30">
        <v>180.24353275934186</v>
      </c>
      <c r="G196" s="30">
        <v>65.305798846711724</v>
      </c>
      <c r="H196" s="30">
        <v>6.0783882936986782</v>
      </c>
      <c r="I196" s="30">
        <v>0.28720391843609022</v>
      </c>
      <c r="J196" s="30">
        <v>8.1381394285714281E-2</v>
      </c>
      <c r="K196" s="30" t="s">
        <v>31</v>
      </c>
      <c r="L196" s="30" t="s">
        <v>31</v>
      </c>
      <c r="M196" s="30" t="s">
        <v>31</v>
      </c>
      <c r="N196" s="30">
        <f t="shared" si="55"/>
        <v>265.10777111610639</v>
      </c>
    </row>
    <row r="197" spans="1:24" x14ac:dyDescent="0.25">
      <c r="A197" s="28">
        <v>2001</v>
      </c>
      <c r="B197" s="28" t="s">
        <v>24</v>
      </c>
      <c r="C197" s="28" t="s">
        <v>17</v>
      </c>
      <c r="D197" s="28" t="s">
        <v>16</v>
      </c>
      <c r="E197" s="30">
        <v>370.51459216873167</v>
      </c>
      <c r="F197" s="30">
        <v>108.07611470360365</v>
      </c>
      <c r="G197" s="30">
        <v>6.2296161659157354</v>
      </c>
      <c r="H197" s="30">
        <v>0.13809818665282719</v>
      </c>
      <c r="I197" s="30" t="s">
        <v>31</v>
      </c>
      <c r="J197" s="30" t="s">
        <v>31</v>
      </c>
      <c r="K197" s="30" t="s">
        <v>31</v>
      </c>
      <c r="L197" s="30" t="s">
        <v>31</v>
      </c>
      <c r="M197" s="30" t="s">
        <v>31</v>
      </c>
      <c r="N197" s="30">
        <f t="shared" si="55"/>
        <v>484.95842122490387</v>
      </c>
    </row>
    <row r="198" spans="1:24" x14ac:dyDescent="0.25">
      <c r="A198" s="28">
        <v>2001</v>
      </c>
      <c r="B198" s="28" t="s">
        <v>24</v>
      </c>
      <c r="C198" s="28" t="s">
        <v>17</v>
      </c>
      <c r="D198" s="28" t="s">
        <v>25</v>
      </c>
      <c r="E198" s="30">
        <f>SUM(E196:E197)</f>
        <v>383.626058072364</v>
      </c>
      <c r="F198" s="30">
        <f t="shared" ref="F198:M198" si="57">SUM(F196:F197)</f>
        <v>288.31964746294551</v>
      </c>
      <c r="G198" s="30">
        <f t="shared" si="57"/>
        <v>71.535415012627453</v>
      </c>
      <c r="H198" s="30">
        <f t="shared" si="57"/>
        <v>6.216486480351505</v>
      </c>
      <c r="I198" s="30">
        <f t="shared" si="57"/>
        <v>0.28720391843609022</v>
      </c>
      <c r="J198" s="30">
        <f t="shared" si="57"/>
        <v>8.1381394285714281E-2</v>
      </c>
      <c r="K198" s="30">
        <f t="shared" si="57"/>
        <v>0</v>
      </c>
      <c r="L198" s="30">
        <f t="shared" si="57"/>
        <v>0</v>
      </c>
      <c r="M198" s="30">
        <f t="shared" si="57"/>
        <v>0</v>
      </c>
      <c r="N198" s="30">
        <f t="shared" si="55"/>
        <v>750.06619234101026</v>
      </c>
    </row>
    <row r="199" spans="1:24" x14ac:dyDescent="0.25">
      <c r="A199" s="28">
        <v>2001</v>
      </c>
      <c r="B199" s="28" t="s">
        <v>13</v>
      </c>
      <c r="C199" s="28" t="s">
        <v>14</v>
      </c>
      <c r="D199" s="28" t="s">
        <v>15</v>
      </c>
      <c r="E199" s="30">
        <v>0.3183835741935484</v>
      </c>
      <c r="F199" s="30">
        <v>9.0719402745056819</v>
      </c>
      <c r="G199" s="30">
        <v>57.666498530459798</v>
      </c>
      <c r="H199" s="30">
        <v>55.353493779295519</v>
      </c>
      <c r="I199" s="30">
        <v>16.414381017312341</v>
      </c>
      <c r="J199" s="30">
        <v>10.510598843364246</v>
      </c>
      <c r="K199" s="30">
        <v>5.6570417764376053</v>
      </c>
      <c r="L199" s="30">
        <v>1.5900990333621197</v>
      </c>
      <c r="M199" s="30">
        <v>0.82417072295721039</v>
      </c>
      <c r="N199" s="30">
        <f t="shared" si="55"/>
        <v>157.40660755188807</v>
      </c>
    </row>
    <row r="200" spans="1:24" x14ac:dyDescent="0.25">
      <c r="A200" s="28">
        <v>2001</v>
      </c>
      <c r="B200" s="28" t="s">
        <v>13</v>
      </c>
      <c r="C200" s="28" t="s">
        <v>14</v>
      </c>
      <c r="D200" s="28" t="s">
        <v>16</v>
      </c>
      <c r="E200" s="30">
        <v>45.123841542596757</v>
      </c>
      <c r="F200" s="30">
        <v>8.8729827831858969</v>
      </c>
      <c r="G200" s="30">
        <v>2.2090638721386564</v>
      </c>
      <c r="H200" s="30">
        <v>2.152879316672613</v>
      </c>
      <c r="I200" s="30">
        <v>0.57975987130812701</v>
      </c>
      <c r="J200" s="30">
        <v>0.37400222766763197</v>
      </c>
      <c r="K200" s="30">
        <v>1.1574759133557735</v>
      </c>
      <c r="L200" s="30">
        <v>0.93248091189419036</v>
      </c>
      <c r="M200" s="30">
        <v>1.1259254454714158</v>
      </c>
      <c r="N200" s="30">
        <f t="shared" si="55"/>
        <v>62.52841188429106</v>
      </c>
    </row>
    <row r="201" spans="1:24" x14ac:dyDescent="0.25">
      <c r="A201" s="28">
        <v>2001</v>
      </c>
      <c r="B201" s="28" t="s">
        <v>13</v>
      </c>
      <c r="C201" s="28" t="s">
        <v>14</v>
      </c>
      <c r="D201" s="28" t="s">
        <v>25</v>
      </c>
      <c r="E201" s="30">
        <f>SUM(E199:E200)</f>
        <v>45.442225116790304</v>
      </c>
      <c r="F201" s="30">
        <f t="shared" ref="F201:M201" si="58">SUM(F199:F200)</f>
        <v>17.944923057691579</v>
      </c>
      <c r="G201" s="30">
        <f t="shared" si="58"/>
        <v>59.875562402598455</v>
      </c>
      <c r="H201" s="30">
        <f t="shared" si="58"/>
        <v>57.506373095968129</v>
      </c>
      <c r="I201" s="30">
        <f t="shared" si="58"/>
        <v>16.994140888620468</v>
      </c>
      <c r="J201" s="30">
        <f t="shared" si="58"/>
        <v>10.884601071031877</v>
      </c>
      <c r="K201" s="30">
        <f t="shared" si="58"/>
        <v>6.8145176897933784</v>
      </c>
      <c r="L201" s="30">
        <f t="shared" si="58"/>
        <v>2.52257994525631</v>
      </c>
      <c r="M201" s="30">
        <f t="shared" si="58"/>
        <v>1.9500961684286262</v>
      </c>
      <c r="N201" s="30">
        <f t="shared" si="55"/>
        <v>219.93501943617909</v>
      </c>
    </row>
    <row r="202" spans="1:24" x14ac:dyDescent="0.25">
      <c r="A202" s="28">
        <v>2001</v>
      </c>
      <c r="B202" s="28" t="s">
        <v>13</v>
      </c>
      <c r="C202" s="28" t="s">
        <v>17</v>
      </c>
      <c r="D202" s="28" t="s">
        <v>15</v>
      </c>
      <c r="E202" s="30">
        <v>2.6057487442550036</v>
      </c>
      <c r="F202" s="30">
        <v>13.406806981613858</v>
      </c>
      <c r="G202" s="30">
        <v>127.16496481246358</v>
      </c>
      <c r="H202" s="30">
        <v>42.243037878775695</v>
      </c>
      <c r="I202" s="30">
        <v>8.8100490146926944</v>
      </c>
      <c r="J202" s="30">
        <v>1.5483948842739697</v>
      </c>
      <c r="K202" s="30">
        <v>0.32163395113471693</v>
      </c>
      <c r="L202" s="30">
        <v>8.1807845946036142E-2</v>
      </c>
      <c r="M202" s="30">
        <v>5.7388581638988301E-2</v>
      </c>
      <c r="N202" s="30">
        <f t="shared" si="55"/>
        <v>196.2398326947945</v>
      </c>
    </row>
    <row r="203" spans="1:24" x14ac:dyDescent="0.25">
      <c r="A203" s="28">
        <v>2001</v>
      </c>
      <c r="B203" s="28" t="s">
        <v>13</v>
      </c>
      <c r="C203" s="28" t="s">
        <v>17</v>
      </c>
      <c r="D203" s="28" t="s">
        <v>16</v>
      </c>
      <c r="E203" s="30">
        <v>73.635392134479787</v>
      </c>
      <c r="F203" s="30">
        <v>4.8221732517455012</v>
      </c>
      <c r="G203" s="30">
        <v>9.7172449035934942</v>
      </c>
      <c r="H203" s="30">
        <v>1.1030425756070081</v>
      </c>
      <c r="I203" s="30">
        <v>0.1308732787661859</v>
      </c>
      <c r="J203" s="30">
        <v>8.5855294681360786E-2</v>
      </c>
      <c r="K203" s="30">
        <v>3.9443339960238563E-2</v>
      </c>
      <c r="L203" s="30">
        <v>5.7407407407407407E-3</v>
      </c>
      <c r="M203" s="30">
        <v>3.6686390532544378E-3</v>
      </c>
      <c r="N203" s="30">
        <f t="shared" si="55"/>
        <v>89.543434158627576</v>
      </c>
    </row>
    <row r="204" spans="1:24" x14ac:dyDescent="0.25">
      <c r="A204" s="28">
        <v>2001</v>
      </c>
      <c r="B204" s="28" t="s">
        <v>13</v>
      </c>
      <c r="C204" s="28" t="s">
        <v>17</v>
      </c>
      <c r="D204" s="28" t="s">
        <v>25</v>
      </c>
      <c r="E204" s="30">
        <f>SUM(E202:E203)</f>
        <v>76.241140878734797</v>
      </c>
      <c r="F204" s="30">
        <f t="shared" ref="F204:M204" si="59">SUM(F202:F203)</f>
        <v>18.228980233359358</v>
      </c>
      <c r="G204" s="30">
        <f t="shared" si="59"/>
        <v>136.88220971605708</v>
      </c>
      <c r="H204" s="30">
        <f t="shared" si="59"/>
        <v>43.346080454382701</v>
      </c>
      <c r="I204" s="30">
        <f t="shared" si="59"/>
        <v>8.9409222934588808</v>
      </c>
      <c r="J204" s="30">
        <f t="shared" si="59"/>
        <v>1.6342501789553305</v>
      </c>
      <c r="K204" s="30">
        <f t="shared" si="59"/>
        <v>0.36107729109495551</v>
      </c>
      <c r="L204" s="30">
        <f t="shared" si="59"/>
        <v>8.7548586686776883E-2</v>
      </c>
      <c r="M204" s="30">
        <f t="shared" si="59"/>
        <v>6.1057220692242738E-2</v>
      </c>
      <c r="N204" s="30">
        <f t="shared" si="55"/>
        <v>285.78326685342205</v>
      </c>
    </row>
    <row r="205" spans="1:24" x14ac:dyDescent="0.25">
      <c r="A205" s="28">
        <v>2001</v>
      </c>
      <c r="B205" s="28" t="s">
        <v>13</v>
      </c>
      <c r="C205" s="28" t="s">
        <v>22</v>
      </c>
      <c r="D205" s="28" t="s">
        <v>25</v>
      </c>
      <c r="E205" s="30">
        <f>SUM(E201,E204)</f>
        <v>121.68336599552509</v>
      </c>
      <c r="F205" s="30">
        <f t="shared" ref="F205:M205" si="60">SUM(F201,F204)</f>
        <v>36.173903291050934</v>
      </c>
      <c r="G205" s="30">
        <f t="shared" si="60"/>
        <v>196.75777211865554</v>
      </c>
      <c r="H205" s="30">
        <f t="shared" si="60"/>
        <v>100.85245355035083</v>
      </c>
      <c r="I205" s="30">
        <f t="shared" si="60"/>
        <v>25.935063182079347</v>
      </c>
      <c r="J205" s="30">
        <f t="shared" si="60"/>
        <v>12.518851249987208</v>
      </c>
      <c r="K205" s="30">
        <f t="shared" si="60"/>
        <v>7.1755949808883335</v>
      </c>
      <c r="L205" s="30">
        <f t="shared" si="60"/>
        <v>2.6101285319430869</v>
      </c>
      <c r="M205" s="30">
        <f t="shared" si="60"/>
        <v>2.0111533891208691</v>
      </c>
      <c r="N205" s="30">
        <f t="shared" si="55"/>
        <v>505.71828628960117</v>
      </c>
    </row>
    <row r="206" spans="1:24" x14ac:dyDescent="0.25">
      <c r="A206" s="28">
        <v>2001</v>
      </c>
      <c r="B206" s="28" t="s">
        <v>13</v>
      </c>
      <c r="C206" s="28">
        <v>22</v>
      </c>
      <c r="D206" s="28" t="s">
        <v>19</v>
      </c>
      <c r="E206" s="30">
        <v>622.43085541516905</v>
      </c>
      <c r="F206" s="30">
        <v>334.10172537837559</v>
      </c>
      <c r="G206" s="30">
        <v>106.77284369464867</v>
      </c>
      <c r="H206" s="30">
        <v>35.098055871195072</v>
      </c>
      <c r="I206" s="30">
        <v>5.5710094996387962</v>
      </c>
      <c r="J206" s="30">
        <v>0.56737510742869801</v>
      </c>
      <c r="K206" s="30" t="s">
        <v>31</v>
      </c>
      <c r="L206" s="30" t="s">
        <v>31</v>
      </c>
      <c r="M206" s="30" t="s">
        <v>31</v>
      </c>
      <c r="N206" s="30">
        <f t="shared" si="55"/>
        <v>1104.5418649664559</v>
      </c>
    </row>
    <row r="207" spans="1:24" x14ac:dyDescent="0.25">
      <c r="A207" s="28">
        <v>2001</v>
      </c>
      <c r="B207" s="28" t="s">
        <v>13</v>
      </c>
      <c r="C207" s="28">
        <v>23</v>
      </c>
      <c r="D207" s="28" t="s">
        <v>19</v>
      </c>
      <c r="E207" s="30" t="s">
        <v>31</v>
      </c>
      <c r="F207" s="30" t="s">
        <v>31</v>
      </c>
      <c r="G207" s="30">
        <v>3.4291965719076249</v>
      </c>
      <c r="H207" s="30">
        <v>3.8746913947851276</v>
      </c>
      <c r="I207" s="30">
        <v>0.69015234551308446</v>
      </c>
      <c r="J207" s="30">
        <v>0.29708639999999997</v>
      </c>
      <c r="K207" s="30">
        <v>0.19310615999999997</v>
      </c>
      <c r="L207" s="30" t="s">
        <v>31</v>
      </c>
      <c r="M207" s="30">
        <v>2.9708640000000001E-2</v>
      </c>
      <c r="N207" s="30">
        <f t="shared" si="55"/>
        <v>8.5139415122058359</v>
      </c>
    </row>
    <row r="208" spans="1:24" x14ac:dyDescent="0.25">
      <c r="A208" s="28">
        <v>2001</v>
      </c>
      <c r="B208" s="28" t="s">
        <v>13</v>
      </c>
      <c r="C208" s="28">
        <v>24</v>
      </c>
      <c r="D208" s="28" t="s">
        <v>19</v>
      </c>
      <c r="E208" s="30">
        <v>12.200003898702935</v>
      </c>
      <c r="F208" s="30">
        <v>164.07680745494679</v>
      </c>
      <c r="G208" s="30">
        <v>173.04327318589799</v>
      </c>
      <c r="H208" s="30">
        <v>108.62833890337451</v>
      </c>
      <c r="I208" s="30">
        <v>69.635438894016545</v>
      </c>
      <c r="J208" s="30">
        <v>46.942378553829265</v>
      </c>
      <c r="K208" s="30">
        <v>28.549984358703611</v>
      </c>
      <c r="L208" s="30">
        <v>13.927642872463846</v>
      </c>
      <c r="M208" s="30">
        <v>4.1584133630429054</v>
      </c>
      <c r="N208" s="30">
        <f t="shared" si="55"/>
        <v>621.16228148497828</v>
      </c>
      <c r="O208" s="59" t="s">
        <v>40</v>
      </c>
      <c r="P208" s="59"/>
      <c r="Q208" s="59"/>
      <c r="R208" s="59"/>
      <c r="S208" s="59"/>
      <c r="T208" s="59"/>
      <c r="U208" s="59"/>
      <c r="V208" s="59"/>
      <c r="W208" s="59"/>
      <c r="X208" s="59"/>
    </row>
    <row r="209" spans="1:24" x14ac:dyDescent="0.25">
      <c r="A209" s="28">
        <v>2001</v>
      </c>
      <c r="B209" s="28" t="s">
        <v>13</v>
      </c>
      <c r="C209" s="28" t="s">
        <v>18</v>
      </c>
      <c r="D209" s="28" t="s">
        <v>19</v>
      </c>
      <c r="E209" s="30">
        <f>SUM(E206:E208)</f>
        <v>634.63085931387195</v>
      </c>
      <c r="F209" s="30">
        <f t="shared" ref="F209:M209" si="61">SUM(F206:F208)</f>
        <v>498.17853283332238</v>
      </c>
      <c r="G209" s="30">
        <f t="shared" si="61"/>
        <v>283.2453134524543</v>
      </c>
      <c r="H209" s="30">
        <f t="shared" si="61"/>
        <v>147.60108616935472</v>
      </c>
      <c r="I209" s="30">
        <f t="shared" si="61"/>
        <v>75.89660073916842</v>
      </c>
      <c r="J209" s="30">
        <f t="shared" si="61"/>
        <v>47.806840061257965</v>
      </c>
      <c r="K209" s="30">
        <f t="shared" si="61"/>
        <v>28.74309051870361</v>
      </c>
      <c r="L209" s="30">
        <f t="shared" si="61"/>
        <v>13.927642872463846</v>
      </c>
      <c r="M209" s="30">
        <f t="shared" si="61"/>
        <v>4.1881220030429054</v>
      </c>
      <c r="N209" s="30">
        <f t="shared" si="55"/>
        <v>1734.2180879636401</v>
      </c>
      <c r="O209" s="59">
        <v>0</v>
      </c>
      <c r="P209" s="59">
        <v>1</v>
      </c>
      <c r="Q209" s="59">
        <v>2</v>
      </c>
      <c r="R209" s="59">
        <v>3</v>
      </c>
      <c r="S209" s="59">
        <v>4</v>
      </c>
      <c r="T209" s="59">
        <v>5</v>
      </c>
      <c r="U209" s="59">
        <v>6</v>
      </c>
      <c r="V209" s="59">
        <v>7</v>
      </c>
      <c r="W209" s="59">
        <v>8</v>
      </c>
      <c r="X209" s="59"/>
    </row>
    <row r="210" spans="1:24" x14ac:dyDescent="0.25">
      <c r="A210" s="28">
        <v>2001</v>
      </c>
      <c r="B210" s="28" t="s">
        <v>13</v>
      </c>
      <c r="C210" s="28" t="s">
        <v>20</v>
      </c>
      <c r="D210" s="28" t="s">
        <v>23</v>
      </c>
      <c r="E210" s="68">
        <f>SUM(E192,E205,E209)</f>
        <v>756.31422530939699</v>
      </c>
      <c r="F210" s="68">
        <f t="shared" ref="F210:M210" si="62">SUM(F192,F205,F209)</f>
        <v>534.80621507678472</v>
      </c>
      <c r="G210" s="68">
        <f t="shared" si="62"/>
        <v>491.34673735543379</v>
      </c>
      <c r="H210" s="68">
        <f t="shared" si="62"/>
        <v>258.6779838768623</v>
      </c>
      <c r="I210" s="68">
        <f t="shared" si="62"/>
        <v>107.9551172317114</v>
      </c>
      <c r="J210" s="68">
        <f t="shared" si="62"/>
        <v>67.476641028905306</v>
      </c>
      <c r="K210" s="68">
        <f t="shared" si="62"/>
        <v>38.583093802559738</v>
      </c>
      <c r="L210" s="68">
        <f t="shared" si="62"/>
        <v>18.093771022614394</v>
      </c>
      <c r="M210" s="68">
        <f t="shared" si="62"/>
        <v>6.6095094423003999</v>
      </c>
      <c r="N210" s="30">
        <f t="shared" si="55"/>
        <v>2279.8632941465689</v>
      </c>
      <c r="O210" s="59">
        <v>756.28499999999997</v>
      </c>
      <c r="P210" s="59">
        <v>523.16300000000001</v>
      </c>
      <c r="Q210" s="59">
        <v>488.81599999999997</v>
      </c>
      <c r="R210" s="59">
        <v>257.86700000000002</v>
      </c>
      <c r="S210" s="59">
        <v>108.09699999999999</v>
      </c>
      <c r="T210" s="59">
        <v>68.376000000000005</v>
      </c>
      <c r="U210" s="59">
        <v>39.091999999999999</v>
      </c>
      <c r="V210" s="59">
        <v>18.306999999999999</v>
      </c>
      <c r="W210" s="59">
        <v>6.6870000000000003</v>
      </c>
      <c r="X210" s="59">
        <f>SUM(O210:W210)</f>
        <v>2266.69</v>
      </c>
    </row>
    <row r="211" spans="1:24" x14ac:dyDescent="0.25">
      <c r="A211" s="92">
        <v>2002</v>
      </c>
      <c r="B211" s="92" t="s">
        <v>13</v>
      </c>
      <c r="C211" s="92" t="s">
        <v>28</v>
      </c>
      <c r="D211" s="92" t="s">
        <v>21</v>
      </c>
      <c r="E211" s="93">
        <v>0</v>
      </c>
      <c r="F211" s="93">
        <v>0</v>
      </c>
      <c r="G211" s="93">
        <v>7.5892280840071695</v>
      </c>
      <c r="H211" s="93">
        <v>14.824809959983233</v>
      </c>
      <c r="I211" s="93">
        <v>10.5825118621456</v>
      </c>
      <c r="J211" s="93">
        <v>3.3488446517410586</v>
      </c>
      <c r="K211" s="93">
        <v>2.877258216141255</v>
      </c>
      <c r="L211" s="93">
        <v>0.96911508549223691</v>
      </c>
      <c r="M211" s="93">
        <v>0.62015867838418215</v>
      </c>
      <c r="N211" s="94">
        <f>SUM(E211:M211)</f>
        <v>40.811926537894735</v>
      </c>
      <c r="O211" s="46">
        <f>O210-E210</f>
        <v>-2.9225309397020283E-2</v>
      </c>
      <c r="P211" s="46">
        <f t="shared" ref="P211:X211" si="63">P210-F210</f>
        <v>-11.643215076784713</v>
      </c>
      <c r="Q211" s="46">
        <f t="shared" si="63"/>
        <v>-2.5307373554338142</v>
      </c>
      <c r="R211" s="46">
        <f t="shared" si="63"/>
        <v>-0.81098387686228079</v>
      </c>
      <c r="S211" s="46">
        <f t="shared" si="63"/>
        <v>0.14188276828859614</v>
      </c>
      <c r="T211" s="46">
        <f t="shared" si="63"/>
        <v>0.8993589710946992</v>
      </c>
      <c r="U211" s="46">
        <f t="shared" si="63"/>
        <v>0.50890619744026111</v>
      </c>
      <c r="V211" s="46">
        <f t="shared" si="63"/>
        <v>0.21322897738560442</v>
      </c>
      <c r="W211" s="46">
        <f t="shared" si="63"/>
        <v>7.7490557699600338E-2</v>
      </c>
      <c r="X211" s="46">
        <f t="shared" si="63"/>
        <v>-13.173294146568878</v>
      </c>
    </row>
    <row r="212" spans="1:24" x14ac:dyDescent="0.25">
      <c r="A212" s="92">
        <v>2002</v>
      </c>
      <c r="B212" s="92" t="s">
        <v>24</v>
      </c>
      <c r="C212" s="92" t="s">
        <v>14</v>
      </c>
      <c r="D212" s="92" t="s">
        <v>15</v>
      </c>
      <c r="E212" s="94">
        <v>6.1634236796085329</v>
      </c>
      <c r="F212" s="94">
        <v>184.36795580663613</v>
      </c>
      <c r="G212" s="94">
        <v>51.034384441433154</v>
      </c>
      <c r="H212" s="94">
        <v>4.6593977201711407</v>
      </c>
      <c r="I212" s="94">
        <v>0.68723010658525219</v>
      </c>
      <c r="J212" s="94">
        <v>0.15649470184866079</v>
      </c>
      <c r="K212" s="94">
        <v>0.11490562171341823</v>
      </c>
      <c r="L212" s="94">
        <v>4.7725189947345349E-2</v>
      </c>
      <c r="M212" s="94">
        <v>2.2736436133743619E-2</v>
      </c>
      <c r="N212" s="94">
        <f t="shared" ref="N212:N229" si="64">SUM(E212:M212)</f>
        <v>247.2542537040774</v>
      </c>
      <c r="O212" s="105">
        <f>O210/E210-1</f>
        <v>-3.8641755528368016E-5</v>
      </c>
      <c r="P212" s="105">
        <f t="shared" ref="P212:X212" si="65">P210/F210-1</f>
        <v>-2.1770904579171857E-2</v>
      </c>
      <c r="Q212" s="105">
        <f t="shared" si="65"/>
        <v>-5.1506139412972329E-3</v>
      </c>
      <c r="R212" s="105">
        <f t="shared" si="65"/>
        <v>-3.1351097789920068E-3</v>
      </c>
      <c r="S212" s="105">
        <f t="shared" si="65"/>
        <v>1.3142755241890569E-3</v>
      </c>
      <c r="T212" s="105">
        <f t="shared" si="65"/>
        <v>1.3328449036303258E-2</v>
      </c>
      <c r="U212" s="105">
        <f t="shared" si="65"/>
        <v>1.3189875338781132E-2</v>
      </c>
      <c r="V212" s="105">
        <f t="shared" si="65"/>
        <v>1.1784662087251041E-2</v>
      </c>
      <c r="W212" s="105">
        <f t="shared" si="65"/>
        <v>1.1724101217507332E-2</v>
      </c>
      <c r="X212" s="105">
        <f t="shared" si="65"/>
        <v>-5.7781070384310684E-3</v>
      </c>
    </row>
    <row r="213" spans="1:24" x14ac:dyDescent="0.25">
      <c r="A213" s="92">
        <v>2002</v>
      </c>
      <c r="B213" s="92" t="s">
        <v>24</v>
      </c>
      <c r="C213" s="92" t="s">
        <v>14</v>
      </c>
      <c r="D213" s="92" t="s">
        <v>16</v>
      </c>
      <c r="E213" s="94">
        <v>184.24665218843802</v>
      </c>
      <c r="F213" s="94">
        <v>134.01183257334597</v>
      </c>
      <c r="G213" s="94">
        <v>5.1305372836504759</v>
      </c>
      <c r="H213" s="94">
        <v>0.53340207177540511</v>
      </c>
      <c r="I213" s="94">
        <v>5.2796357740962634E-2</v>
      </c>
      <c r="J213" s="94">
        <v>5.1133263283755148E-3</v>
      </c>
      <c r="K213" s="94">
        <v>4.8382122958655141E-3</v>
      </c>
      <c r="L213" s="94" t="s">
        <v>31</v>
      </c>
      <c r="M213" s="94">
        <v>1.6187439028376863E-3</v>
      </c>
      <c r="N213" s="94">
        <f t="shared" si="64"/>
        <v>323.98679075747793</v>
      </c>
    </row>
    <row r="214" spans="1:24" x14ac:dyDescent="0.25">
      <c r="A214" s="92">
        <v>2002</v>
      </c>
      <c r="B214" s="92" t="s">
        <v>24</v>
      </c>
      <c r="C214" s="92" t="s">
        <v>14</v>
      </c>
      <c r="D214" s="92" t="s">
        <v>25</v>
      </c>
      <c r="E214" s="94">
        <f>SUM(E212:E213)</f>
        <v>190.41007586804656</v>
      </c>
      <c r="F214" s="94">
        <f t="shared" ref="F214:M214" si="66">SUM(F212:F213)</f>
        <v>318.37978837998207</v>
      </c>
      <c r="G214" s="94">
        <f t="shared" si="66"/>
        <v>56.16492172508363</v>
      </c>
      <c r="H214" s="94">
        <f t="shared" si="66"/>
        <v>5.1927997919465456</v>
      </c>
      <c r="I214" s="94">
        <f t="shared" si="66"/>
        <v>0.74002646432621477</v>
      </c>
      <c r="J214" s="94">
        <f t="shared" si="66"/>
        <v>0.16160802817703632</v>
      </c>
      <c r="K214" s="94">
        <f t="shared" si="66"/>
        <v>0.11974383400928373</v>
      </c>
      <c r="L214" s="94">
        <f t="shared" si="66"/>
        <v>4.7725189947345349E-2</v>
      </c>
      <c r="M214" s="94">
        <f t="shared" si="66"/>
        <v>2.4355180036581305E-2</v>
      </c>
      <c r="N214" s="94">
        <f t="shared" si="64"/>
        <v>571.24104446155513</v>
      </c>
    </row>
    <row r="215" spans="1:24" x14ac:dyDescent="0.25">
      <c r="A215" s="92">
        <v>2002</v>
      </c>
      <c r="B215" s="92" t="s">
        <v>24</v>
      </c>
      <c r="C215" s="92" t="s">
        <v>17</v>
      </c>
      <c r="D215" s="92" t="s">
        <v>15</v>
      </c>
      <c r="E215" s="94">
        <v>4.000432333858444</v>
      </c>
      <c r="F215" s="94">
        <v>16.586878797583683</v>
      </c>
      <c r="G215" s="94">
        <v>0.49670453716407437</v>
      </c>
      <c r="H215" s="94">
        <v>0.43606068646261592</v>
      </c>
      <c r="I215" s="94" t="s">
        <v>31</v>
      </c>
      <c r="J215" s="94" t="s">
        <v>31</v>
      </c>
      <c r="K215" s="94" t="s">
        <v>31</v>
      </c>
      <c r="L215" s="94" t="s">
        <v>31</v>
      </c>
      <c r="M215" s="94" t="s">
        <v>31</v>
      </c>
      <c r="N215" s="94">
        <f t="shared" si="64"/>
        <v>21.520076355068817</v>
      </c>
    </row>
    <row r="216" spans="1:24" x14ac:dyDescent="0.25">
      <c r="A216" s="92">
        <v>2002</v>
      </c>
      <c r="B216" s="92" t="s">
        <v>24</v>
      </c>
      <c r="C216" s="92" t="s">
        <v>17</v>
      </c>
      <c r="D216" s="92" t="s">
        <v>16</v>
      </c>
      <c r="E216" s="94">
        <v>284.08794696134157</v>
      </c>
      <c r="F216" s="94">
        <v>27.598485254277662</v>
      </c>
      <c r="G216" s="94">
        <v>2.5647757969312446E-2</v>
      </c>
      <c r="H216" s="94" t="s">
        <v>31</v>
      </c>
      <c r="I216" s="94" t="s">
        <v>31</v>
      </c>
      <c r="J216" s="94" t="s">
        <v>31</v>
      </c>
      <c r="K216" s="94" t="s">
        <v>31</v>
      </c>
      <c r="L216" s="94" t="s">
        <v>31</v>
      </c>
      <c r="M216" s="94" t="s">
        <v>31</v>
      </c>
      <c r="N216" s="94">
        <f t="shared" si="64"/>
        <v>311.71207997358852</v>
      </c>
    </row>
    <row r="217" spans="1:24" x14ac:dyDescent="0.25">
      <c r="A217" s="92">
        <v>2002</v>
      </c>
      <c r="B217" s="92" t="s">
        <v>24</v>
      </c>
      <c r="C217" s="92" t="s">
        <v>17</v>
      </c>
      <c r="D217" s="92" t="s">
        <v>25</v>
      </c>
      <c r="E217" s="94">
        <f>SUM(E215:E216)</f>
        <v>288.08837929520001</v>
      </c>
      <c r="F217" s="94">
        <f t="shared" ref="F217:M217" si="67">SUM(F215:F216)</f>
        <v>44.185364051861342</v>
      </c>
      <c r="G217" s="94">
        <f t="shared" si="67"/>
        <v>0.52235229513338677</v>
      </c>
      <c r="H217" s="94">
        <f t="shared" si="67"/>
        <v>0.43606068646261592</v>
      </c>
      <c r="I217" s="94">
        <f t="shared" si="67"/>
        <v>0</v>
      </c>
      <c r="J217" s="94">
        <f t="shared" si="67"/>
        <v>0</v>
      </c>
      <c r="K217" s="94">
        <f t="shared" si="67"/>
        <v>0</v>
      </c>
      <c r="L217" s="94">
        <f t="shared" si="67"/>
        <v>0</v>
      </c>
      <c r="M217" s="94">
        <f t="shared" si="67"/>
        <v>0</v>
      </c>
      <c r="N217" s="94">
        <f t="shared" si="64"/>
        <v>333.23215632865731</v>
      </c>
    </row>
    <row r="218" spans="1:24" x14ac:dyDescent="0.25">
      <c r="A218" s="92">
        <v>2002</v>
      </c>
      <c r="B218" s="92" t="s">
        <v>13</v>
      </c>
      <c r="C218" s="92" t="s">
        <v>14</v>
      </c>
      <c r="D218" s="92" t="s">
        <v>15</v>
      </c>
      <c r="E218" s="94">
        <v>1.2069757581584439</v>
      </c>
      <c r="F218" s="94">
        <v>57.911487714310944</v>
      </c>
      <c r="G218" s="94">
        <v>50.557231684610059</v>
      </c>
      <c r="H218" s="94">
        <v>56.554089879495891</v>
      </c>
      <c r="I218" s="94">
        <v>22.681548640364497</v>
      </c>
      <c r="J218" s="94">
        <v>4.8457069237431529</v>
      </c>
      <c r="K218" s="94">
        <v>3.3545669067326407</v>
      </c>
      <c r="L218" s="94">
        <v>1.3844266941678447</v>
      </c>
      <c r="M218" s="94">
        <v>0.70955553643277902</v>
      </c>
      <c r="N218" s="94">
        <f t="shared" si="64"/>
        <v>199.20558973801624</v>
      </c>
    </row>
    <row r="219" spans="1:24" x14ac:dyDescent="0.25">
      <c r="A219" s="92">
        <v>2002</v>
      </c>
      <c r="B219" s="92" t="s">
        <v>13</v>
      </c>
      <c r="C219" s="92" t="s">
        <v>14</v>
      </c>
      <c r="D219" s="92" t="s">
        <v>16</v>
      </c>
      <c r="E219" s="94">
        <v>68.426792181616989</v>
      </c>
      <c r="F219" s="94">
        <v>35.07482974405994</v>
      </c>
      <c r="G219" s="94">
        <v>0.776375924638534</v>
      </c>
      <c r="H219" s="94">
        <v>1.7068866296812963</v>
      </c>
      <c r="I219" s="94">
        <v>1.742279805451767</v>
      </c>
      <c r="J219" s="94">
        <v>0.16873976883639197</v>
      </c>
      <c r="K219" s="94">
        <v>0.15966100576356199</v>
      </c>
      <c r="L219" s="94" t="s">
        <v>31</v>
      </c>
      <c r="M219" s="94">
        <v>5.3418548793643647E-2</v>
      </c>
      <c r="N219" s="94">
        <f t="shared" si="64"/>
        <v>108.10898360884212</v>
      </c>
    </row>
    <row r="220" spans="1:24" x14ac:dyDescent="0.25">
      <c r="A220" s="92">
        <v>2002</v>
      </c>
      <c r="B220" s="92" t="s">
        <v>13</v>
      </c>
      <c r="C220" s="92" t="s">
        <v>14</v>
      </c>
      <c r="D220" s="92" t="s">
        <v>25</v>
      </c>
      <c r="E220" s="94">
        <f>SUM(E218:E219)</f>
        <v>69.633767939775439</v>
      </c>
      <c r="F220" s="94">
        <f t="shared" ref="F220:M220" si="68">SUM(F218:F219)</f>
        <v>92.986317458370877</v>
      </c>
      <c r="G220" s="94">
        <f t="shared" si="68"/>
        <v>51.333607609248595</v>
      </c>
      <c r="H220" s="94">
        <f t="shared" si="68"/>
        <v>58.260976509177183</v>
      </c>
      <c r="I220" s="94">
        <f t="shared" si="68"/>
        <v>24.423828445816262</v>
      </c>
      <c r="J220" s="94">
        <f t="shared" si="68"/>
        <v>5.0144466925795452</v>
      </c>
      <c r="K220" s="94">
        <f t="shared" si="68"/>
        <v>3.5142279124962026</v>
      </c>
      <c r="L220" s="94">
        <f t="shared" si="68"/>
        <v>1.3844266941678447</v>
      </c>
      <c r="M220" s="94">
        <f t="shared" si="68"/>
        <v>0.76297408522642263</v>
      </c>
      <c r="N220" s="94">
        <f t="shared" si="64"/>
        <v>307.31457334685837</v>
      </c>
    </row>
    <row r="221" spans="1:24" x14ac:dyDescent="0.25">
      <c r="A221" s="92">
        <v>2002</v>
      </c>
      <c r="B221" s="92" t="s">
        <v>13</v>
      </c>
      <c r="C221" s="92" t="s">
        <v>17</v>
      </c>
      <c r="D221" s="92" t="s">
        <v>15</v>
      </c>
      <c r="E221" s="94" t="s">
        <v>31</v>
      </c>
      <c r="F221" s="94">
        <v>50.830617553237303</v>
      </c>
      <c r="G221" s="94">
        <v>83.402777452959612</v>
      </c>
      <c r="H221" s="94">
        <v>61.511562742383333</v>
      </c>
      <c r="I221" s="94">
        <v>18.086320485886155</v>
      </c>
      <c r="J221" s="94">
        <v>3.6866895581716186</v>
      </c>
      <c r="K221" s="94">
        <v>1.0877364683445712</v>
      </c>
      <c r="L221" s="94">
        <v>7.466573139435416E-2</v>
      </c>
      <c r="M221" s="94">
        <v>0.63572920000000011</v>
      </c>
      <c r="N221" s="94">
        <f t="shared" si="64"/>
        <v>219.31609919237695</v>
      </c>
    </row>
    <row r="222" spans="1:24" x14ac:dyDescent="0.25">
      <c r="A222" s="92">
        <v>2002</v>
      </c>
      <c r="B222" s="92" t="s">
        <v>13</v>
      </c>
      <c r="C222" s="92" t="s">
        <v>17</v>
      </c>
      <c r="D222" s="92" t="s">
        <v>16</v>
      </c>
      <c r="E222" s="94" t="s">
        <v>31</v>
      </c>
      <c r="F222" s="94">
        <v>433.87724873281894</v>
      </c>
      <c r="G222" s="94">
        <v>25.939075409858095</v>
      </c>
      <c r="H222" s="94" t="s">
        <v>31</v>
      </c>
      <c r="I222" s="94" t="s">
        <v>31</v>
      </c>
      <c r="J222" s="94" t="s">
        <v>31</v>
      </c>
      <c r="K222" s="94" t="s">
        <v>31</v>
      </c>
      <c r="L222" s="94" t="s">
        <v>31</v>
      </c>
      <c r="M222" s="94" t="s">
        <v>31</v>
      </c>
      <c r="N222" s="94">
        <f t="shared" si="64"/>
        <v>459.81632414267705</v>
      </c>
    </row>
    <row r="223" spans="1:24" x14ac:dyDescent="0.25">
      <c r="A223" s="92">
        <v>2002</v>
      </c>
      <c r="B223" s="92" t="s">
        <v>13</v>
      </c>
      <c r="C223" s="92" t="s">
        <v>17</v>
      </c>
      <c r="D223" s="92" t="s">
        <v>25</v>
      </c>
      <c r="E223" s="94">
        <f>SUM(E221:E222)</f>
        <v>0</v>
      </c>
      <c r="F223" s="94">
        <f t="shared" ref="F223:M223" si="69">SUM(F221:F222)</f>
        <v>484.70786628605623</v>
      </c>
      <c r="G223" s="94">
        <f t="shared" si="69"/>
        <v>109.3418528628177</v>
      </c>
      <c r="H223" s="94">
        <f t="shared" si="69"/>
        <v>61.511562742383333</v>
      </c>
      <c r="I223" s="94">
        <f t="shared" si="69"/>
        <v>18.086320485886155</v>
      </c>
      <c r="J223" s="94">
        <f t="shared" si="69"/>
        <v>3.6866895581716186</v>
      </c>
      <c r="K223" s="94">
        <f t="shared" si="69"/>
        <v>1.0877364683445712</v>
      </c>
      <c r="L223" s="94">
        <f t="shared" si="69"/>
        <v>7.466573139435416E-2</v>
      </c>
      <c r="M223" s="94">
        <f t="shared" si="69"/>
        <v>0.63572920000000011</v>
      </c>
      <c r="N223" s="94">
        <f t="shared" si="64"/>
        <v>679.132423335054</v>
      </c>
    </row>
    <row r="224" spans="1:24" x14ac:dyDescent="0.25">
      <c r="A224" s="92">
        <v>2002</v>
      </c>
      <c r="B224" s="92" t="s">
        <v>13</v>
      </c>
      <c r="C224" s="92" t="s">
        <v>22</v>
      </c>
      <c r="D224" s="92" t="s">
        <v>25</v>
      </c>
      <c r="E224" s="94">
        <f>SUM(E220,E223)</f>
        <v>69.633767939775439</v>
      </c>
      <c r="F224" s="94">
        <f t="shared" ref="F224:M224" si="70">SUM(F220,F223)</f>
        <v>577.69418374442716</v>
      </c>
      <c r="G224" s="94">
        <f t="shared" si="70"/>
        <v>160.67546047206631</v>
      </c>
      <c r="H224" s="94">
        <f t="shared" si="70"/>
        <v>119.77253925156052</v>
      </c>
      <c r="I224" s="94">
        <f t="shared" si="70"/>
        <v>42.510148931702417</v>
      </c>
      <c r="J224" s="94">
        <f t="shared" si="70"/>
        <v>8.7011362507511638</v>
      </c>
      <c r="K224" s="94">
        <f t="shared" si="70"/>
        <v>4.6019643808407737</v>
      </c>
      <c r="L224" s="94">
        <f t="shared" si="70"/>
        <v>1.4590924255621989</v>
      </c>
      <c r="M224" s="94">
        <f t="shared" si="70"/>
        <v>1.3987032852264227</v>
      </c>
      <c r="N224" s="94">
        <f t="shared" si="64"/>
        <v>986.44699668191242</v>
      </c>
    </row>
    <row r="225" spans="1:14" x14ac:dyDescent="0.25">
      <c r="A225" s="92">
        <v>2002</v>
      </c>
      <c r="B225" s="92" t="s">
        <v>13</v>
      </c>
      <c r="C225" s="92">
        <v>22</v>
      </c>
      <c r="D225" s="92" t="s">
        <v>19</v>
      </c>
      <c r="E225" s="94">
        <v>75.241487245774124</v>
      </c>
      <c r="F225" s="94">
        <v>39.867639203943014</v>
      </c>
      <c r="G225" s="94">
        <v>8.4494730533043629</v>
      </c>
      <c r="H225" s="94">
        <v>10.937632772843491</v>
      </c>
      <c r="I225" s="94">
        <v>8.7116019208568005</v>
      </c>
      <c r="J225" s="94">
        <v>4.6336111918831957</v>
      </c>
      <c r="K225" s="94">
        <v>5.4651559637176437</v>
      </c>
      <c r="L225" s="94">
        <v>1.3824301264368934</v>
      </c>
      <c r="M225" s="94">
        <v>0.53333987705737718</v>
      </c>
      <c r="N225" s="94">
        <f t="shared" si="64"/>
        <v>155.22237135581693</v>
      </c>
    </row>
    <row r="226" spans="1:14" x14ac:dyDescent="0.25">
      <c r="A226" s="92">
        <v>2002</v>
      </c>
      <c r="B226" s="92" t="s">
        <v>13</v>
      </c>
      <c r="C226" s="92">
        <v>23</v>
      </c>
      <c r="D226" s="92" t="s">
        <v>19</v>
      </c>
      <c r="E226" s="94" t="s">
        <v>31</v>
      </c>
      <c r="F226" s="94">
        <v>1.7271063400115561</v>
      </c>
      <c r="G226" s="94">
        <v>5.7725932064084331</v>
      </c>
      <c r="H226" s="94">
        <v>4.8713529023163007</v>
      </c>
      <c r="I226" s="94">
        <v>1.9104692612572705</v>
      </c>
      <c r="J226" s="94">
        <v>0.40090489885588843</v>
      </c>
      <c r="K226" s="94">
        <v>0.25568247449913523</v>
      </c>
      <c r="L226" s="94">
        <v>0.10456075111250035</v>
      </c>
      <c r="M226" s="94">
        <v>4.2843138437039456E-2</v>
      </c>
      <c r="N226" s="94">
        <f t="shared" si="64"/>
        <v>15.085512972898123</v>
      </c>
    </row>
    <row r="227" spans="1:14" x14ac:dyDescent="0.25">
      <c r="A227" s="92">
        <v>2002</v>
      </c>
      <c r="B227" s="92" t="s">
        <v>13</v>
      </c>
      <c r="C227" s="92">
        <v>24</v>
      </c>
      <c r="D227" s="92" t="s">
        <v>19</v>
      </c>
      <c r="E227" s="94">
        <v>5.3955666217320264</v>
      </c>
      <c r="F227" s="94">
        <v>39.841354169960468</v>
      </c>
      <c r="G227" s="94">
        <v>99.353438977003037</v>
      </c>
      <c r="H227" s="94">
        <v>170.90459251850459</v>
      </c>
      <c r="I227" s="94">
        <v>108.57028075337911</v>
      </c>
      <c r="J227" s="94">
        <v>40.075909606266748</v>
      </c>
      <c r="K227" s="94">
        <v>25.332318543605904</v>
      </c>
      <c r="L227" s="94">
        <v>9.9269730467855002</v>
      </c>
      <c r="M227" s="94">
        <v>5.7339379347211041</v>
      </c>
      <c r="N227" s="94">
        <f t="shared" si="64"/>
        <v>505.13437217195849</v>
      </c>
    </row>
    <row r="228" spans="1:14" x14ac:dyDescent="0.25">
      <c r="A228" s="92">
        <v>2002</v>
      </c>
      <c r="B228" s="92" t="s">
        <v>13</v>
      </c>
      <c r="C228" s="92" t="s">
        <v>18</v>
      </c>
      <c r="D228" s="92" t="s">
        <v>19</v>
      </c>
      <c r="E228" s="94">
        <f>SUM(E225:E227)</f>
        <v>80.637053867506154</v>
      </c>
      <c r="F228" s="94">
        <f t="shared" ref="F228:M228" si="71">SUM(F225:F227)</f>
        <v>81.436099713915041</v>
      </c>
      <c r="G228" s="94">
        <f t="shared" si="71"/>
        <v>113.57550523671583</v>
      </c>
      <c r="H228" s="94">
        <f t="shared" si="71"/>
        <v>186.71357819366438</v>
      </c>
      <c r="I228" s="94">
        <f t="shared" si="71"/>
        <v>119.19235193549318</v>
      </c>
      <c r="J228" s="94">
        <f t="shared" si="71"/>
        <v>45.11042569700583</v>
      </c>
      <c r="K228" s="94">
        <f t="shared" si="71"/>
        <v>31.053156981822681</v>
      </c>
      <c r="L228" s="94">
        <f t="shared" si="71"/>
        <v>11.413963924334894</v>
      </c>
      <c r="M228" s="94">
        <f t="shared" si="71"/>
        <v>6.3101209502155209</v>
      </c>
      <c r="N228" s="94">
        <f t="shared" si="64"/>
        <v>675.44225650067347</v>
      </c>
    </row>
    <row r="229" spans="1:14" x14ac:dyDescent="0.25">
      <c r="A229" s="92">
        <v>2002</v>
      </c>
      <c r="B229" s="92" t="s">
        <v>13</v>
      </c>
      <c r="C229" s="92" t="s">
        <v>20</v>
      </c>
      <c r="D229" s="92" t="s">
        <v>23</v>
      </c>
      <c r="E229" s="94">
        <f>SUM(E211,E224,E228)</f>
        <v>150.27082180728161</v>
      </c>
      <c r="F229" s="94">
        <f t="shared" ref="F229:M229" si="72">SUM(F211,F224,F228)</f>
        <v>659.13028345834221</v>
      </c>
      <c r="G229" s="94">
        <f t="shared" si="72"/>
        <v>281.84019379278931</v>
      </c>
      <c r="H229" s="94">
        <f t="shared" si="72"/>
        <v>321.31092740520813</v>
      </c>
      <c r="I229" s="94">
        <f t="shared" si="72"/>
        <v>172.28501272934119</v>
      </c>
      <c r="J229" s="94">
        <f t="shared" si="72"/>
        <v>57.160406599498053</v>
      </c>
      <c r="K229" s="94">
        <f t="shared" si="72"/>
        <v>38.532379578804708</v>
      </c>
      <c r="L229" s="94">
        <f t="shared" si="72"/>
        <v>13.842171435389329</v>
      </c>
      <c r="M229" s="94">
        <f t="shared" si="72"/>
        <v>8.3289829138261258</v>
      </c>
      <c r="N229" s="94">
        <f t="shared" si="64"/>
        <v>1702.7011797204802</v>
      </c>
    </row>
    <row r="230" spans="1:14" x14ac:dyDescent="0.25">
      <c r="A230" s="77">
        <v>2003</v>
      </c>
      <c r="B230" s="77" t="s">
        <v>13</v>
      </c>
      <c r="C230" s="77" t="s">
        <v>28</v>
      </c>
      <c r="D230" s="77" t="s">
        <v>21</v>
      </c>
      <c r="E230" s="78">
        <v>0</v>
      </c>
      <c r="F230" s="78">
        <v>0</v>
      </c>
      <c r="G230" s="78">
        <v>3.0279091331526193E-2</v>
      </c>
      <c r="H230" s="78">
        <v>3.1304067463247445</v>
      </c>
      <c r="I230" s="78">
        <v>5.9918957826041179</v>
      </c>
      <c r="J230" s="78">
        <v>3.5024556404057461</v>
      </c>
      <c r="K230" s="78">
        <v>1.1668872518312008</v>
      </c>
      <c r="L230" s="78">
        <v>1.3053259405911075</v>
      </c>
      <c r="M230" s="78">
        <v>0.60460236229738218</v>
      </c>
      <c r="N230" s="67">
        <f>SUM(E230:M230)</f>
        <v>15.731852815385825</v>
      </c>
    </row>
    <row r="231" spans="1:14" x14ac:dyDescent="0.25">
      <c r="A231" s="77">
        <v>2003</v>
      </c>
      <c r="B231" s="77" t="s">
        <v>24</v>
      </c>
      <c r="C231" s="77" t="s">
        <v>14</v>
      </c>
      <c r="D231" s="77" t="s">
        <v>15</v>
      </c>
      <c r="E231" s="67">
        <v>0.16877180368347733</v>
      </c>
      <c r="F231" s="67">
        <v>97.036323593830943</v>
      </c>
      <c r="G231" s="67">
        <v>100.22235868464355</v>
      </c>
      <c r="H231" s="67">
        <v>10.425955797992671</v>
      </c>
      <c r="I231" s="67">
        <v>14.714473280224091</v>
      </c>
      <c r="J231" s="67">
        <v>1.6079963218922448</v>
      </c>
      <c r="K231" s="67">
        <v>1.0064332378733789</v>
      </c>
      <c r="L231" s="67">
        <v>1.2233840765757038</v>
      </c>
      <c r="M231" s="67">
        <v>0.1736113770146529</v>
      </c>
      <c r="N231" s="67">
        <f t="shared" ref="N231:N248" si="73">SUM(E231:M231)</f>
        <v>226.57930817373074</v>
      </c>
    </row>
    <row r="232" spans="1:14" x14ac:dyDescent="0.25">
      <c r="A232" s="77">
        <v>2003</v>
      </c>
      <c r="B232" s="77" t="s">
        <v>24</v>
      </c>
      <c r="C232" s="77" t="s">
        <v>14</v>
      </c>
      <c r="D232" s="77" t="s">
        <v>16</v>
      </c>
      <c r="E232" s="67">
        <v>15.306675210339519</v>
      </c>
      <c r="F232" s="67">
        <v>61.096419989902714</v>
      </c>
      <c r="G232" s="67">
        <v>30.367722677270443</v>
      </c>
      <c r="H232" s="67">
        <v>0.3978195385576252</v>
      </c>
      <c r="I232" s="67">
        <v>0.12858949101037204</v>
      </c>
      <c r="J232" s="67">
        <v>1.2798313408950402E-2</v>
      </c>
      <c r="K232" s="67">
        <v>6.6180295440206593E-2</v>
      </c>
      <c r="L232" s="67">
        <v>5.6455752758086892E-3</v>
      </c>
      <c r="M232" s="67">
        <v>1.1291150551617378E-3</v>
      </c>
      <c r="N232" s="67">
        <f t="shared" si="73"/>
        <v>107.38298020626081</v>
      </c>
    </row>
    <row r="233" spans="1:14" x14ac:dyDescent="0.25">
      <c r="A233" s="77">
        <v>2003</v>
      </c>
      <c r="B233" s="77" t="s">
        <v>24</v>
      </c>
      <c r="C233" s="77" t="s">
        <v>14</v>
      </c>
      <c r="D233" s="77" t="s">
        <v>25</v>
      </c>
      <c r="E233" s="67">
        <f>SUM(E231:E232)</f>
        <v>15.475447014022995</v>
      </c>
      <c r="F233" s="67">
        <f t="shared" ref="F233:M233" si="74">SUM(F231:F232)</f>
        <v>158.13274358373366</v>
      </c>
      <c r="G233" s="67">
        <f t="shared" si="74"/>
        <v>130.590081361914</v>
      </c>
      <c r="H233" s="67">
        <f t="shared" si="74"/>
        <v>10.823775336550296</v>
      </c>
      <c r="I233" s="67">
        <f t="shared" si="74"/>
        <v>14.843062771234463</v>
      </c>
      <c r="J233" s="67">
        <f t="shared" si="74"/>
        <v>1.6207946353011953</v>
      </c>
      <c r="K233" s="67">
        <f t="shared" si="74"/>
        <v>1.0726135333135856</v>
      </c>
      <c r="L233" s="67">
        <f t="shared" si="74"/>
        <v>1.2290296518515125</v>
      </c>
      <c r="M233" s="67">
        <f t="shared" si="74"/>
        <v>0.17474049206981465</v>
      </c>
      <c r="N233" s="67">
        <f t="shared" si="73"/>
        <v>333.96228837999155</v>
      </c>
    </row>
    <row r="234" spans="1:14" x14ac:dyDescent="0.25">
      <c r="A234" s="77">
        <v>2003</v>
      </c>
      <c r="B234" s="77" t="s">
        <v>24</v>
      </c>
      <c r="C234" s="77" t="s">
        <v>17</v>
      </c>
      <c r="D234" s="77" t="s">
        <v>15</v>
      </c>
      <c r="E234" s="67">
        <v>1.7523298282967554</v>
      </c>
      <c r="F234" s="67">
        <v>70.447865571289952</v>
      </c>
      <c r="G234" s="67">
        <v>41.83811612540898</v>
      </c>
      <c r="H234" s="67">
        <v>1.9399374295904965</v>
      </c>
      <c r="I234" s="67">
        <v>1.2700611415828436</v>
      </c>
      <c r="J234" s="67">
        <v>0.16950880239778701</v>
      </c>
      <c r="K234" s="67">
        <v>4.761609395506966E-2</v>
      </c>
      <c r="L234" s="67">
        <v>2.9037699284210554E-3</v>
      </c>
      <c r="M234" s="67">
        <v>2.9037699284210554E-3</v>
      </c>
      <c r="N234" s="67">
        <f t="shared" si="73"/>
        <v>117.47124253237874</v>
      </c>
    </row>
    <row r="235" spans="1:14" x14ac:dyDescent="0.25">
      <c r="A235" s="77">
        <v>2003</v>
      </c>
      <c r="B235" s="77" t="s">
        <v>24</v>
      </c>
      <c r="C235" s="77" t="s">
        <v>17</v>
      </c>
      <c r="D235" s="77" t="s">
        <v>16</v>
      </c>
      <c r="E235" s="67">
        <v>4.3481560336888885</v>
      </c>
      <c r="F235" s="67">
        <v>216.41204382865752</v>
      </c>
      <c r="G235" s="67">
        <v>9.8808011545857983</v>
      </c>
      <c r="H235" s="67">
        <v>0.27317983330449314</v>
      </c>
      <c r="I235" s="67">
        <v>9.3849318248391628E-2</v>
      </c>
      <c r="J235" s="67">
        <v>6.2446665127334521E-4</v>
      </c>
      <c r="K235" s="67">
        <v>1.561166628183363E-4</v>
      </c>
      <c r="L235" s="67">
        <v>7.8058331409168151E-5</v>
      </c>
      <c r="M235" s="67">
        <v>2.1992273590493794E-3</v>
      </c>
      <c r="N235" s="67">
        <f t="shared" si="73"/>
        <v>231.01108803748966</v>
      </c>
    </row>
    <row r="236" spans="1:14" x14ac:dyDescent="0.25">
      <c r="A236" s="77">
        <v>2003</v>
      </c>
      <c r="B236" s="77" t="s">
        <v>24</v>
      </c>
      <c r="C236" s="77" t="s">
        <v>17</v>
      </c>
      <c r="D236" s="77" t="s">
        <v>25</v>
      </c>
      <c r="E236" s="67">
        <f>SUM(E234:E235)</f>
        <v>6.1004858619856437</v>
      </c>
      <c r="F236" s="67">
        <f t="shared" ref="F236:M236" si="75">SUM(F234:F235)</f>
        <v>286.85990939994747</v>
      </c>
      <c r="G236" s="67">
        <f t="shared" si="75"/>
        <v>51.718917279994777</v>
      </c>
      <c r="H236" s="67">
        <f t="shared" si="75"/>
        <v>2.2131172628949898</v>
      </c>
      <c r="I236" s="67">
        <f t="shared" si="75"/>
        <v>1.3639104598312353</v>
      </c>
      <c r="J236" s="67">
        <f t="shared" si="75"/>
        <v>0.17013326904906037</v>
      </c>
      <c r="K236" s="67">
        <f t="shared" si="75"/>
        <v>4.7772210617888E-2</v>
      </c>
      <c r="L236" s="67">
        <f t="shared" si="75"/>
        <v>2.9818282598302235E-3</v>
      </c>
      <c r="M236" s="67">
        <f t="shared" si="75"/>
        <v>5.1029972874704344E-3</v>
      </c>
      <c r="N236" s="67">
        <f t="shared" si="73"/>
        <v>348.48233056986834</v>
      </c>
    </row>
    <row r="237" spans="1:14" x14ac:dyDescent="0.25">
      <c r="A237" s="77">
        <v>2003</v>
      </c>
      <c r="B237" s="77" t="s">
        <v>13</v>
      </c>
      <c r="C237" s="77" t="s">
        <v>14</v>
      </c>
      <c r="D237" s="77" t="s">
        <v>15</v>
      </c>
      <c r="E237" s="67">
        <v>2.2502907157796979E-2</v>
      </c>
      <c r="F237" s="67">
        <v>7.2286909728762119</v>
      </c>
      <c r="G237" s="67">
        <v>88.170532317340758</v>
      </c>
      <c r="H237" s="67">
        <v>31.938730334189483</v>
      </c>
      <c r="I237" s="67">
        <v>32.491996066464864</v>
      </c>
      <c r="J237" s="67">
        <v>11.762047045705609</v>
      </c>
      <c r="K237" s="67">
        <v>2.8491957083556194</v>
      </c>
      <c r="L237" s="67">
        <v>2.4774299129733217</v>
      </c>
      <c r="M237" s="67">
        <v>0.71659259990504487</v>
      </c>
      <c r="N237" s="67">
        <f t="shared" si="73"/>
        <v>177.6577178649687</v>
      </c>
    </row>
    <row r="238" spans="1:14" x14ac:dyDescent="0.25">
      <c r="A238" s="77">
        <v>2003</v>
      </c>
      <c r="B238" s="77" t="s">
        <v>13</v>
      </c>
      <c r="C238" s="77" t="s">
        <v>14</v>
      </c>
      <c r="D238" s="77" t="s">
        <v>16</v>
      </c>
      <c r="E238" s="67">
        <v>2.0408900280452693</v>
      </c>
      <c r="F238" s="67">
        <v>2.0916769712837282</v>
      </c>
      <c r="G238" s="67">
        <v>15.21532097424571</v>
      </c>
      <c r="H238" s="67">
        <v>1.7018526240294665</v>
      </c>
      <c r="I238" s="67">
        <v>1.3674641096346454</v>
      </c>
      <c r="J238" s="67">
        <v>0.72118853352924739</v>
      </c>
      <c r="K238" s="67">
        <v>0.25106500765596851</v>
      </c>
      <c r="L238" s="67">
        <v>0.21194830228562653</v>
      </c>
      <c r="M238" s="67">
        <v>6.9040063381032191E-2</v>
      </c>
      <c r="N238" s="67">
        <f t="shared" si="73"/>
        <v>23.670446614090693</v>
      </c>
    </row>
    <row r="239" spans="1:14" x14ac:dyDescent="0.25">
      <c r="A239" s="77">
        <v>2003</v>
      </c>
      <c r="B239" s="77" t="s">
        <v>13</v>
      </c>
      <c r="C239" s="77" t="s">
        <v>14</v>
      </c>
      <c r="D239" s="77" t="s">
        <v>25</v>
      </c>
      <c r="E239" s="67">
        <f>SUM(E237:E238)</f>
        <v>2.0633929352030664</v>
      </c>
      <c r="F239" s="67">
        <f t="shared" ref="F239:M239" si="76">SUM(F237:F238)</f>
        <v>9.3203679441599405</v>
      </c>
      <c r="G239" s="67">
        <f t="shared" si="76"/>
        <v>103.38585329158647</v>
      </c>
      <c r="H239" s="67">
        <f t="shared" si="76"/>
        <v>33.64058295821895</v>
      </c>
      <c r="I239" s="67">
        <f t="shared" si="76"/>
        <v>33.85946017609951</v>
      </c>
      <c r="J239" s="67">
        <f t="shared" si="76"/>
        <v>12.483235579234856</v>
      </c>
      <c r="K239" s="67">
        <f t="shared" si="76"/>
        <v>3.1002607160115878</v>
      </c>
      <c r="L239" s="67">
        <f t="shared" si="76"/>
        <v>2.689378215258948</v>
      </c>
      <c r="M239" s="67">
        <f t="shared" si="76"/>
        <v>0.78563266328607706</v>
      </c>
      <c r="N239" s="67">
        <f t="shared" si="73"/>
        <v>201.32816447905938</v>
      </c>
    </row>
    <row r="240" spans="1:14" x14ac:dyDescent="0.25">
      <c r="A240" s="77">
        <v>2003</v>
      </c>
      <c r="B240" s="77" t="s">
        <v>13</v>
      </c>
      <c r="C240" s="77" t="s">
        <v>17</v>
      </c>
      <c r="D240" s="77" t="s">
        <v>15</v>
      </c>
      <c r="E240" s="67">
        <v>4.6814234930103682</v>
      </c>
      <c r="F240" s="67">
        <v>20.769692324905499</v>
      </c>
      <c r="G240" s="67">
        <v>67.006511992657138</v>
      </c>
      <c r="H240" s="67">
        <v>25.574309882657367</v>
      </c>
      <c r="I240" s="67">
        <v>22.147408700870812</v>
      </c>
      <c r="J240" s="67">
        <v>4.6628329954794356</v>
      </c>
      <c r="K240" s="67">
        <v>1.578223904320091</v>
      </c>
      <c r="L240" s="67">
        <v>0.30818993568336117</v>
      </c>
      <c r="M240" s="67">
        <v>0.33446201276987403</v>
      </c>
      <c r="N240" s="67">
        <f t="shared" si="73"/>
        <v>147.06305524235395</v>
      </c>
    </row>
    <row r="241" spans="1:14" x14ac:dyDescent="0.25">
      <c r="A241" s="77">
        <v>2003</v>
      </c>
      <c r="B241" s="77" t="s">
        <v>13</v>
      </c>
      <c r="C241" s="77" t="s">
        <v>17</v>
      </c>
      <c r="D241" s="77" t="s">
        <v>16</v>
      </c>
      <c r="E241" s="67">
        <v>45.369535843363018</v>
      </c>
      <c r="F241" s="67">
        <v>32.929053828706216</v>
      </c>
      <c r="G241" s="67">
        <v>12.102606676591776</v>
      </c>
      <c r="H241" s="67">
        <v>3.1079411291364378</v>
      </c>
      <c r="I241" s="67">
        <v>2.3733149114750018</v>
      </c>
      <c r="J241" s="67">
        <v>0.82213005481123158</v>
      </c>
      <c r="K241" s="67">
        <v>0.41418599636524706</v>
      </c>
      <c r="L241" s="67">
        <v>5.123977489293316E-2</v>
      </c>
      <c r="M241" s="67">
        <v>8.942081739045693E-2</v>
      </c>
      <c r="N241" s="67">
        <f t="shared" si="73"/>
        <v>97.259429032732314</v>
      </c>
    </row>
    <row r="242" spans="1:14" x14ac:dyDescent="0.25">
      <c r="A242" s="77">
        <v>2003</v>
      </c>
      <c r="B242" s="77" t="s">
        <v>13</v>
      </c>
      <c r="C242" s="77" t="s">
        <v>17</v>
      </c>
      <c r="D242" s="77" t="s">
        <v>25</v>
      </c>
      <c r="E242" s="67">
        <f>SUM(E240:E241)</f>
        <v>50.050959336373388</v>
      </c>
      <c r="F242" s="67">
        <f t="shared" ref="F242:M242" si="77">SUM(F240:F241)</f>
        <v>53.698746153611715</v>
      </c>
      <c r="G242" s="67">
        <f t="shared" si="77"/>
        <v>79.109118669248915</v>
      </c>
      <c r="H242" s="67">
        <f t="shared" si="77"/>
        <v>28.682251011793806</v>
      </c>
      <c r="I242" s="67">
        <f t="shared" si="77"/>
        <v>24.520723612345815</v>
      </c>
      <c r="J242" s="67">
        <f t="shared" si="77"/>
        <v>5.4849630502906672</v>
      </c>
      <c r="K242" s="67">
        <f t="shared" si="77"/>
        <v>1.992409900685338</v>
      </c>
      <c r="L242" s="67">
        <f t="shared" si="77"/>
        <v>0.35942971057629436</v>
      </c>
      <c r="M242" s="67">
        <f t="shared" si="77"/>
        <v>0.42388283016033096</v>
      </c>
      <c r="N242" s="67">
        <f t="shared" si="73"/>
        <v>244.32248427508628</v>
      </c>
    </row>
    <row r="243" spans="1:14" x14ac:dyDescent="0.25">
      <c r="A243" s="77">
        <v>2003</v>
      </c>
      <c r="B243" s="77" t="s">
        <v>13</v>
      </c>
      <c r="C243" s="77" t="s">
        <v>22</v>
      </c>
      <c r="D243" s="77" t="s">
        <v>25</v>
      </c>
      <c r="E243" s="67">
        <f>SUM(E239,E242)</f>
        <v>52.114352271576458</v>
      </c>
      <c r="F243" s="67">
        <f t="shared" ref="F243:M243" si="78">SUM(F239,F242)</f>
        <v>63.019114097771656</v>
      </c>
      <c r="G243" s="67">
        <f t="shared" si="78"/>
        <v>182.49497196083539</v>
      </c>
      <c r="H243" s="67">
        <f t="shared" si="78"/>
        <v>62.322833970012752</v>
      </c>
      <c r="I243" s="67">
        <f t="shared" si="78"/>
        <v>58.380183788445322</v>
      </c>
      <c r="J243" s="67">
        <f t="shared" si="78"/>
        <v>17.968198629525524</v>
      </c>
      <c r="K243" s="67">
        <f t="shared" si="78"/>
        <v>5.0926706166969256</v>
      </c>
      <c r="L243" s="67">
        <f t="shared" si="78"/>
        <v>3.0488079258352423</v>
      </c>
      <c r="M243" s="67">
        <f t="shared" si="78"/>
        <v>1.2095154934464081</v>
      </c>
      <c r="N243" s="67">
        <f t="shared" si="73"/>
        <v>445.65064875414572</v>
      </c>
    </row>
    <row r="244" spans="1:14" x14ac:dyDescent="0.25">
      <c r="A244" s="77">
        <v>2003</v>
      </c>
      <c r="B244" s="77" t="s">
        <v>13</v>
      </c>
      <c r="C244" s="77">
        <v>22</v>
      </c>
      <c r="D244" s="77" t="s">
        <v>19</v>
      </c>
      <c r="E244" s="67">
        <v>0.11071147127329192</v>
      </c>
      <c r="F244" s="67">
        <v>17.217612210805544</v>
      </c>
      <c r="G244" s="67">
        <v>14.817989341352787</v>
      </c>
      <c r="H244" s="67">
        <v>17.430828623842753</v>
      </c>
      <c r="I244" s="67">
        <v>13.545194086132497</v>
      </c>
      <c r="J244" s="67">
        <v>5.9808736148401938</v>
      </c>
      <c r="K244" s="67">
        <v>1.034387690421771</v>
      </c>
      <c r="L244" s="67">
        <v>1.0343372252789897</v>
      </c>
      <c r="M244" s="67">
        <v>2.3797792890520694E-2</v>
      </c>
      <c r="N244" s="67">
        <f t="shared" si="73"/>
        <v>71.195732056838338</v>
      </c>
    </row>
    <row r="245" spans="1:14" x14ac:dyDescent="0.25">
      <c r="A245" s="77">
        <v>2003</v>
      </c>
      <c r="B245" s="77" t="s">
        <v>13</v>
      </c>
      <c r="C245" s="77">
        <v>23</v>
      </c>
      <c r="D245" s="77" t="s">
        <v>19</v>
      </c>
      <c r="E245" s="67" t="s">
        <v>31</v>
      </c>
      <c r="F245" s="67">
        <v>2.6812735164692474</v>
      </c>
      <c r="G245" s="67">
        <v>2.6568514771370517</v>
      </c>
      <c r="H245" s="67">
        <v>1.8650310402649768</v>
      </c>
      <c r="I245" s="67">
        <v>4.480337709073142</v>
      </c>
      <c r="J245" s="67">
        <v>2.1632915930364507</v>
      </c>
      <c r="K245" s="67">
        <v>0.17873053586911275</v>
      </c>
      <c r="L245" s="67">
        <v>2.750024119455638E-2</v>
      </c>
      <c r="M245" s="67">
        <v>0.10028262559455636</v>
      </c>
      <c r="N245" s="67">
        <f t="shared" si="73"/>
        <v>14.153298738639092</v>
      </c>
    </row>
    <row r="246" spans="1:14" x14ac:dyDescent="0.25">
      <c r="A246" s="77">
        <v>2003</v>
      </c>
      <c r="B246" s="77" t="s">
        <v>13</v>
      </c>
      <c r="C246" s="77">
        <v>24</v>
      </c>
      <c r="D246" s="77" t="s">
        <v>19</v>
      </c>
      <c r="E246" s="67">
        <v>1.2637086972769254</v>
      </c>
      <c r="F246" s="67">
        <v>43.958374108051807</v>
      </c>
      <c r="G246" s="67">
        <v>64.855221109824882</v>
      </c>
      <c r="H246" s="67">
        <v>76.50196715006399</v>
      </c>
      <c r="I246" s="67">
        <v>107.03437862645237</v>
      </c>
      <c r="J246" s="67">
        <v>74.033540796392444</v>
      </c>
      <c r="K246" s="67">
        <v>21.644773663076791</v>
      </c>
      <c r="L246" s="67">
        <v>12.036364010976392</v>
      </c>
      <c r="M246" s="67">
        <v>6.8815263349951641</v>
      </c>
      <c r="N246" s="67">
        <f t="shared" si="73"/>
        <v>408.20985449711071</v>
      </c>
    </row>
    <row r="247" spans="1:14" x14ac:dyDescent="0.25">
      <c r="A247" s="77">
        <v>2003</v>
      </c>
      <c r="B247" s="77" t="s">
        <v>13</v>
      </c>
      <c r="C247" s="77" t="s">
        <v>18</v>
      </c>
      <c r="D247" s="77" t="s">
        <v>19</v>
      </c>
      <c r="E247" s="67">
        <f>SUM(E244:E246)</f>
        <v>1.3744201685502173</v>
      </c>
      <c r="F247" s="67">
        <f t="shared" ref="F247:M247" si="79">SUM(F244:F246)</f>
        <v>63.857259835326602</v>
      </c>
      <c r="G247" s="67">
        <f t="shared" si="79"/>
        <v>82.33006192831472</v>
      </c>
      <c r="H247" s="67">
        <f t="shared" si="79"/>
        <v>95.797826814171714</v>
      </c>
      <c r="I247" s="67">
        <f t="shared" si="79"/>
        <v>125.059910421658</v>
      </c>
      <c r="J247" s="67">
        <f t="shared" si="79"/>
        <v>82.177706004269083</v>
      </c>
      <c r="K247" s="67">
        <f t="shared" si="79"/>
        <v>22.857891889367675</v>
      </c>
      <c r="L247" s="67">
        <f t="shared" si="79"/>
        <v>13.098201477449939</v>
      </c>
      <c r="M247" s="67">
        <f t="shared" si="79"/>
        <v>7.0056067534802411</v>
      </c>
      <c r="N247" s="67">
        <f t="shared" si="73"/>
        <v>493.55888529258823</v>
      </c>
    </row>
    <row r="248" spans="1:14" x14ac:dyDescent="0.25">
      <c r="A248" s="77">
        <v>2003</v>
      </c>
      <c r="B248" s="77" t="s">
        <v>13</v>
      </c>
      <c r="C248" s="77" t="s">
        <v>20</v>
      </c>
      <c r="D248" s="77" t="s">
        <v>23</v>
      </c>
      <c r="E248" s="67">
        <f>SUM(E230,E243,E247)</f>
        <v>53.488772440126674</v>
      </c>
      <c r="F248" s="67">
        <f t="shared" ref="F248:M248" si="80">SUM(F230,F243,F247)</f>
        <v>126.87637393309825</v>
      </c>
      <c r="G248" s="67">
        <f t="shared" si="80"/>
        <v>264.85531298048164</v>
      </c>
      <c r="H248" s="67">
        <f t="shared" si="80"/>
        <v>161.2510675305092</v>
      </c>
      <c r="I248" s="67">
        <f t="shared" si="80"/>
        <v>189.43198999270743</v>
      </c>
      <c r="J248" s="67">
        <f t="shared" si="80"/>
        <v>103.64836027420036</v>
      </c>
      <c r="K248" s="67">
        <f t="shared" si="80"/>
        <v>29.117449757895802</v>
      </c>
      <c r="L248" s="67">
        <f t="shared" si="80"/>
        <v>17.452335343876289</v>
      </c>
      <c r="M248" s="67">
        <f t="shared" si="80"/>
        <v>8.819724609224032</v>
      </c>
      <c r="N248" s="67">
        <f t="shared" si="73"/>
        <v>954.94138686211977</v>
      </c>
    </row>
    <row r="249" spans="1:14" x14ac:dyDescent="0.25">
      <c r="A249" s="69">
        <v>2004</v>
      </c>
      <c r="B249" s="69" t="s">
        <v>13</v>
      </c>
      <c r="C249" s="69" t="s">
        <v>28</v>
      </c>
      <c r="D249" s="69" t="s">
        <v>21</v>
      </c>
      <c r="E249" s="79">
        <v>0</v>
      </c>
      <c r="F249" s="79">
        <v>0</v>
      </c>
      <c r="G249" s="79">
        <v>15.139774115758323</v>
      </c>
      <c r="H249" s="79">
        <v>27.89803089884721</v>
      </c>
      <c r="I249" s="79">
        <v>3.5200524590180988</v>
      </c>
      <c r="J249" s="79">
        <v>4.1096809891828663</v>
      </c>
      <c r="K249" s="79">
        <v>1.0022380857939148</v>
      </c>
      <c r="L249" s="79">
        <v>0.45558597844111276</v>
      </c>
      <c r="M249" s="79">
        <v>0.14577898906290587</v>
      </c>
      <c r="N249" s="80">
        <f>SUM(E249:M249)</f>
        <v>52.271141516104421</v>
      </c>
    </row>
    <row r="250" spans="1:14" x14ac:dyDescent="0.25">
      <c r="A250" s="69">
        <v>2004</v>
      </c>
      <c r="B250" s="69" t="s">
        <v>24</v>
      </c>
      <c r="C250" s="69" t="s">
        <v>14</v>
      </c>
      <c r="D250" s="69" t="s">
        <v>15</v>
      </c>
      <c r="E250" s="80">
        <v>11.123397338911063</v>
      </c>
      <c r="F250" s="80">
        <v>5.3125230201174922</v>
      </c>
      <c r="G250" s="80">
        <v>57.494421114127775</v>
      </c>
      <c r="H250" s="80">
        <v>9.1933153205223128</v>
      </c>
      <c r="I250" s="80">
        <v>4.3910297437481249</v>
      </c>
      <c r="J250" s="80">
        <v>8.5754362689741424</v>
      </c>
      <c r="K250" s="80">
        <v>1.5961385293423282</v>
      </c>
      <c r="L250" s="80">
        <v>1.8574813064379427</v>
      </c>
      <c r="M250" s="80">
        <v>0.84859883080140697</v>
      </c>
      <c r="N250" s="80">
        <f t="shared" ref="N250:N267" si="81">SUM(E250:M250)</f>
        <v>100.39234147298259</v>
      </c>
    </row>
    <row r="251" spans="1:14" x14ac:dyDescent="0.25">
      <c r="A251" s="69">
        <v>2004</v>
      </c>
      <c r="B251" s="69" t="s">
        <v>24</v>
      </c>
      <c r="C251" s="69" t="s">
        <v>14</v>
      </c>
      <c r="D251" s="69" t="s">
        <v>16</v>
      </c>
      <c r="E251" s="80">
        <v>24.099282919380332</v>
      </c>
      <c r="F251" s="80">
        <v>39.225090410854705</v>
      </c>
      <c r="G251" s="80">
        <v>51.175004645101176</v>
      </c>
      <c r="H251" s="80">
        <v>8.0298133052225715</v>
      </c>
      <c r="I251" s="80">
        <v>1.5963769020051972</v>
      </c>
      <c r="J251" s="80">
        <v>1.0278341083976379</v>
      </c>
      <c r="K251" s="80">
        <v>0.22235777758252517</v>
      </c>
      <c r="L251" s="80">
        <v>0.1072440385500428</v>
      </c>
      <c r="M251" s="80">
        <v>1.7086958391522231E-2</v>
      </c>
      <c r="N251" s="80">
        <f t="shared" si="81"/>
        <v>125.50009106548572</v>
      </c>
    </row>
    <row r="252" spans="1:14" x14ac:dyDescent="0.25">
      <c r="A252" s="69">
        <v>2004</v>
      </c>
      <c r="B252" s="69" t="s">
        <v>24</v>
      </c>
      <c r="C252" s="69" t="s">
        <v>14</v>
      </c>
      <c r="D252" s="69" t="s">
        <v>25</v>
      </c>
      <c r="E252" s="80">
        <f>SUM(E250:E251)</f>
        <v>35.222680258291398</v>
      </c>
      <c r="F252" s="80">
        <f t="shared" ref="F252:M252" si="82">SUM(F250:F251)</f>
        <v>44.5376134309722</v>
      </c>
      <c r="G252" s="80">
        <f t="shared" si="82"/>
        <v>108.66942575922894</v>
      </c>
      <c r="H252" s="80">
        <f t="shared" si="82"/>
        <v>17.223128625744884</v>
      </c>
      <c r="I252" s="80">
        <f t="shared" si="82"/>
        <v>5.9874066457533219</v>
      </c>
      <c r="J252" s="80">
        <f t="shared" si="82"/>
        <v>9.6032703773717802</v>
      </c>
      <c r="K252" s="80">
        <f t="shared" si="82"/>
        <v>1.8184963069248534</v>
      </c>
      <c r="L252" s="80">
        <f t="shared" si="82"/>
        <v>1.9647253449879856</v>
      </c>
      <c r="M252" s="80">
        <f t="shared" si="82"/>
        <v>0.86568578919292916</v>
      </c>
      <c r="N252" s="80">
        <f t="shared" si="81"/>
        <v>225.89243253846828</v>
      </c>
    </row>
    <row r="253" spans="1:14" x14ac:dyDescent="0.25">
      <c r="A253" s="69">
        <v>2004</v>
      </c>
      <c r="B253" s="69" t="s">
        <v>24</v>
      </c>
      <c r="C253" s="69" t="s">
        <v>17</v>
      </c>
      <c r="D253" s="69" t="s">
        <v>15</v>
      </c>
      <c r="E253" s="80">
        <v>2.1012617637784614</v>
      </c>
      <c r="F253" s="80">
        <v>13.46914671759875</v>
      </c>
      <c r="G253" s="80">
        <v>56.721859816973591</v>
      </c>
      <c r="H253" s="80">
        <v>2.8410774862133912</v>
      </c>
      <c r="I253" s="80">
        <v>4.2019466666666658E-2</v>
      </c>
      <c r="J253" s="80">
        <v>0.14154950459226481</v>
      </c>
      <c r="K253" s="80">
        <v>1.21992E-2</v>
      </c>
      <c r="L253" s="80">
        <v>1.3554666666666665E-4</v>
      </c>
      <c r="M253" s="80" t="s">
        <v>31</v>
      </c>
      <c r="N253" s="80">
        <f t="shared" si="81"/>
        <v>75.329249502489802</v>
      </c>
    </row>
    <row r="254" spans="1:14" x14ac:dyDescent="0.25">
      <c r="A254" s="69">
        <v>2004</v>
      </c>
      <c r="B254" s="69" t="s">
        <v>24</v>
      </c>
      <c r="C254" s="69" t="s">
        <v>17</v>
      </c>
      <c r="D254" s="69" t="s">
        <v>16</v>
      </c>
      <c r="E254" s="80">
        <v>51.099424455859861</v>
      </c>
      <c r="F254" s="80">
        <v>12.862599092864556</v>
      </c>
      <c r="G254" s="80">
        <v>14.546377458843681</v>
      </c>
      <c r="H254" s="80">
        <v>0.65112114165011548</v>
      </c>
      <c r="I254" s="80">
        <v>8.053359999999999E-3</v>
      </c>
      <c r="J254" s="80">
        <v>4.0266799999999995E-3</v>
      </c>
      <c r="K254" s="80" t="s">
        <v>31</v>
      </c>
      <c r="L254" s="80" t="s">
        <v>31</v>
      </c>
      <c r="M254" s="80" t="s">
        <v>31</v>
      </c>
      <c r="N254" s="80">
        <f t="shared" si="81"/>
        <v>79.17160218921822</v>
      </c>
    </row>
    <row r="255" spans="1:14" x14ac:dyDescent="0.25">
      <c r="A255" s="69">
        <v>2004</v>
      </c>
      <c r="B255" s="69" t="s">
        <v>24</v>
      </c>
      <c r="C255" s="69" t="s">
        <v>17</v>
      </c>
      <c r="D255" s="69" t="s">
        <v>25</v>
      </c>
      <c r="E255" s="80">
        <f>SUM(E253:E254)</f>
        <v>53.200686219638321</v>
      </c>
      <c r="F255" s="80">
        <f t="shared" ref="F255:M255" si="83">SUM(F253:F254)</f>
        <v>26.331745810463307</v>
      </c>
      <c r="G255" s="80">
        <f t="shared" si="83"/>
        <v>71.26823727581727</v>
      </c>
      <c r="H255" s="80">
        <f t="shared" si="83"/>
        <v>3.4921986278635067</v>
      </c>
      <c r="I255" s="80">
        <f t="shared" si="83"/>
        <v>5.0072826666666653E-2</v>
      </c>
      <c r="J255" s="80">
        <f t="shared" si="83"/>
        <v>0.14557618459226482</v>
      </c>
      <c r="K255" s="80">
        <f t="shared" si="83"/>
        <v>1.21992E-2</v>
      </c>
      <c r="L255" s="80">
        <f t="shared" si="83"/>
        <v>1.3554666666666665E-4</v>
      </c>
      <c r="M255" s="80">
        <f t="shared" si="83"/>
        <v>0</v>
      </c>
      <c r="N255" s="80">
        <f t="shared" si="81"/>
        <v>154.50085169170802</v>
      </c>
    </row>
    <row r="256" spans="1:14" x14ac:dyDescent="0.25">
      <c r="A256" s="69">
        <v>2004</v>
      </c>
      <c r="B256" s="69" t="s">
        <v>13</v>
      </c>
      <c r="C256" s="69" t="s">
        <v>14</v>
      </c>
      <c r="D256" s="69" t="s">
        <v>15</v>
      </c>
      <c r="E256" s="80">
        <v>5.8672865084366039</v>
      </c>
      <c r="F256" s="80">
        <v>10.584373560899174</v>
      </c>
      <c r="G256" s="80">
        <v>7.2220865330857951</v>
      </c>
      <c r="H256" s="80">
        <v>18.180286019528175</v>
      </c>
      <c r="I256" s="80">
        <v>5.4035608864340645</v>
      </c>
      <c r="J256" s="80">
        <v>4.3363284307866241</v>
      </c>
      <c r="K256" s="80">
        <v>1.8492732012020001</v>
      </c>
      <c r="L256" s="80">
        <v>0.55235017117426044</v>
      </c>
      <c r="M256" s="80">
        <v>0.19731550635094905</v>
      </c>
      <c r="N256" s="80">
        <f t="shared" si="81"/>
        <v>54.192860817897646</v>
      </c>
    </row>
    <row r="257" spans="1:14" x14ac:dyDescent="0.25">
      <c r="A257" s="69">
        <v>2004</v>
      </c>
      <c r="B257" s="69" t="s">
        <v>13</v>
      </c>
      <c r="C257" s="69" t="s">
        <v>14</v>
      </c>
      <c r="D257" s="69" t="s">
        <v>16</v>
      </c>
      <c r="E257" s="80">
        <v>12.524032824021198</v>
      </c>
      <c r="F257" s="80">
        <v>44.332020734246001</v>
      </c>
      <c r="G257" s="80">
        <v>15.14626437369057</v>
      </c>
      <c r="H257" s="80">
        <v>17.487335122548991</v>
      </c>
      <c r="I257" s="80">
        <v>4.5790322008886335</v>
      </c>
      <c r="J257" s="80">
        <v>4.6400375559145406</v>
      </c>
      <c r="K257" s="80">
        <v>0.91039257136908147</v>
      </c>
      <c r="L257" s="80">
        <v>0.38671391660142862</v>
      </c>
      <c r="M257" s="80">
        <v>0.15599575461480827</v>
      </c>
      <c r="N257" s="80">
        <f t="shared" si="81"/>
        <v>100.16182505389526</v>
      </c>
    </row>
    <row r="258" spans="1:14" x14ac:dyDescent="0.25">
      <c r="A258" s="69">
        <v>2004</v>
      </c>
      <c r="B258" s="69" t="s">
        <v>13</v>
      </c>
      <c r="C258" s="69" t="s">
        <v>14</v>
      </c>
      <c r="D258" s="69" t="s">
        <v>25</v>
      </c>
      <c r="E258" s="80">
        <f>SUM(E256:E257)</f>
        <v>18.391319332457801</v>
      </c>
      <c r="F258" s="80">
        <f t="shared" ref="F258:M258" si="84">SUM(F256:F257)</f>
        <v>54.916394295145174</v>
      </c>
      <c r="G258" s="80">
        <f t="shared" si="84"/>
        <v>22.368350906776364</v>
      </c>
      <c r="H258" s="80">
        <f t="shared" si="84"/>
        <v>35.667621142077166</v>
      </c>
      <c r="I258" s="80">
        <f t="shared" si="84"/>
        <v>9.982593087322698</v>
      </c>
      <c r="J258" s="80">
        <f t="shared" si="84"/>
        <v>8.9763659867011647</v>
      </c>
      <c r="K258" s="80">
        <f t="shared" si="84"/>
        <v>2.7596657725710818</v>
      </c>
      <c r="L258" s="80">
        <f t="shared" si="84"/>
        <v>0.93906408777568906</v>
      </c>
      <c r="M258" s="80">
        <f t="shared" si="84"/>
        <v>0.35331126096575732</v>
      </c>
      <c r="N258" s="80">
        <f t="shared" si="81"/>
        <v>154.3546858717929</v>
      </c>
    </row>
    <row r="259" spans="1:14" x14ac:dyDescent="0.25">
      <c r="A259" s="69">
        <v>2004</v>
      </c>
      <c r="B259" s="69" t="s">
        <v>13</v>
      </c>
      <c r="C259" s="69" t="s">
        <v>17</v>
      </c>
      <c r="D259" s="69" t="s">
        <v>15</v>
      </c>
      <c r="E259" s="80">
        <v>0.69147801556235278</v>
      </c>
      <c r="F259" s="80">
        <v>67.85778351476354</v>
      </c>
      <c r="G259" s="80">
        <v>49.063551687982198</v>
      </c>
      <c r="H259" s="80">
        <v>24.465051116908445</v>
      </c>
      <c r="I259" s="80">
        <v>4.5236384478199669</v>
      </c>
      <c r="J259" s="80">
        <v>3.6503139556262449</v>
      </c>
      <c r="K259" s="80">
        <v>0.73719626695494955</v>
      </c>
      <c r="L259" s="80">
        <v>0.11825471054227731</v>
      </c>
      <c r="M259" s="80">
        <v>9.2284301824635692E-2</v>
      </c>
      <c r="N259" s="80">
        <f t="shared" si="81"/>
        <v>151.19955201798462</v>
      </c>
    </row>
    <row r="260" spans="1:14" x14ac:dyDescent="0.25">
      <c r="A260" s="69">
        <v>2004</v>
      </c>
      <c r="B260" s="69" t="s">
        <v>13</v>
      </c>
      <c r="C260" s="69" t="s">
        <v>17</v>
      </c>
      <c r="D260" s="69" t="s">
        <v>16</v>
      </c>
      <c r="E260" s="80">
        <v>6.5867911719464196</v>
      </c>
      <c r="F260" s="80">
        <v>86.56801759355416</v>
      </c>
      <c r="G260" s="80">
        <v>9.4512942818608394</v>
      </c>
      <c r="H260" s="80">
        <v>5.9476249214877273</v>
      </c>
      <c r="I260" s="80">
        <v>0.21544189115214488</v>
      </c>
      <c r="J260" s="80">
        <v>0.10627973236174454</v>
      </c>
      <c r="K260" s="80">
        <v>7.433753537432467E-3</v>
      </c>
      <c r="L260" s="80" t="s">
        <v>31</v>
      </c>
      <c r="M260" s="80" t="s">
        <v>31</v>
      </c>
      <c r="N260" s="80">
        <f t="shared" si="81"/>
        <v>108.88288334590045</v>
      </c>
    </row>
    <row r="261" spans="1:14" x14ac:dyDescent="0.25">
      <c r="A261" s="69">
        <v>2004</v>
      </c>
      <c r="B261" s="69" t="s">
        <v>13</v>
      </c>
      <c r="C261" s="69" t="s">
        <v>17</v>
      </c>
      <c r="D261" s="69" t="s">
        <v>25</v>
      </c>
      <c r="E261" s="80">
        <f>SUM(E259:E260)</f>
        <v>7.2782691875087728</v>
      </c>
      <c r="F261" s="80">
        <f t="shared" ref="F261:M261" si="85">SUM(F259:F260)</f>
        <v>154.4258011083177</v>
      </c>
      <c r="G261" s="80">
        <f t="shared" si="85"/>
        <v>58.514845969843037</v>
      </c>
      <c r="H261" s="80">
        <f t="shared" si="85"/>
        <v>30.412676038396171</v>
      </c>
      <c r="I261" s="80">
        <f t="shared" si="85"/>
        <v>4.7390803389721121</v>
      </c>
      <c r="J261" s="80">
        <f t="shared" si="85"/>
        <v>3.7565936879879893</v>
      </c>
      <c r="K261" s="80">
        <f t="shared" si="85"/>
        <v>0.74463002049238203</v>
      </c>
      <c r="L261" s="80">
        <f t="shared" si="85"/>
        <v>0.11825471054227731</v>
      </c>
      <c r="M261" s="80">
        <f t="shared" si="85"/>
        <v>9.2284301824635692E-2</v>
      </c>
      <c r="N261" s="80">
        <f t="shared" si="81"/>
        <v>260.08243536388505</v>
      </c>
    </row>
    <row r="262" spans="1:14" x14ac:dyDescent="0.25">
      <c r="A262" s="69">
        <v>2004</v>
      </c>
      <c r="B262" s="69" t="s">
        <v>13</v>
      </c>
      <c r="C262" s="69" t="s">
        <v>22</v>
      </c>
      <c r="D262" s="69" t="s">
        <v>25</v>
      </c>
      <c r="E262" s="80">
        <f>SUM(E258,E261)</f>
        <v>25.669588519966574</v>
      </c>
      <c r="F262" s="80">
        <f t="shared" ref="F262:M262" si="86">SUM(F258,F261)</f>
        <v>209.34219540346288</v>
      </c>
      <c r="G262" s="80">
        <f t="shared" si="86"/>
        <v>80.883196876619394</v>
      </c>
      <c r="H262" s="80">
        <f t="shared" si="86"/>
        <v>66.080297180473337</v>
      </c>
      <c r="I262" s="80">
        <f t="shared" si="86"/>
        <v>14.72167342629481</v>
      </c>
      <c r="J262" s="80">
        <f t="shared" si="86"/>
        <v>12.732959674689154</v>
      </c>
      <c r="K262" s="80">
        <f t="shared" si="86"/>
        <v>3.5042957930634637</v>
      </c>
      <c r="L262" s="80">
        <f t="shared" si="86"/>
        <v>1.0573187983179664</v>
      </c>
      <c r="M262" s="80">
        <f t="shared" si="86"/>
        <v>0.44559556279039303</v>
      </c>
      <c r="N262" s="80">
        <f t="shared" si="81"/>
        <v>414.43712123567798</v>
      </c>
    </row>
    <row r="263" spans="1:14" x14ac:dyDescent="0.25">
      <c r="A263" s="69">
        <v>2004</v>
      </c>
      <c r="B263" s="69" t="s">
        <v>13</v>
      </c>
      <c r="C263" s="69">
        <v>22</v>
      </c>
      <c r="D263" s="69" t="s">
        <v>19</v>
      </c>
      <c r="E263" s="80">
        <v>207.58274806023141</v>
      </c>
      <c r="F263" s="80">
        <v>171.26480374260342</v>
      </c>
      <c r="G263" s="80">
        <v>13.839930787360947</v>
      </c>
      <c r="H263" s="80">
        <v>1.3847381911783743</v>
      </c>
      <c r="I263" s="80">
        <v>0.50324010489626558</v>
      </c>
      <c r="J263" s="80" t="s">
        <v>31</v>
      </c>
      <c r="K263" s="80" t="s">
        <v>31</v>
      </c>
      <c r="L263" s="80" t="s">
        <v>31</v>
      </c>
      <c r="M263" s="80" t="s">
        <v>31</v>
      </c>
      <c r="N263" s="80">
        <f t="shared" si="81"/>
        <v>394.57546088627043</v>
      </c>
    </row>
    <row r="264" spans="1:14" x14ac:dyDescent="0.25">
      <c r="A264" s="69">
        <v>2004</v>
      </c>
      <c r="B264" s="69" t="s">
        <v>13</v>
      </c>
      <c r="C264" s="69">
        <v>23</v>
      </c>
      <c r="D264" s="69" t="s">
        <v>19</v>
      </c>
      <c r="E264" s="80">
        <v>0.14416474098970722</v>
      </c>
      <c r="F264" s="80">
        <v>10.005455390499481</v>
      </c>
      <c r="G264" s="80">
        <v>5.6112727711895154</v>
      </c>
      <c r="H264" s="80">
        <v>2.0447622170008817</v>
      </c>
      <c r="I264" s="80">
        <v>0.5699174351889168</v>
      </c>
      <c r="J264" s="80">
        <v>1.0985553051390653</v>
      </c>
      <c r="K264" s="80">
        <v>0.18656107924122833</v>
      </c>
      <c r="L264" s="80">
        <v>7.3924995708036026E-2</v>
      </c>
      <c r="M264" s="80">
        <v>6.1346999999999999E-3</v>
      </c>
      <c r="N264" s="80">
        <f t="shared" si="81"/>
        <v>19.740748634956834</v>
      </c>
    </row>
    <row r="265" spans="1:14" x14ac:dyDescent="0.25">
      <c r="A265" s="69">
        <v>2004</v>
      </c>
      <c r="B265" s="69" t="s">
        <v>13</v>
      </c>
      <c r="C265" s="69">
        <v>24</v>
      </c>
      <c r="D265" s="69" t="s">
        <v>19</v>
      </c>
      <c r="E265" s="80">
        <v>10.15773967440361</v>
      </c>
      <c r="F265" s="80">
        <v>67.141971325855849</v>
      </c>
      <c r="G265" s="80">
        <v>82.33813725835563</v>
      </c>
      <c r="H265" s="80">
        <v>67.358603670813082</v>
      </c>
      <c r="I265" s="80">
        <v>73.898797764068789</v>
      </c>
      <c r="J265" s="80">
        <v>73.301271537243636</v>
      </c>
      <c r="K265" s="80">
        <v>44.263537096559823</v>
      </c>
      <c r="L265" s="80">
        <v>13.289554284680614</v>
      </c>
      <c r="M265" s="80">
        <v>10.415966649845345</v>
      </c>
      <c r="N265" s="80">
        <f t="shared" si="81"/>
        <v>442.16557926182639</v>
      </c>
    </row>
    <row r="266" spans="1:14" x14ac:dyDescent="0.25">
      <c r="A266" s="69">
        <v>2004</v>
      </c>
      <c r="B266" s="69" t="s">
        <v>13</v>
      </c>
      <c r="C266" s="69" t="s">
        <v>18</v>
      </c>
      <c r="D266" s="69" t="s">
        <v>19</v>
      </c>
      <c r="E266" s="80">
        <f>SUM(E263:E265)</f>
        <v>217.88465247562473</v>
      </c>
      <c r="F266" s="80">
        <f t="shared" ref="F266:M266" si="87">SUM(F263:F265)</f>
        <v>248.41223045895876</v>
      </c>
      <c r="G266" s="80">
        <f t="shared" si="87"/>
        <v>101.78934081690609</v>
      </c>
      <c r="H266" s="80">
        <f t="shared" si="87"/>
        <v>70.788104078992333</v>
      </c>
      <c r="I266" s="80">
        <f t="shared" si="87"/>
        <v>74.971955304153965</v>
      </c>
      <c r="J266" s="80">
        <f t="shared" si="87"/>
        <v>74.399826842382708</v>
      </c>
      <c r="K266" s="80">
        <f t="shared" si="87"/>
        <v>44.450098175801052</v>
      </c>
      <c r="L266" s="80">
        <f t="shared" si="87"/>
        <v>13.363479280388651</v>
      </c>
      <c r="M266" s="80">
        <f t="shared" si="87"/>
        <v>10.422101349845345</v>
      </c>
      <c r="N266" s="80">
        <f t="shared" si="81"/>
        <v>856.48178878305362</v>
      </c>
    </row>
    <row r="267" spans="1:14" x14ac:dyDescent="0.25">
      <c r="A267" s="69">
        <v>2004</v>
      </c>
      <c r="B267" s="69" t="s">
        <v>13</v>
      </c>
      <c r="C267" s="69" t="s">
        <v>20</v>
      </c>
      <c r="D267" s="69" t="s">
        <v>23</v>
      </c>
      <c r="E267" s="80">
        <f>SUM(E249,E262,E266)</f>
        <v>243.5542409955913</v>
      </c>
      <c r="F267" s="80">
        <f t="shared" ref="F267:M267" si="88">SUM(F249,F262,F266)</f>
        <v>457.75442586242161</v>
      </c>
      <c r="G267" s="80">
        <f t="shared" si="88"/>
        <v>197.81231180928381</v>
      </c>
      <c r="H267" s="80">
        <f t="shared" si="88"/>
        <v>164.76643215831288</v>
      </c>
      <c r="I267" s="80">
        <f t="shared" si="88"/>
        <v>93.213681189466882</v>
      </c>
      <c r="J267" s="80">
        <f t="shared" si="88"/>
        <v>91.242467506254727</v>
      </c>
      <c r="K267" s="80">
        <f t="shared" si="88"/>
        <v>48.956632054658428</v>
      </c>
      <c r="L267" s="80">
        <f t="shared" si="88"/>
        <v>14.87638405714773</v>
      </c>
      <c r="M267" s="80">
        <f t="shared" si="88"/>
        <v>11.013475901698644</v>
      </c>
      <c r="N267" s="80">
        <f t="shared" si="81"/>
        <v>1323.1900515348361</v>
      </c>
    </row>
    <row r="268" spans="1:14" x14ac:dyDescent="0.25">
      <c r="A268" s="51">
        <v>2005</v>
      </c>
      <c r="B268" s="51" t="s">
        <v>13</v>
      </c>
      <c r="C268" s="51" t="s">
        <v>28</v>
      </c>
      <c r="D268" s="51" t="s">
        <v>21</v>
      </c>
      <c r="E268" s="52">
        <v>0</v>
      </c>
      <c r="F268" s="52">
        <v>0</v>
      </c>
      <c r="G268" s="52">
        <v>6.5693085049950461</v>
      </c>
      <c r="H268" s="52">
        <v>17.434247465728678</v>
      </c>
      <c r="I268" s="52">
        <v>12.68005220560859</v>
      </c>
      <c r="J268" s="52">
        <v>2.5725388600807935</v>
      </c>
      <c r="K268" s="52">
        <v>3.7867310860516428</v>
      </c>
      <c r="L268" s="52">
        <v>1.0842784933545158</v>
      </c>
      <c r="M268" s="52">
        <v>0.71412536375518931</v>
      </c>
      <c r="N268" s="53">
        <f>SUM(E268:M268)</f>
        <v>44.841281979574454</v>
      </c>
    </row>
    <row r="269" spans="1:14" x14ac:dyDescent="0.25">
      <c r="A269" s="51">
        <v>2005</v>
      </c>
      <c r="B269" s="51" t="s">
        <v>24</v>
      </c>
      <c r="C269" s="51" t="s">
        <v>14</v>
      </c>
      <c r="D269" s="51" t="s">
        <v>15</v>
      </c>
      <c r="E269" s="53">
        <v>2.6156894347146826</v>
      </c>
      <c r="F269" s="53">
        <v>132.32144814383153</v>
      </c>
      <c r="G269" s="53">
        <v>91.881056936074131</v>
      </c>
      <c r="H269" s="53">
        <v>8.5847123617149279</v>
      </c>
      <c r="I269" s="53">
        <v>4.1766754188542263</v>
      </c>
      <c r="J269" s="53">
        <v>2.0381571070408082</v>
      </c>
      <c r="K269" s="53">
        <v>1.8645176079509076</v>
      </c>
      <c r="L269" s="53">
        <v>0.23204703630974594</v>
      </c>
      <c r="M269" s="53">
        <v>0.14736536082714496</v>
      </c>
      <c r="N269" s="53">
        <f t="shared" ref="N269:N286" si="89">SUM(E269:M269)</f>
        <v>243.86166940731812</v>
      </c>
    </row>
    <row r="270" spans="1:14" x14ac:dyDescent="0.25">
      <c r="A270" s="51">
        <v>2005</v>
      </c>
      <c r="B270" s="51" t="s">
        <v>24</v>
      </c>
      <c r="C270" s="51" t="s">
        <v>14</v>
      </c>
      <c r="D270" s="51" t="s">
        <v>16</v>
      </c>
      <c r="E270" s="53">
        <v>34.401670784088722</v>
      </c>
      <c r="F270" s="53">
        <v>87.606592495139651</v>
      </c>
      <c r="G270" s="53">
        <v>40.397364380483921</v>
      </c>
      <c r="H270" s="53">
        <v>3.6057622810505716</v>
      </c>
      <c r="I270" s="53">
        <v>0.60356782391775532</v>
      </c>
      <c r="J270" s="53">
        <v>0.23431567523411642</v>
      </c>
      <c r="K270" s="53">
        <v>0.32742662981836995</v>
      </c>
      <c r="L270" s="53">
        <v>0.198326605948137</v>
      </c>
      <c r="M270" s="53" t="s">
        <v>31</v>
      </c>
      <c r="N270" s="53">
        <f t="shared" si="89"/>
        <v>167.37502667568126</v>
      </c>
    </row>
    <row r="271" spans="1:14" x14ac:dyDescent="0.25">
      <c r="A271" s="51">
        <v>2005</v>
      </c>
      <c r="B271" s="51" t="s">
        <v>24</v>
      </c>
      <c r="C271" s="51" t="s">
        <v>14</v>
      </c>
      <c r="D271" s="51" t="s">
        <v>25</v>
      </c>
      <c r="E271" s="53">
        <f>SUM(E269:E270)</f>
        <v>37.017360218803404</v>
      </c>
      <c r="F271" s="53">
        <f t="shared" ref="F271:M271" si="90">SUM(F269:F270)</f>
        <v>219.9280406389712</v>
      </c>
      <c r="G271" s="53">
        <f t="shared" si="90"/>
        <v>132.27842131655805</v>
      </c>
      <c r="H271" s="53">
        <f t="shared" si="90"/>
        <v>12.1904746427655</v>
      </c>
      <c r="I271" s="53">
        <f t="shared" si="90"/>
        <v>4.7802432427719816</v>
      </c>
      <c r="J271" s="53">
        <f t="shared" si="90"/>
        <v>2.2724727822749244</v>
      </c>
      <c r="K271" s="53">
        <f t="shared" si="90"/>
        <v>2.1919442377692775</v>
      </c>
      <c r="L271" s="53">
        <f t="shared" si="90"/>
        <v>0.43037364225788294</v>
      </c>
      <c r="M271" s="53">
        <f t="shared" si="90"/>
        <v>0.14736536082714496</v>
      </c>
      <c r="N271" s="53">
        <f t="shared" si="89"/>
        <v>411.2366960829994</v>
      </c>
    </row>
    <row r="272" spans="1:14" x14ac:dyDescent="0.25">
      <c r="A272" s="51">
        <v>2005</v>
      </c>
      <c r="B272" s="51" t="s">
        <v>24</v>
      </c>
      <c r="C272" s="51" t="s">
        <v>17</v>
      </c>
      <c r="D272" s="51" t="s">
        <v>15</v>
      </c>
      <c r="E272" s="53">
        <v>8.7323452160689499</v>
      </c>
      <c r="F272" s="53">
        <v>42.242522918224509</v>
      </c>
      <c r="G272" s="53">
        <v>23.970971506050464</v>
      </c>
      <c r="H272" s="53">
        <v>3.8480929399455786</v>
      </c>
      <c r="I272" s="53">
        <v>0.55818389735170293</v>
      </c>
      <c r="J272" s="53">
        <v>0.10396318313500073</v>
      </c>
      <c r="K272" s="53">
        <v>8.1839041416229691E-2</v>
      </c>
      <c r="L272" s="53">
        <v>4.4831209947716569E-2</v>
      </c>
      <c r="M272" s="53">
        <v>1.3314464105941818E-2</v>
      </c>
      <c r="N272" s="53">
        <f t="shared" si="89"/>
        <v>79.596064376246076</v>
      </c>
    </row>
    <row r="273" spans="1:14" x14ac:dyDescent="0.25">
      <c r="A273" s="51">
        <v>2005</v>
      </c>
      <c r="B273" s="51" t="s">
        <v>24</v>
      </c>
      <c r="C273" s="51" t="s">
        <v>17</v>
      </c>
      <c r="D273" s="51" t="s">
        <v>16</v>
      </c>
      <c r="E273" s="53">
        <v>50.688444051437763</v>
      </c>
      <c r="F273" s="53">
        <v>45.285017203749248</v>
      </c>
      <c r="G273" s="53">
        <v>2.9240692921551297</v>
      </c>
      <c r="H273" s="53">
        <v>0.13211181732415517</v>
      </c>
      <c r="I273" s="53">
        <v>1.7032061183942463E-2</v>
      </c>
      <c r="J273" s="53" t="s">
        <v>31</v>
      </c>
      <c r="K273" s="53" t="s">
        <v>31</v>
      </c>
      <c r="L273" s="53" t="s">
        <v>31</v>
      </c>
      <c r="M273" s="53" t="s">
        <v>31</v>
      </c>
      <c r="N273" s="53">
        <f t="shared" si="89"/>
        <v>99.046674425850227</v>
      </c>
    </row>
    <row r="274" spans="1:14" x14ac:dyDescent="0.25">
      <c r="A274" s="51">
        <v>2005</v>
      </c>
      <c r="B274" s="51" t="s">
        <v>24</v>
      </c>
      <c r="C274" s="51" t="s">
        <v>17</v>
      </c>
      <c r="D274" s="51" t="s">
        <v>25</v>
      </c>
      <c r="E274" s="53">
        <f>SUM(E272:E273)</f>
        <v>59.420789267506713</v>
      </c>
      <c r="F274" s="53">
        <f t="shared" ref="F274:M274" si="91">SUM(F272:F273)</f>
        <v>87.527540121973757</v>
      </c>
      <c r="G274" s="53">
        <f t="shared" si="91"/>
        <v>26.895040798205592</v>
      </c>
      <c r="H274" s="53">
        <f t="shared" si="91"/>
        <v>3.9802047572697337</v>
      </c>
      <c r="I274" s="53">
        <f t="shared" si="91"/>
        <v>0.57521595853564544</v>
      </c>
      <c r="J274" s="53">
        <f t="shared" si="91"/>
        <v>0.10396318313500073</v>
      </c>
      <c r="K274" s="53">
        <f t="shared" si="91"/>
        <v>8.1839041416229691E-2</v>
      </c>
      <c r="L274" s="53">
        <f t="shared" si="91"/>
        <v>4.4831209947716569E-2</v>
      </c>
      <c r="M274" s="53">
        <f t="shared" si="91"/>
        <v>1.3314464105941818E-2</v>
      </c>
      <c r="N274" s="53">
        <f t="shared" si="89"/>
        <v>178.64273880209635</v>
      </c>
    </row>
    <row r="275" spans="1:14" x14ac:dyDescent="0.25">
      <c r="A275" s="51">
        <v>2005</v>
      </c>
      <c r="B275" s="51" t="s">
        <v>13</v>
      </c>
      <c r="C275" s="51" t="s">
        <v>14</v>
      </c>
      <c r="D275" s="51" t="s">
        <v>15</v>
      </c>
      <c r="E275" s="53">
        <v>4.7437652773910086</v>
      </c>
      <c r="F275" s="53">
        <v>31.455446482540438</v>
      </c>
      <c r="G275" s="53">
        <v>82.296634142323526</v>
      </c>
      <c r="H275" s="53">
        <v>27.058701749353794</v>
      </c>
      <c r="I275" s="53">
        <v>20.170246389748669</v>
      </c>
      <c r="J275" s="53">
        <v>3.8108578533956377</v>
      </c>
      <c r="K275" s="53">
        <v>4.6314053749050101</v>
      </c>
      <c r="L275" s="53">
        <v>1.0314212525603192</v>
      </c>
      <c r="M275" s="53">
        <v>0.49530102933552872</v>
      </c>
      <c r="N275" s="53">
        <f t="shared" si="89"/>
        <v>175.69377955155392</v>
      </c>
    </row>
    <row r="276" spans="1:14" x14ac:dyDescent="0.25">
      <c r="A276" s="51">
        <v>2005</v>
      </c>
      <c r="B276" s="51" t="s">
        <v>13</v>
      </c>
      <c r="C276" s="51" t="s">
        <v>14</v>
      </c>
      <c r="D276" s="51" t="s">
        <v>16</v>
      </c>
      <c r="E276" s="53">
        <v>86.019006332648274</v>
      </c>
      <c r="F276" s="53">
        <v>10.636409609791297</v>
      </c>
      <c r="G276" s="53">
        <v>15.223394444480393</v>
      </c>
      <c r="H276" s="53">
        <v>3.9647932986936478</v>
      </c>
      <c r="I276" s="53">
        <v>3.6127655467149982</v>
      </c>
      <c r="J276" s="53">
        <v>0.14946826258484619</v>
      </c>
      <c r="K276" s="53">
        <v>0.37681094259958531</v>
      </c>
      <c r="L276" s="53">
        <v>0.23842235361893999</v>
      </c>
      <c r="M276" s="53" t="s">
        <v>31</v>
      </c>
      <c r="N276" s="53">
        <f t="shared" si="89"/>
        <v>120.22107079113199</v>
      </c>
    </row>
    <row r="277" spans="1:14" x14ac:dyDescent="0.25">
      <c r="A277" s="51">
        <v>2005</v>
      </c>
      <c r="B277" s="51" t="s">
        <v>13</v>
      </c>
      <c r="C277" s="51" t="s">
        <v>14</v>
      </c>
      <c r="D277" s="51" t="s">
        <v>25</v>
      </c>
      <c r="E277" s="53">
        <f>SUM(E275:E276)</f>
        <v>90.76277161003928</v>
      </c>
      <c r="F277" s="53">
        <f t="shared" ref="F277:M277" si="92">SUM(F275:F276)</f>
        <v>42.091856092331739</v>
      </c>
      <c r="G277" s="53">
        <f t="shared" si="92"/>
        <v>97.520028586803917</v>
      </c>
      <c r="H277" s="53">
        <f t="shared" si="92"/>
        <v>31.023495048047444</v>
      </c>
      <c r="I277" s="53">
        <f t="shared" si="92"/>
        <v>23.783011936463666</v>
      </c>
      <c r="J277" s="53">
        <f t="shared" si="92"/>
        <v>3.9603261159804837</v>
      </c>
      <c r="K277" s="53">
        <f t="shared" si="92"/>
        <v>5.0082163175045951</v>
      </c>
      <c r="L277" s="53">
        <f t="shared" si="92"/>
        <v>1.2698436061792593</v>
      </c>
      <c r="M277" s="53">
        <f t="shared" si="92"/>
        <v>0.49530102933552872</v>
      </c>
      <c r="N277" s="53">
        <f t="shared" si="89"/>
        <v>295.9148503426859</v>
      </c>
    </row>
    <row r="278" spans="1:14" x14ac:dyDescent="0.25">
      <c r="A278" s="51">
        <v>2005</v>
      </c>
      <c r="B278" s="51" t="s">
        <v>13</v>
      </c>
      <c r="C278" s="51" t="s">
        <v>17</v>
      </c>
      <c r="D278" s="51" t="s">
        <v>15</v>
      </c>
      <c r="E278" s="53">
        <v>0.57413673877768534</v>
      </c>
      <c r="F278" s="53">
        <v>30.866080296193395</v>
      </c>
      <c r="G278" s="53">
        <v>93.218789620676631</v>
      </c>
      <c r="H278" s="53">
        <v>26.514617751842426</v>
      </c>
      <c r="I278" s="53">
        <v>10.36414169251351</v>
      </c>
      <c r="J278" s="53">
        <v>2.802049602771731</v>
      </c>
      <c r="K278" s="53">
        <v>2.705019580900478</v>
      </c>
      <c r="L278" s="53">
        <v>1.1101917421049072</v>
      </c>
      <c r="M278" s="53">
        <v>0.19695020879027153</v>
      </c>
      <c r="N278" s="53">
        <f t="shared" si="89"/>
        <v>168.35197723457102</v>
      </c>
    </row>
    <row r="279" spans="1:14" x14ac:dyDescent="0.25">
      <c r="A279" s="51">
        <v>2005</v>
      </c>
      <c r="B279" s="51" t="s">
        <v>13</v>
      </c>
      <c r="C279" s="51" t="s">
        <v>17</v>
      </c>
      <c r="D279" s="51" t="s">
        <v>16</v>
      </c>
      <c r="E279" s="53">
        <v>3.9832399979184867</v>
      </c>
      <c r="F279" s="53">
        <v>24.650640608854335</v>
      </c>
      <c r="G279" s="53">
        <v>6.0266993910989424</v>
      </c>
      <c r="H279" s="53">
        <v>0.37890120667985749</v>
      </c>
      <c r="I279" s="53">
        <v>0.10522498552659831</v>
      </c>
      <c r="J279" s="53" t="s">
        <v>31</v>
      </c>
      <c r="K279" s="53" t="s">
        <v>31</v>
      </c>
      <c r="L279" s="53" t="s">
        <v>31</v>
      </c>
      <c r="M279" s="53" t="s">
        <v>31</v>
      </c>
      <c r="N279" s="53">
        <f t="shared" si="89"/>
        <v>35.144706190078217</v>
      </c>
    </row>
    <row r="280" spans="1:14" x14ac:dyDescent="0.25">
      <c r="A280" s="51">
        <v>2005</v>
      </c>
      <c r="B280" s="51" t="s">
        <v>13</v>
      </c>
      <c r="C280" s="51" t="s">
        <v>17</v>
      </c>
      <c r="D280" s="51" t="s">
        <v>25</v>
      </c>
      <c r="E280" s="53">
        <f>SUM(E278:E279)</f>
        <v>4.5573767366961722</v>
      </c>
      <c r="F280" s="53">
        <f t="shared" ref="F280:M280" si="93">SUM(F278:F279)</f>
        <v>55.516720905047734</v>
      </c>
      <c r="G280" s="53">
        <f t="shared" si="93"/>
        <v>99.245489011775575</v>
      </c>
      <c r="H280" s="53">
        <f t="shared" si="93"/>
        <v>26.893518958522282</v>
      </c>
      <c r="I280" s="53">
        <f t="shared" si="93"/>
        <v>10.469366678040108</v>
      </c>
      <c r="J280" s="53">
        <f t="shared" si="93"/>
        <v>2.802049602771731</v>
      </c>
      <c r="K280" s="53">
        <f t="shared" si="93"/>
        <v>2.705019580900478</v>
      </c>
      <c r="L280" s="53">
        <f t="shared" si="93"/>
        <v>1.1101917421049072</v>
      </c>
      <c r="M280" s="53">
        <f t="shared" si="93"/>
        <v>0.19695020879027153</v>
      </c>
      <c r="N280" s="53">
        <f t="shared" si="89"/>
        <v>203.49668342464926</v>
      </c>
    </row>
    <row r="281" spans="1:14" x14ac:dyDescent="0.25">
      <c r="A281" s="51">
        <v>2005</v>
      </c>
      <c r="B281" s="51" t="s">
        <v>13</v>
      </c>
      <c r="C281" s="51" t="s">
        <v>22</v>
      </c>
      <c r="D281" s="51" t="s">
        <v>25</v>
      </c>
      <c r="E281" s="53">
        <f>SUM(E277,E280)</f>
        <v>95.320148346735451</v>
      </c>
      <c r="F281" s="53">
        <f t="shared" ref="F281:M281" si="94">SUM(F277,F280)</f>
        <v>97.608576997379473</v>
      </c>
      <c r="G281" s="53">
        <f t="shared" si="94"/>
        <v>196.76551759857949</v>
      </c>
      <c r="H281" s="53">
        <f t="shared" si="94"/>
        <v>57.91701400656973</v>
      </c>
      <c r="I281" s="53">
        <f t="shared" si="94"/>
        <v>34.252378614503776</v>
      </c>
      <c r="J281" s="53">
        <f t="shared" si="94"/>
        <v>6.7623757187522147</v>
      </c>
      <c r="K281" s="53">
        <f t="shared" si="94"/>
        <v>7.7132358984050731</v>
      </c>
      <c r="L281" s="53">
        <f t="shared" si="94"/>
        <v>2.3800353482841663</v>
      </c>
      <c r="M281" s="53">
        <f t="shared" si="94"/>
        <v>0.69225123812580025</v>
      </c>
      <c r="N281" s="53">
        <f t="shared" si="89"/>
        <v>499.41153376733507</v>
      </c>
    </row>
    <row r="282" spans="1:14" x14ac:dyDescent="0.25">
      <c r="A282" s="51">
        <v>2005</v>
      </c>
      <c r="B282" s="51" t="s">
        <v>13</v>
      </c>
      <c r="C282" s="51">
        <v>22</v>
      </c>
      <c r="D282" s="51" t="s">
        <v>19</v>
      </c>
      <c r="E282" s="53">
        <v>7.3690963626668209</v>
      </c>
      <c r="F282" s="53">
        <v>175.3980997538776</v>
      </c>
      <c r="G282" s="53">
        <v>25.746181704621968</v>
      </c>
      <c r="H282" s="53">
        <v>1.9859122844121504</v>
      </c>
      <c r="I282" s="53" t="s">
        <v>31</v>
      </c>
      <c r="J282" s="53" t="s">
        <v>31</v>
      </c>
      <c r="K282" s="53" t="s">
        <v>31</v>
      </c>
      <c r="L282" s="53" t="s">
        <v>31</v>
      </c>
      <c r="M282" s="53" t="s">
        <v>31</v>
      </c>
      <c r="N282" s="53">
        <f t="shared" si="89"/>
        <v>210.49929010557852</v>
      </c>
    </row>
    <row r="283" spans="1:14" x14ac:dyDescent="0.25">
      <c r="A283" s="51">
        <v>2005</v>
      </c>
      <c r="B283" s="51" t="s">
        <v>13</v>
      </c>
      <c r="C283" s="51">
        <v>23</v>
      </c>
      <c r="D283" s="51" t="s">
        <v>19</v>
      </c>
      <c r="E283" s="53">
        <v>1.0069350527480487</v>
      </c>
      <c r="F283" s="53">
        <v>4.1444275628601108</v>
      </c>
      <c r="G283" s="53">
        <v>22.096508626749269</v>
      </c>
      <c r="H283" s="53">
        <v>3.5831624687944448</v>
      </c>
      <c r="I283" s="53">
        <v>2.2384811481893303</v>
      </c>
      <c r="J283" s="53">
        <v>1.2537872458738277</v>
      </c>
      <c r="K283" s="53">
        <v>1.0705427256276452</v>
      </c>
      <c r="L283" s="53">
        <v>9.6897127990728624E-2</v>
      </c>
      <c r="M283" s="53">
        <v>3.8849847662627668E-2</v>
      </c>
      <c r="N283" s="53">
        <f t="shared" si="89"/>
        <v>35.529591806496036</v>
      </c>
    </row>
    <row r="284" spans="1:14" x14ac:dyDescent="0.25">
      <c r="A284" s="51">
        <v>2005</v>
      </c>
      <c r="B284" s="51" t="s">
        <v>13</v>
      </c>
      <c r="C284" s="51">
        <v>24</v>
      </c>
      <c r="D284" s="51" t="s">
        <v>19</v>
      </c>
      <c r="E284" s="53">
        <v>3.2102260946291556</v>
      </c>
      <c r="F284" s="53">
        <v>28.019783292544901</v>
      </c>
      <c r="G284" s="53">
        <v>68.047713016901326</v>
      </c>
      <c r="H284" s="53">
        <v>96.913027276251171</v>
      </c>
      <c r="I284" s="53">
        <v>81.222813715232533</v>
      </c>
      <c r="J284" s="53">
        <v>50.050233697608355</v>
      </c>
      <c r="K284" s="53">
        <v>53.123998197735588</v>
      </c>
      <c r="L284" s="53">
        <v>27.669978174495775</v>
      </c>
      <c r="M284" s="53">
        <v>11.174802733478842</v>
      </c>
      <c r="N284" s="53">
        <f t="shared" si="89"/>
        <v>419.43257619887765</v>
      </c>
    </row>
    <row r="285" spans="1:14" x14ac:dyDescent="0.25">
      <c r="A285" s="51">
        <v>2005</v>
      </c>
      <c r="B285" s="51" t="s">
        <v>13</v>
      </c>
      <c r="C285" s="51" t="s">
        <v>18</v>
      </c>
      <c r="D285" s="51" t="s">
        <v>19</v>
      </c>
      <c r="E285" s="53">
        <f>SUM(E282:E284)</f>
        <v>11.586257510044025</v>
      </c>
      <c r="F285" s="53">
        <f t="shared" ref="F285:M285" si="95">SUM(F282:F284)</f>
        <v>207.5623106092826</v>
      </c>
      <c r="G285" s="53">
        <f t="shared" si="95"/>
        <v>115.89040334827257</v>
      </c>
      <c r="H285" s="53">
        <f t="shared" si="95"/>
        <v>102.48210202945776</v>
      </c>
      <c r="I285" s="53">
        <f t="shared" si="95"/>
        <v>83.46129486342187</v>
      </c>
      <c r="J285" s="53">
        <f t="shared" si="95"/>
        <v>51.304020943482186</v>
      </c>
      <c r="K285" s="53">
        <f t="shared" si="95"/>
        <v>54.194540923363235</v>
      </c>
      <c r="L285" s="53">
        <f t="shared" si="95"/>
        <v>27.766875302486504</v>
      </c>
      <c r="M285" s="53">
        <f t="shared" si="95"/>
        <v>11.213652581141469</v>
      </c>
      <c r="N285" s="53">
        <f t="shared" si="89"/>
        <v>665.46145811095221</v>
      </c>
    </row>
    <row r="286" spans="1:14" x14ac:dyDescent="0.25">
      <c r="A286" s="51">
        <v>2005</v>
      </c>
      <c r="B286" s="51" t="s">
        <v>13</v>
      </c>
      <c r="C286" s="51" t="s">
        <v>20</v>
      </c>
      <c r="D286" s="51" t="s">
        <v>23</v>
      </c>
      <c r="E286" s="53">
        <f>SUM(E268,E281,E285)</f>
        <v>106.90640585677947</v>
      </c>
      <c r="F286" s="53">
        <f t="shared" ref="F286:M286" si="96">SUM(F268,F281,F285)</f>
        <v>305.17088760666206</v>
      </c>
      <c r="G286" s="53">
        <f t="shared" si="96"/>
        <v>319.2252294518471</v>
      </c>
      <c r="H286" s="53">
        <f t="shared" si="96"/>
        <v>177.83336350175617</v>
      </c>
      <c r="I286" s="53">
        <f t="shared" si="96"/>
        <v>130.39372568353423</v>
      </c>
      <c r="J286" s="53">
        <f t="shared" si="96"/>
        <v>60.638935522315194</v>
      </c>
      <c r="K286" s="53">
        <f t="shared" si="96"/>
        <v>65.694507907819954</v>
      </c>
      <c r="L286" s="53">
        <f t="shared" si="96"/>
        <v>31.231189144125185</v>
      </c>
      <c r="M286" s="53">
        <f t="shared" si="96"/>
        <v>12.620029183022458</v>
      </c>
      <c r="N286" s="53">
        <f t="shared" si="89"/>
        <v>1209.7142738578621</v>
      </c>
    </row>
    <row r="287" spans="1:14" x14ac:dyDescent="0.25">
      <c r="A287" s="44">
        <v>2006</v>
      </c>
      <c r="B287" s="44" t="s">
        <v>13</v>
      </c>
      <c r="C287" s="44" t="s">
        <v>28</v>
      </c>
      <c r="D287" s="44" t="s">
        <v>21</v>
      </c>
      <c r="E287" s="45">
        <v>0</v>
      </c>
      <c r="F287" s="45">
        <v>0.12865646353124352</v>
      </c>
      <c r="G287" s="45">
        <v>3.5143866570058409</v>
      </c>
      <c r="H287" s="45">
        <v>8.7830990419469845</v>
      </c>
      <c r="I287" s="45">
        <v>13.961656941753819</v>
      </c>
      <c r="J287" s="45">
        <v>22.370343096434482</v>
      </c>
      <c r="K287" s="45">
        <v>5.1016962758372468</v>
      </c>
      <c r="L287" s="45">
        <v>5.2583086988349512</v>
      </c>
      <c r="M287" s="45">
        <v>3.0553234922526022</v>
      </c>
      <c r="N287" s="46">
        <f>SUM(E287:M287)</f>
        <v>62.173470667597172</v>
      </c>
    </row>
    <row r="288" spans="1:14" x14ac:dyDescent="0.25">
      <c r="A288" s="44">
        <v>2006</v>
      </c>
      <c r="B288" s="44" t="s">
        <v>24</v>
      </c>
      <c r="C288" s="44" t="s">
        <v>14</v>
      </c>
      <c r="D288" s="44" t="s">
        <v>15</v>
      </c>
      <c r="E288" s="46">
        <v>4.2634337996986522</v>
      </c>
      <c r="F288" s="46">
        <v>64.487048686647256</v>
      </c>
      <c r="G288" s="46">
        <v>27.876356077787971</v>
      </c>
      <c r="H288" s="46">
        <v>6.5412407694183194</v>
      </c>
      <c r="I288" s="46">
        <v>2.1716983406195984</v>
      </c>
      <c r="J288" s="46">
        <v>2.10597185761964</v>
      </c>
      <c r="K288" s="46">
        <v>0.40119665957357309</v>
      </c>
      <c r="L288" s="46">
        <v>0.27738426386275483</v>
      </c>
      <c r="M288" s="46">
        <v>0.12395117044131571</v>
      </c>
      <c r="N288" s="46">
        <f t="shared" ref="N288:N305" si="97">SUM(E288:M288)</f>
        <v>108.24828162566908</v>
      </c>
    </row>
    <row r="289" spans="1:14" x14ac:dyDescent="0.25">
      <c r="A289" s="44">
        <v>2006</v>
      </c>
      <c r="B289" s="44" t="s">
        <v>24</v>
      </c>
      <c r="C289" s="44" t="s">
        <v>14</v>
      </c>
      <c r="D289" s="44" t="s">
        <v>16</v>
      </c>
      <c r="E289" s="46">
        <v>6.0076697419804672</v>
      </c>
      <c r="F289" s="46">
        <v>16.766547861298989</v>
      </c>
      <c r="G289" s="46">
        <v>5.8656279299756138</v>
      </c>
      <c r="H289" s="46">
        <v>2.8166120038299587</v>
      </c>
      <c r="I289" s="46">
        <v>0.8236572333242842</v>
      </c>
      <c r="J289" s="46">
        <v>1.2354722681047667</v>
      </c>
      <c r="K289" s="46">
        <v>0.14528744977901931</v>
      </c>
      <c r="L289" s="46">
        <v>8.4190249433610961E-2</v>
      </c>
      <c r="M289" s="46">
        <v>4.8551486067047241E-2</v>
      </c>
      <c r="N289" s="46">
        <f t="shared" si="97"/>
        <v>33.793616223793755</v>
      </c>
    </row>
    <row r="290" spans="1:14" x14ac:dyDescent="0.25">
      <c r="A290" s="44">
        <v>2006</v>
      </c>
      <c r="B290" s="44" t="s">
        <v>24</v>
      </c>
      <c r="C290" s="44" t="s">
        <v>14</v>
      </c>
      <c r="D290" s="44" t="s">
        <v>25</v>
      </c>
      <c r="E290" s="46">
        <f>SUM(E288:E289)</f>
        <v>10.271103541679119</v>
      </c>
      <c r="F290" s="46">
        <f t="shared" ref="F290:M290" si="98">SUM(F288:F289)</f>
        <v>81.253596547946245</v>
      </c>
      <c r="G290" s="46">
        <f t="shared" si="98"/>
        <v>33.741984007763584</v>
      </c>
      <c r="H290" s="46">
        <f t="shared" si="98"/>
        <v>9.357852773248279</v>
      </c>
      <c r="I290" s="46">
        <f t="shared" si="98"/>
        <v>2.9953555739438826</v>
      </c>
      <c r="J290" s="46">
        <f t="shared" si="98"/>
        <v>3.341444125724407</v>
      </c>
      <c r="K290" s="46">
        <f t="shared" si="98"/>
        <v>0.5464841093525924</v>
      </c>
      <c r="L290" s="46">
        <f t="shared" si="98"/>
        <v>0.36157451329636581</v>
      </c>
      <c r="M290" s="46">
        <f t="shared" si="98"/>
        <v>0.17250265650836294</v>
      </c>
      <c r="N290" s="46">
        <f t="shared" si="97"/>
        <v>142.04189784946286</v>
      </c>
    </row>
    <row r="291" spans="1:14" x14ac:dyDescent="0.25">
      <c r="A291" s="44">
        <v>2006</v>
      </c>
      <c r="B291" s="44" t="s">
        <v>24</v>
      </c>
      <c r="C291" s="44" t="s">
        <v>17</v>
      </c>
      <c r="D291" s="44" t="s">
        <v>15</v>
      </c>
      <c r="E291" s="46">
        <v>1.7680725706497937</v>
      </c>
      <c r="F291" s="46">
        <v>28.826103786445664</v>
      </c>
      <c r="G291" s="46">
        <v>14.175730735979403</v>
      </c>
      <c r="H291" s="46">
        <v>0.78858516949079982</v>
      </c>
      <c r="I291" s="46">
        <v>0.24578841405223442</v>
      </c>
      <c r="J291" s="46">
        <v>3.2336702435549155E-3</v>
      </c>
      <c r="K291" s="46">
        <v>1.5380830307007076E-2</v>
      </c>
      <c r="L291" s="46">
        <v>1.2856604371363236E-2</v>
      </c>
      <c r="M291" s="46">
        <v>5.5439614529635426E-3</v>
      </c>
      <c r="N291" s="46">
        <f t="shared" si="97"/>
        <v>45.841295742992791</v>
      </c>
    </row>
    <row r="292" spans="1:14" x14ac:dyDescent="0.25">
      <c r="A292" s="44">
        <v>2006</v>
      </c>
      <c r="B292" s="44" t="s">
        <v>24</v>
      </c>
      <c r="C292" s="44" t="s">
        <v>17</v>
      </c>
      <c r="D292" s="44" t="s">
        <v>16</v>
      </c>
      <c r="E292" s="46">
        <v>23.048820128287982</v>
      </c>
      <c r="F292" s="46">
        <v>40.04885832056322</v>
      </c>
      <c r="G292" s="46">
        <v>2.2575159861360805</v>
      </c>
      <c r="H292" s="46">
        <v>5.2244310891679302E-2</v>
      </c>
      <c r="I292" s="46">
        <v>1.4601134419425926E-2</v>
      </c>
      <c r="J292" s="46" t="s">
        <v>31</v>
      </c>
      <c r="K292" s="46">
        <v>2.3741167424416783E-3</v>
      </c>
      <c r="L292" s="46">
        <v>3.334543707758722E-3</v>
      </c>
      <c r="M292" s="46">
        <v>1.1036714319980054E-3</v>
      </c>
      <c r="N292" s="46">
        <f t="shared" si="97"/>
        <v>65.428852212180587</v>
      </c>
    </row>
    <row r="293" spans="1:14" x14ac:dyDescent="0.25">
      <c r="A293" s="44">
        <v>2006</v>
      </c>
      <c r="B293" s="44" t="s">
        <v>24</v>
      </c>
      <c r="C293" s="44" t="s">
        <v>17</v>
      </c>
      <c r="D293" s="44" t="s">
        <v>25</v>
      </c>
      <c r="E293" s="46">
        <f>SUM(E291:E292)</f>
        <v>24.816892698937774</v>
      </c>
      <c r="F293" s="46">
        <f t="shared" ref="F293:M293" si="99">SUM(F291:F292)</f>
        <v>68.874962107008884</v>
      </c>
      <c r="G293" s="46">
        <f t="shared" si="99"/>
        <v>16.433246722115484</v>
      </c>
      <c r="H293" s="46">
        <f t="shared" si="99"/>
        <v>0.84082948038247918</v>
      </c>
      <c r="I293" s="46">
        <f t="shared" si="99"/>
        <v>0.26038954847166035</v>
      </c>
      <c r="J293" s="46">
        <f t="shared" si="99"/>
        <v>3.2336702435549155E-3</v>
      </c>
      <c r="K293" s="46">
        <f t="shared" si="99"/>
        <v>1.7754947049448754E-2</v>
      </c>
      <c r="L293" s="46">
        <f t="shared" si="99"/>
        <v>1.6191148079121958E-2</v>
      </c>
      <c r="M293" s="46">
        <f t="shared" si="99"/>
        <v>6.6476328849615482E-3</v>
      </c>
      <c r="N293" s="46">
        <f t="shared" si="97"/>
        <v>111.27014795517339</v>
      </c>
    </row>
    <row r="294" spans="1:14" x14ac:dyDescent="0.25">
      <c r="A294" s="44">
        <v>2006</v>
      </c>
      <c r="B294" s="44" t="s">
        <v>13</v>
      </c>
      <c r="C294" s="44" t="s">
        <v>14</v>
      </c>
      <c r="D294" s="44" t="s">
        <v>15</v>
      </c>
      <c r="E294" s="46">
        <v>0.36918610326633272</v>
      </c>
      <c r="F294" s="46">
        <v>5.6865167554657106</v>
      </c>
      <c r="G294" s="46">
        <v>50.219068898885759</v>
      </c>
      <c r="H294" s="46">
        <v>40.950848847572026</v>
      </c>
      <c r="I294" s="46">
        <v>17.331174361159725</v>
      </c>
      <c r="J294" s="46">
        <v>13.6956931624352</v>
      </c>
      <c r="K294" s="46">
        <v>3.3740217848691425</v>
      </c>
      <c r="L294" s="46">
        <v>3.3351439688324596</v>
      </c>
      <c r="M294" s="46">
        <v>1.3607335519088748</v>
      </c>
      <c r="N294" s="46">
        <f t="shared" si="97"/>
        <v>136.32238743439521</v>
      </c>
    </row>
    <row r="295" spans="1:14" x14ac:dyDescent="0.25">
      <c r="A295" s="44">
        <v>2006</v>
      </c>
      <c r="B295" s="44" t="s">
        <v>13</v>
      </c>
      <c r="C295" s="44" t="s">
        <v>14</v>
      </c>
      <c r="D295" s="44" t="s">
        <v>16</v>
      </c>
      <c r="E295" s="46">
        <v>0.12139043675325657</v>
      </c>
      <c r="F295" s="46">
        <v>7.0735471025504078</v>
      </c>
      <c r="G295" s="46">
        <v>11.50344579869158</v>
      </c>
      <c r="H295" s="46">
        <v>10.926251261998601</v>
      </c>
      <c r="I295" s="46">
        <v>3.289129007831451</v>
      </c>
      <c r="J295" s="46">
        <v>5.0100972719140007</v>
      </c>
      <c r="K295" s="46">
        <v>0.5611394060129864</v>
      </c>
      <c r="L295" s="46">
        <v>0.36736800058574171</v>
      </c>
      <c r="M295" s="46">
        <v>0.20079519966832432</v>
      </c>
      <c r="N295" s="46">
        <f t="shared" si="97"/>
        <v>39.053163486006348</v>
      </c>
    </row>
    <row r="296" spans="1:14" x14ac:dyDescent="0.25">
      <c r="A296" s="44">
        <v>2006</v>
      </c>
      <c r="B296" s="44" t="s">
        <v>13</v>
      </c>
      <c r="C296" s="44" t="s">
        <v>14</v>
      </c>
      <c r="D296" s="44" t="s">
        <v>25</v>
      </c>
      <c r="E296" s="46">
        <f>SUM(E294:E295)</f>
        <v>0.49057654001958928</v>
      </c>
      <c r="F296" s="46">
        <f t="shared" ref="F296:M296" si="100">SUM(F294:F295)</f>
        <v>12.760063858016117</v>
      </c>
      <c r="G296" s="46">
        <f t="shared" si="100"/>
        <v>61.722514697577338</v>
      </c>
      <c r="H296" s="46">
        <f t="shared" si="100"/>
        <v>51.877100109570627</v>
      </c>
      <c r="I296" s="46">
        <f t="shared" si="100"/>
        <v>20.620303368991177</v>
      </c>
      <c r="J296" s="46">
        <f t="shared" si="100"/>
        <v>18.705790434349201</v>
      </c>
      <c r="K296" s="46">
        <f t="shared" si="100"/>
        <v>3.9351611908821287</v>
      </c>
      <c r="L296" s="46">
        <f t="shared" si="100"/>
        <v>3.7025119694182012</v>
      </c>
      <c r="M296" s="46">
        <f t="shared" si="100"/>
        <v>1.5615287515771992</v>
      </c>
      <c r="N296" s="46">
        <f t="shared" si="97"/>
        <v>175.37555092040157</v>
      </c>
    </row>
    <row r="297" spans="1:14" x14ac:dyDescent="0.25">
      <c r="A297" s="44">
        <v>2006</v>
      </c>
      <c r="B297" s="44" t="s">
        <v>13</v>
      </c>
      <c r="C297" s="44" t="s">
        <v>17</v>
      </c>
      <c r="D297" s="44" t="s">
        <v>15</v>
      </c>
      <c r="E297" s="46">
        <v>1.7353304860081307</v>
      </c>
      <c r="F297" s="46">
        <v>36.073331377450614</v>
      </c>
      <c r="G297" s="46">
        <v>40.788773395774463</v>
      </c>
      <c r="H297" s="46">
        <v>45.60307098001347</v>
      </c>
      <c r="I297" s="46">
        <v>12.002923368612322</v>
      </c>
      <c r="J297" s="46">
        <v>12.610675642132438</v>
      </c>
      <c r="K297" s="46">
        <v>1.4747698419997415</v>
      </c>
      <c r="L297" s="46">
        <v>1.0552517473657608</v>
      </c>
      <c r="M297" s="46">
        <v>0.47263652198311484</v>
      </c>
      <c r="N297" s="46">
        <f t="shared" si="97"/>
        <v>151.81676336134004</v>
      </c>
    </row>
    <row r="298" spans="1:14" x14ac:dyDescent="0.25">
      <c r="A298" s="44">
        <v>2006</v>
      </c>
      <c r="B298" s="44" t="s">
        <v>13</v>
      </c>
      <c r="C298" s="44" t="s">
        <v>17</v>
      </c>
      <c r="D298" s="44" t="s">
        <v>16</v>
      </c>
      <c r="E298" s="46">
        <v>1.4296838124683382</v>
      </c>
      <c r="F298" s="46">
        <v>40.703509840698388</v>
      </c>
      <c r="G298" s="46">
        <v>6.0475878396346889</v>
      </c>
      <c r="H298" s="46">
        <v>3.2261262523757508</v>
      </c>
      <c r="I298" s="46">
        <v>0.63640450657887315</v>
      </c>
      <c r="J298" s="46">
        <v>0.70949070863426333</v>
      </c>
      <c r="K298" s="46">
        <v>9.0364894096966575E-2</v>
      </c>
      <c r="L298" s="46">
        <v>6.0511441364791432E-2</v>
      </c>
      <c r="M298" s="46">
        <v>3.3646856408603994E-2</v>
      </c>
      <c r="N298" s="46">
        <f t="shared" si="97"/>
        <v>52.937326152260653</v>
      </c>
    </row>
    <row r="299" spans="1:14" x14ac:dyDescent="0.25">
      <c r="A299" s="44">
        <v>2006</v>
      </c>
      <c r="B299" s="44" t="s">
        <v>13</v>
      </c>
      <c r="C299" s="44" t="s">
        <v>17</v>
      </c>
      <c r="D299" s="44" t="s">
        <v>25</v>
      </c>
      <c r="E299" s="46">
        <f>SUM(E297:E298)</f>
        <v>3.1650142984764686</v>
      </c>
      <c r="F299" s="46">
        <f t="shared" ref="F299:M299" si="101">SUM(F297:F298)</f>
        <v>76.776841218149002</v>
      </c>
      <c r="G299" s="46">
        <f t="shared" si="101"/>
        <v>46.83636123540915</v>
      </c>
      <c r="H299" s="46">
        <f t="shared" si="101"/>
        <v>48.82919723238922</v>
      </c>
      <c r="I299" s="46">
        <f t="shared" si="101"/>
        <v>12.639327875191196</v>
      </c>
      <c r="J299" s="46">
        <f t="shared" si="101"/>
        <v>13.320166350766701</v>
      </c>
      <c r="K299" s="46">
        <f t="shared" si="101"/>
        <v>1.5651347360967081</v>
      </c>
      <c r="L299" s="46">
        <f t="shared" si="101"/>
        <v>1.1157631887305521</v>
      </c>
      <c r="M299" s="46">
        <f t="shared" si="101"/>
        <v>0.50628337839171889</v>
      </c>
      <c r="N299" s="46">
        <f t="shared" si="97"/>
        <v>204.75408951360066</v>
      </c>
    </row>
    <row r="300" spans="1:14" x14ac:dyDescent="0.25">
      <c r="A300" s="44">
        <v>2006</v>
      </c>
      <c r="B300" s="44" t="s">
        <v>13</v>
      </c>
      <c r="C300" s="44" t="s">
        <v>22</v>
      </c>
      <c r="D300" s="44" t="s">
        <v>25</v>
      </c>
      <c r="E300" s="46">
        <f>SUM(E296,E299)</f>
        <v>3.655590838496058</v>
      </c>
      <c r="F300" s="46">
        <f t="shared" ref="F300:M300" si="102">SUM(F296,F299)</f>
        <v>89.536905076165112</v>
      </c>
      <c r="G300" s="46">
        <f t="shared" si="102"/>
        <v>108.5588759329865</v>
      </c>
      <c r="H300" s="46">
        <f t="shared" si="102"/>
        <v>100.70629734195984</v>
      </c>
      <c r="I300" s="46">
        <f t="shared" si="102"/>
        <v>33.259631244182373</v>
      </c>
      <c r="J300" s="46">
        <f t="shared" si="102"/>
        <v>32.025956785115902</v>
      </c>
      <c r="K300" s="46">
        <f t="shared" si="102"/>
        <v>5.5002959269788363</v>
      </c>
      <c r="L300" s="46">
        <f t="shared" si="102"/>
        <v>4.8182751581487535</v>
      </c>
      <c r="M300" s="46">
        <f t="shared" si="102"/>
        <v>2.0678121299689183</v>
      </c>
      <c r="N300" s="46">
        <f t="shared" si="97"/>
        <v>380.12964043400228</v>
      </c>
    </row>
    <row r="301" spans="1:14" x14ac:dyDescent="0.25">
      <c r="A301" s="44">
        <v>2006</v>
      </c>
      <c r="B301" s="44" t="s">
        <v>13</v>
      </c>
      <c r="C301" s="44">
        <v>22</v>
      </c>
      <c r="D301" s="44" t="s">
        <v>19</v>
      </c>
      <c r="E301" s="46">
        <v>1.2044364603524448E-2</v>
      </c>
      <c r="F301" s="46">
        <v>11.073566317738054</v>
      </c>
      <c r="G301" s="46">
        <v>13.685871385686987</v>
      </c>
      <c r="H301" s="46">
        <v>13.872386663448014</v>
      </c>
      <c r="I301" s="46">
        <v>9.0727549895858033</v>
      </c>
      <c r="J301" s="46">
        <v>4.2159125568059466</v>
      </c>
      <c r="K301" s="46">
        <v>2.5963298877562089</v>
      </c>
      <c r="L301" s="46">
        <v>1.6278587134089768</v>
      </c>
      <c r="M301" s="46">
        <v>0.84810165460786757</v>
      </c>
      <c r="N301" s="46">
        <f t="shared" si="97"/>
        <v>57.004826533641378</v>
      </c>
    </row>
    <row r="302" spans="1:14" x14ac:dyDescent="0.25">
      <c r="A302" s="44">
        <v>2006</v>
      </c>
      <c r="B302" s="44" t="s">
        <v>13</v>
      </c>
      <c r="C302" s="44">
        <v>23</v>
      </c>
      <c r="D302" s="44" t="s">
        <v>19</v>
      </c>
      <c r="E302" s="46">
        <v>0.17199813197221636</v>
      </c>
      <c r="F302" s="46">
        <v>6.2424144789652569</v>
      </c>
      <c r="G302" s="46">
        <v>7.1674395161965787</v>
      </c>
      <c r="H302" s="46">
        <v>8.005589791298295</v>
      </c>
      <c r="I302" s="46">
        <v>5.8051261010907869</v>
      </c>
      <c r="J302" s="46">
        <v>1.844524773591826</v>
      </c>
      <c r="K302" s="46">
        <v>0.82753235540929138</v>
      </c>
      <c r="L302" s="46">
        <v>0.60918941722596109</v>
      </c>
      <c r="M302" s="46">
        <v>0.29512215296225408</v>
      </c>
      <c r="N302" s="46">
        <f t="shared" si="97"/>
        <v>30.968936718712467</v>
      </c>
    </row>
    <row r="303" spans="1:14" x14ac:dyDescent="0.25">
      <c r="A303" s="44">
        <v>2006</v>
      </c>
      <c r="B303" s="44" t="s">
        <v>13</v>
      </c>
      <c r="C303" s="44">
        <v>24</v>
      </c>
      <c r="D303" s="44" t="s">
        <v>19</v>
      </c>
      <c r="E303" s="46">
        <v>0.46585738391822346</v>
      </c>
      <c r="F303" s="46">
        <v>27.445846139243077</v>
      </c>
      <c r="G303" s="46">
        <v>51.216864110370039</v>
      </c>
      <c r="H303" s="46">
        <v>97.117426706276092</v>
      </c>
      <c r="I303" s="46">
        <v>86.852918503415253</v>
      </c>
      <c r="J303" s="46">
        <v>36.944202625657127</v>
      </c>
      <c r="K303" s="46">
        <v>27.94027145829558</v>
      </c>
      <c r="L303" s="46">
        <v>19.872842341272705</v>
      </c>
      <c r="M303" s="46">
        <v>11.01389419475022</v>
      </c>
      <c r="N303" s="46">
        <f t="shared" si="97"/>
        <v>358.8701234631983</v>
      </c>
    </row>
    <row r="304" spans="1:14" x14ac:dyDescent="0.25">
      <c r="A304" s="44">
        <v>2006</v>
      </c>
      <c r="B304" s="44" t="s">
        <v>13</v>
      </c>
      <c r="C304" s="44" t="s">
        <v>18</v>
      </c>
      <c r="D304" s="44" t="s">
        <v>19</v>
      </c>
      <c r="E304" s="46">
        <f>SUM(E301:E303)</f>
        <v>0.6498998804939643</v>
      </c>
      <c r="F304" s="46">
        <f t="shared" ref="F304:M304" si="103">SUM(F301:F303)</f>
        <v>44.761826935946388</v>
      </c>
      <c r="G304" s="46">
        <f t="shared" si="103"/>
        <v>72.0701750122536</v>
      </c>
      <c r="H304" s="46">
        <f t="shared" si="103"/>
        <v>118.99540316102241</v>
      </c>
      <c r="I304" s="46">
        <f t="shared" si="103"/>
        <v>101.73079959409185</v>
      </c>
      <c r="J304" s="46">
        <f t="shared" si="103"/>
        <v>43.004639956054902</v>
      </c>
      <c r="K304" s="46">
        <f t="shared" si="103"/>
        <v>31.364133701461082</v>
      </c>
      <c r="L304" s="46">
        <f t="shared" si="103"/>
        <v>22.109890471907644</v>
      </c>
      <c r="M304" s="46">
        <f t="shared" si="103"/>
        <v>12.157118002320342</v>
      </c>
      <c r="N304" s="46">
        <f t="shared" si="97"/>
        <v>446.84388671555217</v>
      </c>
    </row>
    <row r="305" spans="1:14" x14ac:dyDescent="0.25">
      <c r="A305" s="44">
        <v>2006</v>
      </c>
      <c r="B305" s="44" t="s">
        <v>13</v>
      </c>
      <c r="C305" s="44" t="s">
        <v>20</v>
      </c>
      <c r="D305" s="44" t="s">
        <v>23</v>
      </c>
      <c r="E305" s="68">
        <f>SUM(E287,E300,E304)</f>
        <v>4.305490718990022</v>
      </c>
      <c r="F305" s="68">
        <f t="shared" ref="F305:M305" si="104">SUM(F287,F300,F304)</f>
        <v>134.42738847564274</v>
      </c>
      <c r="G305" s="68">
        <f t="shared" si="104"/>
        <v>184.14343760224594</v>
      </c>
      <c r="H305" s="68">
        <f t="shared" si="104"/>
        <v>228.48479954492922</v>
      </c>
      <c r="I305" s="68">
        <f t="shared" si="104"/>
        <v>148.95208778002802</v>
      </c>
      <c r="J305" s="68">
        <f t="shared" si="104"/>
        <v>97.400939837605279</v>
      </c>
      <c r="K305" s="68">
        <f t="shared" si="104"/>
        <v>41.966125904277163</v>
      </c>
      <c r="L305" s="68">
        <f t="shared" si="104"/>
        <v>32.18647432889135</v>
      </c>
      <c r="M305" s="68">
        <f t="shared" si="104"/>
        <v>17.280253624541864</v>
      </c>
      <c r="N305" s="68">
        <f t="shared" si="97"/>
        <v>889.1469978171516</v>
      </c>
    </row>
    <row r="306" spans="1:14" x14ac:dyDescent="0.25">
      <c r="A306" s="36">
        <v>2007</v>
      </c>
      <c r="B306" s="36" t="s">
        <v>13</v>
      </c>
      <c r="C306" s="36" t="s">
        <v>28</v>
      </c>
      <c r="D306" s="36" t="s">
        <v>21</v>
      </c>
      <c r="E306" s="37">
        <v>0</v>
      </c>
      <c r="F306" s="37">
        <v>0</v>
      </c>
      <c r="G306" s="37">
        <v>7.4405744027530724E-2</v>
      </c>
      <c r="H306" s="37">
        <v>2.6265798700604228</v>
      </c>
      <c r="I306" s="37">
        <v>1.2525376314967434</v>
      </c>
      <c r="J306" s="37">
        <v>0.59560499243941634</v>
      </c>
      <c r="K306" s="37">
        <v>0.80578178217153607</v>
      </c>
      <c r="L306" s="37">
        <v>0.37685327211867192</v>
      </c>
      <c r="M306" s="37">
        <v>0.61289338477297317</v>
      </c>
      <c r="N306" s="38">
        <f>SUM(E306:M306)</f>
        <v>6.3446566770872952</v>
      </c>
    </row>
    <row r="307" spans="1:14" x14ac:dyDescent="0.25">
      <c r="A307" s="36">
        <v>2007</v>
      </c>
      <c r="B307" s="36" t="s">
        <v>24</v>
      </c>
      <c r="C307" s="36" t="s">
        <v>14</v>
      </c>
      <c r="D307" s="36" t="s">
        <v>15</v>
      </c>
      <c r="E307" s="38">
        <v>0.27755050320569041</v>
      </c>
      <c r="F307" s="38">
        <v>95.889049289869973</v>
      </c>
      <c r="G307" s="38">
        <v>19.584020145270351</v>
      </c>
      <c r="H307" s="38">
        <v>1.2425310862575767</v>
      </c>
      <c r="I307" s="38">
        <v>4.9099405786972868E-2</v>
      </c>
      <c r="J307" s="38">
        <v>1.1570081135828594</v>
      </c>
      <c r="K307" s="38">
        <v>5.408910721275452E-2</v>
      </c>
      <c r="L307" s="38">
        <v>0.58515682869039742</v>
      </c>
      <c r="M307" s="38">
        <v>2.7704904836328486E-3</v>
      </c>
      <c r="N307" s="38">
        <f t="shared" ref="N307:N324" si="105">SUM(E307:M307)</f>
        <v>118.8412749703602</v>
      </c>
    </row>
    <row r="308" spans="1:14" x14ac:dyDescent="0.25">
      <c r="A308" s="36">
        <v>2007</v>
      </c>
      <c r="B308" s="36" t="s">
        <v>24</v>
      </c>
      <c r="C308" s="36" t="s">
        <v>14</v>
      </c>
      <c r="D308" s="36" t="s">
        <v>16</v>
      </c>
      <c r="E308" s="38">
        <v>6.5005849708787657</v>
      </c>
      <c r="F308" s="38">
        <v>10.383622320022376</v>
      </c>
      <c r="G308" s="38">
        <v>6.5279958098211965</v>
      </c>
      <c r="H308" s="38">
        <v>0.17200640512314197</v>
      </c>
      <c r="I308" s="38">
        <v>8.2498752279903914E-2</v>
      </c>
      <c r="J308" s="38">
        <v>6.9908768530875118E-2</v>
      </c>
      <c r="K308" s="38">
        <v>9.1856883310289933E-2</v>
      </c>
      <c r="L308" s="38">
        <v>1.216514416864276E-2</v>
      </c>
      <c r="M308" s="38">
        <v>2.511762371523969E-3</v>
      </c>
      <c r="N308" s="38">
        <f t="shared" si="105"/>
        <v>23.843150816506711</v>
      </c>
    </row>
    <row r="309" spans="1:14" x14ac:dyDescent="0.25">
      <c r="A309" s="36">
        <v>2007</v>
      </c>
      <c r="B309" s="36" t="s">
        <v>24</v>
      </c>
      <c r="C309" s="36" t="s">
        <v>14</v>
      </c>
      <c r="D309" s="36" t="s">
        <v>25</v>
      </c>
      <c r="E309" s="38">
        <f>SUM(E307:E308)</f>
        <v>6.7781354740844559</v>
      </c>
      <c r="F309" s="38">
        <f t="shared" ref="F309:M309" si="106">SUM(F307:F308)</f>
        <v>106.27267160989234</v>
      </c>
      <c r="G309" s="38">
        <f t="shared" si="106"/>
        <v>26.112015955091547</v>
      </c>
      <c r="H309" s="38">
        <f t="shared" si="106"/>
        <v>1.4145374913807187</v>
      </c>
      <c r="I309" s="38">
        <f t="shared" si="106"/>
        <v>0.13159815806687677</v>
      </c>
      <c r="J309" s="38">
        <f t="shared" si="106"/>
        <v>1.2269168821137344</v>
      </c>
      <c r="K309" s="38">
        <f t="shared" si="106"/>
        <v>0.14594599052304447</v>
      </c>
      <c r="L309" s="38">
        <f t="shared" si="106"/>
        <v>0.59732197285904021</v>
      </c>
      <c r="M309" s="38">
        <f t="shared" si="106"/>
        <v>5.2822528551568181E-3</v>
      </c>
      <c r="N309" s="38">
        <f t="shared" si="105"/>
        <v>142.68442578686691</v>
      </c>
    </row>
    <row r="310" spans="1:14" x14ac:dyDescent="0.25">
      <c r="A310" s="36">
        <v>2007</v>
      </c>
      <c r="B310" s="36" t="s">
        <v>24</v>
      </c>
      <c r="C310" s="36" t="s">
        <v>17</v>
      </c>
      <c r="D310" s="36" t="s">
        <v>15</v>
      </c>
      <c r="E310" s="38">
        <v>13.910635514160926</v>
      </c>
      <c r="F310" s="38">
        <v>54.38767499427135</v>
      </c>
      <c r="G310" s="38">
        <v>39.940292231367877</v>
      </c>
      <c r="H310" s="38">
        <v>0.61991908933293194</v>
      </c>
      <c r="I310" s="38">
        <v>0.29706740508690194</v>
      </c>
      <c r="J310" s="38">
        <v>0.20535069441434514</v>
      </c>
      <c r="K310" s="38">
        <v>0.1048356019171998</v>
      </c>
      <c r="L310" s="38">
        <v>3.4855846318512372E-2</v>
      </c>
      <c r="M310" s="38">
        <v>1.3329604796174527E-2</v>
      </c>
      <c r="N310" s="38">
        <f t="shared" si="105"/>
        <v>109.51396098166623</v>
      </c>
    </row>
    <row r="311" spans="1:14" x14ac:dyDescent="0.25">
      <c r="A311" s="36">
        <v>2007</v>
      </c>
      <c r="B311" s="36" t="s">
        <v>24</v>
      </c>
      <c r="C311" s="36" t="s">
        <v>17</v>
      </c>
      <c r="D311" s="36" t="s">
        <v>16</v>
      </c>
      <c r="E311" s="38">
        <v>46.963044290602127</v>
      </c>
      <c r="F311" s="38">
        <v>28.64504614021126</v>
      </c>
      <c r="G311" s="38">
        <v>10.843469646103733</v>
      </c>
      <c r="H311" s="38">
        <v>3.7346920176794009E-2</v>
      </c>
      <c r="I311" s="38">
        <v>1.6552347843934584E-2</v>
      </c>
      <c r="J311" s="38">
        <v>9.4186760458752333E-3</v>
      </c>
      <c r="K311" s="38">
        <v>1.0496610827860974E-2</v>
      </c>
      <c r="L311" s="38">
        <v>2.9157252299613818E-4</v>
      </c>
      <c r="M311" s="38" t="s">
        <v>31</v>
      </c>
      <c r="N311" s="38">
        <f t="shared" si="105"/>
        <v>86.52566620433457</v>
      </c>
    </row>
    <row r="312" spans="1:14" x14ac:dyDescent="0.25">
      <c r="A312" s="36">
        <v>2007</v>
      </c>
      <c r="B312" s="36" t="s">
        <v>24</v>
      </c>
      <c r="C312" s="36" t="s">
        <v>17</v>
      </c>
      <c r="D312" s="36" t="s">
        <v>25</v>
      </c>
      <c r="E312" s="38">
        <f>SUM(E310:E311)</f>
        <v>60.873679804763057</v>
      </c>
      <c r="F312" s="38">
        <f t="shared" ref="F312:M312" si="107">SUM(F310:F311)</f>
        <v>83.032721134482614</v>
      </c>
      <c r="G312" s="38">
        <f t="shared" si="107"/>
        <v>50.783761877471612</v>
      </c>
      <c r="H312" s="38">
        <f t="shared" si="107"/>
        <v>0.65726600950972591</v>
      </c>
      <c r="I312" s="38">
        <f t="shared" si="107"/>
        <v>0.31361975293083655</v>
      </c>
      <c r="J312" s="38">
        <f t="shared" si="107"/>
        <v>0.21476937046022038</v>
      </c>
      <c r="K312" s="38">
        <f t="shared" si="107"/>
        <v>0.11533221274506078</v>
      </c>
      <c r="L312" s="38">
        <f t="shared" si="107"/>
        <v>3.5147418841508508E-2</v>
      </c>
      <c r="M312" s="38">
        <f t="shared" si="107"/>
        <v>1.3329604796174527E-2</v>
      </c>
      <c r="N312" s="38">
        <f t="shared" si="105"/>
        <v>196.03962718600084</v>
      </c>
    </row>
    <row r="313" spans="1:14" x14ac:dyDescent="0.25">
      <c r="A313" s="36">
        <v>2007</v>
      </c>
      <c r="B313" s="36" t="s">
        <v>13</v>
      </c>
      <c r="C313" s="36" t="s">
        <v>14</v>
      </c>
      <c r="D313" s="36" t="s">
        <v>15</v>
      </c>
      <c r="E313" s="38">
        <v>5.0289173348770826E-3</v>
      </c>
      <c r="F313" s="38">
        <v>39.842497423047263</v>
      </c>
      <c r="G313" s="38">
        <v>34.186631381644531</v>
      </c>
      <c r="H313" s="38">
        <v>17.1808330987167</v>
      </c>
      <c r="I313" s="38">
        <v>15.260744030732855</v>
      </c>
      <c r="J313" s="38">
        <v>6.3330802581276551</v>
      </c>
      <c r="K313" s="38">
        <v>2.8084689888877215</v>
      </c>
      <c r="L313" s="38">
        <v>4.6644836064693775</v>
      </c>
      <c r="M313" s="38">
        <v>1.3669676339283807</v>
      </c>
      <c r="N313" s="38">
        <f t="shared" si="105"/>
        <v>121.64873533888935</v>
      </c>
    </row>
    <row r="314" spans="1:14" x14ac:dyDescent="0.25">
      <c r="A314" s="36">
        <v>2007</v>
      </c>
      <c r="B314" s="36" t="s">
        <v>13</v>
      </c>
      <c r="C314" s="36" t="s">
        <v>14</v>
      </c>
      <c r="D314" s="36" t="s">
        <v>16</v>
      </c>
      <c r="E314" s="38">
        <v>7.0765961648621714E-2</v>
      </c>
      <c r="F314" s="38">
        <v>2.0325057690881008</v>
      </c>
      <c r="G314" s="38">
        <v>3.2041760729413955</v>
      </c>
      <c r="H314" s="38">
        <v>1.8674945468868227</v>
      </c>
      <c r="I314" s="38">
        <v>2.6121037672415381</v>
      </c>
      <c r="J314" s="38">
        <v>0.84858349653161869</v>
      </c>
      <c r="K314" s="38">
        <v>0.85051884005888689</v>
      </c>
      <c r="L314" s="38">
        <v>0.14949012552251298</v>
      </c>
      <c r="M314" s="38">
        <v>0.13269726854694466</v>
      </c>
      <c r="N314" s="38">
        <f t="shared" si="105"/>
        <v>11.768335848466444</v>
      </c>
    </row>
    <row r="315" spans="1:14" x14ac:dyDescent="0.25">
      <c r="A315" s="36">
        <v>2007</v>
      </c>
      <c r="B315" s="36" t="s">
        <v>13</v>
      </c>
      <c r="C315" s="36" t="s">
        <v>14</v>
      </c>
      <c r="D315" s="36" t="s">
        <v>25</v>
      </c>
      <c r="E315" s="38">
        <f>SUM(E313:E314)</f>
        <v>7.5794878983498792E-2</v>
      </c>
      <c r="F315" s="38">
        <f t="shared" ref="F315:M315" si="108">SUM(F313:F314)</f>
        <v>41.875003192135367</v>
      </c>
      <c r="G315" s="38">
        <f t="shared" si="108"/>
        <v>37.390807454585925</v>
      </c>
      <c r="H315" s="38">
        <f t="shared" si="108"/>
        <v>19.048327645603521</v>
      </c>
      <c r="I315" s="38">
        <f t="shared" si="108"/>
        <v>17.872847797974394</v>
      </c>
      <c r="J315" s="38">
        <f t="shared" si="108"/>
        <v>7.1816637546592741</v>
      </c>
      <c r="K315" s="38">
        <f t="shared" si="108"/>
        <v>3.6589878289466085</v>
      </c>
      <c r="L315" s="38">
        <f t="shared" si="108"/>
        <v>4.8139737319918909</v>
      </c>
      <c r="M315" s="38">
        <f t="shared" si="108"/>
        <v>1.4996649024753255</v>
      </c>
      <c r="N315" s="38">
        <f t="shared" si="105"/>
        <v>133.41707118735582</v>
      </c>
    </row>
    <row r="316" spans="1:14" x14ac:dyDescent="0.25">
      <c r="A316" s="36">
        <v>2007</v>
      </c>
      <c r="B316" s="36" t="s">
        <v>13</v>
      </c>
      <c r="C316" s="36" t="s">
        <v>17</v>
      </c>
      <c r="D316" s="36" t="s">
        <v>15</v>
      </c>
      <c r="E316" s="38">
        <v>0.22503527657902411</v>
      </c>
      <c r="F316" s="38">
        <v>50.240658338319761</v>
      </c>
      <c r="G316" s="38">
        <v>45.340429241808089</v>
      </c>
      <c r="H316" s="38">
        <v>14.758108361727627</v>
      </c>
      <c r="I316" s="38">
        <v>11.334870470702382</v>
      </c>
      <c r="J316" s="38">
        <v>4.8554590400872151</v>
      </c>
      <c r="K316" s="38">
        <v>4.5620713524801628</v>
      </c>
      <c r="L316" s="38">
        <v>1.0362922818072593</v>
      </c>
      <c r="M316" s="38">
        <v>0.56384761409953876</v>
      </c>
      <c r="N316" s="38">
        <f t="shared" si="105"/>
        <v>132.91677197761103</v>
      </c>
    </row>
    <row r="317" spans="1:14" x14ac:dyDescent="0.25">
      <c r="A317" s="36">
        <v>2007</v>
      </c>
      <c r="B317" s="36" t="s">
        <v>13</v>
      </c>
      <c r="C317" s="36" t="s">
        <v>17</v>
      </c>
      <c r="D317" s="36" t="s">
        <v>16</v>
      </c>
      <c r="E317" s="38">
        <v>1.3247199886328365</v>
      </c>
      <c r="F317" s="38">
        <v>11.739422095497186</v>
      </c>
      <c r="G317" s="38">
        <v>8.0724507457230423</v>
      </c>
      <c r="H317" s="38">
        <v>0.47803045883112377</v>
      </c>
      <c r="I317" s="38">
        <v>0.34749609390406516</v>
      </c>
      <c r="J317" s="38">
        <v>0.14795829269752081</v>
      </c>
      <c r="K317" s="38">
        <v>0.41986443311443861</v>
      </c>
      <c r="L317" s="38">
        <v>1.1662900919845518E-2</v>
      </c>
      <c r="M317" s="38" t="s">
        <v>31</v>
      </c>
      <c r="N317" s="38">
        <f t="shared" si="105"/>
        <v>22.541605009320058</v>
      </c>
    </row>
    <row r="318" spans="1:14" x14ac:dyDescent="0.25">
      <c r="A318" s="36">
        <v>2007</v>
      </c>
      <c r="B318" s="36" t="s">
        <v>13</v>
      </c>
      <c r="C318" s="36" t="s">
        <v>17</v>
      </c>
      <c r="D318" s="36" t="s">
        <v>25</v>
      </c>
      <c r="E318" s="38">
        <f>SUM(E316:E317)</f>
        <v>1.5497552652118607</v>
      </c>
      <c r="F318" s="38">
        <f t="shared" ref="F318:M318" si="109">SUM(F316:F317)</f>
        <v>61.980080433816951</v>
      </c>
      <c r="G318" s="38">
        <f t="shared" si="109"/>
        <v>53.412879987531127</v>
      </c>
      <c r="H318" s="38">
        <f t="shared" si="109"/>
        <v>15.236138820558752</v>
      </c>
      <c r="I318" s="38">
        <f t="shared" si="109"/>
        <v>11.682366564606447</v>
      </c>
      <c r="J318" s="38">
        <f t="shared" si="109"/>
        <v>5.0034173327847355</v>
      </c>
      <c r="K318" s="38">
        <f t="shared" si="109"/>
        <v>4.9819357855946018</v>
      </c>
      <c r="L318" s="38">
        <f t="shared" si="109"/>
        <v>1.0479551827271048</v>
      </c>
      <c r="M318" s="38">
        <f t="shared" si="109"/>
        <v>0.56384761409953876</v>
      </c>
      <c r="N318" s="38">
        <f t="shared" si="105"/>
        <v>155.45837698693111</v>
      </c>
    </row>
    <row r="319" spans="1:14" x14ac:dyDescent="0.25">
      <c r="A319" s="36">
        <v>2007</v>
      </c>
      <c r="B319" s="36" t="s">
        <v>13</v>
      </c>
      <c r="C319" s="36" t="s">
        <v>22</v>
      </c>
      <c r="D319" s="36" t="s">
        <v>25</v>
      </c>
      <c r="E319" s="38">
        <f>SUM(E315,E318)</f>
        <v>1.6255501441953595</v>
      </c>
      <c r="F319" s="38">
        <f t="shared" ref="F319:M319" si="110">SUM(F315,F318)</f>
        <v>103.85508362595232</v>
      </c>
      <c r="G319" s="38">
        <f t="shared" si="110"/>
        <v>90.803687442117052</v>
      </c>
      <c r="H319" s="38">
        <f t="shared" si="110"/>
        <v>34.284466466162272</v>
      </c>
      <c r="I319" s="38">
        <f t="shared" si="110"/>
        <v>29.555214362580841</v>
      </c>
      <c r="J319" s="38">
        <f t="shared" si="110"/>
        <v>12.18508108744401</v>
      </c>
      <c r="K319" s="38">
        <f t="shared" si="110"/>
        <v>8.6409236145412098</v>
      </c>
      <c r="L319" s="38">
        <f t="shared" si="110"/>
        <v>5.8619289147189955</v>
      </c>
      <c r="M319" s="38">
        <f t="shared" si="110"/>
        <v>2.063512516574864</v>
      </c>
      <c r="N319" s="38">
        <f t="shared" si="105"/>
        <v>288.87544817428693</v>
      </c>
    </row>
    <row r="320" spans="1:14" x14ac:dyDescent="0.25">
      <c r="A320" s="36">
        <v>2007</v>
      </c>
      <c r="B320" s="36" t="s">
        <v>13</v>
      </c>
      <c r="C320" s="36">
        <v>22</v>
      </c>
      <c r="D320" s="36" t="s">
        <v>19</v>
      </c>
      <c r="E320" s="38">
        <v>2.4573009579957135</v>
      </c>
      <c r="F320" s="38">
        <v>22.968843056567977</v>
      </c>
      <c r="G320" s="38">
        <v>10.72444602196</v>
      </c>
      <c r="H320" s="38">
        <v>6.9466016654400002</v>
      </c>
      <c r="I320" s="38">
        <v>3.7923346654399999</v>
      </c>
      <c r="J320" s="38">
        <v>1.3511789999999999</v>
      </c>
      <c r="K320" s="38">
        <v>1.312519</v>
      </c>
      <c r="L320" s="38">
        <v>0.52672299999999994</v>
      </c>
      <c r="M320" s="38">
        <v>0.38508700000000001</v>
      </c>
      <c r="N320" s="38">
        <f t="shared" si="105"/>
        <v>50.465034367403689</v>
      </c>
    </row>
    <row r="321" spans="1:15" x14ac:dyDescent="0.25">
      <c r="A321" s="36">
        <v>2007</v>
      </c>
      <c r="B321" s="36" t="s">
        <v>13</v>
      </c>
      <c r="C321" s="36">
        <v>23</v>
      </c>
      <c r="D321" s="36" t="s">
        <v>19</v>
      </c>
      <c r="E321" s="38">
        <v>6.412711522946398</v>
      </c>
      <c r="F321" s="38">
        <v>27.490062662781597</v>
      </c>
      <c r="G321" s="38">
        <v>6.0482745036980017</v>
      </c>
      <c r="H321" s="38">
        <v>3.9247849400760022</v>
      </c>
      <c r="I321" s="38">
        <v>3.0861556793760014</v>
      </c>
      <c r="J321" s="38">
        <v>2.0127102256800011</v>
      </c>
      <c r="K321" s="38">
        <v>0.95603735719800054</v>
      </c>
      <c r="L321" s="38">
        <v>0.77153891984400036</v>
      </c>
      <c r="M321" s="38" t="s">
        <v>31</v>
      </c>
      <c r="N321" s="38">
        <f t="shared" si="105"/>
        <v>50.702275811599996</v>
      </c>
    </row>
    <row r="322" spans="1:15" x14ac:dyDescent="0.25">
      <c r="A322" s="36">
        <v>2007</v>
      </c>
      <c r="B322" s="36" t="s">
        <v>13</v>
      </c>
      <c r="C322" s="36">
        <v>24</v>
      </c>
      <c r="D322" s="36" t="s">
        <v>19</v>
      </c>
      <c r="E322" s="68">
        <v>0.2252778503842334</v>
      </c>
      <c r="F322" s="68">
        <v>17.729948473334595</v>
      </c>
      <c r="G322" s="68">
        <v>77.084127761097704</v>
      </c>
      <c r="H322" s="68">
        <v>96.122048040729709</v>
      </c>
      <c r="I322" s="68">
        <v>89.175237601341692</v>
      </c>
      <c r="J322" s="68">
        <v>48.851485789751251</v>
      </c>
      <c r="K322" s="68">
        <v>18.48344512935158</v>
      </c>
      <c r="L322" s="68">
        <v>13.719224478220459</v>
      </c>
      <c r="M322" s="68">
        <v>11.697197328721767</v>
      </c>
      <c r="N322" s="68">
        <f t="shared" si="105"/>
        <v>373.08799245293295</v>
      </c>
      <c r="O322" t="s">
        <v>34</v>
      </c>
    </row>
    <row r="323" spans="1:15" x14ac:dyDescent="0.25">
      <c r="A323" s="36">
        <v>2007</v>
      </c>
      <c r="B323" s="36" t="s">
        <v>13</v>
      </c>
      <c r="C323" s="36" t="s">
        <v>18</v>
      </c>
      <c r="D323" s="36" t="s">
        <v>19</v>
      </c>
      <c r="E323" s="38">
        <f>SUM(E320:E322)</f>
        <v>9.0952903313263445</v>
      </c>
      <c r="F323" s="38">
        <f t="shared" ref="F323:M323" si="111">SUM(F320:F322)</f>
        <v>68.188854192684175</v>
      </c>
      <c r="G323" s="38">
        <f t="shared" si="111"/>
        <v>93.856848286755707</v>
      </c>
      <c r="H323" s="38">
        <f t="shared" si="111"/>
        <v>106.99343464624572</v>
      </c>
      <c r="I323" s="38">
        <f t="shared" si="111"/>
        <v>96.053727946157693</v>
      </c>
      <c r="J323" s="38">
        <f t="shared" si="111"/>
        <v>52.215375015431249</v>
      </c>
      <c r="K323" s="38">
        <f t="shared" si="111"/>
        <v>20.752001486549581</v>
      </c>
      <c r="L323" s="38">
        <f t="shared" si="111"/>
        <v>15.01748639806446</v>
      </c>
      <c r="M323" s="38">
        <f t="shared" si="111"/>
        <v>12.082284328721768</v>
      </c>
      <c r="N323" s="38">
        <f t="shared" si="105"/>
        <v>474.25530263193673</v>
      </c>
    </row>
    <row r="324" spans="1:15" x14ac:dyDescent="0.25">
      <c r="A324" s="36">
        <v>2007</v>
      </c>
      <c r="B324" s="36" t="s">
        <v>13</v>
      </c>
      <c r="C324" s="36" t="s">
        <v>20</v>
      </c>
      <c r="D324" s="36" t="s">
        <v>23</v>
      </c>
      <c r="E324" s="38">
        <f>SUM(E306,E319,E323)</f>
        <v>10.720840475521705</v>
      </c>
      <c r="F324" s="38">
        <f t="shared" ref="F324:M324" si="112">SUM(F306,F319,F323)</f>
        <v>172.04393781863649</v>
      </c>
      <c r="G324" s="38">
        <f t="shared" si="112"/>
        <v>184.73494147290029</v>
      </c>
      <c r="H324" s="38">
        <f t="shared" si="112"/>
        <v>143.90448098246841</v>
      </c>
      <c r="I324" s="38">
        <f t="shared" si="112"/>
        <v>126.86147994023528</v>
      </c>
      <c r="J324" s="38">
        <f t="shared" si="112"/>
        <v>64.996061095314673</v>
      </c>
      <c r="K324" s="38">
        <f t="shared" si="112"/>
        <v>30.198706883262325</v>
      </c>
      <c r="L324" s="38">
        <f t="shared" si="112"/>
        <v>21.256268584902127</v>
      </c>
      <c r="M324" s="38">
        <f t="shared" si="112"/>
        <v>14.758690230069604</v>
      </c>
      <c r="N324" s="38">
        <f t="shared" si="105"/>
        <v>769.47540748331096</v>
      </c>
    </row>
    <row r="325" spans="1:15" x14ac:dyDescent="0.25">
      <c r="A325" s="28">
        <v>2008</v>
      </c>
      <c r="B325" s="28" t="s">
        <v>13</v>
      </c>
      <c r="C325" s="28" t="s">
        <v>28</v>
      </c>
      <c r="D325" s="28" t="s">
        <v>21</v>
      </c>
      <c r="E325" s="29">
        <v>0</v>
      </c>
      <c r="F325" s="29">
        <v>0</v>
      </c>
      <c r="G325" s="29">
        <v>7.0439377514415202E-2</v>
      </c>
      <c r="H325" s="29">
        <v>8.712770942040704E-2</v>
      </c>
      <c r="I325" s="29">
        <v>0.16710672168941076</v>
      </c>
      <c r="J325" s="29">
        <v>7.7025792977419086E-2</v>
      </c>
      <c r="K325" s="29">
        <v>8.0877082626290675E-2</v>
      </c>
      <c r="L325" s="29">
        <v>0.18196702726552275</v>
      </c>
      <c r="M325" s="29">
        <v>3.5375712844463114E-2</v>
      </c>
      <c r="N325" s="30">
        <f>SUM(E325:M325)</f>
        <v>0.69991942433792853</v>
      </c>
    </row>
    <row r="326" spans="1:15" x14ac:dyDescent="0.25">
      <c r="A326" s="28">
        <v>2008</v>
      </c>
      <c r="B326" s="28" t="s">
        <v>24</v>
      </c>
      <c r="C326" s="28" t="s">
        <v>14</v>
      </c>
      <c r="D326" s="28" t="s">
        <v>15</v>
      </c>
      <c r="E326" s="30">
        <v>3.8548979120032349</v>
      </c>
      <c r="F326" s="30">
        <v>46.915932417853632</v>
      </c>
      <c r="G326" s="30">
        <v>31.939970033815538</v>
      </c>
      <c r="H326" s="30">
        <v>0.65246080164617437</v>
      </c>
      <c r="I326" s="30">
        <v>8.6255951420718846E-2</v>
      </c>
      <c r="J326" s="30">
        <v>0.14628069455947873</v>
      </c>
      <c r="K326" s="30">
        <v>5.6014617553709102E-2</v>
      </c>
      <c r="L326" s="30">
        <v>7.248618913055245E-2</v>
      </c>
      <c r="M326" s="30">
        <v>3.6180593975524138E-2</v>
      </c>
      <c r="N326" s="30">
        <f t="shared" ref="N326:N343" si="113">SUM(E326:M326)</f>
        <v>83.760479211958582</v>
      </c>
    </row>
    <row r="327" spans="1:15" x14ac:dyDescent="0.25">
      <c r="A327" s="28">
        <v>2008</v>
      </c>
      <c r="B327" s="28" t="s">
        <v>24</v>
      </c>
      <c r="C327" s="28" t="s">
        <v>14</v>
      </c>
      <c r="D327" s="28" t="s">
        <v>16</v>
      </c>
      <c r="E327" s="30">
        <v>1.7426782131364407</v>
      </c>
      <c r="F327" s="30">
        <v>8.2101819790497075</v>
      </c>
      <c r="G327" s="30">
        <v>14.973226204852578</v>
      </c>
      <c r="H327" s="30">
        <v>6.0302562546162425E-2</v>
      </c>
      <c r="I327" s="30">
        <v>1.0047264801387517E-3</v>
      </c>
      <c r="J327" s="30">
        <v>8.9264795016166256E-4</v>
      </c>
      <c r="K327" s="30">
        <v>4.0219916384601391E-4</v>
      </c>
      <c r="L327" s="30">
        <v>3.55642093846088E-4</v>
      </c>
      <c r="M327" s="30">
        <v>7.0296395104927934E-5</v>
      </c>
      <c r="N327" s="30">
        <f t="shared" si="113"/>
        <v>24.989114471667989</v>
      </c>
    </row>
    <row r="328" spans="1:15" x14ac:dyDescent="0.25">
      <c r="A328" s="28">
        <v>2008</v>
      </c>
      <c r="B328" s="28" t="s">
        <v>24</v>
      </c>
      <c r="C328" s="28" t="s">
        <v>14</v>
      </c>
      <c r="D328" s="28" t="s">
        <v>25</v>
      </c>
      <c r="E328" s="30">
        <f>SUM(E326:E327)</f>
        <v>5.5975761251396756</v>
      </c>
      <c r="F328" s="30">
        <f t="shared" ref="F328" si="114">SUM(F326:F327)</f>
        <v>55.12611439690334</v>
      </c>
      <c r="G328" s="30">
        <f t="shared" ref="G328" si="115">SUM(G326:G327)</f>
        <v>46.913196238668114</v>
      </c>
      <c r="H328" s="30">
        <f t="shared" ref="H328" si="116">SUM(H326:H327)</f>
        <v>0.71276336419233677</v>
      </c>
      <c r="I328" s="30">
        <f t="shared" ref="I328" si="117">SUM(I326:I327)</f>
        <v>8.7260677900857592E-2</v>
      </c>
      <c r="J328" s="30">
        <f t="shared" ref="J328" si="118">SUM(J326:J327)</f>
        <v>0.1471733425096404</v>
      </c>
      <c r="K328" s="30">
        <f t="shared" ref="K328" si="119">SUM(K326:K327)</f>
        <v>5.6416816717555114E-2</v>
      </c>
      <c r="L328" s="30">
        <f t="shared" ref="L328" si="120">SUM(L326:L327)</f>
        <v>7.2841831224398537E-2</v>
      </c>
      <c r="M328" s="30">
        <f t="shared" ref="M328" si="121">SUM(M326:M327)</f>
        <v>3.6250890370629063E-2</v>
      </c>
      <c r="N328" s="30">
        <f t="shared" si="113"/>
        <v>108.74959368362654</v>
      </c>
    </row>
    <row r="329" spans="1:15" x14ac:dyDescent="0.25">
      <c r="A329" s="28">
        <v>2008</v>
      </c>
      <c r="B329" s="28" t="s">
        <v>24</v>
      </c>
      <c r="C329" s="28" t="s">
        <v>17</v>
      </c>
      <c r="D329" s="28" t="s">
        <v>15</v>
      </c>
      <c r="E329" s="30">
        <v>0.48335693784400591</v>
      </c>
      <c r="F329" s="30">
        <v>12.296105152134466</v>
      </c>
      <c r="G329" s="30">
        <v>20.635857137284741</v>
      </c>
      <c r="H329" s="30">
        <v>1.0307674878919308</v>
      </c>
      <c r="I329" s="30">
        <v>0.14867871503601141</v>
      </c>
      <c r="J329" s="30"/>
      <c r="K329" s="30"/>
      <c r="L329" s="30"/>
      <c r="M329" s="30"/>
      <c r="N329" s="30">
        <f t="shared" si="113"/>
        <v>34.594765430191153</v>
      </c>
    </row>
    <row r="330" spans="1:15" x14ac:dyDescent="0.25">
      <c r="A330" s="28">
        <v>2008</v>
      </c>
      <c r="B330" s="28" t="s">
        <v>24</v>
      </c>
      <c r="C330" s="28" t="s">
        <v>17</v>
      </c>
      <c r="D330" s="28" t="s">
        <v>16</v>
      </c>
      <c r="E330" s="30">
        <v>79.581463395034291</v>
      </c>
      <c r="F330" s="30">
        <v>19.173078519594295</v>
      </c>
      <c r="G330" s="30">
        <v>4.4540726493046519</v>
      </c>
      <c r="H330" s="30">
        <v>0.13450317213170243</v>
      </c>
      <c r="I330" s="30">
        <v>1.4733620251325644E-2</v>
      </c>
      <c r="J330" s="30"/>
      <c r="K330" s="30"/>
      <c r="L330" s="30"/>
      <c r="M330" s="30"/>
      <c r="N330" s="30">
        <f t="shared" si="113"/>
        <v>103.35785135631626</v>
      </c>
    </row>
    <row r="331" spans="1:15" x14ac:dyDescent="0.25">
      <c r="A331" s="28">
        <v>2008</v>
      </c>
      <c r="B331" s="28" t="s">
        <v>24</v>
      </c>
      <c r="C331" s="28" t="s">
        <v>17</v>
      </c>
      <c r="D331" s="28" t="s">
        <v>25</v>
      </c>
      <c r="E331" s="30">
        <f>SUM(E329:E330)</f>
        <v>80.064820332878298</v>
      </c>
      <c r="F331" s="30">
        <f t="shared" ref="F331" si="122">SUM(F329:F330)</f>
        <v>31.469183671728761</v>
      </c>
      <c r="G331" s="30">
        <f t="shared" ref="G331" si="123">SUM(G329:G330)</f>
        <v>25.089929786589394</v>
      </c>
      <c r="H331" s="30">
        <f t="shared" ref="H331" si="124">SUM(H329:H330)</f>
        <v>1.1652706600236333</v>
      </c>
      <c r="I331" s="30">
        <f t="shared" ref="I331" si="125">SUM(I329:I330)</f>
        <v>0.16341233528733706</v>
      </c>
      <c r="J331" s="30">
        <f t="shared" ref="J331" si="126">SUM(J329:J330)</f>
        <v>0</v>
      </c>
      <c r="K331" s="30">
        <f t="shared" ref="K331" si="127">SUM(K329:K330)</f>
        <v>0</v>
      </c>
      <c r="L331" s="30">
        <f t="shared" ref="L331" si="128">SUM(L329:L330)</f>
        <v>0</v>
      </c>
      <c r="M331" s="30">
        <f t="shared" ref="M331" si="129">SUM(M329:M330)</f>
        <v>0</v>
      </c>
      <c r="N331" s="30">
        <f t="shared" si="113"/>
        <v>137.95261678650743</v>
      </c>
    </row>
    <row r="332" spans="1:15" x14ac:dyDescent="0.25">
      <c r="A332" s="28">
        <v>2008</v>
      </c>
      <c r="B332" s="28" t="s">
        <v>13</v>
      </c>
      <c r="C332" s="28" t="s">
        <v>14</v>
      </c>
      <c r="D332" s="28" t="s">
        <v>15</v>
      </c>
      <c r="E332" s="30">
        <v>0.80643341368118815</v>
      </c>
      <c r="F332" s="30">
        <v>65.740987394740444</v>
      </c>
      <c r="G332" s="30">
        <v>36.391492200909184</v>
      </c>
      <c r="H332" s="30">
        <v>19.792710023536873</v>
      </c>
      <c r="I332" s="30">
        <v>8.2612422792920963</v>
      </c>
      <c r="J332" s="30">
        <v>10.852328712580979</v>
      </c>
      <c r="K332" s="30">
        <v>4.8524874171889634</v>
      </c>
      <c r="L332" s="30">
        <v>1.5500587585479337</v>
      </c>
      <c r="M332" s="30">
        <v>0.77385674500515145</v>
      </c>
      <c r="N332" s="30">
        <f t="shared" si="113"/>
        <v>149.02159694548283</v>
      </c>
    </row>
    <row r="333" spans="1:15" x14ac:dyDescent="0.25">
      <c r="A333" s="28">
        <v>2008</v>
      </c>
      <c r="B333" s="28" t="s">
        <v>13</v>
      </c>
      <c r="C333" s="28" t="s">
        <v>14</v>
      </c>
      <c r="D333" s="28" t="s">
        <v>16</v>
      </c>
      <c r="E333" s="30">
        <v>0.32744300045158015</v>
      </c>
      <c r="F333" s="30">
        <v>3.9049633838268152</v>
      </c>
      <c r="G333" s="30">
        <v>6.1693374947278219</v>
      </c>
      <c r="H333" s="30">
        <v>2.7996033034506946</v>
      </c>
      <c r="I333" s="30">
        <v>0.60076901532798177</v>
      </c>
      <c r="J333" s="30">
        <v>0.4652940968517757</v>
      </c>
      <c r="K333" s="30">
        <v>0.32039082119522183</v>
      </c>
      <c r="L333" s="30">
        <v>0.14034212682007258</v>
      </c>
      <c r="M333" s="30">
        <v>0.13400061775614402</v>
      </c>
      <c r="N333" s="30">
        <f t="shared" si="113"/>
        <v>14.862143860408109</v>
      </c>
    </row>
    <row r="334" spans="1:15" x14ac:dyDescent="0.25">
      <c r="A334" s="28">
        <v>2008</v>
      </c>
      <c r="B334" s="28" t="s">
        <v>13</v>
      </c>
      <c r="C334" s="28" t="s">
        <v>14</v>
      </c>
      <c r="D334" s="28" t="s">
        <v>25</v>
      </c>
      <c r="E334" s="30">
        <f>SUM(E332:E333)</f>
        <v>1.1338764141327684</v>
      </c>
      <c r="F334" s="30">
        <f t="shared" ref="F334" si="130">SUM(F332:F333)</f>
        <v>69.645950778567254</v>
      </c>
      <c r="G334" s="30">
        <f t="shared" ref="G334" si="131">SUM(G332:G333)</f>
        <v>42.560829695637004</v>
      </c>
      <c r="H334" s="30">
        <f t="shared" ref="H334" si="132">SUM(H332:H333)</f>
        <v>22.592313326987568</v>
      </c>
      <c r="I334" s="30">
        <f t="shared" ref="I334" si="133">SUM(I332:I333)</f>
        <v>8.8620112946200784</v>
      </c>
      <c r="J334" s="30">
        <f t="shared" ref="J334" si="134">SUM(J332:J333)</f>
        <v>11.317622809432756</v>
      </c>
      <c r="K334" s="30">
        <f t="shared" ref="K334" si="135">SUM(K332:K333)</f>
        <v>5.1728782383841851</v>
      </c>
      <c r="L334" s="30">
        <f t="shared" ref="L334" si="136">SUM(L332:L333)</f>
        <v>1.6904008853680064</v>
      </c>
      <c r="M334" s="30">
        <f t="shared" ref="M334" si="137">SUM(M332:M333)</f>
        <v>0.90785736276129547</v>
      </c>
      <c r="N334" s="30">
        <f t="shared" si="113"/>
        <v>163.88374080589094</v>
      </c>
    </row>
    <row r="335" spans="1:15" x14ac:dyDescent="0.25">
      <c r="A335" s="28">
        <v>2008</v>
      </c>
      <c r="B335" s="28" t="s">
        <v>13</v>
      </c>
      <c r="C335" s="28" t="s">
        <v>17</v>
      </c>
      <c r="D335" s="28" t="s">
        <v>15</v>
      </c>
      <c r="E335" s="30">
        <v>1.7769997070648549E-2</v>
      </c>
      <c r="F335" s="30">
        <v>27.077155693092674</v>
      </c>
      <c r="G335" s="30">
        <v>24.092853039823051</v>
      </c>
      <c r="H335" s="30">
        <v>14.461832239770377</v>
      </c>
      <c r="I335" s="30">
        <v>4.1624196177235975</v>
      </c>
      <c r="J335" s="30">
        <v>3.6011905540886122</v>
      </c>
      <c r="K335" s="30">
        <v>2.4284858434706571</v>
      </c>
      <c r="L335" s="30">
        <v>2.6253321311278519</v>
      </c>
      <c r="M335" s="30">
        <v>0.34734396453249489</v>
      </c>
      <c r="N335" s="30">
        <f t="shared" si="113"/>
        <v>78.814383080699969</v>
      </c>
    </row>
    <row r="336" spans="1:15" x14ac:dyDescent="0.25">
      <c r="A336" s="28">
        <v>2008</v>
      </c>
      <c r="B336" s="28" t="s">
        <v>13</v>
      </c>
      <c r="C336" s="28" t="s">
        <v>17</v>
      </c>
      <c r="D336" s="28" t="s">
        <v>16</v>
      </c>
      <c r="E336" s="30">
        <v>3.7513578259166458</v>
      </c>
      <c r="F336" s="30">
        <v>5.0411435384904246</v>
      </c>
      <c r="G336" s="30">
        <v>4.3420722046563212</v>
      </c>
      <c r="H336" s="30">
        <v>1.7832715972317619</v>
      </c>
      <c r="I336" s="30">
        <v>0.28731153770050644</v>
      </c>
      <c r="J336" s="30">
        <v>0.1324750752665512</v>
      </c>
      <c r="K336" s="30">
        <v>4.5201996834588809E-2</v>
      </c>
      <c r="L336" s="30">
        <v>1.0530386544835614E-3</v>
      </c>
      <c r="M336" s="30">
        <v>1.398537071551601E-2</v>
      </c>
      <c r="N336" s="30">
        <f t="shared" si="113"/>
        <v>15.397872185466801</v>
      </c>
    </row>
    <row r="337" spans="1:24" x14ac:dyDescent="0.25">
      <c r="A337" s="28">
        <v>2008</v>
      </c>
      <c r="B337" s="28" t="s">
        <v>13</v>
      </c>
      <c r="C337" s="28" t="s">
        <v>17</v>
      </c>
      <c r="D337" s="28" t="s">
        <v>25</v>
      </c>
      <c r="E337" s="30">
        <f>SUM(E335:E336)</f>
        <v>3.7691278229872944</v>
      </c>
      <c r="F337" s="30">
        <f t="shared" ref="F337" si="138">SUM(F335:F336)</f>
        <v>32.118299231583102</v>
      </c>
      <c r="G337" s="30">
        <f t="shared" ref="G337" si="139">SUM(G335:G336)</f>
        <v>28.434925244479373</v>
      </c>
      <c r="H337" s="30">
        <f t="shared" ref="H337" si="140">SUM(H335:H336)</f>
        <v>16.245103837002141</v>
      </c>
      <c r="I337" s="30">
        <f t="shared" ref="I337" si="141">SUM(I335:I336)</f>
        <v>4.4497311554241037</v>
      </c>
      <c r="J337" s="30">
        <f t="shared" ref="J337" si="142">SUM(J335:J336)</f>
        <v>3.7336656293551633</v>
      </c>
      <c r="K337" s="30">
        <f t="shared" ref="K337" si="143">SUM(K335:K336)</f>
        <v>2.4736878403052458</v>
      </c>
      <c r="L337" s="30">
        <f t="shared" ref="L337" si="144">SUM(L335:L336)</f>
        <v>2.6263851697823353</v>
      </c>
      <c r="M337" s="30">
        <f t="shared" ref="M337" si="145">SUM(M335:M336)</f>
        <v>0.36132933524801092</v>
      </c>
      <c r="N337" s="30">
        <f t="shared" si="113"/>
        <v>94.212255266166764</v>
      </c>
    </row>
    <row r="338" spans="1:24" x14ac:dyDescent="0.25">
      <c r="A338" s="28">
        <v>2008</v>
      </c>
      <c r="B338" s="28" t="s">
        <v>13</v>
      </c>
      <c r="C338" s="28" t="s">
        <v>22</v>
      </c>
      <c r="D338" s="28" t="s">
        <v>25</v>
      </c>
      <c r="E338" s="30">
        <f>SUM(E334,E337)</f>
        <v>4.9030042371200633</v>
      </c>
      <c r="F338" s="30">
        <f t="shared" ref="F338" si="146">SUM(F334,F337)</f>
        <v>101.76425001015036</v>
      </c>
      <c r="G338" s="30">
        <f t="shared" ref="G338" si="147">SUM(G334,G337)</f>
        <v>70.99575494011637</v>
      </c>
      <c r="H338" s="30">
        <f t="shared" ref="H338" si="148">SUM(H334,H337)</f>
        <v>38.837417163989713</v>
      </c>
      <c r="I338" s="30">
        <f t="shared" ref="I338" si="149">SUM(I334,I337)</f>
        <v>13.311742450044182</v>
      </c>
      <c r="J338" s="30">
        <f t="shared" ref="J338" si="150">SUM(J334,J337)</f>
        <v>15.051288438787919</v>
      </c>
      <c r="K338" s="30">
        <f t="shared" ref="K338" si="151">SUM(K334,K337)</f>
        <v>7.6465660786894309</v>
      </c>
      <c r="L338" s="30">
        <f t="shared" ref="L338" si="152">SUM(L334,L337)</f>
        <v>4.3167860551503416</v>
      </c>
      <c r="M338" s="30">
        <f t="shared" ref="M338" si="153">SUM(M334,M337)</f>
        <v>1.2691866980093063</v>
      </c>
      <c r="N338" s="30">
        <f t="shared" si="113"/>
        <v>258.09599607205769</v>
      </c>
      <c r="O338" s="59" t="s">
        <v>33</v>
      </c>
      <c r="P338" s="59"/>
      <c r="Q338" s="59"/>
      <c r="R338" s="59"/>
      <c r="S338" s="59"/>
      <c r="T338" s="59"/>
      <c r="U338" s="59"/>
      <c r="V338" s="59"/>
      <c r="W338" s="59"/>
      <c r="X338" s="59"/>
    </row>
    <row r="339" spans="1:24" x14ac:dyDescent="0.25">
      <c r="A339" s="28">
        <v>2008</v>
      </c>
      <c r="B339" s="28" t="s">
        <v>13</v>
      </c>
      <c r="C339" s="28">
        <v>22</v>
      </c>
      <c r="D339" s="28" t="s">
        <v>19</v>
      </c>
      <c r="E339" s="62">
        <v>2.4269811949860296</v>
      </c>
      <c r="F339" s="62">
        <v>29.222766749429738</v>
      </c>
      <c r="G339" s="62">
        <v>3.2740351534571972</v>
      </c>
      <c r="H339" s="62">
        <v>4.8560468307084399</v>
      </c>
      <c r="I339" s="62">
        <v>1.0690182789085159</v>
      </c>
      <c r="J339" s="62">
        <v>0.67949659286098818</v>
      </c>
      <c r="K339" s="62">
        <v>1.9043047593464799</v>
      </c>
      <c r="L339" s="62">
        <v>1.3936079421718501</v>
      </c>
      <c r="M339" s="62">
        <v>3.5532728518819172</v>
      </c>
      <c r="N339" s="62">
        <f t="shared" si="113"/>
        <v>48.37953035375115</v>
      </c>
      <c r="O339" s="60">
        <v>2.4269811949860296</v>
      </c>
      <c r="P339" s="60">
        <v>3.9782912618298418</v>
      </c>
      <c r="Q339" s="60">
        <v>1.9516467648192541</v>
      </c>
      <c r="R339" s="60">
        <v>2.8934584565770995</v>
      </c>
      <c r="S339" s="60">
        <v>0.63696657268891899</v>
      </c>
      <c r="T339" s="60">
        <v>0.40487297967474783</v>
      </c>
      <c r="U339" s="60">
        <v>1.1346657955695516</v>
      </c>
      <c r="V339" s="60">
        <v>0.83037090395086344</v>
      </c>
      <c r="W339" s="60">
        <v>2.1171911415796241</v>
      </c>
      <c r="X339" s="60">
        <v>16.374445071675929</v>
      </c>
    </row>
    <row r="340" spans="1:24" x14ac:dyDescent="0.25">
      <c r="A340" s="28">
        <v>2008</v>
      </c>
      <c r="B340" s="28" t="s">
        <v>13</v>
      </c>
      <c r="C340" s="28">
        <v>23</v>
      </c>
      <c r="D340" s="28" t="s">
        <v>19</v>
      </c>
      <c r="E340" s="30">
        <v>0.1741326367017102</v>
      </c>
      <c r="F340" s="30">
        <v>2.068210525054007</v>
      </c>
      <c r="G340" s="30">
        <v>6.7197388340988011</v>
      </c>
      <c r="H340" s="30">
        <v>10.359421487183196</v>
      </c>
      <c r="I340" s="30">
        <v>10.383499841544982</v>
      </c>
      <c r="J340" s="30">
        <v>7.6922630700191998</v>
      </c>
      <c r="K340" s="30">
        <v>3.1881195049397624</v>
      </c>
      <c r="L340" s="30">
        <v>1.19681242072265</v>
      </c>
      <c r="M340" s="30">
        <v>2.1949600576670774</v>
      </c>
      <c r="N340" s="30">
        <f t="shared" si="113"/>
        <v>43.977158377931389</v>
      </c>
    </row>
    <row r="341" spans="1:24" x14ac:dyDescent="0.25">
      <c r="A341" s="28">
        <v>2008</v>
      </c>
      <c r="B341" s="28" t="s">
        <v>13</v>
      </c>
      <c r="C341" s="28">
        <v>24</v>
      </c>
      <c r="D341" s="28" t="s">
        <v>19</v>
      </c>
      <c r="E341" s="30">
        <v>2.1054886842727267</v>
      </c>
      <c r="F341" s="30">
        <v>42.376862681504342</v>
      </c>
      <c r="G341" s="30">
        <v>58.44381157247561</v>
      </c>
      <c r="H341" s="30">
        <v>82.915807425591694</v>
      </c>
      <c r="I341" s="30">
        <v>64.202688147930857</v>
      </c>
      <c r="J341" s="30">
        <v>62.366408576125089</v>
      </c>
      <c r="K341" s="30">
        <v>32.479324342000226</v>
      </c>
      <c r="L341" s="30">
        <v>10.669274462185424</v>
      </c>
      <c r="M341" s="30">
        <v>12.726489731067101</v>
      </c>
      <c r="N341" s="30">
        <f t="shared" si="113"/>
        <v>368.28615562315304</v>
      </c>
    </row>
    <row r="342" spans="1:24" x14ac:dyDescent="0.25">
      <c r="A342" s="28">
        <v>2008</v>
      </c>
      <c r="B342" s="28" t="s">
        <v>13</v>
      </c>
      <c r="C342" s="28" t="s">
        <v>18</v>
      </c>
      <c r="D342" s="28" t="s">
        <v>19</v>
      </c>
      <c r="E342" s="30">
        <f>SUM(E339:E341)</f>
        <v>4.7066025159604665</v>
      </c>
      <c r="F342" s="30">
        <f t="shared" ref="F342" si="154">SUM(F339:F341)</f>
        <v>73.667839955988086</v>
      </c>
      <c r="G342" s="30">
        <f t="shared" ref="G342" si="155">SUM(G339:G341)</f>
        <v>68.437585560031607</v>
      </c>
      <c r="H342" s="30">
        <f t="shared" ref="H342" si="156">SUM(H339:H341)</f>
        <v>98.131275743483329</v>
      </c>
      <c r="I342" s="30">
        <f t="shared" ref="I342" si="157">SUM(I339:I341)</f>
        <v>75.655206268384347</v>
      </c>
      <c r="J342" s="30">
        <f t="shared" ref="J342" si="158">SUM(J339:J341)</f>
        <v>70.738168239005276</v>
      </c>
      <c r="K342" s="30">
        <f t="shared" ref="K342" si="159">SUM(K339:K341)</f>
        <v>37.571748606286469</v>
      </c>
      <c r="L342" s="30">
        <f t="shared" ref="L342" si="160">SUM(L339:L341)</f>
        <v>13.259694825079924</v>
      </c>
      <c r="M342" s="30">
        <f t="shared" ref="M342" si="161">SUM(M339:M341)</f>
        <v>18.474722640616093</v>
      </c>
      <c r="N342" s="30">
        <f t="shared" si="113"/>
        <v>460.64284435483563</v>
      </c>
    </row>
    <row r="343" spans="1:24" x14ac:dyDescent="0.25">
      <c r="A343" s="28">
        <v>2008</v>
      </c>
      <c r="B343" s="28" t="s">
        <v>13</v>
      </c>
      <c r="C343" s="28" t="s">
        <v>20</v>
      </c>
      <c r="D343" s="28" t="s">
        <v>23</v>
      </c>
      <c r="E343" s="62">
        <f>SUM(E325,E338,E342)</f>
        <v>9.6096067530805307</v>
      </c>
      <c r="F343" s="62">
        <f t="shared" ref="F343" si="162">SUM(F325,F338,F342)</f>
        <v>175.43208996613845</v>
      </c>
      <c r="G343" s="62">
        <f t="shared" ref="G343" si="163">SUM(G325,G338,G342)</f>
        <v>139.5037798776624</v>
      </c>
      <c r="H343" s="62">
        <f t="shared" ref="H343" si="164">SUM(H325,H338,H342)</f>
        <v>137.05582061689344</v>
      </c>
      <c r="I343" s="62">
        <f t="shared" ref="I343" si="165">SUM(I325,I338,I342)</f>
        <v>89.134055440117947</v>
      </c>
      <c r="J343" s="62">
        <f t="shared" ref="J343" si="166">SUM(J325,J338,J342)</f>
        <v>85.86648247077062</v>
      </c>
      <c r="K343" s="62">
        <f t="shared" ref="K343" si="167">SUM(K325,K338,K342)</f>
        <v>45.299191767602188</v>
      </c>
      <c r="L343" s="62">
        <f t="shared" ref="L343" si="168">SUM(L325,L338,L342)</f>
        <v>17.758447907495789</v>
      </c>
      <c r="M343" s="62">
        <f t="shared" ref="M343" si="169">SUM(M325,M338,M342)</f>
        <v>19.779285051469863</v>
      </c>
      <c r="N343" s="62">
        <f t="shared" si="113"/>
        <v>719.43875985123123</v>
      </c>
      <c r="O343" s="64" t="s">
        <v>32</v>
      </c>
      <c r="P343" s="64"/>
      <c r="Q343" s="65"/>
    </row>
    <row r="344" spans="1:24" x14ac:dyDescent="0.25">
      <c r="A344" s="19">
        <v>2009</v>
      </c>
      <c r="B344" s="19" t="s">
        <v>13</v>
      </c>
      <c r="C344" s="19" t="s">
        <v>28</v>
      </c>
      <c r="D344" s="19" t="s">
        <v>21</v>
      </c>
      <c r="E344" s="20">
        <v>0</v>
      </c>
      <c r="F344" s="20">
        <v>0</v>
      </c>
      <c r="G344" s="20">
        <v>1.0172184094551548</v>
      </c>
      <c r="H344" s="20">
        <v>2.0746487823750237</v>
      </c>
      <c r="I344" s="20">
        <v>3.3750723423888749</v>
      </c>
      <c r="J344" s="20">
        <v>1.422665915803105</v>
      </c>
      <c r="K344" s="20">
        <v>1.7327870608503413</v>
      </c>
      <c r="L344" s="20">
        <v>4.4708594941378434</v>
      </c>
      <c r="M344" s="20">
        <v>3.144124310158261</v>
      </c>
      <c r="N344" s="21">
        <f>SUM(E344:M344)</f>
        <v>17.237376315168603</v>
      </c>
    </row>
    <row r="345" spans="1:24" x14ac:dyDescent="0.25">
      <c r="A345" s="19">
        <v>2009</v>
      </c>
      <c r="B345" s="19" t="s">
        <v>24</v>
      </c>
      <c r="C345" s="19" t="s">
        <v>14</v>
      </c>
      <c r="D345" s="19" t="s">
        <v>15</v>
      </c>
      <c r="E345" s="21">
        <v>0.36248029572117924</v>
      </c>
      <c r="F345" s="21">
        <v>43.239597137679112</v>
      </c>
      <c r="G345" s="21">
        <v>4.969404128471961</v>
      </c>
      <c r="H345" s="21">
        <v>4.720081074211481E-2</v>
      </c>
      <c r="I345" s="21">
        <v>0.2173384098020843</v>
      </c>
      <c r="J345" s="21" t="s">
        <v>31</v>
      </c>
      <c r="K345" s="21" t="s">
        <v>31</v>
      </c>
      <c r="L345" s="21" t="s">
        <v>31</v>
      </c>
      <c r="M345" s="21">
        <v>0.10254254641030867</v>
      </c>
      <c r="N345" s="21">
        <f t="shared" ref="N345:N362" si="170">SUM(E345:M345)</f>
        <v>48.938563328826746</v>
      </c>
    </row>
    <row r="346" spans="1:24" x14ac:dyDescent="0.25">
      <c r="A346" s="19">
        <v>2009</v>
      </c>
      <c r="B346" s="19" t="s">
        <v>24</v>
      </c>
      <c r="C346" s="19" t="s">
        <v>14</v>
      </c>
      <c r="D346" s="19" t="s">
        <v>16</v>
      </c>
      <c r="E346" s="21">
        <v>30.670412422770518</v>
      </c>
      <c r="F346" s="21">
        <v>0.41478705375593683</v>
      </c>
      <c r="G346" s="21">
        <v>0.49355777750584029</v>
      </c>
      <c r="H346" s="21">
        <v>1.3049914448348037E-3</v>
      </c>
      <c r="I346" s="21">
        <v>4.2543472249236452E-3</v>
      </c>
      <c r="J346" s="21"/>
      <c r="K346" s="21"/>
      <c r="L346" s="21"/>
      <c r="M346" s="21">
        <v>5.2001866967202848E-5</v>
      </c>
      <c r="N346" s="21">
        <f t="shared" si="170"/>
        <v>31.584368594569021</v>
      </c>
    </row>
    <row r="347" spans="1:24" x14ac:dyDescent="0.25">
      <c r="A347" s="19">
        <v>2009</v>
      </c>
      <c r="B347" s="19" t="s">
        <v>24</v>
      </c>
      <c r="C347" s="19" t="s">
        <v>14</v>
      </c>
      <c r="D347" s="19" t="s">
        <v>25</v>
      </c>
      <c r="E347" s="21">
        <f>SUM(E345:E346)</f>
        <v>31.032892718491699</v>
      </c>
      <c r="F347" s="21">
        <f t="shared" ref="F347" si="171">SUM(F345:F346)</f>
        <v>43.654384191435049</v>
      </c>
      <c r="G347" s="21">
        <f t="shared" ref="G347" si="172">SUM(G345:G346)</f>
        <v>5.4629619059778012</v>
      </c>
      <c r="H347" s="21">
        <f t="shared" ref="H347" si="173">SUM(H345:H346)</f>
        <v>4.8505802186949616E-2</v>
      </c>
      <c r="I347" s="21">
        <f t="shared" ref="I347" si="174">SUM(I345:I346)</f>
        <v>0.22159275702700795</v>
      </c>
      <c r="J347" s="21">
        <f t="shared" ref="J347" si="175">SUM(J345:J346)</f>
        <v>0</v>
      </c>
      <c r="K347" s="21">
        <f t="shared" ref="K347" si="176">SUM(K345:K346)</f>
        <v>0</v>
      </c>
      <c r="L347" s="21">
        <f t="shared" ref="L347" si="177">SUM(L345:L346)</f>
        <v>0</v>
      </c>
      <c r="M347" s="21">
        <f t="shared" ref="M347" si="178">SUM(M345:M346)</f>
        <v>0.10259454827727588</v>
      </c>
      <c r="N347" s="21">
        <f t="shared" si="170"/>
        <v>80.522931923395802</v>
      </c>
    </row>
    <row r="348" spans="1:24" x14ac:dyDescent="0.25">
      <c r="A348" s="19">
        <v>2009</v>
      </c>
      <c r="B348" s="19" t="s">
        <v>24</v>
      </c>
      <c r="C348" s="19" t="s">
        <v>17</v>
      </c>
      <c r="D348" s="19" t="s">
        <v>15</v>
      </c>
      <c r="E348" s="21">
        <v>0.60505213713760153</v>
      </c>
      <c r="F348" s="21">
        <v>6.3711997021324898</v>
      </c>
      <c r="G348" s="21">
        <v>1.462908360043722</v>
      </c>
      <c r="H348" s="21">
        <v>0.29659958465017949</v>
      </c>
      <c r="I348" s="21"/>
      <c r="J348" s="21"/>
      <c r="K348" s="21"/>
      <c r="L348" s="21"/>
      <c r="M348" s="21"/>
      <c r="N348" s="21">
        <f t="shared" si="170"/>
        <v>8.7357597839639922</v>
      </c>
    </row>
    <row r="349" spans="1:24" x14ac:dyDescent="0.25">
      <c r="A349" s="19">
        <v>2009</v>
      </c>
      <c r="B349" s="19" t="s">
        <v>24</v>
      </c>
      <c r="C349" s="19" t="s">
        <v>17</v>
      </c>
      <c r="D349" s="19" t="s">
        <v>16</v>
      </c>
      <c r="E349" s="21">
        <v>85.113767350156095</v>
      </c>
      <c r="F349" s="21">
        <v>27.495168933454945</v>
      </c>
      <c r="G349" s="21">
        <v>0.10601280904683597</v>
      </c>
      <c r="H349" s="21">
        <v>6.3582440260964946E-3</v>
      </c>
      <c r="I349" s="21"/>
      <c r="J349" s="21"/>
      <c r="K349" s="21"/>
      <c r="L349" s="21"/>
      <c r="M349" s="21"/>
      <c r="N349" s="21">
        <f t="shared" si="170"/>
        <v>112.72130733668398</v>
      </c>
    </row>
    <row r="350" spans="1:24" x14ac:dyDescent="0.25">
      <c r="A350" s="19">
        <v>2009</v>
      </c>
      <c r="B350" s="19" t="s">
        <v>24</v>
      </c>
      <c r="C350" s="19" t="s">
        <v>17</v>
      </c>
      <c r="D350" s="19" t="s">
        <v>25</v>
      </c>
      <c r="E350" s="21">
        <f>SUM(E348:E349)</f>
        <v>85.7188194872937</v>
      </c>
      <c r="F350" s="21">
        <f t="shared" ref="F350" si="179">SUM(F348:F349)</f>
        <v>33.866368635587435</v>
      </c>
      <c r="G350" s="21">
        <f t="shared" ref="G350" si="180">SUM(G348:G349)</f>
        <v>1.568921169090558</v>
      </c>
      <c r="H350" s="21">
        <f t="shared" ref="H350" si="181">SUM(H348:H349)</f>
        <v>0.30295782867627596</v>
      </c>
      <c r="I350" s="21">
        <f t="shared" ref="I350" si="182">SUM(I348:I349)</f>
        <v>0</v>
      </c>
      <c r="J350" s="21">
        <f t="shared" ref="J350" si="183">SUM(J348:J349)</f>
        <v>0</v>
      </c>
      <c r="K350" s="21">
        <f t="shared" ref="K350" si="184">SUM(K348:K349)</f>
        <v>0</v>
      </c>
      <c r="L350" s="21">
        <f t="shared" ref="L350" si="185">SUM(L348:L349)</f>
        <v>0</v>
      </c>
      <c r="M350" s="21">
        <f t="shared" ref="M350" si="186">SUM(M348:M349)</f>
        <v>0</v>
      </c>
      <c r="N350" s="21">
        <f t="shared" si="170"/>
        <v>121.45706712064796</v>
      </c>
    </row>
    <row r="351" spans="1:24" x14ac:dyDescent="0.25">
      <c r="A351" s="19">
        <v>2009</v>
      </c>
      <c r="B351" s="19" t="s">
        <v>13</v>
      </c>
      <c r="C351" s="19" t="s">
        <v>14</v>
      </c>
      <c r="D351" s="19" t="s">
        <v>15</v>
      </c>
      <c r="E351" s="21">
        <v>0.37598050735398847</v>
      </c>
      <c r="F351" s="21">
        <v>58.514531539614282</v>
      </c>
      <c r="G351" s="21">
        <v>74.113538465409405</v>
      </c>
      <c r="H351" s="21">
        <v>20.541362127099433</v>
      </c>
      <c r="I351" s="21">
        <v>14.33980477103348</v>
      </c>
      <c r="J351" s="21">
        <v>7.6904226171881582</v>
      </c>
      <c r="K351" s="21">
        <v>4.9889417393709756</v>
      </c>
      <c r="L351" s="21">
        <v>2.5983371727150666</v>
      </c>
      <c r="M351" s="21">
        <v>1.2086236351010686</v>
      </c>
      <c r="N351" s="21">
        <f t="shared" si="170"/>
        <v>184.37154257488584</v>
      </c>
    </row>
    <row r="352" spans="1:24" x14ac:dyDescent="0.25">
      <c r="A352" s="19">
        <v>2009</v>
      </c>
      <c r="B352" s="19" t="s">
        <v>13</v>
      </c>
      <c r="C352" s="19" t="s">
        <v>14</v>
      </c>
      <c r="D352" s="19" t="s">
        <v>16</v>
      </c>
      <c r="E352" s="21">
        <v>8.6657910723215146</v>
      </c>
      <c r="F352" s="21">
        <v>6.6420231449571494</v>
      </c>
      <c r="G352" s="21">
        <v>8.3694319741623922</v>
      </c>
      <c r="H352" s="21">
        <v>1.9582569215707673</v>
      </c>
      <c r="I352" s="21">
        <v>0.8413370946624017</v>
      </c>
      <c r="J352" s="21">
        <v>0.3673308808805848</v>
      </c>
      <c r="K352" s="21">
        <v>0.21030578425297491</v>
      </c>
      <c r="L352" s="21">
        <v>0.1562866464811544</v>
      </c>
      <c r="M352" s="21">
        <v>0.2001643856639746</v>
      </c>
      <c r="N352" s="21">
        <f t="shared" si="170"/>
        <v>27.410927904952914</v>
      </c>
    </row>
    <row r="353" spans="1:14" x14ac:dyDescent="0.25">
      <c r="A353" s="19">
        <v>2009</v>
      </c>
      <c r="B353" s="19" t="s">
        <v>13</v>
      </c>
      <c r="C353" s="19" t="s">
        <v>14</v>
      </c>
      <c r="D353" s="19" t="s">
        <v>25</v>
      </c>
      <c r="E353" s="21">
        <f>SUM(E351:E352)</f>
        <v>9.0417715796755029</v>
      </c>
      <c r="F353" s="21">
        <f t="shared" ref="F353" si="187">SUM(F351:F352)</f>
        <v>65.156554684571432</v>
      </c>
      <c r="G353" s="21">
        <f t="shared" ref="G353" si="188">SUM(G351:G352)</f>
        <v>82.482970439571801</v>
      </c>
      <c r="H353" s="21">
        <f t="shared" ref="H353" si="189">SUM(H351:H352)</f>
        <v>22.499619048670201</v>
      </c>
      <c r="I353" s="21">
        <f t="shared" ref="I353" si="190">SUM(I351:I352)</f>
        <v>15.181141865695881</v>
      </c>
      <c r="J353" s="21">
        <f t="shared" ref="J353" si="191">SUM(J351:J352)</f>
        <v>8.0577534980687435</v>
      </c>
      <c r="K353" s="21">
        <f t="shared" ref="K353" si="192">SUM(K351:K352)</f>
        <v>5.1992475236239502</v>
      </c>
      <c r="L353" s="21">
        <f t="shared" ref="L353" si="193">SUM(L351:L352)</f>
        <v>2.7546238191962211</v>
      </c>
      <c r="M353" s="21">
        <f t="shared" ref="M353" si="194">SUM(M351:M352)</f>
        <v>1.4087880207650432</v>
      </c>
      <c r="N353" s="21">
        <f t="shared" si="170"/>
        <v>211.78247047983874</v>
      </c>
    </row>
    <row r="354" spans="1:14" x14ac:dyDescent="0.25">
      <c r="A354" s="19">
        <v>2009</v>
      </c>
      <c r="B354" s="19" t="s">
        <v>13</v>
      </c>
      <c r="C354" s="19" t="s">
        <v>17</v>
      </c>
      <c r="D354" s="19" t="s">
        <v>15</v>
      </c>
      <c r="E354" s="21">
        <v>6.5913418156957393E-2</v>
      </c>
      <c r="F354" s="21">
        <v>32.79546551640351</v>
      </c>
      <c r="G354" s="21">
        <v>45.822829648521896</v>
      </c>
      <c r="H354" s="21">
        <v>20.831621039052255</v>
      </c>
      <c r="I354" s="21">
        <v>5.8134480491983869</v>
      </c>
      <c r="J354" s="21">
        <v>1.3099767303607914</v>
      </c>
      <c r="K354" s="21">
        <v>0.85590953440124817</v>
      </c>
      <c r="L354" s="21">
        <v>0.44417958583384159</v>
      </c>
      <c r="M354" s="21">
        <v>0.71266608234753892</v>
      </c>
      <c r="N354" s="21">
        <f t="shared" si="170"/>
        <v>108.65200960427642</v>
      </c>
    </row>
    <row r="355" spans="1:14" x14ac:dyDescent="0.25">
      <c r="A355" s="19">
        <v>2009</v>
      </c>
      <c r="B355" s="19" t="s">
        <v>13</v>
      </c>
      <c r="C355" s="19" t="s">
        <v>17</v>
      </c>
      <c r="D355" s="19" t="s">
        <v>16</v>
      </c>
      <c r="E355" s="21">
        <v>5.6923731396841362</v>
      </c>
      <c r="F355" s="21">
        <v>51.649570084261079</v>
      </c>
      <c r="G355" s="21">
        <v>2.9689162765800416</v>
      </c>
      <c r="H355" s="21">
        <v>0.44575960697119199</v>
      </c>
      <c r="I355" s="21">
        <v>7.1467909183003525E-2</v>
      </c>
      <c r="J355" s="21">
        <v>8.944419582361858E-2</v>
      </c>
      <c r="K355" s="21">
        <v>1.3323149274128336E-2</v>
      </c>
      <c r="L355" s="21">
        <v>7.2616072104824646E-3</v>
      </c>
      <c r="M355" s="21">
        <v>1.9132435042514308E-2</v>
      </c>
      <c r="N355" s="21">
        <f t="shared" si="170"/>
        <v>60.957248404030196</v>
      </c>
    </row>
    <row r="356" spans="1:14" x14ac:dyDescent="0.25">
      <c r="A356" s="19">
        <v>2009</v>
      </c>
      <c r="B356" s="19" t="s">
        <v>13</v>
      </c>
      <c r="C356" s="19" t="s">
        <v>17</v>
      </c>
      <c r="D356" s="19" t="s">
        <v>25</v>
      </c>
      <c r="E356" s="21">
        <f>SUM(E354:E355)</f>
        <v>5.7582865578410933</v>
      </c>
      <c r="F356" s="21">
        <f t="shared" ref="F356" si="195">SUM(F354:F355)</f>
        <v>84.445035600664596</v>
      </c>
      <c r="G356" s="21">
        <f t="shared" ref="G356" si="196">SUM(G354:G355)</f>
        <v>48.791745925101935</v>
      </c>
      <c r="H356" s="21">
        <f t="shared" ref="H356" si="197">SUM(H354:H355)</f>
        <v>21.277380646023445</v>
      </c>
      <c r="I356" s="21">
        <f t="shared" ref="I356" si="198">SUM(I354:I355)</f>
        <v>5.8849159583813906</v>
      </c>
      <c r="J356" s="21">
        <f t="shared" ref="J356" si="199">SUM(J354:J355)</f>
        <v>1.3994209261844099</v>
      </c>
      <c r="K356" s="21">
        <f t="shared" ref="K356" si="200">SUM(K354:K355)</f>
        <v>0.86923268367537654</v>
      </c>
      <c r="L356" s="21">
        <f t="shared" ref="L356" si="201">SUM(L354:L355)</f>
        <v>0.45144119304432406</v>
      </c>
      <c r="M356" s="21">
        <f t="shared" ref="M356" si="202">SUM(M354:M355)</f>
        <v>0.73179851739005319</v>
      </c>
      <c r="N356" s="21">
        <f t="shared" si="170"/>
        <v>169.60925800830663</v>
      </c>
    </row>
    <row r="357" spans="1:14" x14ac:dyDescent="0.25">
      <c r="A357" s="19">
        <v>2009</v>
      </c>
      <c r="B357" s="19" t="s">
        <v>13</v>
      </c>
      <c r="C357" s="19" t="s">
        <v>22</v>
      </c>
      <c r="D357" s="19" t="s">
        <v>25</v>
      </c>
      <c r="E357" s="21">
        <f>SUM(E353,E356)</f>
        <v>14.800058137516597</v>
      </c>
      <c r="F357" s="21">
        <f t="shared" ref="F357" si="203">SUM(F353,F356)</f>
        <v>149.60159028523603</v>
      </c>
      <c r="G357" s="21">
        <f t="shared" ref="G357" si="204">SUM(G353,G356)</f>
        <v>131.27471636467374</v>
      </c>
      <c r="H357" s="21">
        <f t="shared" ref="H357" si="205">SUM(H353,H356)</f>
        <v>43.776999694693643</v>
      </c>
      <c r="I357" s="21">
        <f t="shared" ref="I357" si="206">SUM(I353,I356)</f>
        <v>21.066057824077273</v>
      </c>
      <c r="J357" s="21">
        <f t="shared" ref="J357" si="207">SUM(J353,J356)</f>
        <v>9.4571744242531537</v>
      </c>
      <c r="K357" s="21">
        <f t="shared" ref="K357" si="208">SUM(K353,K356)</f>
        <v>6.0684802072993271</v>
      </c>
      <c r="L357" s="21">
        <f t="shared" ref="L357" si="209">SUM(L353,L356)</f>
        <v>3.2060650122405452</v>
      </c>
      <c r="M357" s="21">
        <f t="shared" ref="M357" si="210">SUM(M353,M356)</f>
        <v>2.1405865381550964</v>
      </c>
      <c r="N357" s="21">
        <f t="shared" si="170"/>
        <v>381.39172848814542</v>
      </c>
    </row>
    <row r="358" spans="1:14" x14ac:dyDescent="0.25">
      <c r="A358" s="19">
        <v>2009</v>
      </c>
      <c r="B358" s="19" t="s">
        <v>13</v>
      </c>
      <c r="C358" s="19">
        <v>22</v>
      </c>
      <c r="D358" s="19" t="s">
        <v>19</v>
      </c>
      <c r="E358" s="21">
        <v>5.310882779279142</v>
      </c>
      <c r="F358" s="21">
        <v>16.491098381141228</v>
      </c>
      <c r="G358" s="21">
        <v>21.153718796486448</v>
      </c>
      <c r="H358" s="21">
        <v>4.7635648555246082</v>
      </c>
      <c r="I358" s="21">
        <v>1.2211325085505629</v>
      </c>
      <c r="J358" s="21">
        <v>0.8324660207843152</v>
      </c>
      <c r="K358" s="21">
        <v>0.28094863211839727</v>
      </c>
      <c r="L358" s="21">
        <v>0.25295959007088203</v>
      </c>
      <c r="M358" s="21">
        <v>0.24450482886338748</v>
      </c>
      <c r="N358" s="21">
        <f t="shared" si="170"/>
        <v>50.551276392818956</v>
      </c>
    </row>
    <row r="359" spans="1:14" x14ac:dyDescent="0.25">
      <c r="A359" s="19">
        <v>2009</v>
      </c>
      <c r="B359" s="19" t="s">
        <v>13</v>
      </c>
      <c r="C359" s="19">
        <v>23</v>
      </c>
      <c r="D359" s="19" t="s">
        <v>19</v>
      </c>
      <c r="E359" s="21">
        <v>4.8975244587130845E-2</v>
      </c>
      <c r="F359" s="21">
        <v>1.9994347391556402</v>
      </c>
      <c r="G359" s="21">
        <v>19.896172845192904</v>
      </c>
      <c r="H359" s="21">
        <v>9.7940238331805034</v>
      </c>
      <c r="I359" s="21">
        <v>3.031937086795538</v>
      </c>
      <c r="J359" s="21">
        <v>0.73394904562112817</v>
      </c>
      <c r="K359" s="21">
        <v>0.61006856425363398</v>
      </c>
      <c r="L359" s="21">
        <v>0.15243583941381356</v>
      </c>
      <c r="M359" s="21">
        <v>0.1573122993994544</v>
      </c>
      <c r="N359" s="21">
        <f t="shared" si="170"/>
        <v>36.424309497599751</v>
      </c>
    </row>
    <row r="360" spans="1:14" x14ac:dyDescent="0.25">
      <c r="A360" s="19">
        <v>2009</v>
      </c>
      <c r="B360" s="19" t="s">
        <v>13</v>
      </c>
      <c r="C360" s="19">
        <v>24</v>
      </c>
      <c r="D360" s="19" t="s">
        <v>19</v>
      </c>
      <c r="E360" s="21">
        <v>0.57364923742405249</v>
      </c>
      <c r="F360" s="21">
        <v>12.990868987246127</v>
      </c>
      <c r="G360" s="21">
        <v>69.665397182890516</v>
      </c>
      <c r="H360" s="21">
        <v>40.920715375502091</v>
      </c>
      <c r="I360" s="21">
        <v>41.242412999962667</v>
      </c>
      <c r="J360" s="21">
        <v>35.64499016921053</v>
      </c>
      <c r="K360" s="21">
        <v>31.057393043063833</v>
      </c>
      <c r="L360" s="21">
        <v>12.824628852812044</v>
      </c>
      <c r="M360" s="21">
        <v>6.8419912939401986</v>
      </c>
      <c r="N360" s="21">
        <f t="shared" si="170"/>
        <v>251.76204714205207</v>
      </c>
    </row>
    <row r="361" spans="1:14" x14ac:dyDescent="0.25">
      <c r="A361" s="19">
        <v>2009</v>
      </c>
      <c r="B361" s="19" t="s">
        <v>13</v>
      </c>
      <c r="C361" s="19" t="s">
        <v>18</v>
      </c>
      <c r="D361" s="19" t="s">
        <v>19</v>
      </c>
      <c r="E361" s="21">
        <f>SUM(E358:E360)</f>
        <v>5.933507261290325</v>
      </c>
      <c r="F361" s="21">
        <f t="shared" ref="F361" si="211">SUM(F358:F360)</f>
        <v>31.481402107542994</v>
      </c>
      <c r="G361" s="21">
        <f t="shared" ref="G361" si="212">SUM(G358:G360)</f>
        <v>110.71528882456987</v>
      </c>
      <c r="H361" s="21">
        <f t="shared" ref="H361" si="213">SUM(H358:H360)</f>
        <v>55.478304064207201</v>
      </c>
      <c r="I361" s="21">
        <f t="shared" ref="I361" si="214">SUM(I358:I360)</f>
        <v>45.495482595308772</v>
      </c>
      <c r="J361" s="21">
        <f t="shared" ref="J361" si="215">SUM(J358:J360)</f>
        <v>37.21140523561597</v>
      </c>
      <c r="K361" s="21">
        <f t="shared" ref="K361" si="216">SUM(K358:K360)</f>
        <v>31.948410239435866</v>
      </c>
      <c r="L361" s="21">
        <f t="shared" ref="L361" si="217">SUM(L358:L360)</f>
        <v>13.230024282296739</v>
      </c>
      <c r="M361" s="21">
        <f t="shared" ref="M361" si="218">SUM(M358:M360)</f>
        <v>7.2438084222030401</v>
      </c>
      <c r="N361" s="21">
        <f t="shared" si="170"/>
        <v>338.7376330324708</v>
      </c>
    </row>
    <row r="362" spans="1:14" x14ac:dyDescent="0.25">
      <c r="A362" s="19">
        <v>2009</v>
      </c>
      <c r="B362" s="19" t="s">
        <v>13</v>
      </c>
      <c r="C362" s="19" t="s">
        <v>20</v>
      </c>
      <c r="D362" s="19" t="s">
        <v>23</v>
      </c>
      <c r="E362" s="21">
        <f>SUM(E344,E357,E361)</f>
        <v>20.733565398806924</v>
      </c>
      <c r="F362" s="21">
        <f t="shared" ref="F362" si="219">SUM(F344,F357,F361)</f>
        <v>181.08299239277903</v>
      </c>
      <c r="G362" s="21">
        <f t="shared" ref="G362" si="220">SUM(G344,G357,G361)</f>
        <v>243.00722359869877</v>
      </c>
      <c r="H362" s="21">
        <f t="shared" ref="H362" si="221">SUM(H344,H357,H361)</f>
        <v>101.32995254127587</v>
      </c>
      <c r="I362" s="21">
        <f t="shared" ref="I362" si="222">SUM(I344,I357,I361)</f>
        <v>69.936612761774924</v>
      </c>
      <c r="J362" s="21">
        <f t="shared" ref="J362" si="223">SUM(J344,J357,J361)</f>
        <v>48.091245575672232</v>
      </c>
      <c r="K362" s="21">
        <f t="shared" ref="K362" si="224">SUM(K344,K357,K361)</f>
        <v>39.749677507585531</v>
      </c>
      <c r="L362" s="21">
        <f t="shared" ref="L362" si="225">SUM(L344,L357,L361)</f>
        <v>20.906948788675127</v>
      </c>
      <c r="M362" s="21">
        <f t="shared" ref="M362" si="226">SUM(M344,M357,M361)</f>
        <v>12.528519270516398</v>
      </c>
      <c r="N362" s="21">
        <f t="shared" si="170"/>
        <v>737.36673783578465</v>
      </c>
    </row>
    <row r="363" spans="1:14" x14ac:dyDescent="0.25">
      <c r="A363" s="6">
        <v>2010</v>
      </c>
      <c r="B363" s="6" t="s">
        <v>13</v>
      </c>
      <c r="C363" s="6" t="s">
        <v>28</v>
      </c>
      <c r="D363" s="6" t="s">
        <v>21</v>
      </c>
      <c r="E363" s="7">
        <v>0</v>
      </c>
      <c r="F363" s="7">
        <v>2.5797961215717341E-2</v>
      </c>
      <c r="G363" s="7">
        <v>3.2243940389129859E-2</v>
      </c>
      <c r="H363" s="7">
        <v>0.51848742422635663</v>
      </c>
      <c r="I363" s="7">
        <v>0.98464618309836538</v>
      </c>
      <c r="J363" s="7">
        <v>0.38855325964396725</v>
      </c>
      <c r="K363" s="7">
        <v>0.51789114835106431</v>
      </c>
      <c r="L363" s="7">
        <v>0.27032472124272361</v>
      </c>
      <c r="M363" s="7">
        <v>1.0176545858934107</v>
      </c>
      <c r="N363" s="8">
        <f>SUM(E363:M363)</f>
        <v>3.7555992240607354</v>
      </c>
    </row>
    <row r="364" spans="1:14" x14ac:dyDescent="0.25">
      <c r="A364" s="6">
        <v>2010</v>
      </c>
      <c r="B364" s="6" t="s">
        <v>24</v>
      </c>
      <c r="C364" s="6" t="s">
        <v>14</v>
      </c>
      <c r="D364" s="6" t="s">
        <v>15</v>
      </c>
      <c r="E364" s="8">
        <v>0</v>
      </c>
      <c r="F364" s="8">
        <v>99.439767969544505</v>
      </c>
      <c r="G364" s="8">
        <v>30.050663299086036</v>
      </c>
      <c r="H364" s="8">
        <v>0.28481812837036824</v>
      </c>
      <c r="I364" s="8">
        <v>0.14457739602335909</v>
      </c>
      <c r="J364" s="8">
        <v>9.9120160519430331E-2</v>
      </c>
      <c r="K364" s="8">
        <v>1.6488382840380726E-2</v>
      </c>
      <c r="L364" s="8">
        <v>5.9489959349584877E-2</v>
      </c>
      <c r="M364" s="8">
        <v>1.3971265730291466E-2</v>
      </c>
      <c r="N364" s="8">
        <f t="shared" ref="N364:N381" si="227">SUM(E364:M364)</f>
        <v>130.10889656146395</v>
      </c>
    </row>
    <row r="365" spans="1:14" x14ac:dyDescent="0.25">
      <c r="A365" s="6">
        <v>2010</v>
      </c>
      <c r="B365" s="6" t="s">
        <v>24</v>
      </c>
      <c r="C365" s="6" t="s">
        <v>14</v>
      </c>
      <c r="D365" s="6" t="s">
        <v>16</v>
      </c>
      <c r="E365" s="8">
        <v>45.94385216136839</v>
      </c>
      <c r="F365" s="8">
        <v>22.462779358430865</v>
      </c>
      <c r="G365" s="8">
        <v>4.5398195772704271E-2</v>
      </c>
      <c r="H365" s="8">
        <v>5.4188652346775763E-4</v>
      </c>
      <c r="I365" s="8"/>
      <c r="J365" s="8"/>
      <c r="K365" s="8"/>
      <c r="L365" s="8"/>
      <c r="M365" s="8"/>
      <c r="N365" s="8">
        <f t="shared" si="227"/>
        <v>68.452571602095418</v>
      </c>
    </row>
    <row r="366" spans="1:14" x14ac:dyDescent="0.25">
      <c r="A366" s="6">
        <v>2010</v>
      </c>
      <c r="B366" s="6" t="s">
        <v>24</v>
      </c>
      <c r="C366" s="6" t="s">
        <v>14</v>
      </c>
      <c r="D366" s="6" t="s">
        <v>25</v>
      </c>
      <c r="E366" s="8">
        <f>SUM(E364:E365)</f>
        <v>45.94385216136839</v>
      </c>
      <c r="F366" s="8">
        <f t="shared" ref="F366:M366" si="228">SUM(F364:F365)</f>
        <v>121.90254732797537</v>
      </c>
      <c r="G366" s="8">
        <f t="shared" si="228"/>
        <v>30.096061494858741</v>
      </c>
      <c r="H366" s="8">
        <f t="shared" si="228"/>
        <v>0.285360014893836</v>
      </c>
      <c r="I366" s="8">
        <f t="shared" si="228"/>
        <v>0.14457739602335909</v>
      </c>
      <c r="J366" s="8">
        <f t="shared" si="228"/>
        <v>9.9120160519430331E-2</v>
      </c>
      <c r="K366" s="8">
        <f t="shared" si="228"/>
        <v>1.6488382840380726E-2</v>
      </c>
      <c r="L366" s="8">
        <f t="shared" si="228"/>
        <v>5.9489959349584877E-2</v>
      </c>
      <c r="M366" s="8">
        <f t="shared" si="228"/>
        <v>1.3971265730291466E-2</v>
      </c>
      <c r="N366" s="8">
        <f t="shared" si="227"/>
        <v>198.56146816355934</v>
      </c>
    </row>
    <row r="367" spans="1:14" x14ac:dyDescent="0.25">
      <c r="A367" s="6">
        <v>2010</v>
      </c>
      <c r="B367" s="6" t="s">
        <v>24</v>
      </c>
      <c r="C367" s="6" t="s">
        <v>17</v>
      </c>
      <c r="D367" s="6" t="s">
        <v>15</v>
      </c>
      <c r="E367" s="8">
        <v>6.3892958882082518E-2</v>
      </c>
      <c r="F367" s="8">
        <v>21.024758604735069</v>
      </c>
      <c r="G367" s="8">
        <v>9.3115078200027543</v>
      </c>
      <c r="H367" s="8"/>
      <c r="I367" s="8"/>
      <c r="J367" s="8"/>
      <c r="K367" s="8"/>
      <c r="L367" s="8"/>
      <c r="M367" s="8"/>
      <c r="N367" s="8">
        <f t="shared" si="227"/>
        <v>30.400159383619908</v>
      </c>
    </row>
    <row r="368" spans="1:14" x14ac:dyDescent="0.25">
      <c r="A368" s="6">
        <v>2010</v>
      </c>
      <c r="B368" s="6" t="s">
        <v>24</v>
      </c>
      <c r="C368" s="6" t="s">
        <v>17</v>
      </c>
      <c r="D368" s="6" t="s">
        <v>16</v>
      </c>
      <c r="E368" s="8">
        <v>2.6072525503118915</v>
      </c>
      <c r="F368" s="8">
        <v>54.098905500106333</v>
      </c>
      <c r="G368" s="8">
        <v>3.9048855512942993</v>
      </c>
      <c r="H368" s="8"/>
      <c r="I368" s="8"/>
      <c r="J368" s="8"/>
      <c r="K368" s="8"/>
      <c r="L368" s="8"/>
      <c r="M368" s="8"/>
      <c r="N368" s="8">
        <f t="shared" si="227"/>
        <v>60.611043601712524</v>
      </c>
    </row>
    <row r="369" spans="1:14" x14ac:dyDescent="0.25">
      <c r="A369" s="6">
        <v>2010</v>
      </c>
      <c r="B369" s="6" t="s">
        <v>24</v>
      </c>
      <c r="C369" s="6" t="s">
        <v>17</v>
      </c>
      <c r="D369" s="6" t="s">
        <v>25</v>
      </c>
      <c r="E369" s="8">
        <f>SUM(E367:E368)</f>
        <v>2.6711455091939742</v>
      </c>
      <c r="F369" s="8">
        <f t="shared" ref="F369" si="229">SUM(F367:F368)</f>
        <v>75.123664104841396</v>
      </c>
      <c r="G369" s="8">
        <f t="shared" ref="G369" si="230">SUM(G367:G368)</f>
        <v>13.216393371297054</v>
      </c>
      <c r="H369" s="8">
        <f t="shared" ref="H369" si="231">SUM(H367:H368)</f>
        <v>0</v>
      </c>
      <c r="I369" s="8">
        <f t="shared" ref="I369" si="232">SUM(I367:I368)</f>
        <v>0</v>
      </c>
      <c r="J369" s="8">
        <f t="shared" ref="J369" si="233">SUM(J367:J368)</f>
        <v>0</v>
      </c>
      <c r="K369" s="8">
        <f t="shared" ref="K369" si="234">SUM(K367:K368)</f>
        <v>0</v>
      </c>
      <c r="L369" s="8">
        <f t="shared" ref="L369" si="235">SUM(L367:L368)</f>
        <v>0</v>
      </c>
      <c r="M369" s="8">
        <f t="shared" ref="M369" si="236">SUM(M367:M368)</f>
        <v>0</v>
      </c>
      <c r="N369" s="8">
        <f t="shared" si="227"/>
        <v>91.011202985332432</v>
      </c>
    </row>
    <row r="370" spans="1:14" x14ac:dyDescent="0.25">
      <c r="A370" s="6">
        <v>2010</v>
      </c>
      <c r="B370" s="6" t="s">
        <v>13</v>
      </c>
      <c r="C370" s="6" t="s">
        <v>14</v>
      </c>
      <c r="D370" s="6" t="s">
        <v>15</v>
      </c>
      <c r="E370" s="8"/>
      <c r="F370" s="8">
        <v>21.719792082734173</v>
      </c>
      <c r="G370" s="8">
        <v>71.890026690246998</v>
      </c>
      <c r="H370" s="8">
        <v>27.935174122605641</v>
      </c>
      <c r="I370" s="8">
        <v>10.402662059757969</v>
      </c>
      <c r="J370" s="8">
        <v>5.5319074212086372</v>
      </c>
      <c r="K370" s="8">
        <v>3.0194417404436305</v>
      </c>
      <c r="L370" s="8">
        <v>1.9206118274824608</v>
      </c>
      <c r="M370" s="8">
        <v>2.4166358694657131</v>
      </c>
      <c r="N370" s="8">
        <f t="shared" si="227"/>
        <v>144.83625181394524</v>
      </c>
    </row>
    <row r="371" spans="1:14" x14ac:dyDescent="0.25">
      <c r="A371" s="6">
        <v>2010</v>
      </c>
      <c r="B371" s="6" t="s">
        <v>13</v>
      </c>
      <c r="C371" s="6" t="s">
        <v>14</v>
      </c>
      <c r="D371" s="6" t="s">
        <v>16</v>
      </c>
      <c r="E371" s="8">
        <v>5.6865897674197443</v>
      </c>
      <c r="F371" s="8">
        <v>0.21606389520638827</v>
      </c>
      <c r="G371" s="8">
        <v>0.13455489603709103</v>
      </c>
      <c r="H371" s="8">
        <v>9.8623347271131881E-2</v>
      </c>
      <c r="I371" s="8"/>
      <c r="J371" s="8"/>
      <c r="K371" s="8"/>
      <c r="L371" s="8"/>
      <c r="M371" s="8"/>
      <c r="N371" s="8">
        <f t="shared" si="227"/>
        <v>6.1358319059343556</v>
      </c>
    </row>
    <row r="372" spans="1:14" x14ac:dyDescent="0.25">
      <c r="A372" s="6">
        <v>2010</v>
      </c>
      <c r="B372" s="6" t="s">
        <v>13</v>
      </c>
      <c r="C372" s="6" t="s">
        <v>14</v>
      </c>
      <c r="D372" s="6" t="s">
        <v>25</v>
      </c>
      <c r="E372" s="8">
        <f>SUM(E370:E371)</f>
        <v>5.6865897674197443</v>
      </c>
      <c r="F372" s="8">
        <f t="shared" ref="F372" si="237">SUM(F370:F371)</f>
        <v>21.935855977940562</v>
      </c>
      <c r="G372" s="8">
        <f t="shared" ref="G372" si="238">SUM(G370:G371)</f>
        <v>72.024581586284086</v>
      </c>
      <c r="H372" s="8">
        <f t="shared" ref="H372" si="239">SUM(H370:H371)</f>
        <v>28.033797469876774</v>
      </c>
      <c r="I372" s="8">
        <f t="shared" ref="I372" si="240">SUM(I370:I371)</f>
        <v>10.402662059757969</v>
      </c>
      <c r="J372" s="8">
        <f t="shared" ref="J372" si="241">SUM(J370:J371)</f>
        <v>5.5319074212086372</v>
      </c>
      <c r="K372" s="8">
        <f t="shared" ref="K372" si="242">SUM(K370:K371)</f>
        <v>3.0194417404436305</v>
      </c>
      <c r="L372" s="8">
        <f t="shared" ref="L372" si="243">SUM(L370:L371)</f>
        <v>1.9206118274824608</v>
      </c>
      <c r="M372" s="8">
        <f t="shared" ref="M372" si="244">SUM(M370:M371)</f>
        <v>2.4166358694657131</v>
      </c>
      <c r="N372" s="8">
        <f t="shared" si="227"/>
        <v>150.97208371987961</v>
      </c>
    </row>
    <row r="373" spans="1:14" x14ac:dyDescent="0.25">
      <c r="A373" s="6">
        <v>2010</v>
      </c>
      <c r="B373" s="6" t="s">
        <v>13</v>
      </c>
      <c r="C373" s="6" t="s">
        <v>17</v>
      </c>
      <c r="D373" s="6" t="s">
        <v>15</v>
      </c>
      <c r="E373" s="8">
        <v>0.23001465197549709</v>
      </c>
      <c r="F373" s="8">
        <v>20.021703807043913</v>
      </c>
      <c r="G373" s="8">
        <v>24.99948979356353</v>
      </c>
      <c r="H373" s="8">
        <v>15.008196168602497</v>
      </c>
      <c r="I373" s="8">
        <v>6.6808848185372591</v>
      </c>
      <c r="J373" s="8">
        <v>1.554806039704359</v>
      </c>
      <c r="K373" s="8">
        <v>1.1578271449600757</v>
      </c>
      <c r="L373" s="8">
        <v>0.84725797511295275</v>
      </c>
      <c r="M373" s="8">
        <v>0.32227324701408244</v>
      </c>
      <c r="N373" s="8">
        <f t="shared" si="227"/>
        <v>70.822453646514177</v>
      </c>
    </row>
    <row r="374" spans="1:14" x14ac:dyDescent="0.25">
      <c r="A374" s="6">
        <v>2010</v>
      </c>
      <c r="B374" s="6" t="s">
        <v>13</v>
      </c>
      <c r="C374" s="6" t="s">
        <v>17</v>
      </c>
      <c r="D374" s="6" t="s">
        <v>16</v>
      </c>
      <c r="E374" s="8">
        <v>3.1920810474123313</v>
      </c>
      <c r="F374" s="8">
        <v>6.6097331280336418</v>
      </c>
      <c r="G374" s="8">
        <v>8.0482761914158587</v>
      </c>
      <c r="H374" s="8">
        <v>0.10337037390519584</v>
      </c>
      <c r="I374" s="8">
        <v>0.31011112171558747</v>
      </c>
      <c r="J374" s="8">
        <v>8.3294556073025036E-2</v>
      </c>
      <c r="K374" s="8"/>
      <c r="L374" s="8"/>
      <c r="M374" s="8"/>
      <c r="N374" s="8">
        <f t="shared" si="227"/>
        <v>18.346866418555638</v>
      </c>
    </row>
    <row r="375" spans="1:14" x14ac:dyDescent="0.25">
      <c r="A375" s="6">
        <v>2010</v>
      </c>
      <c r="B375" s="6" t="s">
        <v>13</v>
      </c>
      <c r="C375" s="6" t="s">
        <v>17</v>
      </c>
      <c r="D375" s="6" t="s">
        <v>25</v>
      </c>
      <c r="E375" s="8">
        <f>SUM(E373:E374)</f>
        <v>3.4220956993878282</v>
      </c>
      <c r="F375" s="8">
        <f t="shared" ref="F375" si="245">SUM(F373:F374)</f>
        <v>26.631436935077556</v>
      </c>
      <c r="G375" s="8">
        <f t="shared" ref="G375" si="246">SUM(G373:G374)</f>
        <v>33.047765984979392</v>
      </c>
      <c r="H375" s="8">
        <f t="shared" ref="H375" si="247">SUM(H373:H374)</f>
        <v>15.111566542507694</v>
      </c>
      <c r="I375" s="8">
        <f t="shared" ref="I375" si="248">SUM(I373:I374)</f>
        <v>6.990995940252847</v>
      </c>
      <c r="J375" s="8">
        <f t="shared" ref="J375" si="249">SUM(J373:J374)</f>
        <v>1.638100595777384</v>
      </c>
      <c r="K375" s="8">
        <f t="shared" ref="K375" si="250">SUM(K373:K374)</f>
        <v>1.1578271449600757</v>
      </c>
      <c r="L375" s="8">
        <f t="shared" ref="L375" si="251">SUM(L373:L374)</f>
        <v>0.84725797511295275</v>
      </c>
      <c r="M375" s="8">
        <f t="shared" ref="M375" si="252">SUM(M373:M374)</f>
        <v>0.32227324701408244</v>
      </c>
      <c r="N375" s="8">
        <f t="shared" si="227"/>
        <v>89.169320065069812</v>
      </c>
    </row>
    <row r="376" spans="1:14" x14ac:dyDescent="0.25">
      <c r="A376" s="6">
        <v>2010</v>
      </c>
      <c r="B376" s="6" t="s">
        <v>13</v>
      </c>
      <c r="C376" s="6" t="s">
        <v>22</v>
      </c>
      <c r="D376" s="6" t="s">
        <v>25</v>
      </c>
      <c r="E376" s="8">
        <f>SUM(E372,E375)</f>
        <v>9.1086854668075716</v>
      </c>
      <c r="F376" s="8">
        <f t="shared" ref="F376:M376" si="253">SUM(F372,F375)</f>
        <v>48.567292913018122</v>
      </c>
      <c r="G376" s="8">
        <f t="shared" si="253"/>
        <v>105.07234757126348</v>
      </c>
      <c r="H376" s="8">
        <f t="shared" si="253"/>
        <v>43.145364012384469</v>
      </c>
      <c r="I376" s="8">
        <f t="shared" si="253"/>
        <v>17.393658000010817</v>
      </c>
      <c r="J376" s="8">
        <f t="shared" si="253"/>
        <v>7.1700080169860207</v>
      </c>
      <c r="K376" s="8">
        <f t="shared" si="253"/>
        <v>4.1772688854037057</v>
      </c>
      <c r="L376" s="8">
        <f t="shared" si="253"/>
        <v>2.7678698025954134</v>
      </c>
      <c r="M376" s="8">
        <f t="shared" si="253"/>
        <v>2.7389091164797956</v>
      </c>
      <c r="N376" s="8">
        <f t="shared" si="227"/>
        <v>240.14140378494938</v>
      </c>
    </row>
    <row r="377" spans="1:14" x14ac:dyDescent="0.25">
      <c r="A377" s="6">
        <v>2010</v>
      </c>
      <c r="B377" s="6" t="s">
        <v>13</v>
      </c>
      <c r="C377" s="6">
        <v>22</v>
      </c>
      <c r="D377" s="6" t="s">
        <v>19</v>
      </c>
      <c r="E377" s="8">
        <v>0.69163681901757013</v>
      </c>
      <c r="F377" s="8">
        <v>11.784311022873222</v>
      </c>
      <c r="G377" s="8">
        <v>7.0333451145996353</v>
      </c>
      <c r="H377" s="8">
        <v>5.2357460625387251</v>
      </c>
      <c r="I377" s="8">
        <v>2.1805254102284346</v>
      </c>
      <c r="J377" s="8">
        <v>1.3988681866966335</v>
      </c>
      <c r="K377" s="8">
        <v>1.3695125482881103</v>
      </c>
      <c r="L377" s="8">
        <v>0.46691022681780581</v>
      </c>
      <c r="M377" s="8">
        <v>1.1124323745383129</v>
      </c>
      <c r="N377" s="8">
        <f t="shared" si="227"/>
        <v>31.273287765598443</v>
      </c>
    </row>
    <row r="378" spans="1:14" x14ac:dyDescent="0.25">
      <c r="A378" s="6">
        <v>2010</v>
      </c>
      <c r="B378" s="6" t="s">
        <v>13</v>
      </c>
      <c r="C378" s="6">
        <v>23</v>
      </c>
      <c r="D378" s="6" t="s">
        <v>19</v>
      </c>
      <c r="E378" s="8">
        <v>0.48674094057962219</v>
      </c>
      <c r="F378" s="8">
        <v>2.3225214382238493</v>
      </c>
      <c r="G378" s="8">
        <v>3.1242619816270594</v>
      </c>
      <c r="H378" s="8">
        <v>3.3422770650110505</v>
      </c>
      <c r="I378" s="8">
        <v>1.8865788575273985</v>
      </c>
      <c r="J378" s="8">
        <v>1.305662984610332</v>
      </c>
      <c r="K378" s="8">
        <v>0.58369288948201503</v>
      </c>
      <c r="L378" s="8">
        <v>0.23467810556263163</v>
      </c>
      <c r="M378" s="8">
        <v>0.23270196488526834</v>
      </c>
      <c r="N378" s="8">
        <f t="shared" si="227"/>
        <v>13.519116227509228</v>
      </c>
    </row>
    <row r="379" spans="1:14" x14ac:dyDescent="0.25">
      <c r="A379" s="6">
        <v>2010</v>
      </c>
      <c r="B379" s="6" t="s">
        <v>13</v>
      </c>
      <c r="C379" s="6">
        <v>24</v>
      </c>
      <c r="D379" s="6" t="s">
        <v>19</v>
      </c>
      <c r="E379" s="8">
        <v>2.1069955104650524</v>
      </c>
      <c r="F379" s="8">
        <v>12.383093074621932</v>
      </c>
      <c r="G379" s="8">
        <v>21.15656924543341</v>
      </c>
      <c r="H379" s="8">
        <v>30.728489159338068</v>
      </c>
      <c r="I379" s="8">
        <v>24.387500816753466</v>
      </c>
      <c r="J379" s="8">
        <v>19.715851473139814</v>
      </c>
      <c r="K379" s="8">
        <v>11.940663668963587</v>
      </c>
      <c r="L379" s="8">
        <v>7.2564743555128768</v>
      </c>
      <c r="M379" s="8">
        <v>6.1603297860865665</v>
      </c>
      <c r="N379" s="8">
        <f t="shared" si="227"/>
        <v>135.8359670903148</v>
      </c>
    </row>
    <row r="380" spans="1:14" x14ac:dyDescent="0.25">
      <c r="A380" s="6">
        <v>2010</v>
      </c>
      <c r="B380" s="6" t="s">
        <v>13</v>
      </c>
      <c r="C380" s="6" t="s">
        <v>18</v>
      </c>
      <c r="D380" s="6" t="s">
        <v>19</v>
      </c>
      <c r="E380" s="8">
        <f>SUM(E377:E379)</f>
        <v>3.2853732700622444</v>
      </c>
      <c r="F380" s="8">
        <f t="shared" ref="F380:M380" si="254">SUM(F377:F379)</f>
        <v>26.489925535719003</v>
      </c>
      <c r="G380" s="8">
        <f t="shared" si="254"/>
        <v>31.314176341660104</v>
      </c>
      <c r="H380" s="8">
        <f t="shared" si="254"/>
        <v>39.306512286887845</v>
      </c>
      <c r="I380" s="8">
        <f t="shared" si="254"/>
        <v>28.4546050845093</v>
      </c>
      <c r="J380" s="8">
        <f t="shared" si="254"/>
        <v>22.420382644446779</v>
      </c>
      <c r="K380" s="8">
        <f t="shared" si="254"/>
        <v>13.893869106733712</v>
      </c>
      <c r="L380" s="8">
        <f t="shared" si="254"/>
        <v>7.9580626878933138</v>
      </c>
      <c r="M380" s="8">
        <f t="shared" si="254"/>
        <v>7.505464125510148</v>
      </c>
      <c r="N380" s="8">
        <f t="shared" si="227"/>
        <v>180.62837108342245</v>
      </c>
    </row>
    <row r="381" spans="1:14" x14ac:dyDescent="0.25">
      <c r="A381" s="6">
        <v>2010</v>
      </c>
      <c r="B381" s="6" t="s">
        <v>13</v>
      </c>
      <c r="C381" s="6" t="s">
        <v>20</v>
      </c>
      <c r="D381" s="6" t="s">
        <v>23</v>
      </c>
      <c r="E381" s="8">
        <f>SUM(E363,E376,E380)</f>
        <v>12.394058736869816</v>
      </c>
      <c r="F381" s="8">
        <f t="shared" ref="F381:M381" si="255">SUM(F363,F376,F380)</f>
        <v>75.083016409952847</v>
      </c>
      <c r="G381" s="8">
        <f t="shared" si="255"/>
        <v>136.41876785331272</v>
      </c>
      <c r="H381" s="8">
        <f t="shared" si="255"/>
        <v>82.970363723498679</v>
      </c>
      <c r="I381" s="8">
        <f t="shared" si="255"/>
        <v>46.832909267618483</v>
      </c>
      <c r="J381" s="8">
        <f t="shared" si="255"/>
        <v>29.978943921076766</v>
      </c>
      <c r="K381" s="8">
        <f t="shared" si="255"/>
        <v>18.589029140488481</v>
      </c>
      <c r="L381" s="8">
        <f t="shared" si="255"/>
        <v>10.99625721173145</v>
      </c>
      <c r="M381" s="8">
        <f t="shared" si="255"/>
        <v>11.262027827883355</v>
      </c>
      <c r="N381" s="8">
        <f t="shared" si="227"/>
        <v>424.52537409243263</v>
      </c>
    </row>
    <row r="382" spans="1:14" x14ac:dyDescent="0.25">
      <c r="A382" s="92">
        <v>2011</v>
      </c>
      <c r="B382" s="92" t="s">
        <v>13</v>
      </c>
      <c r="C382" s="92" t="s">
        <v>28</v>
      </c>
      <c r="D382" s="92" t="s">
        <v>21</v>
      </c>
      <c r="E382" s="94">
        <v>0</v>
      </c>
      <c r="F382" s="94">
        <v>0</v>
      </c>
      <c r="G382" s="94">
        <v>6.3173072162155092E-2</v>
      </c>
      <c r="H382" s="94">
        <v>0.44240925899566774</v>
      </c>
      <c r="I382" s="94">
        <v>0.39952939836045132</v>
      </c>
      <c r="J382" s="94">
        <v>0.23530742140812572</v>
      </c>
      <c r="K382" s="94">
        <v>6.8835680913314254E-2</v>
      </c>
      <c r="L382" s="94">
        <v>0.10937195151414456</v>
      </c>
      <c r="M382" s="94">
        <v>0.29841793532640898</v>
      </c>
      <c r="N382" s="94">
        <f>SUM(E382:M382)</f>
        <v>1.6170447186802674</v>
      </c>
    </row>
    <row r="383" spans="1:14" x14ac:dyDescent="0.25">
      <c r="A383" s="92">
        <v>2011</v>
      </c>
      <c r="B383" s="92" t="s">
        <v>24</v>
      </c>
      <c r="C383" s="92" t="s">
        <v>14</v>
      </c>
      <c r="D383" s="92" t="s">
        <v>15</v>
      </c>
      <c r="E383" s="94">
        <v>1.6873219880952381</v>
      </c>
      <c r="F383" s="94">
        <v>13.603153117540625</v>
      </c>
      <c r="G383" s="94">
        <v>55.257265957068974</v>
      </c>
      <c r="H383" s="94">
        <v>1.1482136438034349</v>
      </c>
      <c r="I383" s="94">
        <v>7.808487887911704E-2</v>
      </c>
      <c r="J383" s="94">
        <v>0.17124337532731834</v>
      </c>
      <c r="K383" s="94">
        <v>0.11729905238183339</v>
      </c>
      <c r="L383" s="94">
        <v>9.3708962554553063E-2</v>
      </c>
      <c r="M383" s="94">
        <v>1.8962832036394043E-2</v>
      </c>
      <c r="N383" s="94">
        <f t="shared" ref="N383:N400" si="256">SUM(E383:M383)</f>
        <v>72.175253807687483</v>
      </c>
    </row>
    <row r="384" spans="1:14" x14ac:dyDescent="0.25">
      <c r="A384" s="92">
        <v>2011</v>
      </c>
      <c r="B384" s="92" t="s">
        <v>24</v>
      </c>
      <c r="C384" s="92" t="s">
        <v>14</v>
      </c>
      <c r="D384" s="92" t="s">
        <v>16</v>
      </c>
      <c r="E384" s="94">
        <v>167.27822499438008</v>
      </c>
      <c r="F384" s="94">
        <v>5.0365005503189391</v>
      </c>
      <c r="G384" s="94">
        <v>0.2223685721755399</v>
      </c>
      <c r="H384" s="94">
        <v>7.1826471815503836E-3</v>
      </c>
      <c r="I384" s="94" t="s">
        <v>31</v>
      </c>
      <c r="J384" s="94" t="s">
        <v>31</v>
      </c>
      <c r="K384" s="94" t="s">
        <v>31</v>
      </c>
      <c r="L384" s="94" t="s">
        <v>31</v>
      </c>
      <c r="M384" s="94" t="s">
        <v>31</v>
      </c>
      <c r="N384" s="94">
        <f t="shared" si="256"/>
        <v>172.54427676405609</v>
      </c>
    </row>
    <row r="385" spans="1:14" x14ac:dyDescent="0.25">
      <c r="A385" s="92">
        <v>2011</v>
      </c>
      <c r="B385" s="92" t="s">
        <v>24</v>
      </c>
      <c r="C385" s="92" t="s">
        <v>14</v>
      </c>
      <c r="D385" s="92" t="s">
        <v>25</v>
      </c>
      <c r="E385" s="94">
        <f>SUM(E383:E384)</f>
        <v>168.96554698247533</v>
      </c>
      <c r="F385" s="94">
        <f t="shared" ref="F385:M385" si="257">SUM(F383:F384)</f>
        <v>18.639653667859562</v>
      </c>
      <c r="G385" s="94">
        <f t="shared" si="257"/>
        <v>55.479634529244514</v>
      </c>
      <c r="H385" s="94">
        <f t="shared" si="257"/>
        <v>1.1553962909849853</v>
      </c>
      <c r="I385" s="94">
        <f t="shared" si="257"/>
        <v>7.808487887911704E-2</v>
      </c>
      <c r="J385" s="94">
        <f t="shared" si="257"/>
        <v>0.17124337532731834</v>
      </c>
      <c r="K385" s="94">
        <f t="shared" si="257"/>
        <v>0.11729905238183339</v>
      </c>
      <c r="L385" s="94">
        <f t="shared" si="257"/>
        <v>9.3708962554553063E-2</v>
      </c>
      <c r="M385" s="94">
        <f t="shared" si="257"/>
        <v>1.8962832036394043E-2</v>
      </c>
      <c r="N385" s="94">
        <f t="shared" si="256"/>
        <v>244.71953057174363</v>
      </c>
    </row>
    <row r="386" spans="1:14" x14ac:dyDescent="0.25">
      <c r="A386" s="92">
        <v>2011</v>
      </c>
      <c r="B386" s="92" t="s">
        <v>24</v>
      </c>
      <c r="C386" s="92" t="s">
        <v>17</v>
      </c>
      <c r="D386" s="92" t="s">
        <v>15</v>
      </c>
      <c r="E386" s="94">
        <v>0.57457128024670512</v>
      </c>
      <c r="F386" s="94">
        <v>5.8104797314688188</v>
      </c>
      <c r="G386" s="94">
        <v>4.4582171948896709</v>
      </c>
      <c r="H386" s="94">
        <v>1.9098232752369664</v>
      </c>
      <c r="I386" s="94">
        <v>0.19968264323386908</v>
      </c>
      <c r="J386" s="94" t="s">
        <v>31</v>
      </c>
      <c r="K386" s="94" t="s">
        <v>31</v>
      </c>
      <c r="L386" s="94" t="s">
        <v>31</v>
      </c>
      <c r="M386" s="94" t="s">
        <v>31</v>
      </c>
      <c r="N386" s="94">
        <f t="shared" si="256"/>
        <v>12.952774125076031</v>
      </c>
    </row>
    <row r="387" spans="1:14" x14ac:dyDescent="0.25">
      <c r="A387" s="92">
        <v>2011</v>
      </c>
      <c r="B387" s="92" t="s">
        <v>24</v>
      </c>
      <c r="C387" s="92" t="s">
        <v>17</v>
      </c>
      <c r="D387" s="92" t="s">
        <v>16</v>
      </c>
      <c r="E387" s="94">
        <v>34.254897850297944</v>
      </c>
      <c r="F387" s="94">
        <v>10.981728327015217</v>
      </c>
      <c r="G387" s="94">
        <v>1.5248178402672499</v>
      </c>
      <c r="H387" s="94">
        <v>0.15031505618254332</v>
      </c>
      <c r="I387" s="94" t="s">
        <v>31</v>
      </c>
      <c r="J387" s="94" t="s">
        <v>31</v>
      </c>
      <c r="K387" s="94" t="s">
        <v>31</v>
      </c>
      <c r="L387" s="94" t="s">
        <v>31</v>
      </c>
      <c r="M387" s="94" t="s">
        <v>31</v>
      </c>
      <c r="N387" s="94">
        <f t="shared" si="256"/>
        <v>46.911759073762951</v>
      </c>
    </row>
    <row r="388" spans="1:14" x14ac:dyDescent="0.25">
      <c r="A388" s="92">
        <v>2011</v>
      </c>
      <c r="B388" s="92" t="s">
        <v>24</v>
      </c>
      <c r="C388" s="92" t="s">
        <v>17</v>
      </c>
      <c r="D388" s="92" t="s">
        <v>25</v>
      </c>
      <c r="E388" s="94">
        <f>SUM(E386:E387)</f>
        <v>34.829469130544652</v>
      </c>
      <c r="F388" s="94">
        <f t="shared" ref="F388:M388" si="258">SUM(F386:F387)</f>
        <v>16.792208058484036</v>
      </c>
      <c r="G388" s="94">
        <f t="shared" si="258"/>
        <v>5.983035035156921</v>
      </c>
      <c r="H388" s="94">
        <f t="shared" si="258"/>
        <v>2.0601383314195099</v>
      </c>
      <c r="I388" s="94">
        <f t="shared" si="258"/>
        <v>0.19968264323386908</v>
      </c>
      <c r="J388" s="94">
        <f t="shared" si="258"/>
        <v>0</v>
      </c>
      <c r="K388" s="94">
        <f t="shared" si="258"/>
        <v>0</v>
      </c>
      <c r="L388" s="94">
        <f t="shared" si="258"/>
        <v>0</v>
      </c>
      <c r="M388" s="94">
        <f t="shared" si="258"/>
        <v>0</v>
      </c>
      <c r="N388" s="94">
        <f t="shared" si="256"/>
        <v>59.864533198838991</v>
      </c>
    </row>
    <row r="389" spans="1:14" x14ac:dyDescent="0.25">
      <c r="A389" s="92">
        <v>2011</v>
      </c>
      <c r="B389" s="92" t="s">
        <v>13</v>
      </c>
      <c r="C389" s="92" t="s">
        <v>14</v>
      </c>
      <c r="D389" s="92" t="s">
        <v>15</v>
      </c>
      <c r="E389" s="94">
        <v>6.1156511904761887E-2</v>
      </c>
      <c r="F389" s="94">
        <v>21.890607213934089</v>
      </c>
      <c r="G389" s="94">
        <v>15.010920564634137</v>
      </c>
      <c r="H389" s="94">
        <v>11.384136851912599</v>
      </c>
      <c r="I389" s="94">
        <v>6.2791742194406144</v>
      </c>
      <c r="J389" s="94">
        <v>3.0833041877266592</v>
      </c>
      <c r="K389" s="94">
        <v>1.190061094517697</v>
      </c>
      <c r="L389" s="94">
        <v>0.73436135883684694</v>
      </c>
      <c r="M389" s="94">
        <v>0.56057897822958791</v>
      </c>
      <c r="N389" s="94">
        <f t="shared" si="256"/>
        <v>60.194300981136998</v>
      </c>
    </row>
    <row r="390" spans="1:14" x14ac:dyDescent="0.25">
      <c r="A390" s="92">
        <v>2011</v>
      </c>
      <c r="B390" s="92" t="s">
        <v>13</v>
      </c>
      <c r="C390" s="92" t="s">
        <v>14</v>
      </c>
      <c r="D390" s="92" t="s">
        <v>16</v>
      </c>
      <c r="E390" s="94">
        <v>4.4818155235809423</v>
      </c>
      <c r="F390" s="94">
        <v>0.23515364178507794</v>
      </c>
      <c r="G390" s="94">
        <v>2.951328961433089E-2</v>
      </c>
      <c r="H390" s="94">
        <v>5.2972022963934072E-2</v>
      </c>
      <c r="I390" s="94" t="s">
        <v>31</v>
      </c>
      <c r="J390" s="94" t="s">
        <v>31</v>
      </c>
      <c r="K390" s="94" t="s">
        <v>31</v>
      </c>
      <c r="L390" s="94" t="s">
        <v>31</v>
      </c>
      <c r="M390" s="94" t="s">
        <v>31</v>
      </c>
      <c r="N390" s="94">
        <f t="shared" si="256"/>
        <v>4.7994544779442858</v>
      </c>
    </row>
    <row r="391" spans="1:14" x14ac:dyDescent="0.25">
      <c r="A391" s="92">
        <v>2011</v>
      </c>
      <c r="B391" s="92" t="s">
        <v>13</v>
      </c>
      <c r="C391" s="92" t="s">
        <v>14</v>
      </c>
      <c r="D391" s="92" t="s">
        <v>25</v>
      </c>
      <c r="E391" s="94">
        <f>SUM(E389:E390)</f>
        <v>4.5429720354857039</v>
      </c>
      <c r="F391" s="94">
        <f t="shared" ref="F391:M391" si="259">SUM(F389:F390)</f>
        <v>22.125760855719168</v>
      </c>
      <c r="G391" s="94">
        <f t="shared" si="259"/>
        <v>15.040433854248468</v>
      </c>
      <c r="H391" s="94">
        <f t="shared" si="259"/>
        <v>11.437108874876532</v>
      </c>
      <c r="I391" s="94">
        <f t="shared" si="259"/>
        <v>6.2791742194406144</v>
      </c>
      <c r="J391" s="94">
        <f t="shared" si="259"/>
        <v>3.0833041877266592</v>
      </c>
      <c r="K391" s="94">
        <f t="shared" si="259"/>
        <v>1.190061094517697</v>
      </c>
      <c r="L391" s="94">
        <f t="shared" si="259"/>
        <v>0.73436135883684694</v>
      </c>
      <c r="M391" s="94">
        <f t="shared" si="259"/>
        <v>0.56057897822958791</v>
      </c>
      <c r="N391" s="94">
        <f t="shared" si="256"/>
        <v>64.993755459081271</v>
      </c>
    </row>
    <row r="392" spans="1:14" x14ac:dyDescent="0.25">
      <c r="A392" s="92">
        <v>2011</v>
      </c>
      <c r="B392" s="92" t="s">
        <v>13</v>
      </c>
      <c r="C392" s="92" t="s">
        <v>17</v>
      </c>
      <c r="D392" s="92" t="s">
        <v>15</v>
      </c>
      <c r="E392" s="94">
        <v>2.8172191351994696E-2</v>
      </c>
      <c r="F392" s="94">
        <v>19.967367026582473</v>
      </c>
      <c r="G392" s="94">
        <v>13.478038838937241</v>
      </c>
      <c r="H392" s="94">
        <v>8.5394549704420477</v>
      </c>
      <c r="I392" s="94">
        <v>6.7111428251730594</v>
      </c>
      <c r="J392" s="94">
        <v>2.6725523876650001</v>
      </c>
      <c r="K392" s="94">
        <v>1.7233973686900002</v>
      </c>
      <c r="L392" s="94">
        <v>0.18035564610999999</v>
      </c>
      <c r="M392" s="94">
        <v>0.26182641916499999</v>
      </c>
      <c r="N392" s="94">
        <f t="shared" si="256"/>
        <v>53.562307674116809</v>
      </c>
    </row>
    <row r="393" spans="1:14" x14ac:dyDescent="0.25">
      <c r="A393" s="92">
        <v>2011</v>
      </c>
      <c r="B393" s="92" t="s">
        <v>13</v>
      </c>
      <c r="C393" s="92" t="s">
        <v>17</v>
      </c>
      <c r="D393" s="92" t="s">
        <v>16</v>
      </c>
      <c r="E393" s="94">
        <v>1.5982027006264317</v>
      </c>
      <c r="F393" s="94">
        <v>40.964623208183156</v>
      </c>
      <c r="G393" s="94">
        <v>1.287126757742918</v>
      </c>
      <c r="H393" s="94">
        <v>0.53683948636622614</v>
      </c>
      <c r="I393" s="94" t="s">
        <v>31</v>
      </c>
      <c r="J393" s="94" t="s">
        <v>31</v>
      </c>
      <c r="K393" s="94" t="s">
        <v>31</v>
      </c>
      <c r="L393" s="94" t="s">
        <v>31</v>
      </c>
      <c r="M393" s="94" t="s">
        <v>31</v>
      </c>
      <c r="N393" s="94">
        <f t="shared" si="256"/>
        <v>44.38679215291873</v>
      </c>
    </row>
    <row r="394" spans="1:14" x14ac:dyDescent="0.25">
      <c r="A394" s="92">
        <v>2011</v>
      </c>
      <c r="B394" s="92" t="s">
        <v>13</v>
      </c>
      <c r="C394" s="92" t="s">
        <v>17</v>
      </c>
      <c r="D394" s="92" t="s">
        <v>25</v>
      </c>
      <c r="E394" s="94">
        <f>SUM(E392:E393)</f>
        <v>1.6263748919784264</v>
      </c>
      <c r="F394" s="94">
        <f t="shared" ref="F394:M394" si="260">SUM(F392:F393)</f>
        <v>60.931990234765628</v>
      </c>
      <c r="G394" s="94">
        <f t="shared" si="260"/>
        <v>14.765165596680159</v>
      </c>
      <c r="H394" s="94">
        <f t="shared" si="260"/>
        <v>9.0762944568082737</v>
      </c>
      <c r="I394" s="94">
        <f t="shared" si="260"/>
        <v>6.7111428251730594</v>
      </c>
      <c r="J394" s="94">
        <f t="shared" si="260"/>
        <v>2.6725523876650001</v>
      </c>
      <c r="K394" s="94">
        <f t="shared" si="260"/>
        <v>1.7233973686900002</v>
      </c>
      <c r="L394" s="94">
        <f t="shared" si="260"/>
        <v>0.18035564610999999</v>
      </c>
      <c r="M394" s="94">
        <f t="shared" si="260"/>
        <v>0.26182641916499999</v>
      </c>
      <c r="N394" s="94">
        <f t="shared" si="256"/>
        <v>97.949099827035553</v>
      </c>
    </row>
    <row r="395" spans="1:14" x14ac:dyDescent="0.25">
      <c r="A395" s="92">
        <v>2011</v>
      </c>
      <c r="B395" s="92" t="s">
        <v>13</v>
      </c>
      <c r="C395" s="92" t="s">
        <v>22</v>
      </c>
      <c r="D395" s="92" t="s">
        <v>25</v>
      </c>
      <c r="E395" s="94">
        <f>SUM(E391,E394)</f>
        <v>6.1693469274641304</v>
      </c>
      <c r="F395" s="94">
        <f t="shared" ref="F395:M395" si="261">SUM(F391,F394)</f>
        <v>83.0577510904848</v>
      </c>
      <c r="G395" s="94">
        <f t="shared" si="261"/>
        <v>29.805599450928625</v>
      </c>
      <c r="H395" s="94">
        <f t="shared" si="261"/>
        <v>20.513403331684806</v>
      </c>
      <c r="I395" s="94">
        <f t="shared" si="261"/>
        <v>12.990317044613674</v>
      </c>
      <c r="J395" s="94">
        <f t="shared" si="261"/>
        <v>5.7558565753916593</v>
      </c>
      <c r="K395" s="94">
        <f t="shared" si="261"/>
        <v>2.9134584632076974</v>
      </c>
      <c r="L395" s="94">
        <f t="shared" si="261"/>
        <v>0.91471700494684693</v>
      </c>
      <c r="M395" s="94">
        <f t="shared" si="261"/>
        <v>0.82240539739458796</v>
      </c>
      <c r="N395" s="94">
        <f t="shared" si="256"/>
        <v>162.94285528611681</v>
      </c>
    </row>
    <row r="396" spans="1:14" x14ac:dyDescent="0.25">
      <c r="A396" s="92">
        <v>2011</v>
      </c>
      <c r="B396" s="92" t="s">
        <v>13</v>
      </c>
      <c r="C396" s="92">
        <v>22</v>
      </c>
      <c r="D396" s="92" t="s">
        <v>19</v>
      </c>
      <c r="E396" s="94">
        <v>0.48247233418221025</v>
      </c>
      <c r="F396" s="94">
        <v>3.9735519664604539</v>
      </c>
      <c r="G396" s="94">
        <v>1.3602399797653488</v>
      </c>
      <c r="H396" s="94">
        <v>1.1010474420579057</v>
      </c>
      <c r="I396" s="94">
        <v>2.2752111250954465</v>
      </c>
      <c r="J396" s="94">
        <v>1.4350863184353515</v>
      </c>
      <c r="K396" s="94">
        <v>1.3144994638374192</v>
      </c>
      <c r="L396" s="94">
        <v>0.82266346357790354</v>
      </c>
      <c r="M396" s="94">
        <v>0.55595290519832219</v>
      </c>
      <c r="N396" s="94">
        <f t="shared" si="256"/>
        <v>13.320724998610361</v>
      </c>
    </row>
    <row r="397" spans="1:14" x14ac:dyDescent="0.25">
      <c r="A397" s="92">
        <v>2011</v>
      </c>
      <c r="B397" s="92" t="s">
        <v>13</v>
      </c>
      <c r="C397" s="92">
        <v>23</v>
      </c>
      <c r="D397" s="92" t="s">
        <v>19</v>
      </c>
      <c r="E397" s="94">
        <v>1.263737970190673</v>
      </c>
      <c r="F397" s="94">
        <v>1.0772869301489936</v>
      </c>
      <c r="G397" s="94">
        <v>1.1185570891724876</v>
      </c>
      <c r="H397" s="94">
        <v>1.3676234567386136</v>
      </c>
      <c r="I397" s="94">
        <v>1.3422138437278668</v>
      </c>
      <c r="J397" s="94">
        <v>0.58388482134990149</v>
      </c>
      <c r="K397" s="94">
        <v>0.37322141726021441</v>
      </c>
      <c r="L397" s="94">
        <v>0.1220937128841203</v>
      </c>
      <c r="M397" s="94">
        <v>0.16517998736027548</v>
      </c>
      <c r="N397" s="94">
        <f t="shared" si="256"/>
        <v>7.4137992288331462</v>
      </c>
    </row>
    <row r="398" spans="1:14" x14ac:dyDescent="0.25">
      <c r="A398" s="92">
        <v>2011</v>
      </c>
      <c r="B398" s="92" t="s">
        <v>13</v>
      </c>
      <c r="C398" s="92">
        <v>24</v>
      </c>
      <c r="D398" s="92" t="s">
        <v>19</v>
      </c>
      <c r="E398" s="94">
        <v>3.8971345075814625</v>
      </c>
      <c r="F398" s="94">
        <v>10.407581963087633</v>
      </c>
      <c r="G398" s="94">
        <v>13.934231472265228</v>
      </c>
      <c r="H398" s="94">
        <v>15.362760042617991</v>
      </c>
      <c r="I398" s="94">
        <v>32.316694032301015</v>
      </c>
      <c r="J398" s="94">
        <v>19.620313247749515</v>
      </c>
      <c r="K398" s="94">
        <v>17.96150386140371</v>
      </c>
      <c r="L398" s="94">
        <v>10.266814746105135</v>
      </c>
      <c r="M398" s="94">
        <v>7.4931381728631195</v>
      </c>
      <c r="N398" s="94">
        <f t="shared" si="256"/>
        <v>131.26017204597483</v>
      </c>
    </row>
    <row r="399" spans="1:14" x14ac:dyDescent="0.25">
      <c r="A399" s="92">
        <v>2011</v>
      </c>
      <c r="B399" s="92" t="s">
        <v>13</v>
      </c>
      <c r="C399" s="92" t="s">
        <v>18</v>
      </c>
      <c r="D399" s="92" t="s">
        <v>19</v>
      </c>
      <c r="E399" s="94">
        <f>SUM(E396:E398)</f>
        <v>5.6433448119543463</v>
      </c>
      <c r="F399" s="94">
        <f t="shared" ref="F399:M399" si="262">SUM(F396:F398)</f>
        <v>15.458420859697082</v>
      </c>
      <c r="G399" s="94">
        <f t="shared" si="262"/>
        <v>16.413028541203065</v>
      </c>
      <c r="H399" s="94">
        <f t="shared" si="262"/>
        <v>17.83143094141451</v>
      </c>
      <c r="I399" s="94">
        <f t="shared" si="262"/>
        <v>35.93411900112433</v>
      </c>
      <c r="J399" s="94">
        <f t="shared" si="262"/>
        <v>21.639284387534769</v>
      </c>
      <c r="K399" s="94">
        <f t="shared" si="262"/>
        <v>19.649224742501342</v>
      </c>
      <c r="L399" s="94">
        <f t="shared" si="262"/>
        <v>11.21157192256716</v>
      </c>
      <c r="M399" s="94">
        <f t="shared" si="262"/>
        <v>8.2142710654217179</v>
      </c>
      <c r="N399" s="94">
        <f t="shared" si="256"/>
        <v>151.9946962734183</v>
      </c>
    </row>
    <row r="400" spans="1:14" x14ac:dyDescent="0.25">
      <c r="A400" s="92">
        <v>2011</v>
      </c>
      <c r="B400" s="92" t="s">
        <v>13</v>
      </c>
      <c r="C400" s="92" t="s">
        <v>20</v>
      </c>
      <c r="D400" s="92" t="s">
        <v>23</v>
      </c>
      <c r="E400" s="94">
        <f>SUM(E382,E395,E399)</f>
        <v>11.812691739418476</v>
      </c>
      <c r="F400" s="94">
        <f t="shared" ref="F400:M400" si="263">SUM(F382,F395,F399)</f>
        <v>98.516171950181885</v>
      </c>
      <c r="G400" s="94">
        <f t="shared" si="263"/>
        <v>46.281801064293845</v>
      </c>
      <c r="H400" s="94">
        <f t="shared" si="263"/>
        <v>38.787243532094983</v>
      </c>
      <c r="I400" s="94">
        <f t="shared" si="263"/>
        <v>49.323965444098455</v>
      </c>
      <c r="J400" s="94">
        <f t="shared" si="263"/>
        <v>27.630448384334553</v>
      </c>
      <c r="K400" s="94">
        <f t="shared" si="263"/>
        <v>22.631518886622352</v>
      </c>
      <c r="L400" s="94">
        <f t="shared" si="263"/>
        <v>12.235660879028151</v>
      </c>
      <c r="M400" s="94">
        <f t="shared" si="263"/>
        <v>9.335094398142715</v>
      </c>
      <c r="N400" s="94">
        <f t="shared" si="256"/>
        <v>316.5545962782154</v>
      </c>
    </row>
    <row r="401" spans="1:14" x14ac:dyDescent="0.25">
      <c r="A401" s="174">
        <v>2012</v>
      </c>
      <c r="B401" s="174" t="s">
        <v>13</v>
      </c>
      <c r="C401" s="174" t="s">
        <v>28</v>
      </c>
      <c r="D401" s="174" t="s">
        <v>21</v>
      </c>
      <c r="E401" s="179">
        <v>0</v>
      </c>
      <c r="F401" s="179">
        <v>0</v>
      </c>
      <c r="G401" s="179">
        <v>1.5870103456900909E-2</v>
      </c>
      <c r="H401" s="179">
        <v>0.21377420865102686</v>
      </c>
      <c r="I401" s="179">
        <v>0.3594543938633164</v>
      </c>
      <c r="J401" s="179">
        <v>0</v>
      </c>
      <c r="K401" s="179">
        <v>1.4316970256958521</v>
      </c>
      <c r="L401" s="179">
        <v>0</v>
      </c>
      <c r="M401" s="179">
        <v>7.3947769415658868</v>
      </c>
      <c r="N401" s="179">
        <f>SUM(E401:M401)</f>
        <v>9.4155726732329832</v>
      </c>
    </row>
    <row r="402" spans="1:14" x14ac:dyDescent="0.25">
      <c r="A402" s="174">
        <v>2012</v>
      </c>
      <c r="B402" s="174" t="s">
        <v>24</v>
      </c>
      <c r="C402" s="174" t="s">
        <v>14</v>
      </c>
      <c r="D402" s="174" t="s">
        <v>15</v>
      </c>
      <c r="E402" s="179">
        <v>0.60363040000000001</v>
      </c>
      <c r="F402" s="179">
        <v>68.329188190975287</v>
      </c>
      <c r="G402" s="179">
        <v>31.123802591573011</v>
      </c>
      <c r="H402" s="179">
        <v>1.3028382527565214</v>
      </c>
      <c r="I402" s="179">
        <v>0.85587068577379743</v>
      </c>
      <c r="J402" s="179">
        <v>0.15488698730503245</v>
      </c>
      <c r="K402" s="179">
        <v>0.14277098512998188</v>
      </c>
      <c r="L402" s="179">
        <v>6.7572952924288665E-2</v>
      </c>
      <c r="M402" s="179">
        <v>5.1949242924178686E-3</v>
      </c>
      <c r="N402" s="179">
        <f t="shared" ref="N402:N419" si="264">SUM(E402:M402)</f>
        <v>102.58575597073033</v>
      </c>
    </row>
    <row r="403" spans="1:14" x14ac:dyDescent="0.25">
      <c r="A403" s="174">
        <v>2012</v>
      </c>
      <c r="B403" s="174" t="s">
        <v>24</v>
      </c>
      <c r="C403" s="174" t="s">
        <v>14</v>
      </c>
      <c r="D403" s="174" t="s">
        <v>16</v>
      </c>
      <c r="E403" s="179">
        <v>41.074513477379988</v>
      </c>
      <c r="F403" s="179">
        <v>36.311058270280235</v>
      </c>
      <c r="G403" s="179">
        <v>3.2113924526476105</v>
      </c>
      <c r="H403" s="179">
        <v>6.338395408000002E-3</v>
      </c>
      <c r="I403" s="179">
        <v>0</v>
      </c>
      <c r="J403" s="179">
        <v>0</v>
      </c>
      <c r="K403" s="179">
        <v>0</v>
      </c>
      <c r="L403" s="179">
        <v>0</v>
      </c>
      <c r="M403" s="179">
        <v>0</v>
      </c>
      <c r="N403" s="179">
        <f t="shared" si="264"/>
        <v>80.603302595715832</v>
      </c>
    </row>
    <row r="404" spans="1:14" x14ac:dyDescent="0.25">
      <c r="A404" s="174">
        <v>2012</v>
      </c>
      <c r="B404" s="174" t="s">
        <v>24</v>
      </c>
      <c r="C404" s="174" t="s">
        <v>14</v>
      </c>
      <c r="D404" s="174" t="s">
        <v>25</v>
      </c>
      <c r="E404" s="179">
        <f>SUM(E402:E403)</f>
        <v>41.678143877379988</v>
      </c>
      <c r="F404" s="179">
        <f t="shared" ref="F404:M404" si="265">SUM(F402:F403)</f>
        <v>104.64024646125551</v>
      </c>
      <c r="G404" s="179">
        <f t="shared" si="265"/>
        <v>34.335195044220619</v>
      </c>
      <c r="H404" s="179">
        <f t="shared" si="265"/>
        <v>1.3091766481645215</v>
      </c>
      <c r="I404" s="179">
        <f t="shared" si="265"/>
        <v>0.85587068577379743</v>
      </c>
      <c r="J404" s="179">
        <f t="shared" si="265"/>
        <v>0.15488698730503245</v>
      </c>
      <c r="K404" s="179">
        <f t="shared" si="265"/>
        <v>0.14277098512998188</v>
      </c>
      <c r="L404" s="179">
        <f t="shared" si="265"/>
        <v>6.7572952924288665E-2</v>
      </c>
      <c r="M404" s="179">
        <f t="shared" si="265"/>
        <v>5.1949242924178686E-3</v>
      </c>
      <c r="N404" s="179">
        <f t="shared" si="264"/>
        <v>183.18905856644614</v>
      </c>
    </row>
    <row r="405" spans="1:14" x14ac:dyDescent="0.25">
      <c r="A405" s="174">
        <v>2012</v>
      </c>
      <c r="B405" s="174" t="s">
        <v>24</v>
      </c>
      <c r="C405" s="174" t="s">
        <v>17</v>
      </c>
      <c r="D405" s="174" t="s">
        <v>15</v>
      </c>
      <c r="E405" s="179">
        <v>1.4263191100007202E-2</v>
      </c>
      <c r="F405" s="179">
        <v>2.3738639857590735</v>
      </c>
      <c r="G405" s="179">
        <v>4.9887732557525037</v>
      </c>
      <c r="H405" s="179">
        <v>0.55902737596332919</v>
      </c>
      <c r="I405" s="179">
        <v>0.3305101718032375</v>
      </c>
      <c r="J405" s="179">
        <v>3.7007578778678628E-2</v>
      </c>
      <c r="K405" s="179">
        <v>6.0641176066321349E-2</v>
      </c>
      <c r="L405" s="179">
        <v>5.1333670853676724E-2</v>
      </c>
      <c r="M405" s="179">
        <v>2.6093732836210692E-2</v>
      </c>
      <c r="N405" s="179">
        <f t="shared" si="264"/>
        <v>8.441514138913039</v>
      </c>
    </row>
    <row r="406" spans="1:14" x14ac:dyDescent="0.25">
      <c r="A406" s="174">
        <v>2012</v>
      </c>
      <c r="B406" s="174" t="s">
        <v>24</v>
      </c>
      <c r="C406" s="174" t="s">
        <v>17</v>
      </c>
      <c r="D406" s="174" t="s">
        <v>16</v>
      </c>
      <c r="E406" s="179">
        <v>104.141408007</v>
      </c>
      <c r="F406" s="179">
        <v>67.86339888701589</v>
      </c>
      <c r="G406" s="179">
        <v>4.3834403528153425</v>
      </c>
      <c r="H406" s="179">
        <v>2.3619273310188683E-2</v>
      </c>
      <c r="I406" s="179">
        <v>0</v>
      </c>
      <c r="J406" s="179">
        <v>0</v>
      </c>
      <c r="K406" s="179">
        <v>0</v>
      </c>
      <c r="L406" s="179">
        <v>0</v>
      </c>
      <c r="M406" s="179">
        <v>0</v>
      </c>
      <c r="N406" s="179">
        <f t="shared" si="264"/>
        <v>176.41186652014139</v>
      </c>
    </row>
    <row r="407" spans="1:14" x14ac:dyDescent="0.25">
      <c r="A407" s="174">
        <v>2012</v>
      </c>
      <c r="B407" s="174" t="s">
        <v>24</v>
      </c>
      <c r="C407" s="174" t="s">
        <v>17</v>
      </c>
      <c r="D407" s="174" t="s">
        <v>25</v>
      </c>
      <c r="E407" s="179">
        <f>SUM(E405:E406)</f>
        <v>104.15567119810001</v>
      </c>
      <c r="F407" s="179">
        <f t="shared" ref="F407:M407" si="266">SUM(F405:F406)</f>
        <v>70.237262872774963</v>
      </c>
      <c r="G407" s="179">
        <f t="shared" si="266"/>
        <v>9.3722136085678471</v>
      </c>
      <c r="H407" s="179">
        <f t="shared" si="266"/>
        <v>0.58264664927351784</v>
      </c>
      <c r="I407" s="179">
        <f t="shared" si="266"/>
        <v>0.3305101718032375</v>
      </c>
      <c r="J407" s="179">
        <f t="shared" si="266"/>
        <v>3.7007578778678628E-2</v>
      </c>
      <c r="K407" s="179">
        <f t="shared" si="266"/>
        <v>6.0641176066321349E-2</v>
      </c>
      <c r="L407" s="179">
        <f t="shared" si="266"/>
        <v>5.1333670853676724E-2</v>
      </c>
      <c r="M407" s="179">
        <f t="shared" si="266"/>
        <v>2.6093732836210692E-2</v>
      </c>
      <c r="N407" s="179">
        <f t="shared" si="264"/>
        <v>184.85338065905447</v>
      </c>
    </row>
    <row r="408" spans="1:14" x14ac:dyDescent="0.25">
      <c r="A408" s="174">
        <v>2012</v>
      </c>
      <c r="B408" s="174" t="s">
        <v>13</v>
      </c>
      <c r="C408" s="174" t="s">
        <v>14</v>
      </c>
      <c r="D408" s="174" t="s">
        <v>15</v>
      </c>
      <c r="E408" s="179">
        <v>0</v>
      </c>
      <c r="F408" s="179">
        <v>14.675283295306727</v>
      </c>
      <c r="G408" s="179">
        <v>69.719641033137407</v>
      </c>
      <c r="H408" s="179">
        <v>16.845940998028841</v>
      </c>
      <c r="I408" s="179">
        <v>6.5976391176693028</v>
      </c>
      <c r="J408" s="179">
        <v>5.0253491391554235</v>
      </c>
      <c r="K408" s="179">
        <v>2.0563194081918956</v>
      </c>
      <c r="L408" s="179">
        <v>1.6088035588608114</v>
      </c>
      <c r="M408" s="179">
        <v>0.84855544152355511</v>
      </c>
      <c r="N408" s="179">
        <f t="shared" si="264"/>
        <v>117.37753199187397</v>
      </c>
    </row>
    <row r="409" spans="1:14" x14ac:dyDescent="0.25">
      <c r="A409" s="174">
        <v>2012</v>
      </c>
      <c r="B409" s="174" t="s">
        <v>13</v>
      </c>
      <c r="C409" s="174" t="s">
        <v>14</v>
      </c>
      <c r="D409" s="174" t="s">
        <v>16</v>
      </c>
      <c r="E409" s="179">
        <v>1.5212782769399991</v>
      </c>
      <c r="F409" s="179">
        <v>1.4802274186397746</v>
      </c>
      <c r="G409" s="179">
        <v>4.4916948722723911</v>
      </c>
      <c r="H409" s="179">
        <v>5.7045558672000014E-2</v>
      </c>
      <c r="I409" s="179">
        <v>0</v>
      </c>
      <c r="J409" s="179">
        <v>0</v>
      </c>
      <c r="K409" s="179">
        <v>0</v>
      </c>
      <c r="L409" s="179">
        <v>0</v>
      </c>
      <c r="M409" s="179">
        <v>0</v>
      </c>
      <c r="N409" s="179">
        <f t="shared" si="264"/>
        <v>7.5502461265241649</v>
      </c>
    </row>
    <row r="410" spans="1:14" x14ac:dyDescent="0.25">
      <c r="A410" s="174">
        <v>2012</v>
      </c>
      <c r="B410" s="174" t="s">
        <v>13</v>
      </c>
      <c r="C410" s="174" t="s">
        <v>14</v>
      </c>
      <c r="D410" s="174" t="s">
        <v>25</v>
      </c>
      <c r="E410" s="179">
        <f>SUM(E408:E409)</f>
        <v>1.5212782769399991</v>
      </c>
      <c r="F410" s="179">
        <f t="shared" ref="F410:M410" si="267">SUM(F408:F409)</f>
        <v>16.155510713946502</v>
      </c>
      <c r="G410" s="179">
        <f t="shared" si="267"/>
        <v>74.211335905409797</v>
      </c>
      <c r="H410" s="179">
        <f t="shared" si="267"/>
        <v>16.902986556700842</v>
      </c>
      <c r="I410" s="179">
        <f t="shared" si="267"/>
        <v>6.5976391176693028</v>
      </c>
      <c r="J410" s="179">
        <f t="shared" si="267"/>
        <v>5.0253491391554235</v>
      </c>
      <c r="K410" s="179">
        <f t="shared" si="267"/>
        <v>2.0563194081918956</v>
      </c>
      <c r="L410" s="179">
        <f t="shared" si="267"/>
        <v>1.6088035588608114</v>
      </c>
      <c r="M410" s="179">
        <f t="shared" si="267"/>
        <v>0.84855544152355511</v>
      </c>
      <c r="N410" s="179">
        <f t="shared" si="264"/>
        <v>124.92777811839812</v>
      </c>
    </row>
    <row r="411" spans="1:14" x14ac:dyDescent="0.25">
      <c r="A411" s="174">
        <v>2012</v>
      </c>
      <c r="B411" s="174" t="s">
        <v>13</v>
      </c>
      <c r="C411" s="174" t="s">
        <v>17</v>
      </c>
      <c r="D411" s="174" t="s">
        <v>15</v>
      </c>
      <c r="E411" s="179">
        <v>0</v>
      </c>
      <c r="F411" s="179">
        <v>0.67438681805952994</v>
      </c>
      <c r="G411" s="179">
        <v>11.777841403989328</v>
      </c>
      <c r="H411" s="179">
        <v>3.5108606670591262</v>
      </c>
      <c r="I411" s="179">
        <v>2.5548068800651755</v>
      </c>
      <c r="J411" s="179">
        <v>2.0656570634622149</v>
      </c>
      <c r="K411" s="179">
        <v>0.71719097200593696</v>
      </c>
      <c r="L411" s="179">
        <v>0.62119802302303861</v>
      </c>
      <c r="M411" s="179">
        <v>0.3177133081389063</v>
      </c>
      <c r="N411" s="179">
        <f t="shared" si="264"/>
        <v>22.239655135803254</v>
      </c>
    </row>
    <row r="412" spans="1:14" x14ac:dyDescent="0.25">
      <c r="A412" s="174">
        <v>2012</v>
      </c>
      <c r="B412" s="174" t="s">
        <v>13</v>
      </c>
      <c r="C412" s="174" t="s">
        <v>17</v>
      </c>
      <c r="D412" s="174" t="s">
        <v>16</v>
      </c>
      <c r="E412" s="179">
        <v>0</v>
      </c>
      <c r="F412" s="179">
        <v>13.713051234984098</v>
      </c>
      <c r="G412" s="179">
        <v>8.300702131584659</v>
      </c>
      <c r="H412" s="179">
        <v>8.0699183809811337E-2</v>
      </c>
      <c r="I412" s="179">
        <v>0</v>
      </c>
      <c r="J412" s="179">
        <v>0</v>
      </c>
      <c r="K412" s="179">
        <v>0</v>
      </c>
      <c r="L412" s="179">
        <v>0</v>
      </c>
      <c r="M412" s="179">
        <v>0</v>
      </c>
      <c r="N412" s="179">
        <f t="shared" si="264"/>
        <v>22.09445255037857</v>
      </c>
    </row>
    <row r="413" spans="1:14" x14ac:dyDescent="0.25">
      <c r="A413" s="174">
        <v>2012</v>
      </c>
      <c r="B413" s="174" t="s">
        <v>13</v>
      </c>
      <c r="C413" s="174" t="s">
        <v>17</v>
      </c>
      <c r="D413" s="174" t="s">
        <v>25</v>
      </c>
      <c r="E413" s="179">
        <f>SUM(E411:E412)</f>
        <v>0</v>
      </c>
      <c r="F413" s="179">
        <f t="shared" ref="F413:M413" si="268">SUM(F411:F412)</f>
        <v>14.387438053043628</v>
      </c>
      <c r="G413" s="179">
        <f t="shared" si="268"/>
        <v>20.078543535573985</v>
      </c>
      <c r="H413" s="179">
        <f t="shared" si="268"/>
        <v>3.5915598508689377</v>
      </c>
      <c r="I413" s="179">
        <f t="shared" si="268"/>
        <v>2.5548068800651755</v>
      </c>
      <c r="J413" s="179">
        <f t="shared" si="268"/>
        <v>2.0656570634622149</v>
      </c>
      <c r="K413" s="179">
        <f t="shared" si="268"/>
        <v>0.71719097200593696</v>
      </c>
      <c r="L413" s="179">
        <f t="shared" si="268"/>
        <v>0.62119802302303861</v>
      </c>
      <c r="M413" s="179">
        <f t="shared" si="268"/>
        <v>0.3177133081389063</v>
      </c>
      <c r="N413" s="179">
        <f t="shared" si="264"/>
        <v>44.334107686181824</v>
      </c>
    </row>
    <row r="414" spans="1:14" x14ac:dyDescent="0.25">
      <c r="A414" s="174">
        <v>2012</v>
      </c>
      <c r="B414" s="174" t="s">
        <v>13</v>
      </c>
      <c r="C414" s="174" t="s">
        <v>22</v>
      </c>
      <c r="D414" s="174" t="s">
        <v>25</v>
      </c>
      <c r="E414" s="179">
        <f>SUM(E410,E413)</f>
        <v>1.5212782769399991</v>
      </c>
      <c r="F414" s="179">
        <f t="shared" ref="F414:M414" si="269">SUM(F410,F413)</f>
        <v>30.542948766990129</v>
      </c>
      <c r="G414" s="179">
        <f t="shared" si="269"/>
        <v>94.289879440983782</v>
      </c>
      <c r="H414" s="179">
        <f t="shared" si="269"/>
        <v>20.494546407569779</v>
      </c>
      <c r="I414" s="179">
        <f t="shared" si="269"/>
        <v>9.1524459977344783</v>
      </c>
      <c r="J414" s="179">
        <f t="shared" si="269"/>
        <v>7.0910062026176384</v>
      </c>
      <c r="K414" s="179">
        <f t="shared" si="269"/>
        <v>2.7735103801978327</v>
      </c>
      <c r="L414" s="179">
        <f t="shared" si="269"/>
        <v>2.2300015818838501</v>
      </c>
      <c r="M414" s="179">
        <f t="shared" si="269"/>
        <v>1.1662687496624615</v>
      </c>
      <c r="N414" s="179">
        <f t="shared" si="264"/>
        <v>169.26188580457995</v>
      </c>
    </row>
    <row r="415" spans="1:14" x14ac:dyDescent="0.25">
      <c r="A415" s="174">
        <v>2012</v>
      </c>
      <c r="B415" s="174" t="s">
        <v>13</v>
      </c>
      <c r="C415" s="174">
        <v>22</v>
      </c>
      <c r="D415" s="174" t="s">
        <v>19</v>
      </c>
      <c r="E415" s="179">
        <v>1.9788346119287908E-2</v>
      </c>
      <c r="F415" s="179">
        <v>33.855965549538361</v>
      </c>
      <c r="G415" s="179">
        <v>3.1683392234269214</v>
      </c>
      <c r="H415" s="179">
        <v>2.4469165230204095</v>
      </c>
      <c r="I415" s="179">
        <v>3.1455327123042105</v>
      </c>
      <c r="J415" s="179">
        <v>1.252308199904919</v>
      </c>
      <c r="K415" s="179">
        <v>0.61379552672774595</v>
      </c>
      <c r="L415" s="179">
        <v>0.43525234601645085</v>
      </c>
      <c r="M415" s="179">
        <v>0.22249743822666548</v>
      </c>
      <c r="N415" s="179">
        <f t="shared" si="264"/>
        <v>45.160395865284968</v>
      </c>
    </row>
    <row r="416" spans="1:14" x14ac:dyDescent="0.25">
      <c r="A416" s="174">
        <v>2012</v>
      </c>
      <c r="B416" s="174" t="s">
        <v>13</v>
      </c>
      <c r="C416" s="174">
        <v>23</v>
      </c>
      <c r="D416" s="174" t="s">
        <v>19</v>
      </c>
      <c r="E416" s="179">
        <v>0</v>
      </c>
      <c r="F416" s="179">
        <v>0.32126999593577088</v>
      </c>
      <c r="G416" s="179">
        <v>1.0448722642116945</v>
      </c>
      <c r="H416" s="179">
        <v>2.1519877206907707</v>
      </c>
      <c r="I416" s="179">
        <v>1.1968762887022191</v>
      </c>
      <c r="J416" s="179">
        <v>0.70670990582853144</v>
      </c>
      <c r="K416" s="179">
        <v>0.25117854164524689</v>
      </c>
      <c r="L416" s="179">
        <v>0.11775205791734437</v>
      </c>
      <c r="M416" s="179">
        <v>7.6183077426222684E-2</v>
      </c>
      <c r="N416" s="179">
        <f t="shared" si="264"/>
        <v>5.8668298523578004</v>
      </c>
    </row>
    <row r="417" spans="1:14" x14ac:dyDescent="0.25">
      <c r="A417" s="174">
        <v>2012</v>
      </c>
      <c r="B417" s="174" t="s">
        <v>13</v>
      </c>
      <c r="C417" s="174">
        <v>24</v>
      </c>
      <c r="D417" s="174" t="s">
        <v>19</v>
      </c>
      <c r="E417" s="179">
        <v>0.45905323014999999</v>
      </c>
      <c r="F417" s="179">
        <v>12.133766912155597</v>
      </c>
      <c r="G417" s="179">
        <v>32.284230764735241</v>
      </c>
      <c r="H417" s="179">
        <v>39.161007851053157</v>
      </c>
      <c r="I417" s="179">
        <v>33.4680323129177</v>
      </c>
      <c r="J417" s="179">
        <v>26.393960947209596</v>
      </c>
      <c r="K417" s="179">
        <v>13.09886723141253</v>
      </c>
      <c r="L417" s="179">
        <v>8.4553923243396536</v>
      </c>
      <c r="M417" s="179">
        <v>8.1408875627419981</v>
      </c>
      <c r="N417" s="179">
        <f t="shared" si="264"/>
        <v>173.59519913671545</v>
      </c>
    </row>
    <row r="418" spans="1:14" x14ac:dyDescent="0.25">
      <c r="A418" s="174">
        <v>2012</v>
      </c>
      <c r="B418" s="174" t="s">
        <v>13</v>
      </c>
      <c r="C418" s="174" t="s">
        <v>18</v>
      </c>
      <c r="D418" s="174" t="s">
        <v>19</v>
      </c>
      <c r="E418" s="179">
        <f>SUM(E415:E417)</f>
        <v>0.47884157626928792</v>
      </c>
      <c r="F418" s="179">
        <f t="shared" ref="F418:M418" si="270">SUM(F415:F417)</f>
        <v>46.311002457629726</v>
      </c>
      <c r="G418" s="179">
        <f t="shared" si="270"/>
        <v>36.497442252373858</v>
      </c>
      <c r="H418" s="179">
        <f t="shared" si="270"/>
        <v>43.759912094764339</v>
      </c>
      <c r="I418" s="179">
        <f t="shared" si="270"/>
        <v>37.81044131392413</v>
      </c>
      <c r="J418" s="179">
        <f t="shared" si="270"/>
        <v>28.352979052943045</v>
      </c>
      <c r="K418" s="179">
        <f t="shared" si="270"/>
        <v>13.963841299785523</v>
      </c>
      <c r="L418" s="179">
        <f t="shared" si="270"/>
        <v>9.0083967282734481</v>
      </c>
      <c r="M418" s="179">
        <f t="shared" si="270"/>
        <v>8.4395680783948865</v>
      </c>
      <c r="N418" s="179">
        <f t="shared" si="264"/>
        <v>224.62242485435826</v>
      </c>
    </row>
    <row r="419" spans="1:14" x14ac:dyDescent="0.25">
      <c r="A419" s="174">
        <v>2012</v>
      </c>
      <c r="B419" s="174" t="s">
        <v>13</v>
      </c>
      <c r="C419" s="174" t="s">
        <v>20</v>
      </c>
      <c r="D419" s="174" t="s">
        <v>23</v>
      </c>
      <c r="E419" s="179">
        <f>SUM(E401,E414,E418)</f>
        <v>2.000119853209287</v>
      </c>
      <c r="F419" s="179">
        <f t="shared" ref="F419:M419" si="271">SUM(F401,F414,F418)</f>
        <v>76.853951224619863</v>
      </c>
      <c r="G419" s="179">
        <f t="shared" si="271"/>
        <v>130.80319179681453</v>
      </c>
      <c r="H419" s="179">
        <f t="shared" si="271"/>
        <v>64.468232710985149</v>
      </c>
      <c r="I419" s="179">
        <f t="shared" si="271"/>
        <v>47.322341705521922</v>
      </c>
      <c r="J419" s="179">
        <f t="shared" si="271"/>
        <v>35.443985255560683</v>
      </c>
      <c r="K419" s="179">
        <f t="shared" si="271"/>
        <v>18.169048705679209</v>
      </c>
      <c r="L419" s="179">
        <f t="shared" si="271"/>
        <v>11.238398310157297</v>
      </c>
      <c r="M419" s="179">
        <f t="shared" si="271"/>
        <v>17.000613769623236</v>
      </c>
      <c r="N419" s="179">
        <f t="shared" si="264"/>
        <v>403.29988333217113</v>
      </c>
    </row>
    <row r="420" spans="1:14" x14ac:dyDescent="0.25">
      <c r="A420" s="108">
        <v>2013</v>
      </c>
      <c r="B420" s="108" t="s">
        <v>13</v>
      </c>
      <c r="C420" s="108" t="s">
        <v>28</v>
      </c>
      <c r="D420" s="108" t="s">
        <v>21</v>
      </c>
      <c r="E420" s="109">
        <v>0</v>
      </c>
      <c r="F420" s="109">
        <v>0</v>
      </c>
      <c r="G420" s="109">
        <v>5.3295144313330864E-2</v>
      </c>
      <c r="H420" s="109">
        <v>0.4090296166270414</v>
      </c>
      <c r="I420" s="109">
        <v>0.17201953979006965</v>
      </c>
      <c r="J420" s="109">
        <v>0.49367406301858135</v>
      </c>
      <c r="K420" s="109">
        <v>0.31150222424586016</v>
      </c>
      <c r="L420" s="109">
        <v>6.6526408426262326E-2</v>
      </c>
      <c r="M420" s="109">
        <v>0.64543333401164515</v>
      </c>
      <c r="N420" s="109">
        <f>SUM(E420:M420)</f>
        <v>2.1514803304327907</v>
      </c>
    </row>
    <row r="421" spans="1:14" x14ac:dyDescent="0.25">
      <c r="A421" s="108">
        <v>2013</v>
      </c>
      <c r="B421" s="108" t="s">
        <v>24</v>
      </c>
      <c r="C421" s="108" t="s">
        <v>14</v>
      </c>
      <c r="D421" s="108" t="s">
        <v>15</v>
      </c>
      <c r="E421" s="109">
        <v>0.80035749999999994</v>
      </c>
      <c r="F421" s="109">
        <v>52.406400269681178</v>
      </c>
      <c r="G421" s="109">
        <v>56.469442815202008</v>
      </c>
      <c r="H421" s="109">
        <v>1.4043505035533812</v>
      </c>
      <c r="I421" s="109">
        <v>0.30573448089851557</v>
      </c>
      <c r="J421" s="109">
        <v>0.2410708587037089</v>
      </c>
      <c r="K421" s="109">
        <v>0</v>
      </c>
      <c r="L421" s="109">
        <v>0</v>
      </c>
      <c r="M421" s="109">
        <v>0</v>
      </c>
      <c r="N421" s="109">
        <f t="shared" ref="N421:N438" si="272">SUM(E421:M421)</f>
        <v>111.62735642803881</v>
      </c>
    </row>
    <row r="422" spans="1:14" x14ac:dyDescent="0.25">
      <c r="A422" s="108">
        <v>2013</v>
      </c>
      <c r="B422" s="108" t="s">
        <v>24</v>
      </c>
      <c r="C422" s="108" t="s">
        <v>14</v>
      </c>
      <c r="D422" s="108" t="s">
        <v>16</v>
      </c>
      <c r="E422" s="109">
        <v>0</v>
      </c>
      <c r="F422" s="109">
        <v>4.6875166166252908</v>
      </c>
      <c r="G422" s="109">
        <v>8.1811996459820744</v>
      </c>
      <c r="H422" s="109">
        <v>4.2936108294254906E-2</v>
      </c>
      <c r="I422" s="109">
        <v>6.6768588933795127E-3</v>
      </c>
      <c r="J422" s="109">
        <v>0</v>
      </c>
      <c r="K422" s="109">
        <v>0</v>
      </c>
      <c r="L422" s="109">
        <v>0</v>
      </c>
      <c r="M422" s="109">
        <v>0</v>
      </c>
      <c r="N422" s="109">
        <f t="shared" si="272"/>
        <v>12.918329229794999</v>
      </c>
    </row>
    <row r="423" spans="1:14" x14ac:dyDescent="0.25">
      <c r="A423" s="108">
        <v>2013</v>
      </c>
      <c r="B423" s="108" t="s">
        <v>24</v>
      </c>
      <c r="C423" s="108" t="s">
        <v>14</v>
      </c>
      <c r="D423" s="108" t="s">
        <v>25</v>
      </c>
      <c r="E423" s="109">
        <f>SUM(E421:E422)</f>
        <v>0.80035749999999994</v>
      </c>
      <c r="F423" s="109">
        <f t="shared" ref="F423:M423" si="273">SUM(F421:F422)</f>
        <v>57.093916886306467</v>
      </c>
      <c r="G423" s="109">
        <f t="shared" si="273"/>
        <v>64.650642461184077</v>
      </c>
      <c r="H423" s="109">
        <f t="shared" si="273"/>
        <v>1.4472866118476362</v>
      </c>
      <c r="I423" s="109">
        <f t="shared" si="273"/>
        <v>0.31241133979189506</v>
      </c>
      <c r="J423" s="109">
        <f t="shared" si="273"/>
        <v>0.2410708587037089</v>
      </c>
      <c r="K423" s="109">
        <f t="shared" si="273"/>
        <v>0</v>
      </c>
      <c r="L423" s="109">
        <f t="shared" si="273"/>
        <v>0</v>
      </c>
      <c r="M423" s="109">
        <f t="shared" si="273"/>
        <v>0</v>
      </c>
      <c r="N423" s="109">
        <f t="shared" si="272"/>
        <v>124.54568565783377</v>
      </c>
    </row>
    <row r="424" spans="1:14" x14ac:dyDescent="0.25">
      <c r="A424" s="108">
        <v>2013</v>
      </c>
      <c r="B424" s="108" t="s">
        <v>24</v>
      </c>
      <c r="C424" s="108" t="s">
        <v>17</v>
      </c>
      <c r="D424" s="108" t="s">
        <v>15</v>
      </c>
      <c r="E424" s="109">
        <v>9.8624195170760598E-2</v>
      </c>
      <c r="F424" s="109">
        <v>11.932656354440354</v>
      </c>
      <c r="G424" s="109">
        <v>12.055117425071046</v>
      </c>
      <c r="H424" s="109">
        <v>0.8789499406726069</v>
      </c>
      <c r="I424" s="109">
        <v>3.417822311447434E-2</v>
      </c>
      <c r="J424" s="109">
        <v>3.8114648101116991E-2</v>
      </c>
      <c r="K424" s="109">
        <v>0</v>
      </c>
      <c r="L424" s="109">
        <v>0</v>
      </c>
      <c r="M424" s="109">
        <v>0</v>
      </c>
      <c r="N424" s="109">
        <f t="shared" si="272"/>
        <v>25.037640786570361</v>
      </c>
    </row>
    <row r="425" spans="1:14" x14ac:dyDescent="0.25">
      <c r="A425" s="108">
        <v>2013</v>
      </c>
      <c r="B425" s="108" t="s">
        <v>24</v>
      </c>
      <c r="C425" s="108" t="s">
        <v>17</v>
      </c>
      <c r="D425" s="108" t="s">
        <v>16</v>
      </c>
      <c r="E425" s="109">
        <v>0</v>
      </c>
      <c r="F425" s="109">
        <v>17.160016765245498</v>
      </c>
      <c r="G425" s="109">
        <v>9.1143950994935619</v>
      </c>
      <c r="H425" s="109">
        <v>6.7020610699038252E-2</v>
      </c>
      <c r="I425" s="109">
        <v>8.9717220944425732E-3</v>
      </c>
      <c r="J425" s="109">
        <v>0</v>
      </c>
      <c r="K425" s="109">
        <v>0</v>
      </c>
      <c r="L425" s="109">
        <v>0</v>
      </c>
      <c r="M425" s="109">
        <v>0</v>
      </c>
      <c r="N425" s="109">
        <f t="shared" si="272"/>
        <v>26.350404197532541</v>
      </c>
    </row>
    <row r="426" spans="1:14" x14ac:dyDescent="0.25">
      <c r="A426" s="108">
        <v>2013</v>
      </c>
      <c r="B426" s="108" t="s">
        <v>24</v>
      </c>
      <c r="C426" s="108" t="s">
        <v>17</v>
      </c>
      <c r="D426" s="108" t="s">
        <v>25</v>
      </c>
      <c r="E426" s="109">
        <f>SUM(E424:E425)</f>
        <v>9.8624195170760598E-2</v>
      </c>
      <c r="F426" s="109">
        <f t="shared" ref="F426:M426" si="274">SUM(F424:F425)</f>
        <v>29.092673119685852</v>
      </c>
      <c r="G426" s="109">
        <f t="shared" si="274"/>
        <v>21.16951252456461</v>
      </c>
      <c r="H426" s="109">
        <f t="shared" si="274"/>
        <v>0.94597055137164521</v>
      </c>
      <c r="I426" s="109">
        <f t="shared" si="274"/>
        <v>4.3149945208916914E-2</v>
      </c>
      <c r="J426" s="109">
        <f t="shared" si="274"/>
        <v>3.8114648101116991E-2</v>
      </c>
      <c r="K426" s="109">
        <f t="shared" si="274"/>
        <v>0</v>
      </c>
      <c r="L426" s="109">
        <f t="shared" si="274"/>
        <v>0</v>
      </c>
      <c r="M426" s="109">
        <f t="shared" si="274"/>
        <v>0</v>
      </c>
      <c r="N426" s="109">
        <f t="shared" si="272"/>
        <v>51.388044984102898</v>
      </c>
    </row>
    <row r="427" spans="1:14" x14ac:dyDescent="0.25">
      <c r="A427" s="108">
        <v>2013</v>
      </c>
      <c r="B427" s="108" t="s">
        <v>13</v>
      </c>
      <c r="C427" s="108" t="s">
        <v>14</v>
      </c>
      <c r="D427" s="108" t="s">
        <v>15</v>
      </c>
      <c r="E427" s="109">
        <v>0</v>
      </c>
      <c r="F427" s="109">
        <v>4.2801389424031377</v>
      </c>
      <c r="G427" s="109">
        <v>28.700389851742838</v>
      </c>
      <c r="H427" s="109">
        <v>56.979356475325346</v>
      </c>
      <c r="I427" s="109">
        <v>9.5005145984042603</v>
      </c>
      <c r="J427" s="109">
        <v>3.3082208120990675</v>
      </c>
      <c r="K427" s="109">
        <v>0.96774245202271458</v>
      </c>
      <c r="L427" s="109">
        <v>0.32683610282447112</v>
      </c>
      <c r="M427" s="109">
        <v>0.32405318247795267</v>
      </c>
      <c r="N427" s="109">
        <f t="shared" si="272"/>
        <v>104.38725241729981</v>
      </c>
    </row>
    <row r="428" spans="1:14" x14ac:dyDescent="0.25">
      <c r="A428" s="108">
        <v>2013</v>
      </c>
      <c r="B428" s="108" t="s">
        <v>13</v>
      </c>
      <c r="C428" s="108" t="s">
        <v>14</v>
      </c>
      <c r="D428" s="108" t="s">
        <v>16</v>
      </c>
      <c r="E428" s="109">
        <v>0</v>
      </c>
      <c r="F428" s="109">
        <v>0.11871538300552072</v>
      </c>
      <c r="G428" s="109">
        <v>4.195259838453115</v>
      </c>
      <c r="H428" s="109">
        <v>1.1502124991271732</v>
      </c>
      <c r="I428" s="109">
        <v>0.27957967854045274</v>
      </c>
      <c r="J428" s="109">
        <v>0</v>
      </c>
      <c r="K428" s="109">
        <v>0</v>
      </c>
      <c r="L428" s="109">
        <v>0</v>
      </c>
      <c r="M428" s="109">
        <v>0</v>
      </c>
      <c r="N428" s="109">
        <f t="shared" si="272"/>
        <v>5.743767399126261</v>
      </c>
    </row>
    <row r="429" spans="1:14" x14ac:dyDescent="0.25">
      <c r="A429" s="108">
        <v>2013</v>
      </c>
      <c r="B429" s="108" t="s">
        <v>13</v>
      </c>
      <c r="C429" s="108" t="s">
        <v>14</v>
      </c>
      <c r="D429" s="108" t="s">
        <v>25</v>
      </c>
      <c r="E429" s="109">
        <f>SUM(E427:E428)</f>
        <v>0</v>
      </c>
      <c r="F429" s="109">
        <f t="shared" ref="F429:M429" si="275">SUM(F427:F428)</f>
        <v>4.3988543254086583</v>
      </c>
      <c r="G429" s="109">
        <f t="shared" si="275"/>
        <v>32.895649690195953</v>
      </c>
      <c r="H429" s="109">
        <f t="shared" si="275"/>
        <v>58.129568974452518</v>
      </c>
      <c r="I429" s="109">
        <f t="shared" si="275"/>
        <v>9.7800942769447126</v>
      </c>
      <c r="J429" s="109">
        <f t="shared" si="275"/>
        <v>3.3082208120990675</v>
      </c>
      <c r="K429" s="109">
        <f t="shared" si="275"/>
        <v>0.96774245202271458</v>
      </c>
      <c r="L429" s="109">
        <f t="shared" si="275"/>
        <v>0.32683610282447112</v>
      </c>
      <c r="M429" s="109">
        <f t="shared" si="275"/>
        <v>0.32405318247795267</v>
      </c>
      <c r="N429" s="109">
        <f t="shared" si="272"/>
        <v>110.13101981642605</v>
      </c>
    </row>
    <row r="430" spans="1:14" x14ac:dyDescent="0.25">
      <c r="A430" s="108">
        <v>2013</v>
      </c>
      <c r="B430" s="108" t="s">
        <v>13</v>
      </c>
      <c r="C430" s="108" t="s">
        <v>17</v>
      </c>
      <c r="D430" s="108" t="s">
        <v>15</v>
      </c>
      <c r="E430" s="109">
        <v>0</v>
      </c>
      <c r="F430" s="109">
        <v>1.9803503837859311</v>
      </c>
      <c r="G430" s="109">
        <v>11.904458838211863</v>
      </c>
      <c r="H430" s="109">
        <v>11.662797389269736</v>
      </c>
      <c r="I430" s="109">
        <v>1.1397769191519127</v>
      </c>
      <c r="J430" s="109">
        <v>0.54945005306039074</v>
      </c>
      <c r="K430" s="109">
        <v>0.11707007054088446</v>
      </c>
      <c r="L430" s="109">
        <v>8.2432744090745344E-2</v>
      </c>
      <c r="M430" s="109">
        <v>4.8235396298054685E-2</v>
      </c>
      <c r="N430" s="109">
        <f t="shared" si="272"/>
        <v>27.484571794409515</v>
      </c>
    </row>
    <row r="431" spans="1:14" x14ac:dyDescent="0.25">
      <c r="A431" s="108">
        <v>2013</v>
      </c>
      <c r="B431" s="108" t="s">
        <v>13</v>
      </c>
      <c r="C431" s="108" t="s">
        <v>17</v>
      </c>
      <c r="D431" s="108" t="s">
        <v>16</v>
      </c>
      <c r="E431" s="109">
        <v>0</v>
      </c>
      <c r="F431" s="109">
        <v>5.6511305016890718</v>
      </c>
      <c r="G431" s="109">
        <v>6.8757702734918569</v>
      </c>
      <c r="H431" s="109">
        <v>1.1627799803897549</v>
      </c>
      <c r="I431" s="109">
        <v>0.16392451408388517</v>
      </c>
      <c r="J431" s="109">
        <v>0</v>
      </c>
      <c r="K431" s="109">
        <v>0</v>
      </c>
      <c r="L431" s="109">
        <v>0</v>
      </c>
      <c r="M431" s="109">
        <v>0</v>
      </c>
      <c r="N431" s="109">
        <f t="shared" si="272"/>
        <v>13.853605269654569</v>
      </c>
    </row>
    <row r="432" spans="1:14" x14ac:dyDescent="0.25">
      <c r="A432" s="108">
        <v>2013</v>
      </c>
      <c r="B432" s="108" t="s">
        <v>13</v>
      </c>
      <c r="C432" s="108" t="s">
        <v>17</v>
      </c>
      <c r="D432" s="108" t="s">
        <v>25</v>
      </c>
      <c r="E432" s="109">
        <f>SUM(E430:E431)</f>
        <v>0</v>
      </c>
      <c r="F432" s="109">
        <f t="shared" ref="F432:M432" si="276">SUM(F430:F431)</f>
        <v>7.6314808854750034</v>
      </c>
      <c r="G432" s="109">
        <f t="shared" si="276"/>
        <v>18.780229111703719</v>
      </c>
      <c r="H432" s="109">
        <f t="shared" si="276"/>
        <v>12.825577369659491</v>
      </c>
      <c r="I432" s="109">
        <f t="shared" si="276"/>
        <v>1.3037014332357979</v>
      </c>
      <c r="J432" s="109">
        <f t="shared" si="276"/>
        <v>0.54945005306039074</v>
      </c>
      <c r="K432" s="109">
        <f t="shared" si="276"/>
        <v>0.11707007054088446</v>
      </c>
      <c r="L432" s="109">
        <f t="shared" si="276"/>
        <v>8.2432744090745344E-2</v>
      </c>
      <c r="M432" s="109">
        <f t="shared" si="276"/>
        <v>4.8235396298054685E-2</v>
      </c>
      <c r="N432" s="109">
        <f t="shared" si="272"/>
        <v>41.338177064064091</v>
      </c>
    </row>
    <row r="433" spans="1:14" x14ac:dyDescent="0.25">
      <c r="A433" s="108">
        <v>2013</v>
      </c>
      <c r="B433" s="108" t="s">
        <v>13</v>
      </c>
      <c r="C433" s="108" t="s">
        <v>22</v>
      </c>
      <c r="D433" s="108" t="s">
        <v>25</v>
      </c>
      <c r="E433" s="109">
        <f>SUM(E429,E432)</f>
        <v>0</v>
      </c>
      <c r="F433" s="109">
        <f t="shared" ref="F433:M433" si="277">SUM(F429,F432)</f>
        <v>12.030335210883662</v>
      </c>
      <c r="G433" s="109">
        <f t="shared" si="277"/>
        <v>51.675878801899671</v>
      </c>
      <c r="H433" s="109">
        <f t="shared" si="277"/>
        <v>70.955146344112009</v>
      </c>
      <c r="I433" s="109">
        <f t="shared" si="277"/>
        <v>11.08379571018051</v>
      </c>
      <c r="J433" s="109">
        <f t="shared" si="277"/>
        <v>3.8576708651594585</v>
      </c>
      <c r="K433" s="109">
        <f t="shared" si="277"/>
        <v>1.0848125225635989</v>
      </c>
      <c r="L433" s="109">
        <f t="shared" si="277"/>
        <v>0.40926884691521648</v>
      </c>
      <c r="M433" s="109">
        <f t="shared" si="277"/>
        <v>0.37228857877600735</v>
      </c>
      <c r="N433" s="109">
        <f t="shared" si="272"/>
        <v>151.4691968804901</v>
      </c>
    </row>
    <row r="434" spans="1:14" x14ac:dyDescent="0.25">
      <c r="A434" s="108">
        <v>2013</v>
      </c>
      <c r="B434" s="108" t="s">
        <v>13</v>
      </c>
      <c r="C434" s="108">
        <v>22</v>
      </c>
      <c r="D434" s="108" t="s">
        <v>19</v>
      </c>
      <c r="E434" s="109">
        <v>0.14032564101459041</v>
      </c>
      <c r="F434" s="109">
        <v>36.641559363499262</v>
      </c>
      <c r="G434" s="109">
        <v>1.5465871561136506</v>
      </c>
      <c r="H434" s="109">
        <v>0.94960097295194057</v>
      </c>
      <c r="I434" s="109">
        <v>1.9781645137349628</v>
      </c>
      <c r="J434" s="109">
        <v>0.81661182844022528</v>
      </c>
      <c r="K434" s="109">
        <v>0.58293376589689228</v>
      </c>
      <c r="L434" s="109">
        <v>0.28833045871963392</v>
      </c>
      <c r="M434" s="109">
        <v>0.38484841316182877</v>
      </c>
      <c r="N434" s="109">
        <f t="shared" si="272"/>
        <v>43.328962113532981</v>
      </c>
    </row>
    <row r="435" spans="1:14" x14ac:dyDescent="0.25">
      <c r="A435" s="108">
        <v>2013</v>
      </c>
      <c r="B435" s="108" t="s">
        <v>13</v>
      </c>
      <c r="C435" s="108">
        <v>23</v>
      </c>
      <c r="D435" s="108" t="s">
        <v>19</v>
      </c>
      <c r="E435" s="109">
        <v>4.8432654644039189E-2</v>
      </c>
      <c r="F435" s="109">
        <v>0.59115369169597476</v>
      </c>
      <c r="G435" s="109">
        <v>1.1830994154741588</v>
      </c>
      <c r="H435" s="109">
        <v>1.4817097711775054</v>
      </c>
      <c r="I435" s="109">
        <v>1.2502412851846705</v>
      </c>
      <c r="J435" s="109">
        <v>0.60665720431798287</v>
      </c>
      <c r="K435" s="109">
        <v>0.49455395140045599</v>
      </c>
      <c r="L435" s="109">
        <v>0.18775565521593016</v>
      </c>
      <c r="M435" s="109">
        <v>0.1111632094022567</v>
      </c>
      <c r="N435" s="109">
        <f t="shared" si="272"/>
        <v>5.9547668385129748</v>
      </c>
    </row>
    <row r="436" spans="1:14" x14ac:dyDescent="0.25">
      <c r="A436" s="108">
        <v>2013</v>
      </c>
      <c r="B436" s="108" t="s">
        <v>13</v>
      </c>
      <c r="C436" s="108">
        <v>24</v>
      </c>
      <c r="D436" s="108" t="s">
        <v>19</v>
      </c>
      <c r="E436" s="109">
        <v>0.84000553064441519</v>
      </c>
      <c r="F436" s="109">
        <v>23.343432509527368</v>
      </c>
      <c r="G436" s="109">
        <v>34.367818053842171</v>
      </c>
      <c r="H436" s="109">
        <v>40.880932702458225</v>
      </c>
      <c r="I436" s="109">
        <v>52.690367792429477</v>
      </c>
      <c r="J436" s="109">
        <v>27.292672393056588</v>
      </c>
      <c r="K436" s="109">
        <v>24.244650767936786</v>
      </c>
      <c r="L436" s="109">
        <v>11.021897058256487</v>
      </c>
      <c r="M436" s="109">
        <v>10.491096576076478</v>
      </c>
      <c r="N436" s="109">
        <f t="shared" si="272"/>
        <v>225.17287338422798</v>
      </c>
    </row>
    <row r="437" spans="1:14" x14ac:dyDescent="0.25">
      <c r="A437" s="108">
        <v>2013</v>
      </c>
      <c r="B437" s="108" t="s">
        <v>13</v>
      </c>
      <c r="C437" s="108" t="s">
        <v>18</v>
      </c>
      <c r="D437" s="108" t="s">
        <v>19</v>
      </c>
      <c r="E437" s="109">
        <f>SUM(E434:E436)</f>
        <v>1.0287638263030447</v>
      </c>
      <c r="F437" s="109">
        <f t="shared" ref="F437:M437" si="278">SUM(F434:F436)</f>
        <v>60.576145564722601</v>
      </c>
      <c r="G437" s="109">
        <f t="shared" si="278"/>
        <v>37.097504625429977</v>
      </c>
      <c r="H437" s="109">
        <f t="shared" si="278"/>
        <v>43.312243446587672</v>
      </c>
      <c r="I437" s="109">
        <f t="shared" si="278"/>
        <v>55.918773591349108</v>
      </c>
      <c r="J437" s="109">
        <f t="shared" si="278"/>
        <v>28.715941425814798</v>
      </c>
      <c r="K437" s="109">
        <f t="shared" si="278"/>
        <v>25.322138485234134</v>
      </c>
      <c r="L437" s="109">
        <f t="shared" si="278"/>
        <v>11.49798317219205</v>
      </c>
      <c r="M437" s="109">
        <f t="shared" si="278"/>
        <v>10.987108198640563</v>
      </c>
      <c r="N437" s="109">
        <f t="shared" si="272"/>
        <v>274.45660233627399</v>
      </c>
    </row>
    <row r="438" spans="1:14" x14ac:dyDescent="0.25">
      <c r="A438" s="108">
        <v>2013</v>
      </c>
      <c r="B438" s="108" t="s">
        <v>13</v>
      </c>
      <c r="C438" s="108" t="s">
        <v>20</v>
      </c>
      <c r="D438" s="108" t="s">
        <v>23</v>
      </c>
      <c r="E438" s="109">
        <f>SUM(E420,E433,E437)</f>
        <v>1.0287638263030447</v>
      </c>
      <c r="F438" s="109">
        <f t="shared" ref="F438:M438" si="279">SUM(F420,F433,F437)</f>
        <v>72.606480775606258</v>
      </c>
      <c r="G438" s="109">
        <f t="shared" si="279"/>
        <v>88.826678571642987</v>
      </c>
      <c r="H438" s="109">
        <f t="shared" si="279"/>
        <v>114.67641940732672</v>
      </c>
      <c r="I438" s="109">
        <f t="shared" si="279"/>
        <v>67.174588841319689</v>
      </c>
      <c r="J438" s="109">
        <f t="shared" si="279"/>
        <v>33.067286353992834</v>
      </c>
      <c r="K438" s="109">
        <f t="shared" si="279"/>
        <v>26.718453232043593</v>
      </c>
      <c r="L438" s="109">
        <f t="shared" si="279"/>
        <v>11.97377842753353</v>
      </c>
      <c r="M438" s="109">
        <f t="shared" si="279"/>
        <v>12.004830111428216</v>
      </c>
      <c r="N438" s="109">
        <f t="shared" si="272"/>
        <v>428.07727954719684</v>
      </c>
    </row>
    <row r="439" spans="1:14" x14ac:dyDescent="0.25">
      <c r="A439" s="51">
        <v>2014</v>
      </c>
      <c r="B439" s="51" t="s">
        <v>13</v>
      </c>
      <c r="C439" s="51" t="s">
        <v>28</v>
      </c>
      <c r="D439" s="51" t="s">
        <v>21</v>
      </c>
      <c r="E439" s="53">
        <v>0</v>
      </c>
      <c r="F439" s="53">
        <v>3.3760020586808923E-2</v>
      </c>
      <c r="G439" s="53">
        <v>2.4508987626254859</v>
      </c>
      <c r="H439" s="53">
        <v>3.3688336278400035</v>
      </c>
      <c r="I439" s="53">
        <v>5.4063544087631721</v>
      </c>
      <c r="J439" s="53">
        <v>0.80159873764786438</v>
      </c>
      <c r="K439" s="53">
        <v>2.1156034170396385</v>
      </c>
      <c r="L439" s="53">
        <v>1.0448133060127194</v>
      </c>
      <c r="M439" s="53">
        <v>1.5732925852922912</v>
      </c>
      <c r="N439" s="53">
        <f>SUM(E439:M439)</f>
        <v>16.795154865807984</v>
      </c>
    </row>
    <row r="440" spans="1:14" x14ac:dyDescent="0.25">
      <c r="A440" s="51">
        <v>2014</v>
      </c>
      <c r="B440" s="51" t="s">
        <v>24</v>
      </c>
      <c r="C440" s="51" t="s">
        <v>14</v>
      </c>
      <c r="D440" s="51" t="s">
        <v>15</v>
      </c>
      <c r="E440" s="53">
        <v>7.2210021052631565E-2</v>
      </c>
      <c r="F440" s="53">
        <v>40.728617342587455</v>
      </c>
      <c r="G440" s="53">
        <v>37.688390435622566</v>
      </c>
      <c r="H440" s="53">
        <v>3.6598212558209058</v>
      </c>
      <c r="I440" s="53">
        <v>0.28194134457727804</v>
      </c>
      <c r="J440" s="53">
        <v>0.33242906568159902</v>
      </c>
      <c r="K440" s="53">
        <v>0.15191612585699421</v>
      </c>
      <c r="L440" s="53">
        <v>1.1225055432372507E-2</v>
      </c>
      <c r="M440" s="53">
        <v>3.3447233813747229E-2</v>
      </c>
      <c r="N440" s="53">
        <f t="shared" ref="N440:N457" si="280">SUM(E440:M440)</f>
        <v>82.959997880445556</v>
      </c>
    </row>
    <row r="441" spans="1:14" x14ac:dyDescent="0.25">
      <c r="A441" s="51">
        <v>2014</v>
      </c>
      <c r="B441" s="51" t="s">
        <v>24</v>
      </c>
      <c r="C441" s="51" t="s">
        <v>14</v>
      </c>
      <c r="D441" s="51" t="s">
        <v>16</v>
      </c>
      <c r="E441" s="53">
        <v>224.39143222148169</v>
      </c>
      <c r="F441" s="53">
        <v>4.7274217034804149</v>
      </c>
      <c r="G441" s="53">
        <v>5.2577157498151212</v>
      </c>
      <c r="H441" s="53">
        <v>0.3564388777522513</v>
      </c>
      <c r="I441" s="53" t="s">
        <v>31</v>
      </c>
      <c r="J441" s="53" t="s">
        <v>31</v>
      </c>
      <c r="K441" s="53" t="s">
        <v>31</v>
      </c>
      <c r="L441" s="53" t="s">
        <v>31</v>
      </c>
      <c r="M441" s="53" t="s">
        <v>31</v>
      </c>
      <c r="N441" s="53">
        <f t="shared" si="280"/>
        <v>234.7330085525295</v>
      </c>
    </row>
    <row r="442" spans="1:14" x14ac:dyDescent="0.25">
      <c r="A442" s="51">
        <v>2014</v>
      </c>
      <c r="B442" s="51" t="s">
        <v>24</v>
      </c>
      <c r="C442" s="51" t="s">
        <v>14</v>
      </c>
      <c r="D442" s="51" t="s">
        <v>25</v>
      </c>
      <c r="E442" s="53">
        <f>SUM(E440:E441)</f>
        <v>224.46364224253432</v>
      </c>
      <c r="F442" s="53">
        <f t="shared" ref="F442:M442" si="281">SUM(F440:F441)</f>
        <v>45.456039046067872</v>
      </c>
      <c r="G442" s="53">
        <f t="shared" si="281"/>
        <v>42.946106185437685</v>
      </c>
      <c r="H442" s="53">
        <f t="shared" si="281"/>
        <v>4.0162601335731569</v>
      </c>
      <c r="I442" s="53">
        <f t="shared" si="281"/>
        <v>0.28194134457727804</v>
      </c>
      <c r="J442" s="53">
        <f t="shared" si="281"/>
        <v>0.33242906568159902</v>
      </c>
      <c r="K442" s="53">
        <f t="shared" si="281"/>
        <v>0.15191612585699421</v>
      </c>
      <c r="L442" s="53">
        <f t="shared" si="281"/>
        <v>1.1225055432372507E-2</v>
      </c>
      <c r="M442" s="53">
        <f t="shared" si="281"/>
        <v>3.3447233813747229E-2</v>
      </c>
      <c r="N442" s="53">
        <f t="shared" si="280"/>
        <v>317.69300643297498</v>
      </c>
    </row>
    <row r="443" spans="1:14" x14ac:dyDescent="0.25">
      <c r="A443" s="51">
        <v>2014</v>
      </c>
      <c r="B443" s="51" t="s">
        <v>24</v>
      </c>
      <c r="C443" s="51" t="s">
        <v>17</v>
      </c>
      <c r="D443" s="51" t="s">
        <v>15</v>
      </c>
      <c r="E443" s="53">
        <v>0.189632</v>
      </c>
      <c r="F443" s="53">
        <v>9.5747180742691054</v>
      </c>
      <c r="G443" s="53">
        <v>22.383208942450302</v>
      </c>
      <c r="H443" s="53">
        <v>1.3256507046727879</v>
      </c>
      <c r="I443" s="53">
        <v>0.26248159456918491</v>
      </c>
      <c r="J443" s="53">
        <v>0.16553659653097574</v>
      </c>
      <c r="K443" s="53">
        <v>2.1705303729214039E-2</v>
      </c>
      <c r="L443" s="53">
        <v>1.4995455184555391E-2</v>
      </c>
      <c r="M443" s="53">
        <v>2.2111724376885598E-2</v>
      </c>
      <c r="N443" s="53">
        <f t="shared" si="280"/>
        <v>33.960040395783011</v>
      </c>
    </row>
    <row r="444" spans="1:14" x14ac:dyDescent="0.25">
      <c r="A444" s="51">
        <v>2014</v>
      </c>
      <c r="B444" s="51" t="s">
        <v>24</v>
      </c>
      <c r="C444" s="51" t="s">
        <v>17</v>
      </c>
      <c r="D444" s="51" t="s">
        <v>16</v>
      </c>
      <c r="E444" s="53">
        <v>60.082103181135778</v>
      </c>
      <c r="F444" s="53">
        <v>6.1009971616267435</v>
      </c>
      <c r="G444" s="53">
        <v>14.88049029932929</v>
      </c>
      <c r="H444" s="53">
        <v>0.5598425715612585</v>
      </c>
      <c r="I444" s="53" t="s">
        <v>31</v>
      </c>
      <c r="J444" s="53" t="s">
        <v>31</v>
      </c>
      <c r="K444" s="53" t="s">
        <v>31</v>
      </c>
      <c r="L444" s="53" t="s">
        <v>31</v>
      </c>
      <c r="M444" s="53" t="s">
        <v>31</v>
      </c>
      <c r="N444" s="53">
        <f t="shared" si="280"/>
        <v>81.623433213653072</v>
      </c>
    </row>
    <row r="445" spans="1:14" x14ac:dyDescent="0.25">
      <c r="A445" s="51">
        <v>2014</v>
      </c>
      <c r="B445" s="51" t="s">
        <v>24</v>
      </c>
      <c r="C445" s="51" t="s">
        <v>17</v>
      </c>
      <c r="D445" s="51" t="s">
        <v>25</v>
      </c>
      <c r="E445" s="53">
        <f>SUM(E443:E444)</f>
        <v>60.271735181135782</v>
      </c>
      <c r="F445" s="53">
        <f t="shared" ref="F445:M445" si="282">SUM(F443:F444)</f>
        <v>15.675715235895849</v>
      </c>
      <c r="G445" s="53">
        <f t="shared" si="282"/>
        <v>37.263699241779591</v>
      </c>
      <c r="H445" s="53">
        <f t="shared" si="282"/>
        <v>1.8854932762340464</v>
      </c>
      <c r="I445" s="53">
        <f t="shared" si="282"/>
        <v>0.26248159456918491</v>
      </c>
      <c r="J445" s="53">
        <f t="shared" si="282"/>
        <v>0.16553659653097574</v>
      </c>
      <c r="K445" s="53">
        <f t="shared" si="282"/>
        <v>2.1705303729214039E-2</v>
      </c>
      <c r="L445" s="53">
        <f t="shared" si="282"/>
        <v>1.4995455184555391E-2</v>
      </c>
      <c r="M445" s="53">
        <f t="shared" si="282"/>
        <v>2.2111724376885598E-2</v>
      </c>
      <c r="N445" s="53">
        <f t="shared" si="280"/>
        <v>115.58347360943608</v>
      </c>
    </row>
    <row r="446" spans="1:14" x14ac:dyDescent="0.25">
      <c r="A446" s="51">
        <v>2014</v>
      </c>
      <c r="B446" s="51" t="s">
        <v>13</v>
      </c>
      <c r="C446" s="51" t="s">
        <v>14</v>
      </c>
      <c r="D446" s="51" t="s">
        <v>15</v>
      </c>
      <c r="E446" s="53">
        <v>1.3539378947368423E-2</v>
      </c>
      <c r="F446" s="53">
        <v>12.941227268451772</v>
      </c>
      <c r="G446" s="53">
        <v>10.23035548128237</v>
      </c>
      <c r="H446" s="53">
        <v>14.562528646899343</v>
      </c>
      <c r="I446" s="53">
        <v>30.973031511580491</v>
      </c>
      <c r="J446" s="53">
        <v>5.5414590793627401</v>
      </c>
      <c r="K446" s="53">
        <v>2.1539640862453782</v>
      </c>
      <c r="L446" s="53">
        <v>1.1071009566083885</v>
      </c>
      <c r="M446" s="53">
        <v>1.0975457847581822</v>
      </c>
      <c r="N446" s="53">
        <f t="shared" si="280"/>
        <v>78.620752194136045</v>
      </c>
    </row>
    <row r="447" spans="1:14" x14ac:dyDescent="0.25">
      <c r="A447" s="51">
        <v>2014</v>
      </c>
      <c r="B447" s="51" t="s">
        <v>13</v>
      </c>
      <c r="C447" s="51" t="s">
        <v>14</v>
      </c>
      <c r="D447" s="51" t="s">
        <v>16</v>
      </c>
      <c r="E447" s="53">
        <v>23.102881600296346</v>
      </c>
      <c r="F447" s="53">
        <v>1.0677285358721398</v>
      </c>
      <c r="G447" s="53">
        <v>0.73363475578815662</v>
      </c>
      <c r="H447" s="53">
        <v>0.58155816896419954</v>
      </c>
      <c r="I447" s="53" t="s">
        <v>31</v>
      </c>
      <c r="J447" s="53" t="s">
        <v>31</v>
      </c>
      <c r="K447" s="53" t="s">
        <v>31</v>
      </c>
      <c r="L447" s="53" t="s">
        <v>31</v>
      </c>
      <c r="M447" s="53" t="s">
        <v>31</v>
      </c>
      <c r="N447" s="53">
        <f t="shared" si="280"/>
        <v>25.485803060920841</v>
      </c>
    </row>
    <row r="448" spans="1:14" x14ac:dyDescent="0.25">
      <c r="A448" s="51">
        <v>2014</v>
      </c>
      <c r="B448" s="51" t="s">
        <v>13</v>
      </c>
      <c r="C448" s="51" t="s">
        <v>14</v>
      </c>
      <c r="D448" s="51" t="s">
        <v>25</v>
      </c>
      <c r="E448" s="53">
        <f>SUM(E446:E447)</f>
        <v>23.116420979243713</v>
      </c>
      <c r="F448" s="53">
        <f t="shared" ref="F448:M448" si="283">SUM(F446:F447)</f>
        <v>14.008955804323913</v>
      </c>
      <c r="G448" s="53">
        <f t="shared" si="283"/>
        <v>10.963990237070526</v>
      </c>
      <c r="H448" s="53">
        <f t="shared" si="283"/>
        <v>15.144086815863544</v>
      </c>
      <c r="I448" s="53">
        <f t="shared" si="283"/>
        <v>30.973031511580491</v>
      </c>
      <c r="J448" s="53">
        <f t="shared" si="283"/>
        <v>5.5414590793627401</v>
      </c>
      <c r="K448" s="53">
        <f t="shared" si="283"/>
        <v>2.1539640862453782</v>
      </c>
      <c r="L448" s="53">
        <f t="shared" si="283"/>
        <v>1.1071009566083885</v>
      </c>
      <c r="M448" s="53">
        <f t="shared" si="283"/>
        <v>1.0975457847581822</v>
      </c>
      <c r="N448" s="53">
        <f t="shared" si="280"/>
        <v>104.10655525505688</v>
      </c>
    </row>
    <row r="449" spans="1:14" x14ac:dyDescent="0.25">
      <c r="A449" s="51">
        <v>2014</v>
      </c>
      <c r="B449" s="51" t="s">
        <v>13</v>
      </c>
      <c r="C449" s="51" t="s">
        <v>17</v>
      </c>
      <c r="D449" s="51" t="s">
        <v>15</v>
      </c>
      <c r="E449" s="53">
        <v>3.5556000000000011E-2</v>
      </c>
      <c r="F449" s="53">
        <v>10.154615419298732</v>
      </c>
      <c r="G449" s="53">
        <v>6.6553052215518456</v>
      </c>
      <c r="H449" s="53">
        <v>4.3327340346359913</v>
      </c>
      <c r="I449" s="53">
        <v>8.1958218688077942</v>
      </c>
      <c r="J449" s="53">
        <v>1.2532612121814808</v>
      </c>
      <c r="K449" s="53">
        <v>0.28537080578548812</v>
      </c>
      <c r="L449" s="53">
        <v>0.17554750369110783</v>
      </c>
      <c r="M449" s="53">
        <v>0.23102708813603509</v>
      </c>
      <c r="N449" s="53">
        <f t="shared" si="280"/>
        <v>31.319239154088471</v>
      </c>
    </row>
    <row r="450" spans="1:14" x14ac:dyDescent="0.25">
      <c r="A450" s="51">
        <v>2014</v>
      </c>
      <c r="B450" s="51" t="s">
        <v>13</v>
      </c>
      <c r="C450" s="51" t="s">
        <v>17</v>
      </c>
      <c r="D450" s="51" t="s">
        <v>16</v>
      </c>
      <c r="E450" s="53">
        <v>2.1642840518070381</v>
      </c>
      <c r="F450" s="53">
        <v>7.3293781496510064</v>
      </c>
      <c r="G450" s="53">
        <v>2.3052398667000422</v>
      </c>
      <c r="H450" s="53">
        <v>1.3970130376073073</v>
      </c>
      <c r="I450" s="53" t="s">
        <v>31</v>
      </c>
      <c r="J450" s="53" t="s">
        <v>31</v>
      </c>
      <c r="K450" s="53" t="s">
        <v>31</v>
      </c>
      <c r="L450" s="53" t="s">
        <v>31</v>
      </c>
      <c r="M450" s="53" t="s">
        <v>31</v>
      </c>
      <c r="N450" s="53">
        <f t="shared" si="280"/>
        <v>13.195915105765392</v>
      </c>
    </row>
    <row r="451" spans="1:14" x14ac:dyDescent="0.25">
      <c r="A451" s="51">
        <v>2014</v>
      </c>
      <c r="B451" s="51" t="s">
        <v>13</v>
      </c>
      <c r="C451" s="51" t="s">
        <v>17</v>
      </c>
      <c r="D451" s="51" t="s">
        <v>25</v>
      </c>
      <c r="E451" s="53">
        <f>SUM(E449:E450)</f>
        <v>2.1998400518070382</v>
      </c>
      <c r="F451" s="53">
        <f t="shared" ref="F451:M451" si="284">SUM(F449:F450)</f>
        <v>17.483993568949739</v>
      </c>
      <c r="G451" s="53">
        <f t="shared" si="284"/>
        <v>8.9605450882518873</v>
      </c>
      <c r="H451" s="53">
        <f t="shared" si="284"/>
        <v>5.729747072243299</v>
      </c>
      <c r="I451" s="53">
        <f t="shared" si="284"/>
        <v>8.1958218688077942</v>
      </c>
      <c r="J451" s="53">
        <f t="shared" si="284"/>
        <v>1.2532612121814808</v>
      </c>
      <c r="K451" s="53">
        <f t="shared" si="284"/>
        <v>0.28537080578548812</v>
      </c>
      <c r="L451" s="53">
        <f t="shared" si="284"/>
        <v>0.17554750369110783</v>
      </c>
      <c r="M451" s="53">
        <f t="shared" si="284"/>
        <v>0.23102708813603509</v>
      </c>
      <c r="N451" s="53">
        <f t="shared" si="280"/>
        <v>44.515154259853873</v>
      </c>
    </row>
    <row r="452" spans="1:14" x14ac:dyDescent="0.25">
      <c r="A452" s="51">
        <v>2014</v>
      </c>
      <c r="B452" s="51" t="s">
        <v>13</v>
      </c>
      <c r="C452" s="51" t="s">
        <v>22</v>
      </c>
      <c r="D452" s="51" t="s">
        <v>25</v>
      </c>
      <c r="E452" s="53">
        <f>SUM(E448,E451)</f>
        <v>25.31626103105075</v>
      </c>
      <c r="F452" s="53">
        <f t="shared" ref="F452:M452" si="285">SUM(F448,F451)</f>
        <v>31.492949373273653</v>
      </c>
      <c r="G452" s="53">
        <f t="shared" si="285"/>
        <v>19.924535325322413</v>
      </c>
      <c r="H452" s="53">
        <f t="shared" si="285"/>
        <v>20.873833888106844</v>
      </c>
      <c r="I452" s="53">
        <f t="shared" si="285"/>
        <v>39.168853380388285</v>
      </c>
      <c r="J452" s="53">
        <f t="shared" si="285"/>
        <v>6.7947202915442206</v>
      </c>
      <c r="K452" s="53">
        <f t="shared" si="285"/>
        <v>2.4393348920308662</v>
      </c>
      <c r="L452" s="53">
        <f t="shared" si="285"/>
        <v>1.2826484602994963</v>
      </c>
      <c r="M452" s="53">
        <f t="shared" si="285"/>
        <v>1.3285728728942172</v>
      </c>
      <c r="N452" s="53">
        <f t="shared" si="280"/>
        <v>148.62170951491078</v>
      </c>
    </row>
    <row r="453" spans="1:14" x14ac:dyDescent="0.25">
      <c r="A453" s="51">
        <v>2014</v>
      </c>
      <c r="B453" s="51" t="s">
        <v>13</v>
      </c>
      <c r="C453" s="51">
        <v>22</v>
      </c>
      <c r="D453" s="51" t="s">
        <v>19</v>
      </c>
      <c r="E453" s="53">
        <v>2.2068961395635389</v>
      </c>
      <c r="F453" s="53">
        <v>12.369224431087758</v>
      </c>
      <c r="G453" s="53">
        <v>3.1039199874351633</v>
      </c>
      <c r="H453" s="53">
        <v>3.6067225079293892</v>
      </c>
      <c r="I453" s="53">
        <v>0.93226660761742197</v>
      </c>
      <c r="J453" s="53">
        <v>0.29578331793520674</v>
      </c>
      <c r="K453" s="53">
        <v>0.17900145879679907</v>
      </c>
      <c r="L453" s="53">
        <v>0.13462513964917108</v>
      </c>
      <c r="M453" s="53">
        <v>0.11647238973054461</v>
      </c>
      <c r="N453" s="53">
        <f t="shared" si="280"/>
        <v>22.94491197974499</v>
      </c>
    </row>
    <row r="454" spans="1:14" x14ac:dyDescent="0.25">
      <c r="A454" s="51">
        <v>2014</v>
      </c>
      <c r="B454" s="51" t="s">
        <v>13</v>
      </c>
      <c r="C454" s="51">
        <v>23</v>
      </c>
      <c r="D454" s="51" t="s">
        <v>19</v>
      </c>
      <c r="E454" s="53">
        <v>0.18697942924250632</v>
      </c>
      <c r="F454" s="53">
        <v>1.1134784631441423</v>
      </c>
      <c r="G454" s="53">
        <v>1.0443574462789205</v>
      </c>
      <c r="H454" s="53">
        <v>1.170858017554721</v>
      </c>
      <c r="I454" s="53">
        <v>0.64544522798860071</v>
      </c>
      <c r="J454" s="53">
        <v>0.15218064546902435</v>
      </c>
      <c r="K454" s="53">
        <v>7.3145697541350307E-2</v>
      </c>
      <c r="L454" s="53">
        <v>6.2009448416120244E-2</v>
      </c>
      <c r="M454" s="53">
        <v>3.1390177452070178E-2</v>
      </c>
      <c r="N454" s="53">
        <f t="shared" si="280"/>
        <v>4.4798445530874558</v>
      </c>
    </row>
    <row r="455" spans="1:14" x14ac:dyDescent="0.25">
      <c r="A455" s="51">
        <v>2014</v>
      </c>
      <c r="B455" s="51" t="s">
        <v>13</v>
      </c>
      <c r="C455" s="51">
        <v>24</v>
      </c>
      <c r="D455" s="51" t="s">
        <v>19</v>
      </c>
      <c r="E455" s="53">
        <v>3.4465314294635698</v>
      </c>
      <c r="F455" s="53">
        <v>21.789493360487249</v>
      </c>
      <c r="G455" s="53">
        <v>33.586653227389277</v>
      </c>
      <c r="H455" s="53">
        <v>37.341662842198936</v>
      </c>
      <c r="I455" s="53">
        <v>35.921411523936243</v>
      </c>
      <c r="J455" s="53">
        <v>18.575454210466063</v>
      </c>
      <c r="K455" s="53">
        <v>10.943467434443829</v>
      </c>
      <c r="L455" s="53">
        <v>6.3448228216952698</v>
      </c>
      <c r="M455" s="53">
        <v>6.0379334944337399</v>
      </c>
      <c r="N455" s="53">
        <f t="shared" si="280"/>
        <v>173.98743034451414</v>
      </c>
    </row>
    <row r="456" spans="1:14" x14ac:dyDescent="0.25">
      <c r="A456" s="51">
        <v>2014</v>
      </c>
      <c r="B456" s="51" t="s">
        <v>13</v>
      </c>
      <c r="C456" s="51" t="s">
        <v>18</v>
      </c>
      <c r="D456" s="51" t="s">
        <v>19</v>
      </c>
      <c r="E456" s="53">
        <f>SUM(E453:E455)</f>
        <v>5.8404069982696152</v>
      </c>
      <c r="F456" s="53">
        <f t="shared" ref="F456:M456" si="286">SUM(F453:F455)</f>
        <v>35.272196254719148</v>
      </c>
      <c r="G456" s="53">
        <f t="shared" si="286"/>
        <v>37.734930661103363</v>
      </c>
      <c r="H456" s="53">
        <f t="shared" si="286"/>
        <v>42.119243367683048</v>
      </c>
      <c r="I456" s="53">
        <f t="shared" si="286"/>
        <v>37.499123359542267</v>
      </c>
      <c r="J456" s="53">
        <f t="shared" si="286"/>
        <v>19.023418173870294</v>
      </c>
      <c r="K456" s="53">
        <f t="shared" si="286"/>
        <v>11.195614590781977</v>
      </c>
      <c r="L456" s="53">
        <f t="shared" si="286"/>
        <v>6.5414574097605609</v>
      </c>
      <c r="M456" s="53">
        <f t="shared" si="286"/>
        <v>6.1857960616163545</v>
      </c>
      <c r="N456" s="53">
        <f t="shared" si="280"/>
        <v>201.41218687734661</v>
      </c>
    </row>
    <row r="457" spans="1:14" x14ac:dyDescent="0.25">
      <c r="A457" s="51">
        <v>2014</v>
      </c>
      <c r="B457" s="51" t="s">
        <v>13</v>
      </c>
      <c r="C457" s="51" t="s">
        <v>20</v>
      </c>
      <c r="D457" s="51" t="s">
        <v>23</v>
      </c>
      <c r="E457" s="53">
        <f>SUM(E439,E452,E456)</f>
        <v>31.156668029320365</v>
      </c>
      <c r="F457" s="53">
        <f t="shared" ref="F457:M457" si="287">SUM(F439,F452,F456)</f>
        <v>66.798905648579606</v>
      </c>
      <c r="G457" s="53">
        <f t="shared" si="287"/>
        <v>60.110364749051257</v>
      </c>
      <c r="H457" s="53">
        <f t="shared" si="287"/>
        <v>66.361910883629889</v>
      </c>
      <c r="I457" s="53">
        <f t="shared" si="287"/>
        <v>82.074331148693716</v>
      </c>
      <c r="J457" s="53">
        <f t="shared" si="287"/>
        <v>26.619737203062378</v>
      </c>
      <c r="K457" s="53">
        <f t="shared" si="287"/>
        <v>15.750552899852481</v>
      </c>
      <c r="L457" s="53">
        <f t="shared" si="287"/>
        <v>8.8689191760727759</v>
      </c>
      <c r="M457" s="53">
        <f t="shared" si="287"/>
        <v>9.0876615198028627</v>
      </c>
      <c r="N457" s="53">
        <f t="shared" si="280"/>
        <v>366.82905125806531</v>
      </c>
    </row>
    <row r="458" spans="1:14" x14ac:dyDescent="0.25">
      <c r="A458" s="28">
        <v>2015</v>
      </c>
      <c r="B458" s="28" t="s">
        <v>13</v>
      </c>
      <c r="C458" s="28" t="s">
        <v>28</v>
      </c>
      <c r="D458" s="28" t="s">
        <v>21</v>
      </c>
      <c r="E458" s="30">
        <v>0</v>
      </c>
      <c r="F458" s="30">
        <v>1.9784005402175411E-2</v>
      </c>
      <c r="G458" s="30">
        <v>9.5483465147519792E-2</v>
      </c>
      <c r="H458" s="30">
        <v>0.86755005998111279</v>
      </c>
      <c r="I458" s="30">
        <v>1.403509947797184</v>
      </c>
      <c r="J458" s="30">
        <v>3.8716495893576055</v>
      </c>
      <c r="K458" s="30">
        <v>1.8374260453701168</v>
      </c>
      <c r="L458" s="30">
        <v>1.445807462198158</v>
      </c>
      <c r="M458" s="30">
        <v>2.1701284021302216</v>
      </c>
      <c r="N458" s="30">
        <f>SUM(E458:M458)</f>
        <v>11.711338977384095</v>
      </c>
    </row>
    <row r="459" spans="1:14" x14ac:dyDescent="0.25">
      <c r="A459" s="28">
        <v>2015</v>
      </c>
      <c r="B459" s="28" t="s">
        <v>24</v>
      </c>
      <c r="C459" s="28" t="s">
        <v>14</v>
      </c>
      <c r="D459" s="28" t="s">
        <v>15</v>
      </c>
      <c r="E459" s="30">
        <v>0.62988973517192626</v>
      </c>
      <c r="F459" s="30">
        <v>44.452229317314547</v>
      </c>
      <c r="G459" s="30">
        <v>54.178007649009771</v>
      </c>
      <c r="H459" s="30">
        <v>6.2180571045307342</v>
      </c>
      <c r="I459" s="30">
        <v>0.73211918853798841</v>
      </c>
      <c r="J459" s="30">
        <v>4.269718693235049</v>
      </c>
      <c r="K459" s="30">
        <v>1.1046223847005583</v>
      </c>
      <c r="L459" s="30">
        <v>1.1997138444053974</v>
      </c>
      <c r="M459" s="30">
        <v>0.34657038181979782</v>
      </c>
      <c r="N459" s="30">
        <f t="shared" ref="N459:N476" si="288">SUM(E459:M459)</f>
        <v>113.13092829872578</v>
      </c>
    </row>
    <row r="460" spans="1:14" x14ac:dyDescent="0.25">
      <c r="A460" s="28">
        <v>2015</v>
      </c>
      <c r="B460" s="28" t="s">
        <v>24</v>
      </c>
      <c r="C460" s="28" t="s">
        <v>14</v>
      </c>
      <c r="D460" s="28" t="s">
        <v>16</v>
      </c>
      <c r="E460" s="30">
        <v>21.172770990609898</v>
      </c>
      <c r="F460" s="30">
        <v>75.376873238233671</v>
      </c>
      <c r="G460" s="30">
        <v>8.9863905477300232</v>
      </c>
      <c r="H460" s="30">
        <v>3.8651645073435284E-2</v>
      </c>
      <c r="I460" s="30" t="s">
        <v>31</v>
      </c>
      <c r="J460" s="30" t="s">
        <v>31</v>
      </c>
      <c r="K460" s="30" t="s">
        <v>31</v>
      </c>
      <c r="L460" s="30" t="s">
        <v>31</v>
      </c>
      <c r="M460" s="30" t="s">
        <v>31</v>
      </c>
      <c r="N460" s="30">
        <f t="shared" si="288"/>
        <v>105.57468642164702</v>
      </c>
    </row>
    <row r="461" spans="1:14" x14ac:dyDescent="0.25">
      <c r="A461" s="28">
        <v>2015</v>
      </c>
      <c r="B461" s="28" t="s">
        <v>24</v>
      </c>
      <c r="C461" s="28" t="s">
        <v>14</v>
      </c>
      <c r="D461" s="28" t="s">
        <v>25</v>
      </c>
      <c r="E461" s="30">
        <f>SUM(E459:E460)</f>
        <v>21.802660725781823</v>
      </c>
      <c r="F461" s="30">
        <f t="shared" ref="F461:M461" si="289">SUM(F459:F460)</f>
        <v>119.82910255554822</v>
      </c>
      <c r="G461" s="30">
        <f t="shared" si="289"/>
        <v>63.164398196739796</v>
      </c>
      <c r="H461" s="30">
        <f t="shared" si="289"/>
        <v>6.2567087496041696</v>
      </c>
      <c r="I461" s="30">
        <f t="shared" si="289"/>
        <v>0.73211918853798841</v>
      </c>
      <c r="J461" s="30">
        <f t="shared" si="289"/>
        <v>4.269718693235049</v>
      </c>
      <c r="K461" s="30">
        <f t="shared" si="289"/>
        <v>1.1046223847005583</v>
      </c>
      <c r="L461" s="30">
        <f t="shared" si="289"/>
        <v>1.1997138444053974</v>
      </c>
      <c r="M461" s="30">
        <f t="shared" si="289"/>
        <v>0.34657038181979782</v>
      </c>
      <c r="N461" s="30">
        <f t="shared" si="288"/>
        <v>218.70561472037281</v>
      </c>
    </row>
    <row r="462" spans="1:14" x14ac:dyDescent="0.25">
      <c r="A462" s="28">
        <v>2015</v>
      </c>
      <c r="B462" s="28" t="s">
        <v>24</v>
      </c>
      <c r="C462" s="28" t="s">
        <v>17</v>
      </c>
      <c r="D462" s="28" t="s">
        <v>15</v>
      </c>
      <c r="E462" s="30">
        <v>1.3691557188919212</v>
      </c>
      <c r="F462" s="30">
        <v>6.2489777731134408</v>
      </c>
      <c r="G462" s="30">
        <v>23.765106860432191</v>
      </c>
      <c r="H462" s="30">
        <v>0.65074727210835182</v>
      </c>
      <c r="I462" s="30">
        <v>0.52139045450022814</v>
      </c>
      <c r="J462" s="30">
        <v>0.60519953905965218</v>
      </c>
      <c r="K462" s="30">
        <v>7.0730190868345056E-3</v>
      </c>
      <c r="L462" s="30">
        <v>4.6222788066481403E-3</v>
      </c>
      <c r="M462" s="30">
        <v>2.5922141673128548E-3</v>
      </c>
      <c r="N462" s="30">
        <f t="shared" si="288"/>
        <v>33.174865130166587</v>
      </c>
    </row>
    <row r="463" spans="1:14" x14ac:dyDescent="0.25">
      <c r="A463" s="28">
        <v>2015</v>
      </c>
      <c r="B463" s="28" t="s">
        <v>24</v>
      </c>
      <c r="C463" s="28" t="s">
        <v>17</v>
      </c>
      <c r="D463" s="28" t="s">
        <v>16</v>
      </c>
      <c r="E463" s="30">
        <v>7.5339992790629697</v>
      </c>
      <c r="F463" s="30">
        <v>43.505265260270761</v>
      </c>
      <c r="G463" s="30">
        <v>10.639597653298756</v>
      </c>
      <c r="H463" s="30">
        <v>5.0986589108831415E-2</v>
      </c>
      <c r="I463" s="30" t="s">
        <v>31</v>
      </c>
      <c r="J463" s="30">
        <v>1.7931981147092994E-2</v>
      </c>
      <c r="K463" s="30" t="s">
        <v>31</v>
      </c>
      <c r="L463" s="30" t="s">
        <v>31</v>
      </c>
      <c r="M463" s="30" t="s">
        <v>31</v>
      </c>
      <c r="N463" s="30">
        <f t="shared" si="288"/>
        <v>61.747780762888411</v>
      </c>
    </row>
    <row r="464" spans="1:14" x14ac:dyDescent="0.25">
      <c r="A464" s="28">
        <v>2015</v>
      </c>
      <c r="B464" s="28" t="s">
        <v>24</v>
      </c>
      <c r="C464" s="28" t="s">
        <v>17</v>
      </c>
      <c r="D464" s="28" t="s">
        <v>25</v>
      </c>
      <c r="E464" s="30">
        <f>SUM(E462:E463)</f>
        <v>8.903154997954891</v>
      </c>
      <c r="F464" s="30">
        <f t="shared" ref="F464:M464" si="290">SUM(F462:F463)</f>
        <v>49.754243033384199</v>
      </c>
      <c r="G464" s="30">
        <f t="shared" si="290"/>
        <v>34.404704513730948</v>
      </c>
      <c r="H464" s="30">
        <f t="shared" si="290"/>
        <v>0.70173386121718329</v>
      </c>
      <c r="I464" s="30">
        <f t="shared" si="290"/>
        <v>0.52139045450022814</v>
      </c>
      <c r="J464" s="30">
        <f t="shared" si="290"/>
        <v>0.62313152020674523</v>
      </c>
      <c r="K464" s="30">
        <f t="shared" si="290"/>
        <v>7.0730190868345056E-3</v>
      </c>
      <c r="L464" s="30">
        <f t="shared" si="290"/>
        <v>4.6222788066481403E-3</v>
      </c>
      <c r="M464" s="30">
        <f t="shared" si="290"/>
        <v>2.5922141673128548E-3</v>
      </c>
      <c r="N464" s="30">
        <f t="shared" si="288"/>
        <v>94.922645893054991</v>
      </c>
    </row>
    <row r="465" spans="1:14" x14ac:dyDescent="0.25">
      <c r="A465" s="28">
        <v>2015</v>
      </c>
      <c r="B465" s="28" t="s">
        <v>13</v>
      </c>
      <c r="C465" s="28" t="s">
        <v>14</v>
      </c>
      <c r="D465" s="28" t="s">
        <v>15</v>
      </c>
      <c r="E465" s="30">
        <v>0.10024789688084555</v>
      </c>
      <c r="F465" s="30">
        <v>12.279743318794855</v>
      </c>
      <c r="G465" s="30">
        <v>29.777856921239412</v>
      </c>
      <c r="H465" s="30">
        <v>14.757960687152773</v>
      </c>
      <c r="I465" s="30">
        <v>9.699620537857971</v>
      </c>
      <c r="J465" s="30">
        <v>7.2294969422400754</v>
      </c>
      <c r="K465" s="30">
        <v>2.3301042027292791</v>
      </c>
      <c r="L465" s="30">
        <v>0.96206261393560843</v>
      </c>
      <c r="M465" s="30">
        <v>1.5304635220912395</v>
      </c>
      <c r="N465" s="30">
        <f t="shared" si="288"/>
        <v>78.667556642922065</v>
      </c>
    </row>
    <row r="466" spans="1:14" x14ac:dyDescent="0.25">
      <c r="A466" s="28">
        <v>2015</v>
      </c>
      <c r="B466" s="28" t="s">
        <v>13</v>
      </c>
      <c r="C466" s="28" t="s">
        <v>14</v>
      </c>
      <c r="D466" s="28" t="s">
        <v>16</v>
      </c>
      <c r="E466" s="30">
        <v>3.0181795021900997</v>
      </c>
      <c r="F466" s="30">
        <v>19.485039104040869</v>
      </c>
      <c r="G466" s="30">
        <v>7.2071959050791206</v>
      </c>
      <c r="H466" s="30">
        <v>0.19321185266762828</v>
      </c>
      <c r="I466" s="30" t="s">
        <v>31</v>
      </c>
      <c r="J466" s="30">
        <v>0.13376740254474689</v>
      </c>
      <c r="K466" s="30" t="s">
        <v>31</v>
      </c>
      <c r="L466" s="30" t="s">
        <v>31</v>
      </c>
      <c r="M466" s="30" t="s">
        <v>31</v>
      </c>
      <c r="N466" s="30">
        <f t="shared" si="288"/>
        <v>30.037393766522467</v>
      </c>
    </row>
    <row r="467" spans="1:14" x14ac:dyDescent="0.25">
      <c r="A467" s="28">
        <v>2015</v>
      </c>
      <c r="B467" s="28" t="s">
        <v>13</v>
      </c>
      <c r="C467" s="28" t="s">
        <v>14</v>
      </c>
      <c r="D467" s="28" t="s">
        <v>25</v>
      </c>
      <c r="E467" s="30">
        <f>SUM(E465:E466)</f>
        <v>3.1184273990709452</v>
      </c>
      <c r="F467" s="30">
        <f t="shared" ref="F467:M467" si="291">SUM(F465:F466)</f>
        <v>31.764782422835722</v>
      </c>
      <c r="G467" s="30">
        <f t="shared" si="291"/>
        <v>36.98505282631853</v>
      </c>
      <c r="H467" s="30">
        <f t="shared" si="291"/>
        <v>14.951172539820401</v>
      </c>
      <c r="I467" s="30">
        <f t="shared" si="291"/>
        <v>9.699620537857971</v>
      </c>
      <c r="J467" s="30">
        <f t="shared" si="291"/>
        <v>7.3632643447848221</v>
      </c>
      <c r="K467" s="30">
        <f t="shared" si="291"/>
        <v>2.3301042027292791</v>
      </c>
      <c r="L467" s="30">
        <f t="shared" si="291"/>
        <v>0.96206261393560843</v>
      </c>
      <c r="M467" s="30">
        <f t="shared" si="291"/>
        <v>1.5304635220912395</v>
      </c>
      <c r="N467" s="30">
        <f t="shared" si="288"/>
        <v>108.70495040944452</v>
      </c>
    </row>
    <row r="468" spans="1:14" x14ac:dyDescent="0.25">
      <c r="A468" s="28">
        <v>2015</v>
      </c>
      <c r="B468" s="28" t="s">
        <v>13</v>
      </c>
      <c r="C468" s="28" t="s">
        <v>17</v>
      </c>
      <c r="D468" s="28" t="s">
        <v>15</v>
      </c>
      <c r="E468" s="30">
        <v>1.4653077993491262E-2</v>
      </c>
      <c r="F468" s="30">
        <v>5.076829098049525</v>
      </c>
      <c r="G468" s="30">
        <v>17.559246077231553</v>
      </c>
      <c r="H468" s="30">
        <v>4.8316635215521258</v>
      </c>
      <c r="I468" s="30">
        <v>2.8796660315187768</v>
      </c>
      <c r="J468" s="30">
        <v>3.1713108024900416</v>
      </c>
      <c r="K468" s="30">
        <v>0.6855918578710245</v>
      </c>
      <c r="L468" s="30">
        <v>0.26985736187168818</v>
      </c>
      <c r="M468" s="30">
        <v>0.19689481413887358</v>
      </c>
      <c r="N468" s="30">
        <f t="shared" si="288"/>
        <v>34.6857126427171</v>
      </c>
    </row>
    <row r="469" spans="1:14" x14ac:dyDescent="0.25">
      <c r="A469" s="28">
        <v>2015</v>
      </c>
      <c r="B469" s="28" t="s">
        <v>13</v>
      </c>
      <c r="C469" s="28" t="s">
        <v>17</v>
      </c>
      <c r="D469" s="28" t="s">
        <v>16</v>
      </c>
      <c r="E469" s="30">
        <v>0.17669567953703</v>
      </c>
      <c r="F469" s="30">
        <v>20.891736688749248</v>
      </c>
      <c r="G469" s="30">
        <v>5.2992208966412431</v>
      </c>
      <c r="H469" s="30">
        <v>0.33261405402916855</v>
      </c>
      <c r="I469" s="30">
        <v>0.12147164733</v>
      </c>
      <c r="J469" s="30">
        <v>0.179339538622907</v>
      </c>
      <c r="K469" s="30" t="s">
        <v>31</v>
      </c>
      <c r="L469" s="30" t="s">
        <v>31</v>
      </c>
      <c r="M469" s="30" t="s">
        <v>31</v>
      </c>
      <c r="N469" s="30">
        <f t="shared" si="288"/>
        <v>27.001078504909596</v>
      </c>
    </row>
    <row r="470" spans="1:14" x14ac:dyDescent="0.25">
      <c r="A470" s="28">
        <v>2015</v>
      </c>
      <c r="B470" s="28" t="s">
        <v>13</v>
      </c>
      <c r="C470" s="28" t="s">
        <v>17</v>
      </c>
      <c r="D470" s="28" t="s">
        <v>25</v>
      </c>
      <c r="E470" s="30">
        <f>SUM(E468:E469)</f>
        <v>0.19134875753052127</v>
      </c>
      <c r="F470" s="30">
        <f t="shared" ref="F470:M470" si="292">SUM(F468:F469)</f>
        <v>25.968565786798774</v>
      </c>
      <c r="G470" s="30">
        <f t="shared" si="292"/>
        <v>22.858466973872794</v>
      </c>
      <c r="H470" s="30">
        <f t="shared" si="292"/>
        <v>5.164277575581294</v>
      </c>
      <c r="I470" s="30">
        <f t="shared" si="292"/>
        <v>3.0011376788487767</v>
      </c>
      <c r="J470" s="30">
        <f t="shared" si="292"/>
        <v>3.3506503411129485</v>
      </c>
      <c r="K470" s="30">
        <f t="shared" si="292"/>
        <v>0.6855918578710245</v>
      </c>
      <c r="L470" s="30">
        <f t="shared" si="292"/>
        <v>0.26985736187168818</v>
      </c>
      <c r="M470" s="30">
        <f t="shared" si="292"/>
        <v>0.19689481413887358</v>
      </c>
      <c r="N470" s="30">
        <f t="shared" si="288"/>
        <v>61.686791147626693</v>
      </c>
    </row>
    <row r="471" spans="1:14" x14ac:dyDescent="0.25">
      <c r="A471" s="28">
        <v>2015</v>
      </c>
      <c r="B471" s="28" t="s">
        <v>13</v>
      </c>
      <c r="C471" s="28" t="s">
        <v>22</v>
      </c>
      <c r="D471" s="28" t="s">
        <v>25</v>
      </c>
      <c r="E471" s="30">
        <f>SUM(E467,E470)</f>
        <v>3.3097761566014663</v>
      </c>
      <c r="F471" s="30">
        <f t="shared" ref="F471:M471" si="293">SUM(F467,F470)</f>
        <v>57.733348209634499</v>
      </c>
      <c r="G471" s="30">
        <f t="shared" si="293"/>
        <v>59.843519800191324</v>
      </c>
      <c r="H471" s="30">
        <f t="shared" si="293"/>
        <v>20.115450115401696</v>
      </c>
      <c r="I471" s="30">
        <f t="shared" si="293"/>
        <v>12.700758216706747</v>
      </c>
      <c r="J471" s="30">
        <f t="shared" si="293"/>
        <v>10.71391468589777</v>
      </c>
      <c r="K471" s="30">
        <f t="shared" si="293"/>
        <v>3.0156960606003036</v>
      </c>
      <c r="L471" s="30">
        <f t="shared" si="293"/>
        <v>1.2319199758072967</v>
      </c>
      <c r="M471" s="30">
        <f t="shared" si="293"/>
        <v>1.727358336230113</v>
      </c>
      <c r="N471" s="30">
        <f t="shared" si="288"/>
        <v>170.39174155707124</v>
      </c>
    </row>
    <row r="472" spans="1:14" x14ac:dyDescent="0.25">
      <c r="A472" s="28">
        <v>2015</v>
      </c>
      <c r="B472" s="28" t="s">
        <v>13</v>
      </c>
      <c r="C472" s="28">
        <v>22</v>
      </c>
      <c r="D472" s="28" t="s">
        <v>19</v>
      </c>
      <c r="E472" s="30">
        <v>23.884937218631116</v>
      </c>
      <c r="F472" s="30">
        <v>37.616175988060711</v>
      </c>
      <c r="G472" s="30">
        <v>11.768063396315474</v>
      </c>
      <c r="H472" s="30">
        <v>1.0814417232100892</v>
      </c>
      <c r="I472" s="30">
        <v>0.47900626485156694</v>
      </c>
      <c r="J472" s="30">
        <v>0.49153196296000812</v>
      </c>
      <c r="K472" s="30">
        <v>0.19207243494880305</v>
      </c>
      <c r="L472" s="30">
        <v>0.1826066112120914</v>
      </c>
      <c r="M472" s="30">
        <v>0.13037012654923413</v>
      </c>
      <c r="N472" s="30">
        <f t="shared" si="288"/>
        <v>75.82620572673909</v>
      </c>
    </row>
    <row r="473" spans="1:14" x14ac:dyDescent="0.25">
      <c r="A473" s="28">
        <v>2015</v>
      </c>
      <c r="B473" s="28" t="s">
        <v>13</v>
      </c>
      <c r="C473" s="28">
        <v>23</v>
      </c>
      <c r="D473" s="28" t="s">
        <v>19</v>
      </c>
      <c r="E473" s="30">
        <v>2.6858584966204542</v>
      </c>
      <c r="F473" s="30">
        <v>0.28885592454911208</v>
      </c>
      <c r="G473" s="30">
        <v>1.2789294794964703</v>
      </c>
      <c r="H473" s="30">
        <v>0.67458675367116583</v>
      </c>
      <c r="I473" s="30">
        <v>0.27504012282407619</v>
      </c>
      <c r="J473" s="30">
        <v>0.1074722079340506</v>
      </c>
      <c r="K473" s="30">
        <v>3.3162299983083524E-2</v>
      </c>
      <c r="L473" s="30">
        <v>3.4189159511909747E-2</v>
      </c>
      <c r="M473" s="30">
        <v>3.3935379085795116E-2</v>
      </c>
      <c r="N473" s="30">
        <f t="shared" si="288"/>
        <v>5.412029823676118</v>
      </c>
    </row>
    <row r="474" spans="1:14" x14ac:dyDescent="0.25">
      <c r="A474" s="28">
        <v>2015</v>
      </c>
      <c r="B474" s="28" t="s">
        <v>13</v>
      </c>
      <c r="C474" s="28">
        <v>24</v>
      </c>
      <c r="D474" s="28" t="s">
        <v>19</v>
      </c>
      <c r="E474" s="30">
        <v>9.8727306441346557E-2</v>
      </c>
      <c r="F474" s="30">
        <v>8.3366924232464221</v>
      </c>
      <c r="G474" s="30">
        <v>59.733578688841931</v>
      </c>
      <c r="H474" s="30">
        <v>36.749995813901187</v>
      </c>
      <c r="I474" s="30">
        <v>47.684680415535922</v>
      </c>
      <c r="J474" s="30">
        <v>29.247312119933678</v>
      </c>
      <c r="K474" s="30">
        <v>14.635048826285475</v>
      </c>
      <c r="L474" s="30">
        <v>7.6399929453180784</v>
      </c>
      <c r="M474" s="30">
        <v>8.9559278678256469</v>
      </c>
      <c r="N474" s="30">
        <f t="shared" si="288"/>
        <v>213.08195640732967</v>
      </c>
    </row>
    <row r="475" spans="1:14" x14ac:dyDescent="0.25">
      <c r="A475" s="28">
        <v>2015</v>
      </c>
      <c r="B475" s="28" t="s">
        <v>13</v>
      </c>
      <c r="C475" s="28" t="s">
        <v>18</v>
      </c>
      <c r="D475" s="28" t="s">
        <v>19</v>
      </c>
      <c r="E475" s="30">
        <f>SUM(E472:E474)</f>
        <v>26.669523021692918</v>
      </c>
      <c r="F475" s="30">
        <f t="shared" ref="F475:M475" si="294">SUM(F472:F474)</f>
        <v>46.241724335856247</v>
      </c>
      <c r="G475" s="30">
        <f t="shared" si="294"/>
        <v>72.780571564653883</v>
      </c>
      <c r="H475" s="30">
        <f t="shared" si="294"/>
        <v>38.506024290782442</v>
      </c>
      <c r="I475" s="30">
        <f t="shared" si="294"/>
        <v>48.438726803211566</v>
      </c>
      <c r="J475" s="30">
        <f t="shared" si="294"/>
        <v>29.846316290827737</v>
      </c>
      <c r="K475" s="30">
        <f t="shared" si="294"/>
        <v>14.860283561217361</v>
      </c>
      <c r="L475" s="30">
        <f t="shared" si="294"/>
        <v>7.8567887160420797</v>
      </c>
      <c r="M475" s="30">
        <f t="shared" si="294"/>
        <v>9.1202333734606764</v>
      </c>
      <c r="N475" s="30">
        <f t="shared" si="288"/>
        <v>294.32019195774501</v>
      </c>
    </row>
    <row r="476" spans="1:14" x14ac:dyDescent="0.25">
      <c r="A476" s="28">
        <v>2015</v>
      </c>
      <c r="B476" s="28" t="s">
        <v>13</v>
      </c>
      <c r="C476" s="28" t="s">
        <v>20</v>
      </c>
      <c r="D476" s="28" t="s">
        <v>23</v>
      </c>
      <c r="E476" s="30">
        <f>SUM(E458,E471,E475)</f>
        <v>29.979299178294383</v>
      </c>
      <c r="F476" s="30">
        <f t="shared" ref="F476:M476" si="295">SUM(F458,F471,F475)</f>
        <v>103.99485655089292</v>
      </c>
      <c r="G476" s="30">
        <f t="shared" si="295"/>
        <v>132.71957482999272</v>
      </c>
      <c r="H476" s="30">
        <f t="shared" si="295"/>
        <v>59.489024466165247</v>
      </c>
      <c r="I476" s="30">
        <f t="shared" si="295"/>
        <v>62.542994967715501</v>
      </c>
      <c r="J476" s="30">
        <f t="shared" si="295"/>
        <v>44.431880566083109</v>
      </c>
      <c r="K476" s="30">
        <f t="shared" si="295"/>
        <v>19.713405667187782</v>
      </c>
      <c r="L476" s="30">
        <f t="shared" si="295"/>
        <v>10.534516154047534</v>
      </c>
      <c r="M476" s="30">
        <f t="shared" si="295"/>
        <v>13.01772011182101</v>
      </c>
      <c r="N476" s="30">
        <f t="shared" si="288"/>
        <v>476.42327249220023</v>
      </c>
    </row>
    <row r="477" spans="1:14" x14ac:dyDescent="0.25">
      <c r="A477" s="44">
        <v>2016</v>
      </c>
      <c r="B477" s="44" t="s">
        <v>13</v>
      </c>
      <c r="C477" s="44" t="s">
        <v>28</v>
      </c>
      <c r="D477" s="44" t="s">
        <v>21</v>
      </c>
      <c r="E477" s="46">
        <v>0</v>
      </c>
      <c r="F477" s="46">
        <v>1.9836785180999999E-2</v>
      </c>
      <c r="G477" s="46">
        <v>1.2085926427000002</v>
      </c>
      <c r="H477" s="46">
        <v>4.1093101218000001</v>
      </c>
      <c r="I477" s="46">
        <v>1.0331018969100001</v>
      </c>
      <c r="J477" s="46">
        <v>1.13727866</v>
      </c>
      <c r="K477" s="46">
        <v>1.1823996825</v>
      </c>
      <c r="L477" s="46">
        <v>0.68949605979999995</v>
      </c>
      <c r="M477" s="46">
        <v>1.2102543405099999</v>
      </c>
      <c r="N477" s="46">
        <f>SUM(E477:M477)</f>
        <v>10.590270189401</v>
      </c>
    </row>
    <row r="478" spans="1:14" x14ac:dyDescent="0.25">
      <c r="A478" s="44">
        <v>2016</v>
      </c>
      <c r="B478" s="44" t="s">
        <v>24</v>
      </c>
      <c r="C478" s="44" t="s">
        <v>14</v>
      </c>
      <c r="D478" s="44" t="s">
        <v>15</v>
      </c>
      <c r="E478" s="46"/>
      <c r="F478" s="46">
        <v>4.1632688940014484</v>
      </c>
      <c r="G478" s="46">
        <v>28.344168008017245</v>
      </c>
      <c r="H478" s="46">
        <v>3.8885094658424189</v>
      </c>
      <c r="I478" s="46">
        <v>0.35963746465410384</v>
      </c>
      <c r="J478" s="46">
        <v>0.18271618691476649</v>
      </c>
      <c r="K478" s="46">
        <v>0.20517162727610952</v>
      </c>
      <c r="L478" s="46">
        <v>2.6129048552884341E-2</v>
      </c>
      <c r="M478" s="46">
        <v>6.2184589911691623E-2</v>
      </c>
      <c r="N478" s="46">
        <f t="shared" ref="N478:N495" si="296">SUM(E478:M478)</f>
        <v>37.231785285170673</v>
      </c>
    </row>
    <row r="479" spans="1:14" x14ac:dyDescent="0.25">
      <c r="A479" s="44">
        <v>2016</v>
      </c>
      <c r="B479" s="44" t="s">
        <v>24</v>
      </c>
      <c r="C479" s="44" t="s">
        <v>14</v>
      </c>
      <c r="D479" s="44" t="s">
        <v>16</v>
      </c>
      <c r="E479" s="46">
        <v>84.909057380456559</v>
      </c>
      <c r="F479" s="46">
        <v>9.2149905335914166</v>
      </c>
      <c r="G479" s="46">
        <v>2.403099128175306</v>
      </c>
      <c r="H479" s="46">
        <v>1.34284392275228E-2</v>
      </c>
      <c r="I479" s="46"/>
      <c r="J479" s="46">
        <v>8.6381605965271002E-2</v>
      </c>
      <c r="K479" s="46"/>
      <c r="L479" s="46"/>
      <c r="M479" s="46">
        <v>0</v>
      </c>
      <c r="N479" s="46">
        <f t="shared" si="296"/>
        <v>96.626957087416073</v>
      </c>
    </row>
    <row r="480" spans="1:14" x14ac:dyDescent="0.25">
      <c r="A480" s="44">
        <v>2016</v>
      </c>
      <c r="B480" s="44" t="s">
        <v>24</v>
      </c>
      <c r="C480" s="44" t="s">
        <v>14</v>
      </c>
      <c r="D480" s="44" t="s">
        <v>25</v>
      </c>
      <c r="E480" s="46">
        <f>SUM(E478:E479)</f>
        <v>84.909057380456559</v>
      </c>
      <c r="F480" s="46">
        <f t="shared" ref="F480:M480" si="297">SUM(F478:F479)</f>
        <v>13.378259427592866</v>
      </c>
      <c r="G480" s="46">
        <f t="shared" si="297"/>
        <v>30.747267136192551</v>
      </c>
      <c r="H480" s="46">
        <f t="shared" si="297"/>
        <v>3.9019379050699419</v>
      </c>
      <c r="I480" s="46">
        <f t="shared" si="297"/>
        <v>0.35963746465410384</v>
      </c>
      <c r="J480" s="46">
        <f t="shared" si="297"/>
        <v>0.26909779288003749</v>
      </c>
      <c r="K480" s="46">
        <f t="shared" si="297"/>
        <v>0.20517162727610952</v>
      </c>
      <c r="L480" s="46">
        <f t="shared" si="297"/>
        <v>2.6129048552884341E-2</v>
      </c>
      <c r="M480" s="46">
        <f t="shared" si="297"/>
        <v>6.2184589911691623E-2</v>
      </c>
      <c r="N480" s="46">
        <f t="shared" si="296"/>
        <v>133.85874237258673</v>
      </c>
    </row>
    <row r="481" spans="1:14" x14ac:dyDescent="0.25">
      <c r="A481" s="44">
        <v>2016</v>
      </c>
      <c r="B481" s="44" t="s">
        <v>24</v>
      </c>
      <c r="C481" s="44" t="s">
        <v>17</v>
      </c>
      <c r="D481" s="44" t="s">
        <v>15</v>
      </c>
      <c r="E481" s="46"/>
      <c r="F481" s="46">
        <v>6.6830233705100106</v>
      </c>
      <c r="G481" s="46">
        <v>13.777003099132962</v>
      </c>
      <c r="H481" s="46">
        <v>1.9894253317147128</v>
      </c>
      <c r="I481" s="46">
        <v>0.17207419449022623</v>
      </c>
      <c r="J481" s="46">
        <v>3.1207582351336097E-2</v>
      </c>
      <c r="K481" s="46">
        <v>1.6703437883666111E-2</v>
      </c>
      <c r="L481" s="46">
        <v>8.2668564512961545E-3</v>
      </c>
      <c r="M481" s="46">
        <v>1.1029788191489456E-3</v>
      </c>
      <c r="N481" s="46">
        <f t="shared" si="296"/>
        <v>22.678806851353357</v>
      </c>
    </row>
    <row r="482" spans="1:14" x14ac:dyDescent="0.25">
      <c r="A482" s="44">
        <v>2016</v>
      </c>
      <c r="B482" s="44" t="s">
        <v>24</v>
      </c>
      <c r="C482" s="44" t="s">
        <v>17</v>
      </c>
      <c r="D482" s="44" t="s">
        <v>16</v>
      </c>
      <c r="E482" s="46">
        <v>48.395570937199999</v>
      </c>
      <c r="F482" s="46">
        <v>3.2723193937000001</v>
      </c>
      <c r="G482" s="46">
        <v>3.0366320604000001</v>
      </c>
      <c r="H482" s="46">
        <v>6.20920893E-2</v>
      </c>
      <c r="I482" s="46"/>
      <c r="J482" s="46"/>
      <c r="K482" s="46"/>
      <c r="L482" s="46"/>
      <c r="M482" s="46"/>
      <c r="N482" s="46">
        <f t="shared" si="296"/>
        <v>54.766614480600005</v>
      </c>
    </row>
    <row r="483" spans="1:14" x14ac:dyDescent="0.25">
      <c r="A483" s="44">
        <v>2016</v>
      </c>
      <c r="B483" s="44" t="s">
        <v>24</v>
      </c>
      <c r="C483" s="44" t="s">
        <v>17</v>
      </c>
      <c r="D483" s="44" t="s">
        <v>25</v>
      </c>
      <c r="E483" s="46">
        <f>SUM(E481:E482)</f>
        <v>48.395570937199999</v>
      </c>
      <c r="F483" s="46">
        <f t="shared" ref="F483:M483" si="298">SUM(F481:F482)</f>
        <v>9.9553427642100107</v>
      </c>
      <c r="G483" s="46">
        <f t="shared" si="298"/>
        <v>16.813635159532961</v>
      </c>
      <c r="H483" s="46">
        <f t="shared" si="298"/>
        <v>2.0515174210147129</v>
      </c>
      <c r="I483" s="46">
        <f t="shared" si="298"/>
        <v>0.17207419449022623</v>
      </c>
      <c r="J483" s="46">
        <f t="shared" si="298"/>
        <v>3.1207582351336097E-2</v>
      </c>
      <c r="K483" s="46">
        <f t="shared" si="298"/>
        <v>1.6703437883666111E-2</v>
      </c>
      <c r="L483" s="46">
        <f t="shared" si="298"/>
        <v>8.2668564512961545E-3</v>
      </c>
      <c r="M483" s="46">
        <f t="shared" si="298"/>
        <v>1.1029788191489456E-3</v>
      </c>
      <c r="N483" s="46">
        <f t="shared" si="296"/>
        <v>77.445421331953355</v>
      </c>
    </row>
    <row r="484" spans="1:14" x14ac:dyDescent="0.25">
      <c r="A484" s="44">
        <v>2016</v>
      </c>
      <c r="B484" s="44" t="s">
        <v>13</v>
      </c>
      <c r="C484" s="44" t="s">
        <v>14</v>
      </c>
      <c r="D484" s="44" t="s">
        <v>15</v>
      </c>
      <c r="E484" s="46"/>
      <c r="F484" s="46">
        <v>3.2686548638549429</v>
      </c>
      <c r="G484" s="46">
        <v>97.870301504455924</v>
      </c>
      <c r="H484" s="46">
        <v>28.79864891054363</v>
      </c>
      <c r="I484" s="46">
        <v>9.0630011025798982</v>
      </c>
      <c r="J484" s="46">
        <v>8.0024197658502789</v>
      </c>
      <c r="K484" s="46">
        <v>8.6167758765797995</v>
      </c>
      <c r="L484" s="46">
        <v>2.3143304677849468</v>
      </c>
      <c r="M484" s="46">
        <v>5.0279885428859554</v>
      </c>
      <c r="N484" s="46">
        <f t="shared" si="296"/>
        <v>162.96212103453539</v>
      </c>
    </row>
    <row r="485" spans="1:14" x14ac:dyDescent="0.25">
      <c r="A485" s="44">
        <v>2016</v>
      </c>
      <c r="B485" s="44" t="s">
        <v>13</v>
      </c>
      <c r="C485" s="44" t="s">
        <v>14</v>
      </c>
      <c r="D485" s="44" t="s">
        <v>16</v>
      </c>
      <c r="E485" s="46">
        <v>9.9027468381507422</v>
      </c>
      <c r="F485" s="46">
        <v>8.0330912312295997</v>
      </c>
      <c r="G485" s="46">
        <v>5.5697074428021791</v>
      </c>
      <c r="H485" s="46">
        <v>0.147777313803964</v>
      </c>
      <c r="I485" s="46"/>
      <c r="J485" s="46">
        <v>0.67382939403472897</v>
      </c>
      <c r="K485" s="46"/>
      <c r="L485" s="46"/>
      <c r="M485" s="46"/>
      <c r="N485" s="46">
        <f t="shared" si="296"/>
        <v>24.327152220021215</v>
      </c>
    </row>
    <row r="486" spans="1:14" x14ac:dyDescent="0.25">
      <c r="A486" s="44">
        <v>2016</v>
      </c>
      <c r="B486" s="44" t="s">
        <v>13</v>
      </c>
      <c r="C486" s="44" t="s">
        <v>14</v>
      </c>
      <c r="D486" s="44" t="s">
        <v>25</v>
      </c>
      <c r="E486" s="46">
        <f>SUM(E484:E485)</f>
        <v>9.9027468381507422</v>
      </c>
      <c r="F486" s="46">
        <f t="shared" ref="F486:M486" si="299">SUM(F484:F485)</f>
        <v>11.301746095084543</v>
      </c>
      <c r="G486" s="46">
        <f t="shared" si="299"/>
        <v>103.44000894725811</v>
      </c>
      <c r="H486" s="46">
        <f t="shared" si="299"/>
        <v>28.946426224347594</v>
      </c>
      <c r="I486" s="46">
        <f t="shared" si="299"/>
        <v>9.0630011025798982</v>
      </c>
      <c r="J486" s="46">
        <f t="shared" si="299"/>
        <v>8.6762491598850087</v>
      </c>
      <c r="K486" s="46">
        <f t="shared" si="299"/>
        <v>8.6167758765797995</v>
      </c>
      <c r="L486" s="46">
        <f t="shared" si="299"/>
        <v>2.3143304677849468</v>
      </c>
      <c r="M486" s="46">
        <f t="shared" si="299"/>
        <v>5.0279885428859554</v>
      </c>
      <c r="N486" s="46">
        <f t="shared" si="296"/>
        <v>187.2892732545566</v>
      </c>
    </row>
    <row r="487" spans="1:14" x14ac:dyDescent="0.25">
      <c r="A487" s="44">
        <v>2016</v>
      </c>
      <c r="B487" s="44" t="s">
        <v>13</v>
      </c>
      <c r="C487" s="44" t="s">
        <v>17</v>
      </c>
      <c r="D487" s="44" t="s">
        <v>15</v>
      </c>
      <c r="E487" s="46"/>
      <c r="F487" s="46">
        <v>10.49193687429046</v>
      </c>
      <c r="G487" s="46">
        <v>48.2655274176944</v>
      </c>
      <c r="H487" s="46">
        <v>9.7293187355771238</v>
      </c>
      <c r="I487" s="46">
        <v>3.2351736064114491</v>
      </c>
      <c r="J487" s="46">
        <v>2.2871744414110644</v>
      </c>
      <c r="K487" s="46">
        <v>3.4495277595225406</v>
      </c>
      <c r="L487" s="46">
        <v>0.59118137417638705</v>
      </c>
      <c r="M487" s="46">
        <v>0.31188621747483697</v>
      </c>
      <c r="N487" s="46">
        <f t="shared" si="296"/>
        <v>78.361726426558263</v>
      </c>
    </row>
    <row r="488" spans="1:14" x14ac:dyDescent="0.25">
      <c r="A488" s="44">
        <v>2016</v>
      </c>
      <c r="B488" s="44" t="s">
        <v>13</v>
      </c>
      <c r="C488" s="44" t="s">
        <v>17</v>
      </c>
      <c r="D488" s="44" t="s">
        <v>16</v>
      </c>
      <c r="E488" s="46">
        <v>13.976465062799999</v>
      </c>
      <c r="F488" s="46">
        <v>5.3641206063000002</v>
      </c>
      <c r="G488" s="46">
        <v>8.8199279395999994</v>
      </c>
      <c r="H488" s="46">
        <v>0.24332891070000001</v>
      </c>
      <c r="I488" s="46"/>
      <c r="J488" s="46"/>
      <c r="K488" s="46"/>
      <c r="L488" s="46"/>
      <c r="M488" s="46"/>
      <c r="N488" s="46">
        <f t="shared" si="296"/>
        <v>28.403842519400001</v>
      </c>
    </row>
    <row r="489" spans="1:14" x14ac:dyDescent="0.25">
      <c r="A489" s="44">
        <v>2016</v>
      </c>
      <c r="B489" s="44" t="s">
        <v>13</v>
      </c>
      <c r="C489" s="44" t="s">
        <v>17</v>
      </c>
      <c r="D489" s="44" t="s">
        <v>25</v>
      </c>
      <c r="E489" s="46">
        <f>SUM(E487:E488)</f>
        <v>13.976465062799999</v>
      </c>
      <c r="F489" s="46">
        <f t="shared" ref="F489:M489" si="300">SUM(F487:F488)</f>
        <v>15.85605748059046</v>
      </c>
      <c r="G489" s="46">
        <f t="shared" si="300"/>
        <v>57.0854553572944</v>
      </c>
      <c r="H489" s="46">
        <f t="shared" si="300"/>
        <v>9.9726476462771245</v>
      </c>
      <c r="I489" s="46">
        <f t="shared" si="300"/>
        <v>3.2351736064114491</v>
      </c>
      <c r="J489" s="46">
        <f t="shared" si="300"/>
        <v>2.2871744414110644</v>
      </c>
      <c r="K489" s="46">
        <f t="shared" si="300"/>
        <v>3.4495277595225406</v>
      </c>
      <c r="L489" s="46">
        <f t="shared" si="300"/>
        <v>0.59118137417638705</v>
      </c>
      <c r="M489" s="46">
        <f t="shared" si="300"/>
        <v>0.31188621747483697</v>
      </c>
      <c r="N489" s="46">
        <f t="shared" si="296"/>
        <v>106.76556894595826</v>
      </c>
    </row>
    <row r="490" spans="1:14" x14ac:dyDescent="0.25">
      <c r="A490" s="44">
        <v>2016</v>
      </c>
      <c r="B490" s="44" t="s">
        <v>13</v>
      </c>
      <c r="C490" s="44" t="s">
        <v>22</v>
      </c>
      <c r="D490" s="44" t="s">
        <v>25</v>
      </c>
      <c r="E490" s="46">
        <f>SUM(E486,E489)</f>
        <v>23.879211900950743</v>
      </c>
      <c r="F490" s="46">
        <f t="shared" ref="F490:M490" si="301">SUM(F486,F489)</f>
        <v>27.157803575675004</v>
      </c>
      <c r="G490" s="46">
        <f t="shared" si="301"/>
        <v>160.52546430455251</v>
      </c>
      <c r="H490" s="46">
        <f t="shared" si="301"/>
        <v>38.919073870624715</v>
      </c>
      <c r="I490" s="46">
        <f t="shared" si="301"/>
        <v>12.298174708991347</v>
      </c>
      <c r="J490" s="46">
        <f t="shared" si="301"/>
        <v>10.963423601296073</v>
      </c>
      <c r="K490" s="46">
        <f t="shared" si="301"/>
        <v>12.06630363610234</v>
      </c>
      <c r="L490" s="46">
        <f t="shared" si="301"/>
        <v>2.9055118419613337</v>
      </c>
      <c r="M490" s="46">
        <f t="shared" si="301"/>
        <v>5.3398747603607921</v>
      </c>
      <c r="N490" s="46">
        <f t="shared" si="296"/>
        <v>294.05484220051488</v>
      </c>
    </row>
    <row r="491" spans="1:14" x14ac:dyDescent="0.25">
      <c r="A491" s="44">
        <v>2016</v>
      </c>
      <c r="B491" s="44" t="s">
        <v>13</v>
      </c>
      <c r="C491" s="44">
        <v>22</v>
      </c>
      <c r="D491" s="44" t="s">
        <v>19</v>
      </c>
      <c r="E491" s="46">
        <v>10.19561152399651</v>
      </c>
      <c r="F491" s="46">
        <v>0.98781367375426365</v>
      </c>
      <c r="G491" s="46">
        <v>6.5987495944697147E-2</v>
      </c>
      <c r="H491" s="46">
        <v>0.7479770168865556</v>
      </c>
      <c r="I491" s="46">
        <v>0.63313979074280902</v>
      </c>
      <c r="J491" s="46">
        <v>0.39990135139755117</v>
      </c>
      <c r="K491" s="46">
        <v>0.17622320116289888</v>
      </c>
      <c r="L491" s="46">
        <v>0.10578549213885559</v>
      </c>
      <c r="M491" s="46">
        <v>0.10385217302400901</v>
      </c>
      <c r="N491" s="46">
        <f>SUM(E491:M491)</f>
        <v>13.416291719048148</v>
      </c>
    </row>
    <row r="492" spans="1:14" x14ac:dyDescent="0.25">
      <c r="A492" s="44">
        <v>2016</v>
      </c>
      <c r="B492" s="44" t="s">
        <v>13</v>
      </c>
      <c r="C492" s="44">
        <v>23</v>
      </c>
      <c r="D492" s="44" t="s">
        <v>19</v>
      </c>
      <c r="E492" s="46"/>
      <c r="F492" s="46">
        <v>1.92535791331995E-2</v>
      </c>
      <c r="G492" s="46">
        <v>0.12560139182385596</v>
      </c>
      <c r="H492" s="46">
        <v>0.92703481354586392</v>
      </c>
      <c r="I492" s="46">
        <v>0.49254678700830373</v>
      </c>
      <c r="J492" s="46">
        <v>0.57810609694174464</v>
      </c>
      <c r="K492" s="46">
        <v>0.1109632479000742</v>
      </c>
      <c r="L492" s="46">
        <v>6.5504048804938653E-2</v>
      </c>
      <c r="M492" s="46">
        <v>5.3127453930319313E-2</v>
      </c>
      <c r="N492" s="46">
        <f>SUM(E492:M492)</f>
        <v>2.3721374190883</v>
      </c>
    </row>
    <row r="493" spans="1:14" x14ac:dyDescent="0.25">
      <c r="A493" s="44">
        <v>2016</v>
      </c>
      <c r="B493" s="44" t="s">
        <v>13</v>
      </c>
      <c r="C493" s="44">
        <v>24</v>
      </c>
      <c r="D493" s="44" t="s">
        <v>19</v>
      </c>
      <c r="E493" s="46">
        <v>9.8161214704618711</v>
      </c>
      <c r="F493" s="46">
        <v>21.334898978255186</v>
      </c>
      <c r="G493" s="46">
        <v>37.055791716585006</v>
      </c>
      <c r="H493" s="46">
        <v>92.188231511976113</v>
      </c>
      <c r="I493" s="46">
        <v>44.555321449887302</v>
      </c>
      <c r="J493" s="46">
        <v>29.557470930776521</v>
      </c>
      <c r="K493" s="46">
        <v>17.13564152349268</v>
      </c>
      <c r="L493" s="46">
        <v>10.283839453428</v>
      </c>
      <c r="M493" s="46">
        <v>8.0995106570500219</v>
      </c>
      <c r="N493" s="46">
        <f>SUM(E493:M493)</f>
        <v>270.02682769191273</v>
      </c>
    </row>
    <row r="494" spans="1:14" x14ac:dyDescent="0.25">
      <c r="A494" s="44">
        <v>2016</v>
      </c>
      <c r="B494" s="44" t="s">
        <v>13</v>
      </c>
      <c r="C494" s="44" t="s">
        <v>18</v>
      </c>
      <c r="D494" s="44" t="s">
        <v>19</v>
      </c>
      <c r="E494" s="46">
        <f>SUM(E491:E493)</f>
        <v>20.011732994458381</v>
      </c>
      <c r="F494" s="46">
        <f>SUM(F491:F493)</f>
        <v>22.341966231142649</v>
      </c>
      <c r="G494" s="46">
        <f>SUM(G491:G493)</f>
        <v>37.247380604353559</v>
      </c>
      <c r="H494" s="46">
        <f>SUM(H491:H493)</f>
        <v>93.863243342408538</v>
      </c>
      <c r="I494" s="46">
        <f>SUM(I491:I493)</f>
        <v>45.681008027638413</v>
      </c>
      <c r="J494" s="46">
        <f>SUM(J491:J493)</f>
        <v>30.535478379115816</v>
      </c>
      <c r="K494" s="46">
        <f>SUM(K491:K493)</f>
        <v>17.422827972555652</v>
      </c>
      <c r="L494" s="46">
        <f>SUM(L491:L493)</f>
        <v>10.455128994371794</v>
      </c>
      <c r="M494" s="46">
        <f>SUM(M491:M493)</f>
        <v>8.2564902840043501</v>
      </c>
      <c r="N494" s="46">
        <f t="shared" si="296"/>
        <v>285.81525683004918</v>
      </c>
    </row>
    <row r="495" spans="1:14" x14ac:dyDescent="0.25">
      <c r="A495" s="44">
        <v>2016</v>
      </c>
      <c r="B495" s="44" t="s">
        <v>13</v>
      </c>
      <c r="C495" s="44" t="s">
        <v>20</v>
      </c>
      <c r="D495" s="44" t="s">
        <v>23</v>
      </c>
      <c r="E495" s="46">
        <f>SUM(E477,E490,E494)</f>
        <v>43.89094489540912</v>
      </c>
      <c r="F495" s="46">
        <f t="shared" ref="F495:M495" si="302">SUM(F477,F490,F494)</f>
        <v>49.519606591998652</v>
      </c>
      <c r="G495" s="46">
        <f t="shared" si="302"/>
        <v>198.98143755160609</v>
      </c>
      <c r="H495" s="46">
        <f t="shared" si="302"/>
        <v>136.89162733483326</v>
      </c>
      <c r="I495" s="46">
        <f t="shared" si="302"/>
        <v>59.012284633539764</v>
      </c>
      <c r="J495" s="46">
        <f t="shared" si="302"/>
        <v>42.636180640411887</v>
      </c>
      <c r="K495" s="46">
        <f t="shared" si="302"/>
        <v>30.67153129115799</v>
      </c>
      <c r="L495" s="46">
        <f t="shared" si="302"/>
        <v>14.050136896133129</v>
      </c>
      <c r="M495" s="46">
        <f t="shared" si="302"/>
        <v>14.806619384875141</v>
      </c>
      <c r="N495" s="46">
        <f t="shared" si="296"/>
        <v>590.46036921996506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95"/>
  <sheetViews>
    <sheetView topLeftCell="D1" zoomScaleNormal="100" workbookViewId="0">
      <pane ySplit="1" topLeftCell="A460" activePane="bottomLeft" state="frozen"/>
      <selection activeCell="D1" sqref="D1"/>
      <selection pane="bottomLeft" activeCell="E479" sqref="E479"/>
    </sheetView>
  </sheetViews>
  <sheetFormatPr baseColWidth="10" defaultRowHeight="15" x14ac:dyDescent="0.25"/>
  <cols>
    <col min="1" max="4" width="10.7109375" customWidth="1"/>
    <col min="5" max="13" width="10.7109375" style="4" customWidth="1"/>
  </cols>
  <sheetData>
    <row r="1" spans="1:14" x14ac:dyDescent="0.25">
      <c r="A1" s="13" t="s">
        <v>0</v>
      </c>
      <c r="B1" s="13" t="s">
        <v>2</v>
      </c>
      <c r="C1" s="13" t="s">
        <v>1</v>
      </c>
      <c r="D1" s="13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34"/>
    </row>
    <row r="2" spans="1:14" x14ac:dyDescent="0.25">
      <c r="A2" s="122">
        <v>1991</v>
      </c>
      <c r="B2" s="122" t="s">
        <v>13</v>
      </c>
      <c r="C2" s="122" t="s">
        <v>28</v>
      </c>
      <c r="D2" s="122" t="s">
        <v>21</v>
      </c>
      <c r="E2" s="136">
        <v>0</v>
      </c>
      <c r="F2" s="136">
        <v>0</v>
      </c>
      <c r="G2" s="136">
        <v>118.99999999999999</v>
      </c>
      <c r="H2" s="136">
        <v>173.00000000000003</v>
      </c>
      <c r="I2" s="136">
        <v>196</v>
      </c>
      <c r="J2" s="136">
        <v>220</v>
      </c>
      <c r="K2" s="136">
        <v>225</v>
      </c>
      <c r="L2" s="136">
        <v>277</v>
      </c>
      <c r="M2" s="136">
        <v>260</v>
      </c>
      <c r="N2" s="135"/>
    </row>
    <row r="3" spans="1:14" x14ac:dyDescent="0.25">
      <c r="A3" s="122">
        <v>1991</v>
      </c>
      <c r="B3" s="122" t="s">
        <v>24</v>
      </c>
      <c r="C3" s="122" t="s">
        <v>14</v>
      </c>
      <c r="D3" s="122" t="s">
        <v>15</v>
      </c>
      <c r="E3" s="137"/>
      <c r="F3" s="137"/>
      <c r="G3" s="137"/>
      <c r="H3" s="137"/>
      <c r="I3" s="137"/>
      <c r="J3" s="137"/>
      <c r="K3" s="137"/>
      <c r="L3" s="137"/>
      <c r="M3" s="137"/>
      <c r="N3" s="135"/>
    </row>
    <row r="4" spans="1:14" x14ac:dyDescent="0.25">
      <c r="A4" s="122">
        <v>1991</v>
      </c>
      <c r="B4" s="122" t="s">
        <v>24</v>
      </c>
      <c r="C4" s="122" t="s">
        <v>14</v>
      </c>
      <c r="D4" s="122" t="s">
        <v>16</v>
      </c>
      <c r="E4" s="137"/>
      <c r="F4" s="137"/>
      <c r="G4" s="137"/>
      <c r="H4" s="137"/>
      <c r="I4" s="137"/>
      <c r="J4" s="137"/>
      <c r="K4" s="137"/>
      <c r="L4" s="137"/>
      <c r="M4" s="137"/>
      <c r="N4" s="135"/>
    </row>
    <row r="5" spans="1:14" x14ac:dyDescent="0.25">
      <c r="A5" s="122">
        <v>1991</v>
      </c>
      <c r="B5" s="122" t="s">
        <v>24</v>
      </c>
      <c r="C5" s="122" t="s">
        <v>14</v>
      </c>
      <c r="D5" s="122" t="s">
        <v>25</v>
      </c>
      <c r="E5" s="137">
        <v>24.278491696161179</v>
      </c>
      <c r="F5" s="137">
        <v>42.360727353365121</v>
      </c>
      <c r="G5" s="137">
        <v>88.767922949818356</v>
      </c>
      <c r="H5" s="137">
        <v>99.032028845646039</v>
      </c>
      <c r="I5" s="137">
        <v>140.8165081618169</v>
      </c>
      <c r="J5" s="137">
        <v>154.19880597014927</v>
      </c>
      <c r="K5" s="137">
        <v>157.05777979981801</v>
      </c>
      <c r="L5" s="137">
        <v>160.07768595041321</v>
      </c>
      <c r="M5" s="137">
        <v>176.85918367346937</v>
      </c>
      <c r="N5" s="135"/>
    </row>
    <row r="6" spans="1:14" x14ac:dyDescent="0.25">
      <c r="A6" s="122">
        <v>1991</v>
      </c>
      <c r="B6" s="122" t="s">
        <v>24</v>
      </c>
      <c r="C6" s="122" t="s">
        <v>17</v>
      </c>
      <c r="D6" s="122" t="s">
        <v>15</v>
      </c>
      <c r="E6" s="137"/>
      <c r="F6" s="137"/>
      <c r="G6" s="137"/>
      <c r="H6" s="137"/>
      <c r="I6" s="137" t="s">
        <v>31</v>
      </c>
      <c r="J6" s="137" t="s">
        <v>31</v>
      </c>
      <c r="K6" s="137" t="s">
        <v>31</v>
      </c>
      <c r="L6" s="137" t="s">
        <v>31</v>
      </c>
      <c r="M6" s="137" t="s">
        <v>31</v>
      </c>
      <c r="N6" s="135"/>
    </row>
    <row r="7" spans="1:14" x14ac:dyDescent="0.25">
      <c r="A7" s="122">
        <v>1991</v>
      </c>
      <c r="B7" s="122" t="s">
        <v>24</v>
      </c>
      <c r="C7" s="122" t="s">
        <v>17</v>
      </c>
      <c r="D7" s="122" t="s">
        <v>16</v>
      </c>
      <c r="E7" s="137"/>
      <c r="F7" s="137"/>
      <c r="G7" s="137"/>
      <c r="H7" s="137" t="s">
        <v>31</v>
      </c>
      <c r="I7" s="137" t="s">
        <v>31</v>
      </c>
      <c r="J7" s="137" t="s">
        <v>31</v>
      </c>
      <c r="K7" s="137" t="s">
        <v>31</v>
      </c>
      <c r="L7" s="137" t="s">
        <v>31</v>
      </c>
      <c r="M7" s="137" t="s">
        <v>31</v>
      </c>
      <c r="N7" s="135"/>
    </row>
    <row r="8" spans="1:14" x14ac:dyDescent="0.25">
      <c r="A8" s="122">
        <v>1991</v>
      </c>
      <c r="B8" s="122" t="s">
        <v>24</v>
      </c>
      <c r="C8" s="122" t="s">
        <v>17</v>
      </c>
      <c r="D8" s="122" t="s">
        <v>25</v>
      </c>
      <c r="E8" s="137">
        <v>27.102723011968859</v>
      </c>
      <c r="F8" s="137">
        <v>35.787881397071992</v>
      </c>
      <c r="G8" s="137">
        <v>43.197373177228343</v>
      </c>
      <c r="H8" s="137">
        <v>71.45227079219579</v>
      </c>
      <c r="I8" s="137">
        <v>83.805882352941154</v>
      </c>
      <c r="J8" s="137">
        <v>103.51031518624643</v>
      </c>
      <c r="K8" s="137">
        <v>123.71304347826087</v>
      </c>
      <c r="L8" s="137">
        <v>132.30000000000001</v>
      </c>
      <c r="M8" s="137">
        <v>173.3</v>
      </c>
      <c r="N8" s="135"/>
    </row>
    <row r="9" spans="1:14" x14ac:dyDescent="0.25">
      <c r="A9" s="122">
        <v>1991</v>
      </c>
      <c r="B9" s="122" t="s">
        <v>13</v>
      </c>
      <c r="C9" s="122" t="s">
        <v>14</v>
      </c>
      <c r="D9" s="122" t="s">
        <v>15</v>
      </c>
      <c r="E9" s="137"/>
      <c r="F9" s="137"/>
      <c r="G9" s="137"/>
      <c r="H9" s="137"/>
      <c r="I9" s="137"/>
      <c r="J9" s="137"/>
      <c r="K9" s="137"/>
      <c r="L9" s="137"/>
      <c r="M9" s="137"/>
      <c r="N9" s="135"/>
    </row>
    <row r="10" spans="1:14" x14ac:dyDescent="0.25">
      <c r="A10" s="122">
        <v>1991</v>
      </c>
      <c r="B10" s="122" t="s">
        <v>13</v>
      </c>
      <c r="C10" s="122" t="s">
        <v>14</v>
      </c>
      <c r="D10" s="122" t="s">
        <v>16</v>
      </c>
      <c r="E10" s="137"/>
      <c r="F10" s="137"/>
      <c r="G10" s="137"/>
      <c r="H10" s="137"/>
      <c r="I10" s="137"/>
      <c r="J10" s="137"/>
      <c r="K10" s="137"/>
      <c r="L10" s="137"/>
      <c r="M10" s="137"/>
      <c r="N10" s="135"/>
    </row>
    <row r="11" spans="1:14" x14ac:dyDescent="0.25">
      <c r="A11" s="122">
        <v>1991</v>
      </c>
      <c r="B11" s="122" t="s">
        <v>13</v>
      </c>
      <c r="C11" s="122" t="s">
        <v>14</v>
      </c>
      <c r="D11" s="122" t="s">
        <v>25</v>
      </c>
      <c r="E11" s="137">
        <v>0</v>
      </c>
      <c r="F11" s="137">
        <v>59.235514018691582</v>
      </c>
      <c r="G11" s="137">
        <v>108.62429456378358</v>
      </c>
      <c r="H11" s="137">
        <v>121.17625763071111</v>
      </c>
      <c r="I11" s="137">
        <v>143.7911663862489</v>
      </c>
      <c r="J11" s="137">
        <v>160.44710371539233</v>
      </c>
      <c r="K11" s="137">
        <v>167.06131017242487</v>
      </c>
      <c r="L11" s="137">
        <v>175.94939497923068</v>
      </c>
      <c r="M11" s="137">
        <v>201.84472828611234</v>
      </c>
      <c r="N11" s="135"/>
    </row>
    <row r="12" spans="1:14" x14ac:dyDescent="0.25">
      <c r="A12" s="122">
        <v>1991</v>
      </c>
      <c r="B12" s="122" t="s">
        <v>13</v>
      </c>
      <c r="C12" s="122" t="s">
        <v>17</v>
      </c>
      <c r="D12" s="122" t="s">
        <v>15</v>
      </c>
      <c r="E12" s="137"/>
      <c r="F12" s="137"/>
      <c r="G12" s="137"/>
      <c r="H12" s="137"/>
      <c r="I12" s="137"/>
      <c r="J12" s="137"/>
      <c r="K12" s="137"/>
      <c r="L12" s="137"/>
      <c r="M12" s="137"/>
      <c r="N12" s="135"/>
    </row>
    <row r="13" spans="1:14" x14ac:dyDescent="0.25">
      <c r="A13" s="122">
        <v>1991</v>
      </c>
      <c r="B13" s="122" t="s">
        <v>13</v>
      </c>
      <c r="C13" s="122" t="s">
        <v>17</v>
      </c>
      <c r="D13" s="122" t="s">
        <v>16</v>
      </c>
      <c r="E13" s="137"/>
      <c r="F13" s="137"/>
      <c r="G13" s="137"/>
      <c r="H13" s="137"/>
      <c r="I13" s="137"/>
      <c r="J13" s="137"/>
      <c r="K13" s="137"/>
      <c r="L13" s="137"/>
      <c r="M13" s="137"/>
      <c r="N13" s="135"/>
    </row>
    <row r="14" spans="1:14" x14ac:dyDescent="0.25">
      <c r="A14" s="122">
        <v>1991</v>
      </c>
      <c r="B14" s="122" t="s">
        <v>13</v>
      </c>
      <c r="C14" s="122" t="s">
        <v>17</v>
      </c>
      <c r="D14" s="122" t="s">
        <v>25</v>
      </c>
      <c r="E14" s="137">
        <v>33</v>
      </c>
      <c r="F14" s="137">
        <v>47.156297300337634</v>
      </c>
      <c r="G14" s="137">
        <v>49.702989886581392</v>
      </c>
      <c r="H14" s="137">
        <v>71.686058201740622</v>
      </c>
      <c r="I14" s="137">
        <v>85.056504291230368</v>
      </c>
      <c r="J14" s="137">
        <v>96.691730414656163</v>
      </c>
      <c r="K14" s="137">
        <v>109.08625651720541</v>
      </c>
      <c r="L14" s="137">
        <v>122.70844884488449</v>
      </c>
      <c r="M14" s="137">
        <v>137.8954716981132</v>
      </c>
      <c r="N14" s="135"/>
    </row>
    <row r="15" spans="1:14" x14ac:dyDescent="0.25">
      <c r="A15" s="122">
        <v>1991</v>
      </c>
      <c r="B15" s="122" t="s">
        <v>13</v>
      </c>
      <c r="C15" s="122" t="s">
        <v>22</v>
      </c>
      <c r="D15" s="122" t="s">
        <v>25</v>
      </c>
      <c r="E15" s="137">
        <f>(SUMPRODUCT(E11,'CANUM (Millions)'!E11)+SUMPRODUCT(E14,'CANUM (Millions)'!E14))/'CANUM (Millions)'!E15</f>
        <v>33</v>
      </c>
      <c r="F15" s="137">
        <f>(SUMPRODUCT(F11,'CANUM (Millions)'!F11)+SUMPRODUCT(F14,'CANUM (Millions)'!F14))/'CANUM (Millions)'!F15</f>
        <v>48.634069296338282</v>
      </c>
      <c r="G15" s="137">
        <f>(SUMPRODUCT(G11,'CANUM (Millions)'!G11)+SUMPRODUCT(G14,'CANUM (Millions)'!G14))/'CANUM (Millions)'!G15</f>
        <v>68.621194561734882</v>
      </c>
      <c r="H15" s="137">
        <f>(SUMPRODUCT(H11,'CANUM (Millions)'!H11)+SUMPRODUCT(H14,'CANUM (Millions)'!H14))/'CANUM (Millions)'!H15</f>
        <v>97.038404280178327</v>
      </c>
      <c r="I15" s="137">
        <f>(SUMPRODUCT(I11,'CANUM (Millions)'!I11)+SUMPRODUCT(I14,'CANUM (Millions)'!I14))/'CANUM (Millions)'!I15</f>
        <v>128.40785009269618</v>
      </c>
      <c r="J15" s="137">
        <f>(SUMPRODUCT(J11,'CANUM (Millions)'!J11)+SUMPRODUCT(J14,'CANUM (Millions)'!J14))/'CANUM (Millions)'!J15</f>
        <v>139.73631240235196</v>
      </c>
      <c r="K15" s="137">
        <f>(SUMPRODUCT(K11,'CANUM (Millions)'!K11)+SUMPRODUCT(K14,'CANUM (Millions)'!K14))/'CANUM (Millions)'!K15</f>
        <v>157.31017674716196</v>
      </c>
      <c r="L15" s="137">
        <f>(SUMPRODUCT(L11,'CANUM (Millions)'!L11)+SUMPRODUCT(L14,'CANUM (Millions)'!L14))/'CANUM (Millions)'!L15</f>
        <v>167.82754580495489</v>
      </c>
      <c r="M15" s="137">
        <f>(SUMPRODUCT(M11,'CANUM (Millions)'!M11)+SUMPRODUCT(M14,'CANUM (Millions)'!M14))/'CANUM (Millions)'!M15</f>
        <v>186.19896412282804</v>
      </c>
      <c r="N15" s="135"/>
    </row>
    <row r="16" spans="1:14" x14ac:dyDescent="0.25">
      <c r="A16" s="122">
        <v>1991</v>
      </c>
      <c r="B16" s="122" t="s">
        <v>13</v>
      </c>
      <c r="C16" s="122">
        <v>22</v>
      </c>
      <c r="D16" s="122" t="s">
        <v>19</v>
      </c>
      <c r="E16" s="137"/>
      <c r="F16" s="137"/>
      <c r="G16" s="137"/>
      <c r="H16" s="137"/>
      <c r="I16" s="137"/>
      <c r="J16" s="137"/>
      <c r="K16" s="137"/>
      <c r="L16" s="137"/>
      <c r="M16" s="137"/>
      <c r="N16" s="135"/>
    </row>
    <row r="17" spans="1:14" x14ac:dyDescent="0.25">
      <c r="A17" s="122">
        <v>1991</v>
      </c>
      <c r="B17" s="122" t="s">
        <v>13</v>
      </c>
      <c r="C17" s="122">
        <v>23</v>
      </c>
      <c r="D17" s="122" t="s">
        <v>19</v>
      </c>
      <c r="E17" s="137"/>
      <c r="F17" s="137"/>
      <c r="G17" s="137"/>
      <c r="H17" s="137"/>
      <c r="I17" s="137"/>
      <c r="J17" s="137"/>
      <c r="K17" s="137"/>
      <c r="L17" s="137"/>
      <c r="M17" s="137"/>
      <c r="N17" s="135"/>
    </row>
    <row r="18" spans="1:14" x14ac:dyDescent="0.25">
      <c r="A18" s="122">
        <v>1991</v>
      </c>
      <c r="B18" s="122" t="s">
        <v>13</v>
      </c>
      <c r="C18" s="122">
        <v>24</v>
      </c>
      <c r="D18" s="122" t="s">
        <v>19</v>
      </c>
      <c r="E18" s="137"/>
      <c r="F18" s="137"/>
      <c r="G18" s="137"/>
      <c r="H18" s="137"/>
      <c r="I18" s="137"/>
      <c r="J18" s="137"/>
      <c r="K18" s="137"/>
      <c r="L18" s="137"/>
      <c r="M18" s="137"/>
      <c r="N18" s="135"/>
    </row>
    <row r="19" spans="1:14" x14ac:dyDescent="0.25">
      <c r="A19" s="122">
        <v>1991</v>
      </c>
      <c r="B19" s="122" t="s">
        <v>13</v>
      </c>
      <c r="C19" s="122" t="s">
        <v>18</v>
      </c>
      <c r="D19" s="122" t="s">
        <v>19</v>
      </c>
      <c r="E19" s="137">
        <v>11.466427931960601</v>
      </c>
      <c r="F19" s="137">
        <v>31.49869866057259</v>
      </c>
      <c r="G19" s="137">
        <v>60.431864479468203</v>
      </c>
      <c r="H19" s="137">
        <v>83.150983040672358</v>
      </c>
      <c r="I19" s="137">
        <v>105.2388441568214</v>
      </c>
      <c r="J19" s="137">
        <v>126.55016940317955</v>
      </c>
      <c r="K19" s="137">
        <v>145.55616815988972</v>
      </c>
      <c r="L19" s="137">
        <v>159.96264367816093</v>
      </c>
      <c r="M19" s="137">
        <v>163.69999999999999</v>
      </c>
      <c r="N19" s="135"/>
    </row>
    <row r="20" spans="1:14" x14ac:dyDescent="0.25">
      <c r="A20" s="122">
        <v>1991</v>
      </c>
      <c r="B20" s="122" t="s">
        <v>13</v>
      </c>
      <c r="C20" s="122" t="s">
        <v>20</v>
      </c>
      <c r="D20" s="122" t="s">
        <v>23</v>
      </c>
      <c r="E20" s="137">
        <f>(SUMPRODUCT(E2,'CANUM (Millions)'!E2)+SUMPRODUCT('WECA (g)'!E15,'CANUM (Millions)'!E15)+SUMPRODUCT(E19,'CANUM (Millions)'!E19))/'CANUM (Millions)'!E20</f>
        <v>29.56758281001969</v>
      </c>
      <c r="F20" s="137">
        <f>(SUMPRODUCT(F2,'CANUM (Millions)'!F2)+SUMPRODUCT('WECA (g)'!F15,'CANUM (Millions)'!F15)+SUMPRODUCT(F19,'CANUM (Millions)'!F19))/'CANUM (Millions)'!F20</f>
        <v>34.764708867810015</v>
      </c>
      <c r="G20" s="137">
        <f>(SUMPRODUCT(G2,'CANUM (Millions)'!G2)+SUMPRODUCT('WECA (g)'!G15,'CANUM (Millions)'!G15)+SUMPRODUCT(G19,'CANUM (Millions)'!G19))/'CANUM (Millions)'!G20</f>
        <v>66.84919949364911</v>
      </c>
      <c r="H20" s="137">
        <f>(SUMPRODUCT(H2,'CANUM (Millions)'!H2)+SUMPRODUCT('WECA (g)'!H15,'CANUM (Millions)'!H15)+SUMPRODUCT(H19,'CANUM (Millions)'!H19))/'CANUM (Millions)'!H20</f>
        <v>94.896162330029085</v>
      </c>
      <c r="I20" s="137">
        <f>(SUMPRODUCT(I2,'CANUM (Millions)'!I2)+SUMPRODUCT('WECA (g)'!I15,'CANUM (Millions)'!I15)+SUMPRODUCT(I19,'CANUM (Millions)'!I19))/'CANUM (Millions)'!I20</f>
        <v>123.41560584149359</v>
      </c>
      <c r="J20" s="137">
        <f>(SUMPRODUCT(J2,'CANUM (Millions)'!J2)+SUMPRODUCT('WECA (g)'!J15,'CANUM (Millions)'!J15)+SUMPRODUCT(J19,'CANUM (Millions)'!J19))/'CANUM (Millions)'!J20</f>
        <v>139.0124176771894</v>
      </c>
      <c r="K20" s="137">
        <f>(SUMPRODUCT(K2,'CANUM (Millions)'!K2)+SUMPRODUCT('WECA (g)'!K15,'CANUM (Millions)'!K15)+SUMPRODUCT(K19,'CANUM (Millions)'!K19))/'CANUM (Millions)'!K20</f>
        <v>155.59614678149254</v>
      </c>
      <c r="L20" s="137">
        <f>(SUMPRODUCT(L2,'CANUM (Millions)'!L2)+SUMPRODUCT('WECA (g)'!L15,'CANUM (Millions)'!L15)+SUMPRODUCT(L19,'CANUM (Millions)'!L19))/'CANUM (Millions)'!L20</f>
        <v>170.91459285578716</v>
      </c>
      <c r="M20" s="137">
        <f>(SUMPRODUCT(M2,'CANUM (Millions)'!M2)+SUMPRODUCT('WECA (g)'!M15,'CANUM (Millions)'!M15)+SUMPRODUCT(M19,'CANUM (Millions)'!M19))/'CANUM (Millions)'!M20</f>
        <v>182.55751751267951</v>
      </c>
      <c r="N20" s="135"/>
    </row>
    <row r="21" spans="1:14" x14ac:dyDescent="0.25">
      <c r="A21" s="131">
        <v>1992</v>
      </c>
      <c r="B21" s="131" t="s">
        <v>13</v>
      </c>
      <c r="C21" s="131" t="s">
        <v>28</v>
      </c>
      <c r="D21" s="131" t="s">
        <v>21</v>
      </c>
      <c r="E21" s="140">
        <v>0</v>
      </c>
      <c r="F21" s="140">
        <v>0</v>
      </c>
      <c r="G21" s="140">
        <v>81</v>
      </c>
      <c r="H21" s="140">
        <v>178.99999999999997</v>
      </c>
      <c r="I21" s="140">
        <v>198.00000000000003</v>
      </c>
      <c r="J21" s="140">
        <v>213</v>
      </c>
      <c r="K21" s="140">
        <v>232.00000000000003</v>
      </c>
      <c r="L21" s="140">
        <v>255</v>
      </c>
      <c r="M21" s="140">
        <v>291</v>
      </c>
      <c r="N21" s="135"/>
    </row>
    <row r="22" spans="1:14" x14ac:dyDescent="0.25">
      <c r="A22" s="131">
        <v>1992</v>
      </c>
      <c r="B22" s="131" t="s">
        <v>24</v>
      </c>
      <c r="C22" s="131" t="s">
        <v>14</v>
      </c>
      <c r="D22" s="131" t="s">
        <v>15</v>
      </c>
      <c r="E22" s="141"/>
      <c r="F22" s="141"/>
      <c r="G22" s="141"/>
      <c r="H22" s="141"/>
      <c r="I22" s="141"/>
      <c r="J22" s="141"/>
      <c r="K22" s="141"/>
      <c r="L22" s="141"/>
      <c r="M22" s="141"/>
      <c r="N22" s="135"/>
    </row>
    <row r="23" spans="1:14" x14ac:dyDescent="0.25">
      <c r="A23" s="131">
        <v>1992</v>
      </c>
      <c r="B23" s="131" t="s">
        <v>24</v>
      </c>
      <c r="C23" s="131" t="s">
        <v>14</v>
      </c>
      <c r="D23" s="131" t="s">
        <v>16</v>
      </c>
      <c r="E23" s="141"/>
      <c r="F23" s="141"/>
      <c r="G23" s="141"/>
      <c r="H23" s="141"/>
      <c r="I23" s="141"/>
      <c r="J23" s="141"/>
      <c r="K23" s="141"/>
      <c r="L23" s="141"/>
      <c r="M23" s="141"/>
      <c r="N23" s="135"/>
    </row>
    <row r="24" spans="1:14" x14ac:dyDescent="0.25">
      <c r="A24" s="131">
        <v>1992</v>
      </c>
      <c r="B24" s="131" t="s">
        <v>24</v>
      </c>
      <c r="C24" s="131" t="s">
        <v>14</v>
      </c>
      <c r="D24" s="131" t="s">
        <v>25</v>
      </c>
      <c r="E24" s="141">
        <v>12.625141346991519</v>
      </c>
      <c r="F24" s="141">
        <v>58.202123713516052</v>
      </c>
      <c r="G24" s="141">
        <v>88.623031324894981</v>
      </c>
      <c r="H24" s="141">
        <v>133.20773627547371</v>
      </c>
      <c r="I24" s="141">
        <v>165.91053035727256</v>
      </c>
      <c r="J24" s="141">
        <v>175.31743941751</v>
      </c>
      <c r="K24" s="141">
        <v>186.53179199514858</v>
      </c>
      <c r="L24" s="141">
        <v>198.84621220215834</v>
      </c>
      <c r="M24" s="141">
        <v>200.34739839502976</v>
      </c>
      <c r="N24" s="135"/>
    </row>
    <row r="25" spans="1:14" x14ac:dyDescent="0.25">
      <c r="A25" s="131">
        <v>1992</v>
      </c>
      <c r="B25" s="131" t="s">
        <v>24</v>
      </c>
      <c r="C25" s="131" t="s">
        <v>17</v>
      </c>
      <c r="D25" s="131" t="s">
        <v>15</v>
      </c>
      <c r="E25" s="141"/>
      <c r="F25" s="141"/>
      <c r="G25" s="141"/>
      <c r="H25" s="141"/>
      <c r="I25" s="141" t="s">
        <v>31</v>
      </c>
      <c r="J25" s="141" t="s">
        <v>31</v>
      </c>
      <c r="K25" s="141" t="s">
        <v>31</v>
      </c>
      <c r="L25" s="141" t="s">
        <v>31</v>
      </c>
      <c r="M25" s="141" t="s">
        <v>31</v>
      </c>
      <c r="N25" s="135"/>
    </row>
    <row r="26" spans="1:14" x14ac:dyDescent="0.25">
      <c r="A26" s="131">
        <v>1992</v>
      </c>
      <c r="B26" s="131" t="s">
        <v>24</v>
      </c>
      <c r="C26" s="131" t="s">
        <v>17</v>
      </c>
      <c r="D26" s="131" t="s">
        <v>16</v>
      </c>
      <c r="E26" s="141"/>
      <c r="F26" s="141"/>
      <c r="G26" s="141"/>
      <c r="H26" s="141" t="s">
        <v>31</v>
      </c>
      <c r="I26" s="141" t="s">
        <v>31</v>
      </c>
      <c r="J26" s="141" t="s">
        <v>31</v>
      </c>
      <c r="K26" s="141" t="s">
        <v>31</v>
      </c>
      <c r="L26" s="141" t="s">
        <v>31</v>
      </c>
      <c r="M26" s="141" t="s">
        <v>31</v>
      </c>
      <c r="N26" s="135"/>
    </row>
    <row r="27" spans="1:14" x14ac:dyDescent="0.25">
      <c r="A27" s="131">
        <v>1992</v>
      </c>
      <c r="B27" s="131" t="s">
        <v>24</v>
      </c>
      <c r="C27" s="131" t="s">
        <v>17</v>
      </c>
      <c r="D27" s="131" t="s">
        <v>25</v>
      </c>
      <c r="E27" s="141">
        <v>11.164794942897426</v>
      </c>
      <c r="F27" s="141">
        <v>32.737044315549745</v>
      </c>
      <c r="G27" s="141">
        <v>68.011874058311477</v>
      </c>
      <c r="H27" s="141">
        <v>91.032860383639587</v>
      </c>
      <c r="I27" s="141">
        <v>112.10526315789474</v>
      </c>
      <c r="J27" s="141">
        <v>140.24598999814779</v>
      </c>
      <c r="K27" s="141">
        <v>171.60130955697969</v>
      </c>
      <c r="L27" s="141">
        <v>193.30071174377224</v>
      </c>
      <c r="M27" s="141">
        <v>211.75638766519828</v>
      </c>
      <c r="N27" s="135"/>
    </row>
    <row r="28" spans="1:14" x14ac:dyDescent="0.25">
      <c r="A28" s="131">
        <v>1992</v>
      </c>
      <c r="B28" s="131" t="s">
        <v>13</v>
      </c>
      <c r="C28" s="131" t="s">
        <v>14</v>
      </c>
      <c r="D28" s="131" t="s">
        <v>15</v>
      </c>
      <c r="E28" s="141"/>
      <c r="F28" s="141"/>
      <c r="G28" s="141"/>
      <c r="H28" s="141"/>
      <c r="I28" s="141"/>
      <c r="J28" s="141"/>
      <c r="K28" s="141"/>
      <c r="L28" s="141"/>
      <c r="M28" s="141"/>
      <c r="N28" s="135"/>
    </row>
    <row r="29" spans="1:14" x14ac:dyDescent="0.25">
      <c r="A29" s="131">
        <v>1992</v>
      </c>
      <c r="B29" s="131" t="s">
        <v>13</v>
      </c>
      <c r="C29" s="131" t="s">
        <v>14</v>
      </c>
      <c r="D29" s="131" t="s">
        <v>16</v>
      </c>
      <c r="E29" s="141"/>
      <c r="F29" s="141"/>
      <c r="G29" s="141"/>
      <c r="H29" s="141"/>
      <c r="I29" s="141"/>
      <c r="J29" s="141"/>
      <c r="K29" s="141"/>
      <c r="L29" s="141"/>
      <c r="M29" s="141"/>
      <c r="N29" s="135"/>
    </row>
    <row r="30" spans="1:14" x14ac:dyDescent="0.25">
      <c r="A30" s="131">
        <v>1992</v>
      </c>
      <c r="B30" s="131" t="s">
        <v>13</v>
      </c>
      <c r="C30" s="131" t="s">
        <v>14</v>
      </c>
      <c r="D30" s="131" t="s">
        <v>25</v>
      </c>
      <c r="E30" s="141">
        <v>0</v>
      </c>
      <c r="F30" s="141">
        <v>62.79988492672345</v>
      </c>
      <c r="G30" s="141">
        <v>101.33549258084143</v>
      </c>
      <c r="H30" s="141">
        <v>129.66776239302325</v>
      </c>
      <c r="I30" s="141">
        <v>146.72555512831269</v>
      </c>
      <c r="J30" s="141">
        <v>171.76131120780121</v>
      </c>
      <c r="K30" s="141">
        <v>182.40549077272055</v>
      </c>
      <c r="L30" s="141">
        <v>188.390652537004</v>
      </c>
      <c r="M30" s="141">
        <v>181.89976453471681</v>
      </c>
      <c r="N30" s="135"/>
    </row>
    <row r="31" spans="1:14" x14ac:dyDescent="0.25">
      <c r="A31" s="131">
        <v>1992</v>
      </c>
      <c r="B31" s="131" t="s">
        <v>13</v>
      </c>
      <c r="C31" s="131" t="s">
        <v>17</v>
      </c>
      <c r="D31" s="131" t="s">
        <v>15</v>
      </c>
      <c r="E31" s="141"/>
      <c r="F31" s="141"/>
      <c r="G31" s="141"/>
      <c r="H31" s="141"/>
      <c r="I31" s="141"/>
      <c r="J31" s="141"/>
      <c r="K31" s="141"/>
      <c r="L31" s="141"/>
      <c r="M31" s="141"/>
      <c r="N31" s="135"/>
    </row>
    <row r="32" spans="1:14" x14ac:dyDescent="0.25">
      <c r="A32" s="131">
        <v>1992</v>
      </c>
      <c r="B32" s="131" t="s">
        <v>13</v>
      </c>
      <c r="C32" s="131" t="s">
        <v>17</v>
      </c>
      <c r="D32" s="131" t="s">
        <v>16</v>
      </c>
      <c r="E32" s="141"/>
      <c r="F32" s="141"/>
      <c r="G32" s="141"/>
      <c r="H32" s="141"/>
      <c r="I32" s="141"/>
      <c r="J32" s="141"/>
      <c r="K32" s="141"/>
      <c r="L32" s="141"/>
      <c r="M32" s="141"/>
      <c r="N32" s="135"/>
    </row>
    <row r="33" spans="1:14" x14ac:dyDescent="0.25">
      <c r="A33" s="131">
        <v>1992</v>
      </c>
      <c r="B33" s="131" t="s">
        <v>13</v>
      </c>
      <c r="C33" s="131" t="s">
        <v>17</v>
      </c>
      <c r="D33" s="131" t="s">
        <v>25</v>
      </c>
      <c r="E33" s="141">
        <v>13.9</v>
      </c>
      <c r="F33" s="141">
        <v>39.24091536339391</v>
      </c>
      <c r="G33" s="141">
        <v>72.468178994369211</v>
      </c>
      <c r="H33" s="141">
        <v>83.935252660947938</v>
      </c>
      <c r="I33" s="141">
        <v>104.0877458334609</v>
      </c>
      <c r="J33" s="141">
        <v>135.14329610073747</v>
      </c>
      <c r="K33" s="141">
        <v>152.223075338195</v>
      </c>
      <c r="L33" s="141">
        <v>170.04268164551848</v>
      </c>
      <c r="M33" s="141">
        <v>203.36105125351835</v>
      </c>
      <c r="N33" s="135"/>
    </row>
    <row r="34" spans="1:14" x14ac:dyDescent="0.25">
      <c r="A34" s="131">
        <v>1992</v>
      </c>
      <c r="B34" s="131" t="s">
        <v>13</v>
      </c>
      <c r="C34" s="131" t="s">
        <v>22</v>
      </c>
      <c r="D34" s="131" t="s">
        <v>25</v>
      </c>
      <c r="E34" s="141">
        <f>(SUMPRODUCT(E30,'CANUM (Millions)'!E30)+SUMPRODUCT(E33,'CANUM (Millions)'!E33))/'CANUM (Millions)'!E34</f>
        <v>13.9</v>
      </c>
      <c r="F34" s="141">
        <f>(SUMPRODUCT(F30,'CANUM (Millions)'!F30)+SUMPRODUCT(F33,'CANUM (Millions)'!F33))/'CANUM (Millions)'!F34</f>
        <v>44.067946404860599</v>
      </c>
      <c r="G34" s="141">
        <f>(SUMPRODUCT(G30,'CANUM (Millions)'!G30)+SUMPRODUCT(G33,'CANUM (Millions)'!G33))/'CANUM (Millions)'!G34</f>
        <v>86.959575789999349</v>
      </c>
      <c r="H34" s="141">
        <f>(SUMPRODUCT(H30,'CANUM (Millions)'!H30)+SUMPRODUCT(H33,'CANUM (Millions)'!H33))/'CANUM (Millions)'!H34</f>
        <v>108.94879846232503</v>
      </c>
      <c r="I34" s="141">
        <f>(SUMPRODUCT(I30,'CANUM (Millions)'!I30)+SUMPRODUCT(I33,'CANUM (Millions)'!I33))/'CANUM (Millions)'!I34</f>
        <v>131.3891229430875</v>
      </c>
      <c r="J34" s="141">
        <f>(SUMPRODUCT(J30,'CANUM (Millions)'!J30)+SUMPRODUCT(J33,'CANUM (Millions)'!J33))/'CANUM (Millions)'!J34</f>
        <v>160.7413715301474</v>
      </c>
      <c r="K34" s="141">
        <f>(SUMPRODUCT(K30,'CANUM (Millions)'!K30)+SUMPRODUCT(K33,'CANUM (Millions)'!K33))/'CANUM (Millions)'!K34</f>
        <v>174.6505702847866</v>
      </c>
      <c r="L34" s="141">
        <f>(SUMPRODUCT(L30,'CANUM (Millions)'!L30)+SUMPRODUCT(L33,'CANUM (Millions)'!L33))/'CANUM (Millions)'!L34</f>
        <v>184.51386037707886</v>
      </c>
      <c r="M34" s="141">
        <f>(SUMPRODUCT(M30,'CANUM (Millions)'!M30)+SUMPRODUCT(M33,'CANUM (Millions)'!M33))/'CANUM (Millions)'!M34</f>
        <v>187.86341045147512</v>
      </c>
      <c r="N34" s="135"/>
    </row>
    <row r="35" spans="1:14" x14ac:dyDescent="0.25">
      <c r="A35" s="131">
        <v>1992</v>
      </c>
      <c r="B35" s="131" t="s">
        <v>13</v>
      </c>
      <c r="C35" s="131">
        <v>22</v>
      </c>
      <c r="D35" s="131" t="s">
        <v>19</v>
      </c>
      <c r="E35" s="141"/>
      <c r="F35" s="141"/>
      <c r="G35" s="141"/>
      <c r="H35" s="141"/>
      <c r="I35" s="141"/>
      <c r="J35" s="141"/>
      <c r="K35" s="141"/>
      <c r="L35" s="141"/>
      <c r="M35" s="141"/>
      <c r="N35" s="135"/>
    </row>
    <row r="36" spans="1:14" x14ac:dyDescent="0.25">
      <c r="A36" s="131">
        <v>1992</v>
      </c>
      <c r="B36" s="131" t="s">
        <v>13</v>
      </c>
      <c r="C36" s="131">
        <v>23</v>
      </c>
      <c r="D36" s="131" t="s">
        <v>19</v>
      </c>
      <c r="E36" s="141"/>
      <c r="F36" s="141"/>
      <c r="G36" s="141"/>
      <c r="H36" s="141"/>
      <c r="I36" s="141"/>
      <c r="J36" s="141"/>
      <c r="K36" s="141"/>
      <c r="L36" s="141"/>
      <c r="M36" s="141"/>
      <c r="N36" s="135"/>
    </row>
    <row r="37" spans="1:14" x14ac:dyDescent="0.25">
      <c r="A37" s="131">
        <v>1992</v>
      </c>
      <c r="B37" s="131" t="s">
        <v>13</v>
      </c>
      <c r="C37" s="131">
        <v>24</v>
      </c>
      <c r="D37" s="131" t="s">
        <v>19</v>
      </c>
      <c r="E37" s="141"/>
      <c r="F37" s="141"/>
      <c r="G37" s="141"/>
      <c r="H37" s="141"/>
      <c r="I37" s="141"/>
      <c r="J37" s="141"/>
      <c r="K37" s="141"/>
      <c r="L37" s="141"/>
      <c r="M37" s="141"/>
      <c r="N37" s="135"/>
    </row>
    <row r="38" spans="1:14" x14ac:dyDescent="0.25">
      <c r="A38" s="131">
        <v>1992</v>
      </c>
      <c r="B38" s="131" t="s">
        <v>13</v>
      </c>
      <c r="C38" s="131" t="s">
        <v>18</v>
      </c>
      <c r="D38" s="131" t="s">
        <v>19</v>
      </c>
      <c r="E38" s="141">
        <v>19.104443210219387</v>
      </c>
      <c r="F38" s="141">
        <v>23.265668454273641</v>
      </c>
      <c r="G38" s="141">
        <v>44.815685436478255</v>
      </c>
      <c r="H38" s="141">
        <v>77.407875707398873</v>
      </c>
      <c r="I38" s="141">
        <v>99.201019385026754</v>
      </c>
      <c r="J38" s="141">
        <v>123.27453990655096</v>
      </c>
      <c r="K38" s="141">
        <v>152.90455898107368</v>
      </c>
      <c r="L38" s="141">
        <v>166.17309352517984</v>
      </c>
      <c r="M38" s="141">
        <v>184.20028490028491</v>
      </c>
      <c r="N38" s="135"/>
    </row>
    <row r="39" spans="1:14" x14ac:dyDescent="0.25">
      <c r="A39" s="131">
        <v>1992</v>
      </c>
      <c r="B39" s="131" t="s">
        <v>13</v>
      </c>
      <c r="C39" s="131" t="s">
        <v>20</v>
      </c>
      <c r="D39" s="131" t="s">
        <v>23</v>
      </c>
      <c r="E39" s="141">
        <f>(SUMPRODUCT(E21,'CANUM (Millions)'!E21)+SUMPRODUCT('WECA (g)'!E34,'CANUM (Millions)'!E34)+SUMPRODUCT(E38,'CANUM (Millions)'!E38))/'CANUM (Millions)'!E39</f>
        <v>15.191691249041975</v>
      </c>
      <c r="F39" s="141">
        <f>(SUMPRODUCT(F21,'CANUM (Millions)'!F21)+SUMPRODUCT('WECA (g)'!F34,'CANUM (Millions)'!F34)+SUMPRODUCT(F38,'CANUM (Millions)'!F38))/'CANUM (Millions)'!F39</f>
        <v>34.470439657087738</v>
      </c>
      <c r="G39" s="141">
        <f>(SUMPRODUCT(G21,'CANUM (Millions)'!G21)+SUMPRODUCT('WECA (g)'!G34,'CANUM (Millions)'!G34)+SUMPRODUCT(G38,'CANUM (Millions)'!G38))/'CANUM (Millions)'!G39</f>
        <v>67.321243275899121</v>
      </c>
      <c r="H39" s="141">
        <f>(SUMPRODUCT(H21,'CANUM (Millions)'!H21)+SUMPRODUCT('WECA (g)'!H34,'CANUM (Millions)'!H34)+SUMPRODUCT(H38,'CANUM (Millions)'!H38))/'CANUM (Millions)'!H39</f>
        <v>94.352218025668236</v>
      </c>
      <c r="I39" s="141">
        <f>(SUMPRODUCT(I21,'CANUM (Millions)'!I21)+SUMPRODUCT('WECA (g)'!I34,'CANUM (Millions)'!I34)+SUMPRODUCT(I38,'CANUM (Millions)'!I38))/'CANUM (Millions)'!I39</f>
        <v>116.30190223280532</v>
      </c>
      <c r="J39" s="141">
        <f>(SUMPRODUCT(J21,'CANUM (Millions)'!J21)+SUMPRODUCT('WECA (g)'!J34,'CANUM (Millions)'!J34)+SUMPRODUCT(J38,'CANUM (Millions)'!J38))/'CANUM (Millions)'!J39</f>
        <v>141.69015084949595</v>
      </c>
      <c r="K39" s="141">
        <f>(SUMPRODUCT(K21,'CANUM (Millions)'!K21)+SUMPRODUCT('WECA (g)'!K34,'CANUM (Millions)'!K34)+SUMPRODUCT(K38,'CANUM (Millions)'!K38))/'CANUM (Millions)'!K39</f>
        <v>165.11309596843344</v>
      </c>
      <c r="L39" s="141">
        <f>(SUMPRODUCT(L21,'CANUM (Millions)'!L21)+SUMPRODUCT('WECA (g)'!L34,'CANUM (Millions)'!L34)+SUMPRODUCT(L38,'CANUM (Millions)'!L38))/'CANUM (Millions)'!L39</f>
        <v>175.75721467815126</v>
      </c>
      <c r="M39" s="141">
        <f>(SUMPRODUCT(M21,'CANUM (Millions)'!M21)+SUMPRODUCT('WECA (g)'!M34,'CANUM (Millions)'!M34)+SUMPRODUCT(M38,'CANUM (Millions)'!M38))/'CANUM (Millions)'!M39</f>
        <v>191.52460918884188</v>
      </c>
      <c r="N39" s="135"/>
    </row>
    <row r="40" spans="1:14" x14ac:dyDescent="0.25">
      <c r="A40" s="128">
        <v>1993</v>
      </c>
      <c r="B40" s="128" t="s">
        <v>13</v>
      </c>
      <c r="C40" s="128" t="s">
        <v>28</v>
      </c>
      <c r="D40" s="128" t="s">
        <v>21</v>
      </c>
      <c r="E40" s="143">
        <v>0</v>
      </c>
      <c r="F40" s="143">
        <v>0</v>
      </c>
      <c r="G40" s="143">
        <v>101.99999999999999</v>
      </c>
      <c r="H40" s="143">
        <v>146</v>
      </c>
      <c r="I40" s="143">
        <v>198.99999999999997</v>
      </c>
      <c r="J40" s="143">
        <v>220</v>
      </c>
      <c r="K40" s="143">
        <v>236</v>
      </c>
      <c r="L40" s="143">
        <v>261</v>
      </c>
      <c r="M40" s="143">
        <v>290</v>
      </c>
      <c r="N40" s="135"/>
    </row>
    <row r="41" spans="1:14" x14ac:dyDescent="0.25">
      <c r="A41" s="128">
        <v>1993</v>
      </c>
      <c r="B41" s="128" t="s">
        <v>24</v>
      </c>
      <c r="C41" s="128" t="s">
        <v>14</v>
      </c>
      <c r="D41" s="128" t="s">
        <v>15</v>
      </c>
      <c r="E41" s="144"/>
      <c r="F41" s="144"/>
      <c r="G41" s="144"/>
      <c r="H41" s="144"/>
      <c r="I41" s="144"/>
      <c r="J41" s="144"/>
      <c r="K41" s="144"/>
      <c r="L41" s="144"/>
      <c r="M41" s="144"/>
      <c r="N41" s="135"/>
    </row>
    <row r="42" spans="1:14" x14ac:dyDescent="0.25">
      <c r="A42" s="128">
        <v>1993</v>
      </c>
      <c r="B42" s="128" t="s">
        <v>24</v>
      </c>
      <c r="C42" s="128" t="s">
        <v>14</v>
      </c>
      <c r="D42" s="128" t="s">
        <v>16</v>
      </c>
      <c r="E42" s="144"/>
      <c r="F42" s="144"/>
      <c r="G42" s="144"/>
      <c r="H42" s="144"/>
      <c r="I42" s="144"/>
      <c r="J42" s="144"/>
      <c r="K42" s="144"/>
      <c r="L42" s="144"/>
      <c r="M42" s="144"/>
      <c r="N42" s="135"/>
    </row>
    <row r="43" spans="1:14" x14ac:dyDescent="0.25">
      <c r="A43" s="128">
        <v>1993</v>
      </c>
      <c r="B43" s="128" t="s">
        <v>24</v>
      </c>
      <c r="C43" s="128" t="s">
        <v>14</v>
      </c>
      <c r="D43" s="128" t="s">
        <v>25</v>
      </c>
      <c r="E43" s="144">
        <v>12.73906114686824</v>
      </c>
      <c r="F43" s="144">
        <v>32.836990764425536</v>
      </c>
      <c r="G43" s="144">
        <v>88.706498445388746</v>
      </c>
      <c r="H43" s="144">
        <v>141.44035062015786</v>
      </c>
      <c r="I43" s="144">
        <v>132.21738025045303</v>
      </c>
      <c r="J43" s="144">
        <v>235.67339399349243</v>
      </c>
      <c r="K43" s="144">
        <v>237.8476353666895</v>
      </c>
      <c r="L43" s="144">
        <v>178.26638806252069</v>
      </c>
      <c r="M43" s="144">
        <v>199.77423167848698</v>
      </c>
      <c r="N43" s="135"/>
    </row>
    <row r="44" spans="1:14" x14ac:dyDescent="0.25">
      <c r="A44" s="128">
        <v>1993</v>
      </c>
      <c r="B44" s="128" t="s">
        <v>24</v>
      </c>
      <c r="C44" s="128" t="s">
        <v>17</v>
      </c>
      <c r="D44" s="128" t="s">
        <v>15</v>
      </c>
      <c r="E44" s="144"/>
      <c r="F44" s="144"/>
      <c r="G44" s="144"/>
      <c r="H44" s="144"/>
      <c r="I44" s="144" t="s">
        <v>31</v>
      </c>
      <c r="J44" s="144" t="s">
        <v>31</v>
      </c>
      <c r="K44" s="144" t="s">
        <v>31</v>
      </c>
      <c r="L44" s="144" t="s">
        <v>31</v>
      </c>
      <c r="M44" s="144" t="s">
        <v>31</v>
      </c>
      <c r="N44" s="135"/>
    </row>
    <row r="45" spans="1:14" x14ac:dyDescent="0.25">
      <c r="A45" s="128">
        <v>1993</v>
      </c>
      <c r="B45" s="128" t="s">
        <v>24</v>
      </c>
      <c r="C45" s="128" t="s">
        <v>17</v>
      </c>
      <c r="D45" s="128" t="s">
        <v>16</v>
      </c>
      <c r="E45" s="144"/>
      <c r="F45" s="144"/>
      <c r="G45" s="144"/>
      <c r="H45" s="144" t="s">
        <v>31</v>
      </c>
      <c r="I45" s="144" t="s">
        <v>31</v>
      </c>
      <c r="J45" s="144" t="s">
        <v>31</v>
      </c>
      <c r="K45" s="144" t="s">
        <v>31</v>
      </c>
      <c r="L45" s="144" t="s">
        <v>31</v>
      </c>
      <c r="M45" s="144" t="s">
        <v>31</v>
      </c>
      <c r="N45" s="135"/>
    </row>
    <row r="46" spans="1:14" x14ac:dyDescent="0.25">
      <c r="A46" s="128">
        <v>1993</v>
      </c>
      <c r="B46" s="128" t="s">
        <v>24</v>
      </c>
      <c r="C46" s="128" t="s">
        <v>17</v>
      </c>
      <c r="D46" s="128" t="s">
        <v>25</v>
      </c>
      <c r="E46" s="144">
        <v>11.315513186932455</v>
      </c>
      <c r="F46" s="144">
        <v>18.508577189103537</v>
      </c>
      <c r="G46" s="144">
        <v>39.614366894214484</v>
      </c>
      <c r="H46" s="144">
        <v>140.0604329524954</v>
      </c>
      <c r="I46" s="144">
        <v>134.96163058498385</v>
      </c>
      <c r="J46" s="144">
        <v>186.25040618955512</v>
      </c>
      <c r="K46" s="144">
        <v>259.3899770466719</v>
      </c>
      <c r="L46" s="144">
        <v>302.61373182552501</v>
      </c>
      <c r="M46" s="144">
        <v>304.16075949367109</v>
      </c>
      <c r="N46" s="135"/>
    </row>
    <row r="47" spans="1:14" x14ac:dyDescent="0.25">
      <c r="A47" s="128">
        <v>1993</v>
      </c>
      <c r="B47" s="128" t="s">
        <v>13</v>
      </c>
      <c r="C47" s="128" t="s">
        <v>14</v>
      </c>
      <c r="D47" s="128" t="s">
        <v>15</v>
      </c>
      <c r="E47" s="144"/>
      <c r="F47" s="144"/>
      <c r="G47" s="144"/>
      <c r="H47" s="144"/>
      <c r="I47" s="144"/>
      <c r="J47" s="144"/>
      <c r="K47" s="144"/>
      <c r="L47" s="144"/>
      <c r="M47" s="144"/>
      <c r="N47" s="135"/>
    </row>
    <row r="48" spans="1:14" x14ac:dyDescent="0.25">
      <c r="A48" s="128">
        <v>1993</v>
      </c>
      <c r="B48" s="128" t="s">
        <v>13</v>
      </c>
      <c r="C48" s="128" t="s">
        <v>14</v>
      </c>
      <c r="D48" s="128" t="s">
        <v>16</v>
      </c>
      <c r="E48" s="144"/>
      <c r="F48" s="144"/>
      <c r="G48" s="144"/>
      <c r="H48" s="144"/>
      <c r="I48" s="144"/>
      <c r="J48" s="144"/>
      <c r="K48" s="144"/>
      <c r="L48" s="144"/>
      <c r="M48" s="144"/>
      <c r="N48" s="135"/>
    </row>
    <row r="49" spans="1:14" x14ac:dyDescent="0.25">
      <c r="A49" s="128">
        <v>1993</v>
      </c>
      <c r="B49" s="128" t="s">
        <v>13</v>
      </c>
      <c r="C49" s="128" t="s">
        <v>14</v>
      </c>
      <c r="D49" s="128" t="s">
        <v>25</v>
      </c>
      <c r="E49" s="144">
        <v>0</v>
      </c>
      <c r="F49" s="144">
        <v>29.63690674548554</v>
      </c>
      <c r="G49" s="144">
        <v>99.985136891681663</v>
      </c>
      <c r="H49" s="144">
        <v>131.8936808849009</v>
      </c>
      <c r="I49" s="144">
        <v>149.89255394393896</v>
      </c>
      <c r="J49" s="144">
        <v>167.91894690929485</v>
      </c>
      <c r="K49" s="144">
        <v>190.90341410395757</v>
      </c>
      <c r="L49" s="144">
        <v>194.30453202872778</v>
      </c>
      <c r="M49" s="144">
        <v>212.42407218249915</v>
      </c>
      <c r="N49" s="135"/>
    </row>
    <row r="50" spans="1:14" x14ac:dyDescent="0.25">
      <c r="A50" s="128">
        <v>1993</v>
      </c>
      <c r="B50" s="128" t="s">
        <v>13</v>
      </c>
      <c r="C50" s="128" t="s">
        <v>17</v>
      </c>
      <c r="D50" s="128" t="s">
        <v>15</v>
      </c>
      <c r="E50" s="144"/>
      <c r="F50" s="144"/>
      <c r="G50" s="144"/>
      <c r="H50" s="144"/>
      <c r="I50" s="144"/>
      <c r="J50" s="144"/>
      <c r="K50" s="144"/>
      <c r="L50" s="144"/>
      <c r="M50" s="144"/>
      <c r="N50" s="135"/>
    </row>
    <row r="51" spans="1:14" x14ac:dyDescent="0.25">
      <c r="A51" s="128">
        <v>1993</v>
      </c>
      <c r="B51" s="128" t="s">
        <v>13</v>
      </c>
      <c r="C51" s="128" t="s">
        <v>17</v>
      </c>
      <c r="D51" s="128" t="s">
        <v>16</v>
      </c>
      <c r="E51" s="144"/>
      <c r="F51" s="144"/>
      <c r="G51" s="144"/>
      <c r="H51" s="144"/>
      <c r="I51" s="144"/>
      <c r="J51" s="144"/>
      <c r="K51" s="144"/>
      <c r="L51" s="144"/>
      <c r="M51" s="144"/>
      <c r="N51" s="135"/>
    </row>
    <row r="52" spans="1:14" x14ac:dyDescent="0.25">
      <c r="A52" s="128">
        <v>1993</v>
      </c>
      <c r="B52" s="128" t="s">
        <v>13</v>
      </c>
      <c r="C52" s="128" t="s">
        <v>17</v>
      </c>
      <c r="D52" s="128" t="s">
        <v>25</v>
      </c>
      <c r="E52" s="144">
        <v>15.1</v>
      </c>
      <c r="F52" s="144">
        <v>24.418136371192819</v>
      </c>
      <c r="G52" s="144">
        <v>52.91828319138785</v>
      </c>
      <c r="H52" s="144">
        <v>106.03953213339616</v>
      </c>
      <c r="I52" s="144">
        <v>120.39080076610578</v>
      </c>
      <c r="J52" s="144">
        <v>147.94795452035487</v>
      </c>
      <c r="K52" s="144">
        <v>182.22511965592381</v>
      </c>
      <c r="L52" s="144">
        <v>196.48021574864106</v>
      </c>
      <c r="M52" s="144">
        <v>220.86877498236541</v>
      </c>
      <c r="N52" s="135"/>
    </row>
    <row r="53" spans="1:14" x14ac:dyDescent="0.25">
      <c r="A53" s="128">
        <v>1993</v>
      </c>
      <c r="B53" s="128" t="s">
        <v>13</v>
      </c>
      <c r="C53" s="128" t="s">
        <v>22</v>
      </c>
      <c r="D53" s="128" t="s">
        <v>25</v>
      </c>
      <c r="E53" s="144">
        <f>(SUMPRODUCT(E49,'CANUM (Millions)'!E49)+SUMPRODUCT(E52,'CANUM (Millions)'!E52))/'CANUM (Millions)'!E53</f>
        <v>15.1</v>
      </c>
      <c r="F53" s="144">
        <f>(SUMPRODUCT(F49,'CANUM (Millions)'!F49)+SUMPRODUCT(F52,'CANUM (Millions)'!F52))/'CANUM (Millions)'!F53</f>
        <v>25.872498881833305</v>
      </c>
      <c r="G53" s="144">
        <f>(SUMPRODUCT(G49,'CANUM (Millions)'!G49)+SUMPRODUCT(G52,'CANUM (Millions)'!G52))/'CANUM (Millions)'!G53</f>
        <v>81.083249681503091</v>
      </c>
      <c r="H53" s="144">
        <f>(SUMPRODUCT(H49,'CANUM (Millions)'!H49)+SUMPRODUCT(H52,'CANUM (Millions)'!H52))/'CANUM (Millions)'!H53</f>
        <v>126.5744572560793</v>
      </c>
      <c r="I53" s="144">
        <f>(SUMPRODUCT(I49,'CANUM (Millions)'!I49)+SUMPRODUCT(I52,'CANUM (Millions)'!I52))/'CANUM (Millions)'!I53</f>
        <v>142.73017014057851</v>
      </c>
      <c r="J53" s="144">
        <f>(SUMPRODUCT(J49,'CANUM (Millions)'!J49)+SUMPRODUCT(J52,'CANUM (Millions)'!J52))/'CANUM (Millions)'!J53</f>
        <v>163.02280107660167</v>
      </c>
      <c r="K53" s="144">
        <f>(SUMPRODUCT(K49,'CANUM (Millions)'!K49)+SUMPRODUCT(K52,'CANUM (Millions)'!K52))/'CANUM (Millions)'!K53</f>
        <v>189.19239090066776</v>
      </c>
      <c r="L53" s="144">
        <f>(SUMPRODUCT(L49,'CANUM (Millions)'!L49)+SUMPRODUCT(L52,'CANUM (Millions)'!L52))/'CANUM (Millions)'!L53</f>
        <v>194.80450620390235</v>
      </c>
      <c r="M53" s="144">
        <f>(SUMPRODUCT(M49,'CANUM (Millions)'!M49)+SUMPRODUCT(M52,'CANUM (Millions)'!M52))/'CANUM (Millions)'!M53</f>
        <v>214.13482249605835</v>
      </c>
      <c r="N53" s="135"/>
    </row>
    <row r="54" spans="1:14" x14ac:dyDescent="0.25">
      <c r="A54" s="128">
        <v>1993</v>
      </c>
      <c r="B54" s="128" t="s">
        <v>13</v>
      </c>
      <c r="C54" s="128">
        <v>22</v>
      </c>
      <c r="D54" s="128" t="s">
        <v>19</v>
      </c>
      <c r="E54" s="144"/>
      <c r="F54" s="144"/>
      <c r="G54" s="144"/>
      <c r="H54" s="144"/>
      <c r="I54" s="144"/>
      <c r="J54" s="144"/>
      <c r="K54" s="144"/>
      <c r="L54" s="144"/>
      <c r="M54" s="144"/>
      <c r="N54" s="135"/>
    </row>
    <row r="55" spans="1:14" x14ac:dyDescent="0.25">
      <c r="A55" s="128">
        <v>1993</v>
      </c>
      <c r="B55" s="128" t="s">
        <v>13</v>
      </c>
      <c r="C55" s="128">
        <v>23</v>
      </c>
      <c r="D55" s="128" t="s">
        <v>19</v>
      </c>
      <c r="E55" s="144"/>
      <c r="F55" s="144"/>
      <c r="G55" s="144"/>
      <c r="H55" s="144"/>
      <c r="I55" s="144"/>
      <c r="J55" s="144"/>
      <c r="K55" s="144"/>
      <c r="L55" s="144"/>
      <c r="M55" s="144"/>
      <c r="N55" s="135"/>
    </row>
    <row r="56" spans="1:14" x14ac:dyDescent="0.25">
      <c r="A56" s="128">
        <v>1993</v>
      </c>
      <c r="B56" s="128" t="s">
        <v>13</v>
      </c>
      <c r="C56" s="128">
        <v>24</v>
      </c>
      <c r="D56" s="128" t="s">
        <v>19</v>
      </c>
      <c r="E56" s="144"/>
      <c r="F56" s="144"/>
      <c r="G56" s="144"/>
      <c r="H56" s="144"/>
      <c r="I56" s="144"/>
      <c r="J56" s="144"/>
      <c r="K56" s="144"/>
      <c r="L56" s="144"/>
      <c r="M56" s="144"/>
      <c r="N56" s="135"/>
    </row>
    <row r="57" spans="1:14" x14ac:dyDescent="0.25">
      <c r="A57" s="128">
        <v>1993</v>
      </c>
      <c r="B57" s="128" t="s">
        <v>13</v>
      </c>
      <c r="C57" s="128" t="s">
        <v>18</v>
      </c>
      <c r="D57" s="128" t="s">
        <v>19</v>
      </c>
      <c r="E57" s="144">
        <v>16.235562987736898</v>
      </c>
      <c r="F57" s="144">
        <v>24.469480560266312</v>
      </c>
      <c r="G57" s="144">
        <v>44.497396324876476</v>
      </c>
      <c r="H57" s="144">
        <v>73.553682546159337</v>
      </c>
      <c r="I57" s="144">
        <v>94.090094085216023</v>
      </c>
      <c r="J57" s="144">
        <v>122.41069702786787</v>
      </c>
      <c r="K57" s="144">
        <v>149.40417475728157</v>
      </c>
      <c r="L57" s="144">
        <v>168.47410566216536</v>
      </c>
      <c r="M57" s="144">
        <v>178.65481299816065</v>
      </c>
      <c r="N57" s="135"/>
    </row>
    <row r="58" spans="1:14" x14ac:dyDescent="0.25">
      <c r="A58" s="128">
        <v>1993</v>
      </c>
      <c r="B58" s="128" t="s">
        <v>13</v>
      </c>
      <c r="C58" s="128" t="s">
        <v>20</v>
      </c>
      <c r="D58" s="128" t="s">
        <v>23</v>
      </c>
      <c r="E58" s="145">
        <f>(SUMPRODUCT(E40,'CANUM (Millions)'!E40)+SUMPRODUCT('WECA (g)'!E53,'CANUM (Millions)'!E53)+SUMPRODUCT(E57,'CANUM (Millions)'!E57))/'CANUM (Millions)'!E58</f>
        <v>15.347110653948045</v>
      </c>
      <c r="F58" s="145">
        <f>(SUMPRODUCT(F40,'CANUM (Millions)'!F40)+SUMPRODUCT('WECA (g)'!F53,'CANUM (Millions)'!F53)+SUMPRODUCT(F57,'CANUM (Millions)'!F57))/'CANUM (Millions)'!F58</f>
        <v>25.45159902383585</v>
      </c>
      <c r="G58" s="144">
        <f>(SUMPRODUCT(G40,'CANUM (Millions)'!G40)+SUMPRODUCT('WECA (g)'!G53,'CANUM (Millions)'!G53)+SUMPRODUCT(G57,'CANUM (Millions)'!G57))/'CANUM (Millions)'!G58</f>
        <v>67.972324679702155</v>
      </c>
      <c r="H58" s="144">
        <f>(SUMPRODUCT(H40,'CANUM (Millions)'!H40)+SUMPRODUCT('WECA (g)'!H53,'CANUM (Millions)'!H53)+SUMPRODUCT(H57,'CANUM (Millions)'!H57))/'CANUM (Millions)'!H58</f>
        <v>102.0375557659397</v>
      </c>
      <c r="I58" s="144">
        <f>(SUMPRODUCT(I40,'CANUM (Millions)'!I40)+SUMPRODUCT('WECA (g)'!I53,'CANUM (Millions)'!I53)+SUMPRODUCT(I57,'CANUM (Millions)'!I57))/'CANUM (Millions)'!I58</f>
        <v>114.27852069962009</v>
      </c>
      <c r="J58" s="144">
        <f>(SUMPRODUCT(J40,'CANUM (Millions)'!J40)+SUMPRODUCT('WECA (g)'!J53,'CANUM (Millions)'!J53)+SUMPRODUCT(J57,'CANUM (Millions)'!J57))/'CANUM (Millions)'!J58</f>
        <v>136.14991847803631</v>
      </c>
      <c r="K58" s="145">
        <f>(SUMPRODUCT(K40,'CANUM (Millions)'!K40)+SUMPRODUCT('WECA (g)'!K53,'CANUM (Millions)'!K53)+SUMPRODUCT(K57,'CANUM (Millions)'!K57))/'CANUM (Millions)'!K58</f>
        <v>167.95279460195516</v>
      </c>
      <c r="L58" s="144">
        <f>(SUMPRODUCT(L40,'CANUM (Millions)'!L40)+SUMPRODUCT('WECA (g)'!L53,'CANUM (Millions)'!L53)+SUMPRODUCT(L57,'CANUM (Millions)'!L57))/'CANUM (Millions)'!L58</f>
        <v>182.28467437010292</v>
      </c>
      <c r="M58" s="144">
        <f>(SUMPRODUCT(M40,'CANUM (Millions)'!M40)+SUMPRODUCT('WECA (g)'!M53,'CANUM (Millions)'!M53)+SUMPRODUCT(M57,'CANUM (Millions)'!M57))/'CANUM (Millions)'!M58</f>
        <v>198.8975130829684</v>
      </c>
      <c r="N58" s="135"/>
    </row>
    <row r="59" spans="1:14" x14ac:dyDescent="0.25">
      <c r="A59" s="120">
        <v>1994</v>
      </c>
      <c r="B59" s="120" t="s">
        <v>13</v>
      </c>
      <c r="C59" s="120" t="s">
        <v>28</v>
      </c>
      <c r="D59" s="120" t="s">
        <v>21</v>
      </c>
      <c r="E59" s="147">
        <v>0</v>
      </c>
      <c r="F59" s="147">
        <v>0</v>
      </c>
      <c r="G59" s="147">
        <v>121.99999999999999</v>
      </c>
      <c r="H59" s="147">
        <v>150</v>
      </c>
      <c r="I59" s="147">
        <v>177</v>
      </c>
      <c r="J59" s="147">
        <v>205</v>
      </c>
      <c r="K59" s="147">
        <v>237.00000000000003</v>
      </c>
      <c r="L59" s="147">
        <v>251</v>
      </c>
      <c r="M59" s="147">
        <v>250</v>
      </c>
      <c r="N59" s="135"/>
    </row>
    <row r="60" spans="1:14" x14ac:dyDescent="0.25">
      <c r="A60" s="120">
        <v>1994</v>
      </c>
      <c r="B60" s="120" t="s">
        <v>24</v>
      </c>
      <c r="C60" s="120" t="s">
        <v>14</v>
      </c>
      <c r="D60" s="120" t="s">
        <v>15</v>
      </c>
      <c r="E60" s="88"/>
      <c r="F60" s="88"/>
      <c r="G60" s="88"/>
      <c r="H60" s="88"/>
      <c r="I60" s="88"/>
      <c r="J60" s="88"/>
      <c r="K60" s="88"/>
      <c r="L60" s="88"/>
      <c r="M60" s="88"/>
      <c r="N60" s="135"/>
    </row>
    <row r="61" spans="1:14" x14ac:dyDescent="0.25">
      <c r="A61" s="120">
        <v>1994</v>
      </c>
      <c r="B61" s="120" t="s">
        <v>24</v>
      </c>
      <c r="C61" s="120" t="s">
        <v>14</v>
      </c>
      <c r="D61" s="120" t="s">
        <v>16</v>
      </c>
      <c r="E61" s="88"/>
      <c r="F61" s="88"/>
      <c r="G61" s="88"/>
      <c r="H61" s="88"/>
      <c r="I61" s="88"/>
      <c r="J61" s="88"/>
      <c r="K61" s="88"/>
      <c r="L61" s="88"/>
      <c r="M61" s="88"/>
      <c r="N61" s="135"/>
    </row>
    <row r="62" spans="1:14" x14ac:dyDescent="0.25">
      <c r="A62" s="120">
        <v>1994</v>
      </c>
      <c r="B62" s="120" t="s">
        <v>24</v>
      </c>
      <c r="C62" s="120" t="s">
        <v>14</v>
      </c>
      <c r="D62" s="120" t="s">
        <v>25</v>
      </c>
      <c r="E62" s="88">
        <v>15.597732492083063</v>
      </c>
      <c r="F62" s="88">
        <v>48.905262069498555</v>
      </c>
      <c r="G62" s="88">
        <v>89.667916678196491</v>
      </c>
      <c r="H62" s="88">
        <v>111.57538832678955</v>
      </c>
      <c r="I62" s="88">
        <v>140.45424680663632</v>
      </c>
      <c r="J62" s="88">
        <v>159.03166716776911</v>
      </c>
      <c r="K62" s="88">
        <v>188.98597734746073</v>
      </c>
      <c r="L62" s="88">
        <v>200.00479835148661</v>
      </c>
      <c r="M62" s="88">
        <v>214.33252361673414</v>
      </c>
      <c r="N62" s="135"/>
    </row>
    <row r="63" spans="1:14" x14ac:dyDescent="0.25">
      <c r="A63" s="120">
        <v>1994</v>
      </c>
      <c r="B63" s="120" t="s">
        <v>24</v>
      </c>
      <c r="C63" s="120" t="s">
        <v>17</v>
      </c>
      <c r="D63" s="120" t="s">
        <v>15</v>
      </c>
      <c r="E63" s="88"/>
      <c r="F63" s="88"/>
      <c r="G63" s="88"/>
      <c r="H63" s="88"/>
      <c r="I63" s="88" t="s">
        <v>31</v>
      </c>
      <c r="J63" s="88" t="s">
        <v>31</v>
      </c>
      <c r="K63" s="88" t="s">
        <v>31</v>
      </c>
      <c r="L63" s="88" t="s">
        <v>31</v>
      </c>
      <c r="M63" s="88" t="s">
        <v>31</v>
      </c>
      <c r="N63" s="135"/>
    </row>
    <row r="64" spans="1:14" x14ac:dyDescent="0.25">
      <c r="A64" s="120">
        <v>1994</v>
      </c>
      <c r="B64" s="120" t="s">
        <v>24</v>
      </c>
      <c r="C64" s="120" t="s">
        <v>17</v>
      </c>
      <c r="D64" s="120" t="s">
        <v>16</v>
      </c>
      <c r="E64" s="88"/>
      <c r="F64" s="88"/>
      <c r="G64" s="88"/>
      <c r="H64" s="88" t="s">
        <v>31</v>
      </c>
      <c r="I64" s="88" t="s">
        <v>31</v>
      </c>
      <c r="J64" s="88" t="s">
        <v>31</v>
      </c>
      <c r="K64" s="88" t="s">
        <v>31</v>
      </c>
      <c r="L64" s="88" t="s">
        <v>31</v>
      </c>
      <c r="M64" s="88" t="s">
        <v>31</v>
      </c>
      <c r="N64" s="135"/>
    </row>
    <row r="65" spans="1:14" x14ac:dyDescent="0.25">
      <c r="A65" s="120">
        <v>1994</v>
      </c>
      <c r="B65" s="120" t="s">
        <v>24</v>
      </c>
      <c r="C65" s="120" t="s">
        <v>17</v>
      </c>
      <c r="D65" s="120" t="s">
        <v>25</v>
      </c>
      <c r="E65" s="88">
        <v>18.701142211179533</v>
      </c>
      <c r="F65" s="88">
        <v>25.845839628476913</v>
      </c>
      <c r="G65" s="88">
        <v>57.717845085475822</v>
      </c>
      <c r="H65" s="88">
        <v>94.242908968509255</v>
      </c>
      <c r="I65" s="88">
        <v>117.35491812934383</v>
      </c>
      <c r="J65" s="88">
        <v>153.52978369384354</v>
      </c>
      <c r="K65" s="88">
        <v>152.26249999999999</v>
      </c>
      <c r="L65" s="88">
        <v>190.23846153846142</v>
      </c>
      <c r="M65" s="88">
        <v>211.19230769230776</v>
      </c>
      <c r="N65" s="135"/>
    </row>
    <row r="66" spans="1:14" x14ac:dyDescent="0.25">
      <c r="A66" s="120">
        <v>1994</v>
      </c>
      <c r="B66" s="120" t="s">
        <v>13</v>
      </c>
      <c r="C66" s="120" t="s">
        <v>14</v>
      </c>
      <c r="D66" s="120" t="s">
        <v>15</v>
      </c>
      <c r="E66" s="88"/>
      <c r="F66" s="88"/>
      <c r="G66" s="88"/>
      <c r="H66" s="88"/>
      <c r="I66" s="88"/>
      <c r="J66" s="88"/>
      <c r="K66" s="88"/>
      <c r="L66" s="88"/>
      <c r="M66" s="88"/>
      <c r="N66" s="135"/>
    </row>
    <row r="67" spans="1:14" x14ac:dyDescent="0.25">
      <c r="A67" s="120">
        <v>1994</v>
      </c>
      <c r="B67" s="120" t="s">
        <v>13</v>
      </c>
      <c r="C67" s="120" t="s">
        <v>14</v>
      </c>
      <c r="D67" s="120" t="s">
        <v>16</v>
      </c>
      <c r="E67" s="88"/>
      <c r="F67" s="88"/>
      <c r="G67" s="88"/>
      <c r="H67" s="88"/>
      <c r="I67" s="88"/>
      <c r="J67" s="88"/>
      <c r="K67" s="88"/>
      <c r="L67" s="88"/>
      <c r="M67" s="88"/>
      <c r="N67" s="135"/>
    </row>
    <row r="68" spans="1:14" x14ac:dyDescent="0.25">
      <c r="A68" s="120">
        <v>1994</v>
      </c>
      <c r="B68" s="120" t="s">
        <v>13</v>
      </c>
      <c r="C68" s="120" t="s">
        <v>14</v>
      </c>
      <c r="D68" s="120" t="s">
        <v>25</v>
      </c>
      <c r="E68" s="88">
        <v>0</v>
      </c>
      <c r="F68" s="88">
        <v>62.937824359518665</v>
      </c>
      <c r="G68" s="88">
        <v>110.51396339432708</v>
      </c>
      <c r="H68" s="88">
        <v>131.62120647760193</v>
      </c>
      <c r="I68" s="88">
        <v>151.65553478902044</v>
      </c>
      <c r="J68" s="88">
        <v>163.95959655082709</v>
      </c>
      <c r="K68" s="88">
        <v>191.87608163116295</v>
      </c>
      <c r="L68" s="88">
        <v>203.12876617280926</v>
      </c>
      <c r="M68" s="88">
        <v>217.51873202889402</v>
      </c>
      <c r="N68" s="135"/>
    </row>
    <row r="69" spans="1:14" x14ac:dyDescent="0.25">
      <c r="A69" s="120">
        <v>1994</v>
      </c>
      <c r="B69" s="120" t="s">
        <v>13</v>
      </c>
      <c r="C69" s="120" t="s">
        <v>17</v>
      </c>
      <c r="D69" s="120" t="s">
        <v>15</v>
      </c>
      <c r="E69" s="88"/>
      <c r="F69" s="88"/>
      <c r="G69" s="88"/>
      <c r="H69" s="88"/>
      <c r="I69" s="88"/>
      <c r="J69" s="88"/>
      <c r="K69" s="88"/>
      <c r="L69" s="88"/>
      <c r="M69" s="88"/>
      <c r="N69" s="135"/>
    </row>
    <row r="70" spans="1:14" x14ac:dyDescent="0.25">
      <c r="A70" s="120">
        <v>1994</v>
      </c>
      <c r="B70" s="120" t="s">
        <v>13</v>
      </c>
      <c r="C70" s="120" t="s">
        <v>17</v>
      </c>
      <c r="D70" s="120" t="s">
        <v>16</v>
      </c>
      <c r="E70" s="88"/>
      <c r="F70" s="88"/>
      <c r="G70" s="88"/>
      <c r="H70" s="88"/>
      <c r="I70" s="88"/>
      <c r="J70" s="88"/>
      <c r="K70" s="88"/>
      <c r="L70" s="88"/>
      <c r="M70" s="88"/>
      <c r="N70" s="135"/>
    </row>
    <row r="71" spans="1:14" x14ac:dyDescent="0.25">
      <c r="A71" s="120">
        <v>1994</v>
      </c>
      <c r="B71" s="120" t="s">
        <v>13</v>
      </c>
      <c r="C71" s="120" t="s">
        <v>17</v>
      </c>
      <c r="D71" s="120" t="s">
        <v>25</v>
      </c>
      <c r="E71" s="88">
        <v>20.2</v>
      </c>
      <c r="F71" s="88">
        <v>38.396486623918406</v>
      </c>
      <c r="G71" s="88">
        <v>68.579749730974299</v>
      </c>
      <c r="H71" s="88">
        <v>97.391310578760283</v>
      </c>
      <c r="I71" s="88">
        <v>127.96220150072286</v>
      </c>
      <c r="J71" s="88">
        <v>158.07049252624961</v>
      </c>
      <c r="K71" s="88">
        <v>160.44325881395201</v>
      </c>
      <c r="L71" s="88">
        <v>185.29049786012243</v>
      </c>
      <c r="M71" s="88">
        <v>162.18272458045411</v>
      </c>
      <c r="N71" s="135"/>
    </row>
    <row r="72" spans="1:14" x14ac:dyDescent="0.25">
      <c r="A72" s="120">
        <v>1994</v>
      </c>
      <c r="B72" s="120" t="s">
        <v>13</v>
      </c>
      <c r="C72" s="120" t="s">
        <v>22</v>
      </c>
      <c r="D72" s="120" t="s">
        <v>25</v>
      </c>
      <c r="E72" s="88">
        <f>(SUMPRODUCT(E68,'CANUM (Millions)'!E68)+SUMPRODUCT(E71,'CANUM (Millions)'!E71))/'CANUM (Millions)'!E72</f>
        <v>20.2</v>
      </c>
      <c r="F72" s="88">
        <f>(SUMPRODUCT(F68,'CANUM (Millions)'!F68)+SUMPRODUCT(F71,'CANUM (Millions)'!F71))/'CANUM (Millions)'!F72</f>
        <v>42.612338156903071</v>
      </c>
      <c r="G72" s="88">
        <f>(SUMPRODUCT(G68,'CANUM (Millions)'!G68)+SUMPRODUCT(G71,'CANUM (Millions)'!G71))/'CANUM (Millions)'!G72</f>
        <v>93.894712003253687</v>
      </c>
      <c r="H72" s="88">
        <f>(SUMPRODUCT(H68,'CANUM (Millions)'!H68)+SUMPRODUCT(H71,'CANUM (Millions)'!H71))/'CANUM (Millions)'!H72</f>
        <v>118.77735653621136</v>
      </c>
      <c r="I72" s="88">
        <f>(SUMPRODUCT(I68,'CANUM (Millions)'!I68)+SUMPRODUCT(I71,'CANUM (Millions)'!I71))/'CANUM (Millions)'!I72</f>
        <v>146.51252472970504</v>
      </c>
      <c r="J72" s="88">
        <f>(SUMPRODUCT(J68,'CANUM (Millions)'!J68)+SUMPRODUCT(J71,'CANUM (Millions)'!J71))/'CANUM (Millions)'!J72</f>
        <v>162.71406011396186</v>
      </c>
      <c r="K72" s="88">
        <f>(SUMPRODUCT(K68,'CANUM (Millions)'!K68)+SUMPRODUCT(K71,'CANUM (Millions)'!K71))/'CANUM (Millions)'!K72</f>
        <v>184.49584763761553</v>
      </c>
      <c r="L72" s="88">
        <f>(SUMPRODUCT(L68,'CANUM (Millions)'!L68)+SUMPRODUCT(L71,'CANUM (Millions)'!L71))/'CANUM (Millions)'!L72</f>
        <v>197.21721283751032</v>
      </c>
      <c r="M72" s="88">
        <f>(SUMPRODUCT(M68,'CANUM (Millions)'!M68)+SUMPRODUCT(M71,'CANUM (Millions)'!M71))/'CANUM (Millions)'!M72</f>
        <v>195.631676543298</v>
      </c>
      <c r="N72" s="135"/>
    </row>
    <row r="73" spans="1:14" x14ac:dyDescent="0.25">
      <c r="A73" s="120">
        <v>1994</v>
      </c>
      <c r="B73" s="120" t="s">
        <v>13</v>
      </c>
      <c r="C73" s="120">
        <v>22</v>
      </c>
      <c r="D73" s="120" t="s">
        <v>19</v>
      </c>
      <c r="E73" s="88"/>
      <c r="F73" s="88"/>
      <c r="G73" s="88"/>
      <c r="H73" s="88"/>
      <c r="I73" s="88"/>
      <c r="J73" s="88"/>
      <c r="K73" s="88"/>
      <c r="L73" s="88"/>
      <c r="M73" s="88"/>
      <c r="N73" s="135"/>
    </row>
    <row r="74" spans="1:14" x14ac:dyDescent="0.25">
      <c r="A74" s="120">
        <v>1994</v>
      </c>
      <c r="B74" s="120" t="s">
        <v>13</v>
      </c>
      <c r="C74" s="120">
        <v>23</v>
      </c>
      <c r="D74" s="120" t="s">
        <v>19</v>
      </c>
      <c r="E74" s="88"/>
      <c r="F74" s="88"/>
      <c r="G74" s="88"/>
      <c r="H74" s="88"/>
      <c r="I74" s="88"/>
      <c r="J74" s="88"/>
      <c r="K74" s="88"/>
      <c r="L74" s="88"/>
      <c r="M74" s="88"/>
      <c r="N74" s="135"/>
    </row>
    <row r="75" spans="1:14" x14ac:dyDescent="0.25">
      <c r="A75" s="120">
        <v>1994</v>
      </c>
      <c r="B75" s="120" t="s">
        <v>13</v>
      </c>
      <c r="C75" s="120">
        <v>24</v>
      </c>
      <c r="D75" s="120" t="s">
        <v>19</v>
      </c>
      <c r="E75" s="88"/>
      <c r="F75" s="88"/>
      <c r="G75" s="88"/>
      <c r="H75" s="88"/>
      <c r="I75" s="88"/>
      <c r="J75" s="88"/>
      <c r="K75" s="88"/>
      <c r="L75" s="88"/>
      <c r="M75" s="88"/>
      <c r="N75" s="135"/>
    </row>
    <row r="76" spans="1:14" x14ac:dyDescent="0.25">
      <c r="A76" s="120">
        <v>1994</v>
      </c>
      <c r="B76" s="120" t="s">
        <v>13</v>
      </c>
      <c r="C76" s="120" t="s">
        <v>18</v>
      </c>
      <c r="D76" s="120" t="s">
        <v>19</v>
      </c>
      <c r="E76" s="88">
        <v>12.9</v>
      </c>
      <c r="F76" s="88">
        <v>28.173455187454564</v>
      </c>
      <c r="G76" s="88">
        <v>54.195627889060091</v>
      </c>
      <c r="H76" s="88">
        <v>76.368710018011313</v>
      </c>
      <c r="I76" s="88">
        <v>95.003248566808765</v>
      </c>
      <c r="J76" s="88">
        <v>117.67323866138264</v>
      </c>
      <c r="K76" s="88">
        <v>133.57838422048093</v>
      </c>
      <c r="L76" s="88">
        <v>154.27926516661918</v>
      </c>
      <c r="M76" s="88">
        <v>173.89002860645689</v>
      </c>
      <c r="N76" s="135"/>
    </row>
    <row r="77" spans="1:14" x14ac:dyDescent="0.25">
      <c r="A77" s="120">
        <v>1994</v>
      </c>
      <c r="B77" s="120" t="s">
        <v>13</v>
      </c>
      <c r="C77" s="120" t="s">
        <v>20</v>
      </c>
      <c r="D77" s="120" t="s">
        <v>23</v>
      </c>
      <c r="E77" s="88">
        <f>(SUMPRODUCT(E59,'CANUM (Millions)'!E59)+SUMPRODUCT('WECA (g)'!E72,'CANUM (Millions)'!E72)+SUMPRODUCT(E76,'CANUM (Millions)'!E76))/'CANUM (Millions)'!E77</f>
        <v>14.581363943076335</v>
      </c>
      <c r="F77" s="88">
        <f>(SUMPRODUCT(F59,'CANUM (Millions)'!F59)+SUMPRODUCT('WECA (g)'!F72,'CANUM (Millions)'!F72)+SUMPRODUCT(F76,'CANUM (Millions)'!F76))/'CANUM (Millions)'!F77</f>
        <v>37.037642473700082</v>
      </c>
      <c r="G77" s="88">
        <f>(SUMPRODUCT(G59,'CANUM (Millions)'!G59)+SUMPRODUCT('WECA (g)'!G72,'CANUM (Millions)'!G72)+SUMPRODUCT(G76,'CANUM (Millions)'!G76))/'CANUM (Millions)'!G77</f>
        <v>83.277618607046122</v>
      </c>
      <c r="H77" s="88">
        <f>(SUMPRODUCT(H59,'CANUM (Millions)'!H59)+SUMPRODUCT('WECA (g)'!H72,'CANUM (Millions)'!H72)+SUMPRODUCT(H76,'CANUM (Millions)'!H76))/'CANUM (Millions)'!H77</f>
        <v>103.23379848294722</v>
      </c>
      <c r="I77" s="88">
        <f>(SUMPRODUCT(I59,'CANUM (Millions)'!I59)+SUMPRODUCT('WECA (g)'!I72,'CANUM (Millions)'!I72)+SUMPRODUCT(I76,'CANUM (Millions)'!I76))/'CANUM (Millions)'!I77</f>
        <v>122.12822293081756</v>
      </c>
      <c r="J77" s="88">
        <f>(SUMPRODUCT(J59,'CANUM (Millions)'!J59)+SUMPRODUCT('WECA (g)'!J72,'CANUM (Millions)'!J72)+SUMPRODUCT(J76,'CANUM (Millions)'!J76))/'CANUM (Millions)'!J77</f>
        <v>141.14679151605381</v>
      </c>
      <c r="K77" s="88">
        <f>(SUMPRODUCT(K59,'CANUM (Millions)'!K59)+SUMPRODUCT('WECA (g)'!K72,'CANUM (Millions)'!K72)+SUMPRODUCT(K76,'CANUM (Millions)'!K76))/'CANUM (Millions)'!K77</f>
        <v>156.48132006701604</v>
      </c>
      <c r="L77" s="88">
        <f>(SUMPRODUCT(L59,'CANUM (Millions)'!L59)+SUMPRODUCT('WECA (g)'!L72,'CANUM (Millions)'!L72)+SUMPRODUCT(L76,'CANUM (Millions)'!L76))/'CANUM (Millions)'!L77</f>
        <v>170.45770628555468</v>
      </c>
      <c r="M77" s="88">
        <f>(SUMPRODUCT(M59,'CANUM (Millions)'!M59)+SUMPRODUCT('WECA (g)'!M72,'CANUM (Millions)'!M72)+SUMPRODUCT(M76,'CANUM (Millions)'!M76))/'CANUM (Millions)'!M77</f>
        <v>185.96100776052015</v>
      </c>
      <c r="N77" s="135"/>
    </row>
    <row r="78" spans="1:14" x14ac:dyDescent="0.25">
      <c r="A78" s="125">
        <v>1995</v>
      </c>
      <c r="B78" s="125" t="s">
        <v>13</v>
      </c>
      <c r="C78" s="125" t="s">
        <v>28</v>
      </c>
      <c r="D78" s="125" t="s">
        <v>21</v>
      </c>
      <c r="E78" s="148">
        <v>0</v>
      </c>
      <c r="F78" s="148">
        <v>0</v>
      </c>
      <c r="G78" s="148">
        <v>135</v>
      </c>
      <c r="H78" s="148">
        <v>174</v>
      </c>
      <c r="I78" s="148">
        <v>197</v>
      </c>
      <c r="J78" s="148">
        <v>205</v>
      </c>
      <c r="K78" s="148">
        <v>261</v>
      </c>
      <c r="L78" s="148">
        <v>266</v>
      </c>
      <c r="M78" s="148">
        <v>277</v>
      </c>
      <c r="N78" s="135"/>
    </row>
    <row r="79" spans="1:14" x14ac:dyDescent="0.25">
      <c r="A79" s="125">
        <v>1995</v>
      </c>
      <c r="B79" s="125" t="s">
        <v>24</v>
      </c>
      <c r="C79" s="125" t="s">
        <v>14</v>
      </c>
      <c r="D79" s="125" t="s">
        <v>15</v>
      </c>
      <c r="E79" s="149"/>
      <c r="F79" s="149"/>
      <c r="G79" s="149"/>
      <c r="H79" s="149"/>
      <c r="I79" s="149"/>
      <c r="J79" s="149"/>
      <c r="K79" s="149"/>
      <c r="L79" s="149"/>
      <c r="M79" s="149"/>
      <c r="N79" s="135"/>
    </row>
    <row r="80" spans="1:14" x14ac:dyDescent="0.25">
      <c r="A80" s="125">
        <v>1995</v>
      </c>
      <c r="B80" s="125" t="s">
        <v>24</v>
      </c>
      <c r="C80" s="125" t="s">
        <v>14</v>
      </c>
      <c r="D80" s="125" t="s">
        <v>16</v>
      </c>
      <c r="E80" s="149"/>
      <c r="F80" s="149"/>
      <c r="G80" s="149"/>
      <c r="H80" s="149"/>
      <c r="I80" s="149"/>
      <c r="J80" s="149"/>
      <c r="K80" s="149"/>
      <c r="L80" s="149"/>
      <c r="M80" s="149"/>
      <c r="N80" s="135"/>
    </row>
    <row r="81" spans="1:14" x14ac:dyDescent="0.25">
      <c r="A81" s="125">
        <v>1995</v>
      </c>
      <c r="B81" s="125" t="s">
        <v>24</v>
      </c>
      <c r="C81" s="125" t="s">
        <v>14</v>
      </c>
      <c r="D81" s="125" t="s">
        <v>25</v>
      </c>
      <c r="E81" s="149">
        <v>10.893820125596475</v>
      </c>
      <c r="F81" s="149">
        <v>44.293168201180848</v>
      </c>
      <c r="G81" s="149">
        <v>91.221820042838246</v>
      </c>
      <c r="H81" s="149">
        <v>146.96814820836082</v>
      </c>
      <c r="I81" s="149">
        <v>167.21131308409281</v>
      </c>
      <c r="J81" s="149">
        <v>206.79736098021505</v>
      </c>
      <c r="K81" s="149">
        <v>215.99296865904412</v>
      </c>
      <c r="L81" s="149">
        <v>236.02228624663303</v>
      </c>
      <c r="M81" s="149">
        <v>240.60958165641821</v>
      </c>
      <c r="N81" s="135"/>
    </row>
    <row r="82" spans="1:14" x14ac:dyDescent="0.25">
      <c r="A82" s="125">
        <v>1995</v>
      </c>
      <c r="B82" s="125" t="s">
        <v>24</v>
      </c>
      <c r="C82" s="125" t="s">
        <v>17</v>
      </c>
      <c r="D82" s="125" t="s">
        <v>15</v>
      </c>
      <c r="E82" s="149"/>
      <c r="F82" s="149"/>
      <c r="G82" s="149"/>
      <c r="H82" s="149"/>
      <c r="I82" s="149" t="s">
        <v>31</v>
      </c>
      <c r="J82" s="149" t="s">
        <v>31</v>
      </c>
      <c r="K82" s="149" t="s">
        <v>31</v>
      </c>
      <c r="L82" s="149" t="s">
        <v>31</v>
      </c>
      <c r="M82" s="149" t="s">
        <v>31</v>
      </c>
      <c r="N82" s="135"/>
    </row>
    <row r="83" spans="1:14" x14ac:dyDescent="0.25">
      <c r="A83" s="125">
        <v>1995</v>
      </c>
      <c r="B83" s="125" t="s">
        <v>24</v>
      </c>
      <c r="C83" s="125" t="s">
        <v>17</v>
      </c>
      <c r="D83" s="125" t="s">
        <v>16</v>
      </c>
      <c r="E83" s="149"/>
      <c r="F83" s="149"/>
      <c r="G83" s="149"/>
      <c r="H83" s="149" t="s">
        <v>31</v>
      </c>
      <c r="I83" s="149" t="s">
        <v>31</v>
      </c>
      <c r="J83" s="149" t="s">
        <v>31</v>
      </c>
      <c r="K83" s="149" t="s">
        <v>31</v>
      </c>
      <c r="L83" s="149" t="s">
        <v>31</v>
      </c>
      <c r="M83" s="149" t="s">
        <v>31</v>
      </c>
      <c r="N83" s="135"/>
    </row>
    <row r="84" spans="1:14" x14ac:dyDescent="0.25">
      <c r="A84" s="125">
        <v>1995</v>
      </c>
      <c r="B84" s="125" t="s">
        <v>24</v>
      </c>
      <c r="C84" s="125" t="s">
        <v>17</v>
      </c>
      <c r="D84" s="125" t="s">
        <v>25</v>
      </c>
      <c r="E84" s="149">
        <v>16.592697888168889</v>
      </c>
      <c r="F84" s="149">
        <v>30.566300139158148</v>
      </c>
      <c r="G84" s="149">
        <v>71.269782366418539</v>
      </c>
      <c r="H84" s="149">
        <v>117.65127897924563</v>
      </c>
      <c r="I84" s="149">
        <v>155.68660465166187</v>
      </c>
      <c r="J84" s="149">
        <v>194.27363721960526</v>
      </c>
      <c r="K84" s="149">
        <v>196.67989581871745</v>
      </c>
      <c r="L84" s="149">
        <v>238.2980758231941</v>
      </c>
      <c r="M84" s="149">
        <v>260.11372878450942</v>
      </c>
      <c r="N84" s="135"/>
    </row>
    <row r="85" spans="1:14" x14ac:dyDescent="0.25">
      <c r="A85" s="125">
        <v>1995</v>
      </c>
      <c r="B85" s="125" t="s">
        <v>13</v>
      </c>
      <c r="C85" s="125" t="s">
        <v>14</v>
      </c>
      <c r="D85" s="125" t="s">
        <v>15</v>
      </c>
      <c r="E85" s="149"/>
      <c r="F85" s="149"/>
      <c r="G85" s="149"/>
      <c r="H85" s="149"/>
      <c r="I85" s="149"/>
      <c r="J85" s="149"/>
      <c r="K85" s="149"/>
      <c r="L85" s="149"/>
      <c r="M85" s="149"/>
      <c r="N85" s="135"/>
    </row>
    <row r="86" spans="1:14" x14ac:dyDescent="0.25">
      <c r="A86" s="125">
        <v>1995</v>
      </c>
      <c r="B86" s="125" t="s">
        <v>13</v>
      </c>
      <c r="C86" s="125" t="s">
        <v>14</v>
      </c>
      <c r="D86" s="125" t="s">
        <v>16</v>
      </c>
      <c r="E86" s="149"/>
      <c r="F86" s="149"/>
      <c r="G86" s="149"/>
      <c r="H86" s="149"/>
      <c r="I86" s="149"/>
      <c r="J86" s="149"/>
      <c r="K86" s="149"/>
      <c r="L86" s="149"/>
      <c r="M86" s="149"/>
      <c r="N86" s="135"/>
    </row>
    <row r="87" spans="1:14" x14ac:dyDescent="0.25">
      <c r="A87" s="125">
        <v>1995</v>
      </c>
      <c r="B87" s="125" t="s">
        <v>13</v>
      </c>
      <c r="C87" s="125" t="s">
        <v>14</v>
      </c>
      <c r="D87" s="125" t="s">
        <v>25</v>
      </c>
      <c r="E87" s="149">
        <v>0</v>
      </c>
      <c r="F87" s="149">
        <v>45.801601495761616</v>
      </c>
      <c r="G87" s="149">
        <v>105.50236427509992</v>
      </c>
      <c r="H87" s="149">
        <v>155.77207806055503</v>
      </c>
      <c r="I87" s="149">
        <v>168.89762568893579</v>
      </c>
      <c r="J87" s="149">
        <v>203.07508508130019</v>
      </c>
      <c r="K87" s="149">
        <v>211.44654122976007</v>
      </c>
      <c r="L87" s="149">
        <v>228.68531237994401</v>
      </c>
      <c r="M87" s="149">
        <v>234.35176054406219</v>
      </c>
      <c r="N87" s="135"/>
    </row>
    <row r="88" spans="1:14" x14ac:dyDescent="0.25">
      <c r="A88" s="125">
        <v>1995</v>
      </c>
      <c r="B88" s="125" t="s">
        <v>13</v>
      </c>
      <c r="C88" s="125" t="s">
        <v>17</v>
      </c>
      <c r="D88" s="125" t="s">
        <v>15</v>
      </c>
      <c r="E88" s="149"/>
      <c r="F88" s="149"/>
      <c r="G88" s="149"/>
      <c r="H88" s="149"/>
      <c r="I88" s="149"/>
      <c r="J88" s="149"/>
      <c r="K88" s="149"/>
      <c r="L88" s="149"/>
      <c r="M88" s="149"/>
      <c r="N88" s="135"/>
    </row>
    <row r="89" spans="1:14" x14ac:dyDescent="0.25">
      <c r="A89" s="125">
        <v>1995</v>
      </c>
      <c r="B89" s="125" t="s">
        <v>13</v>
      </c>
      <c r="C89" s="125" t="s">
        <v>17</v>
      </c>
      <c r="D89" s="125" t="s">
        <v>16</v>
      </c>
      <c r="E89" s="149"/>
      <c r="F89" s="149"/>
      <c r="G89" s="149"/>
      <c r="H89" s="149"/>
      <c r="I89" s="149"/>
      <c r="J89" s="149"/>
      <c r="K89" s="149"/>
      <c r="L89" s="149"/>
      <c r="M89" s="149"/>
      <c r="N89" s="135"/>
    </row>
    <row r="90" spans="1:14" x14ac:dyDescent="0.25">
      <c r="A90" s="125">
        <v>1995</v>
      </c>
      <c r="B90" s="125" t="s">
        <v>13</v>
      </c>
      <c r="C90" s="125" t="s">
        <v>17</v>
      </c>
      <c r="D90" s="125" t="s">
        <v>25</v>
      </c>
      <c r="E90" s="149">
        <v>17.921534434047313</v>
      </c>
      <c r="F90" s="149">
        <v>40.465486230826649</v>
      </c>
      <c r="G90" s="149">
        <v>82.752300909103482</v>
      </c>
      <c r="H90" s="149">
        <v>120.289512575675</v>
      </c>
      <c r="I90" s="149">
        <v>150.42043172734813</v>
      </c>
      <c r="J90" s="149">
        <v>193.24015575934672</v>
      </c>
      <c r="K90" s="149">
        <v>194.56984912630276</v>
      </c>
      <c r="L90" s="149">
        <v>213.09400065290583</v>
      </c>
      <c r="M90" s="149">
        <v>226.62319255395062</v>
      </c>
      <c r="N90" s="135"/>
    </row>
    <row r="91" spans="1:14" x14ac:dyDescent="0.25">
      <c r="A91" s="125">
        <v>1995</v>
      </c>
      <c r="B91" s="125" t="s">
        <v>13</v>
      </c>
      <c r="C91" s="125" t="s">
        <v>22</v>
      </c>
      <c r="D91" s="125" t="s">
        <v>25</v>
      </c>
      <c r="E91" s="149">
        <f>(SUMPRODUCT(E87,'CANUM (Millions)'!E87)+SUMPRODUCT(E90,'CANUM (Millions)'!E90))/'CANUM (Millions)'!E91</f>
        <v>17.921534434047313</v>
      </c>
      <c r="F91" s="149">
        <f>(SUMPRODUCT(F87,'CANUM (Millions)'!F87)+SUMPRODUCT(F90,'CANUM (Millions)'!F90))/'CANUM (Millions)'!F91</f>
        <v>41.490571553258924</v>
      </c>
      <c r="G91" s="149">
        <f>(SUMPRODUCT(G87,'CANUM (Millions)'!G87)+SUMPRODUCT(G90,'CANUM (Millions)'!G90))/'CANUM (Millions)'!G91</f>
        <v>97.115869987908638</v>
      </c>
      <c r="H91" s="149">
        <f>(SUMPRODUCT(H87,'CANUM (Millions)'!H87)+SUMPRODUCT(H90,'CANUM (Millions)'!H90))/'CANUM (Millions)'!H91</f>
        <v>145.85146358173924</v>
      </c>
      <c r="I91" s="149">
        <f>(SUMPRODUCT(I87,'CANUM (Millions)'!I87)+SUMPRODUCT(I90,'CANUM (Millions)'!I90))/'CANUM (Millions)'!I91</f>
        <v>162.27068999245239</v>
      </c>
      <c r="J91" s="149">
        <f>(SUMPRODUCT(J87,'CANUM (Millions)'!J87)+SUMPRODUCT(J90,'CANUM (Millions)'!J90))/'CANUM (Millions)'!J91</f>
        <v>199.2541499858377</v>
      </c>
      <c r="K91" s="149">
        <f>(SUMPRODUCT(K87,'CANUM (Millions)'!K87)+SUMPRODUCT(K90,'CANUM (Millions)'!K90))/'CANUM (Millions)'!K91</f>
        <v>205.23220569287216</v>
      </c>
      <c r="L91" s="149">
        <f>(SUMPRODUCT(L87,'CANUM (Millions)'!L87)+SUMPRODUCT(L90,'CANUM (Millions)'!L90))/'CANUM (Millions)'!L91</f>
        <v>224.16140815211918</v>
      </c>
      <c r="M91" s="149">
        <f>(SUMPRODUCT(M87,'CANUM (Millions)'!M87)+SUMPRODUCT(M90,'CANUM (Millions)'!M90))/'CANUM (Millions)'!M91</f>
        <v>231.0332185878062</v>
      </c>
      <c r="N91" s="135"/>
    </row>
    <row r="92" spans="1:14" x14ac:dyDescent="0.25">
      <c r="A92" s="125">
        <v>1995</v>
      </c>
      <c r="B92" s="125" t="s">
        <v>13</v>
      </c>
      <c r="C92" s="125">
        <v>22</v>
      </c>
      <c r="D92" s="125" t="s">
        <v>19</v>
      </c>
      <c r="E92" s="149"/>
      <c r="F92" s="149"/>
      <c r="G92" s="149"/>
      <c r="H92" s="149"/>
      <c r="I92" s="149"/>
      <c r="J92" s="149"/>
      <c r="K92" s="149"/>
      <c r="L92" s="149"/>
      <c r="M92" s="149"/>
      <c r="N92" s="135"/>
    </row>
    <row r="93" spans="1:14" x14ac:dyDescent="0.25">
      <c r="A93" s="125">
        <v>1995</v>
      </c>
      <c r="B93" s="125" t="s">
        <v>13</v>
      </c>
      <c r="C93" s="125">
        <v>23</v>
      </c>
      <c r="D93" s="125" t="s">
        <v>19</v>
      </c>
      <c r="E93" s="149"/>
      <c r="F93" s="149"/>
      <c r="G93" s="149"/>
      <c r="H93" s="149"/>
      <c r="I93" s="149"/>
      <c r="J93" s="149"/>
      <c r="K93" s="149"/>
      <c r="L93" s="149"/>
      <c r="M93" s="149"/>
      <c r="N93" s="135"/>
    </row>
    <row r="94" spans="1:14" x14ac:dyDescent="0.25">
      <c r="A94" s="125">
        <v>1995</v>
      </c>
      <c r="B94" s="125" t="s">
        <v>13</v>
      </c>
      <c r="C94" s="125">
        <v>24</v>
      </c>
      <c r="D94" s="125" t="s">
        <v>19</v>
      </c>
      <c r="E94" s="149"/>
      <c r="F94" s="149"/>
      <c r="G94" s="149"/>
      <c r="H94" s="149"/>
      <c r="I94" s="149"/>
      <c r="J94" s="149"/>
      <c r="K94" s="149"/>
      <c r="L94" s="149"/>
      <c r="M94" s="149"/>
      <c r="N94" s="135"/>
    </row>
    <row r="95" spans="1:14" x14ac:dyDescent="0.25">
      <c r="A95" s="125">
        <v>1995</v>
      </c>
      <c r="B95" s="125" t="s">
        <v>13</v>
      </c>
      <c r="C95" s="125" t="s">
        <v>18</v>
      </c>
      <c r="D95" s="125" t="s">
        <v>19</v>
      </c>
      <c r="E95" s="149">
        <v>9.302729178599602</v>
      </c>
      <c r="F95" s="149">
        <v>16.344349856804222</v>
      </c>
      <c r="G95" s="149">
        <v>42.799727760206025</v>
      </c>
      <c r="H95" s="149">
        <v>68.301066920072884</v>
      </c>
      <c r="I95" s="149">
        <v>88.8597555547734</v>
      </c>
      <c r="J95" s="149">
        <v>125.40803279462777</v>
      </c>
      <c r="K95" s="149">
        <v>150.36586486181164</v>
      </c>
      <c r="L95" s="149">
        <v>193.29574380559791</v>
      </c>
      <c r="M95" s="149">
        <v>207.44609161601048</v>
      </c>
      <c r="N95" s="135"/>
    </row>
    <row r="96" spans="1:14" x14ac:dyDescent="0.25">
      <c r="A96" s="125">
        <v>1995</v>
      </c>
      <c r="B96" s="125" t="s">
        <v>13</v>
      </c>
      <c r="C96" s="125" t="s">
        <v>20</v>
      </c>
      <c r="D96" s="125" t="s">
        <v>23</v>
      </c>
      <c r="E96" s="149">
        <f>(SUMPRODUCT(E78,'CANUM (Millions)'!E78)+SUMPRODUCT('WECA (g)'!E91,'CANUM (Millions)'!E91)+SUMPRODUCT(E95,'CANUM (Millions)'!E95))/'CANUM (Millions)'!E96</f>
        <v>10.103809351604115</v>
      </c>
      <c r="F96" s="149">
        <f>(SUMPRODUCT(F78,'CANUM (Millions)'!F78)+SUMPRODUCT('WECA (g)'!F91,'CANUM (Millions)'!F91)+SUMPRODUCT(F95,'CANUM (Millions)'!F95))/'CANUM (Millions)'!F96</f>
        <v>20.924921210566957</v>
      </c>
      <c r="G96" s="150">
        <f>(SUMPRODUCT(G78,'CANUM (Millions)'!G78)+SUMPRODUCT('WECA (g)'!G91,'CANUM (Millions)'!G91)+SUMPRODUCT(G95,'CANUM (Millions)'!G95))/'CANUM (Millions)'!G96</f>
        <v>70.865904645497707</v>
      </c>
      <c r="H96" s="150">
        <f>(SUMPRODUCT(H78,'CANUM (Millions)'!H78)+SUMPRODUCT('WECA (g)'!H91,'CANUM (Millions)'!H91)+SUMPRODUCT(H95,'CANUM (Millions)'!H95))/'CANUM (Millions)'!H96</f>
        <v>108.38869206333682</v>
      </c>
      <c r="I96" s="150">
        <f>(SUMPRODUCT(I78,'CANUM (Millions)'!I78)+SUMPRODUCT('WECA (g)'!I91,'CANUM (Millions)'!I91)+SUMPRODUCT(I95,'CANUM (Millions)'!I95))/'CANUM (Millions)'!I96</f>
        <v>128.83734733547661</v>
      </c>
      <c r="J96" s="150">
        <f>(SUMPRODUCT(J78,'CANUM (Millions)'!J78)+SUMPRODUCT('WECA (g)'!J91,'CANUM (Millions)'!J91)+SUMPRODUCT(J95,'CANUM (Millions)'!J95))/'CANUM (Millions)'!J96</f>
        <v>155.01335467851868</v>
      </c>
      <c r="K96" s="150">
        <f>(SUMPRODUCT(K78,'CANUM (Millions)'!K78)+SUMPRODUCT('WECA (g)'!K91,'CANUM (Millions)'!K91)+SUMPRODUCT(K95,'CANUM (Millions)'!K95))/'CANUM (Millions)'!K96</f>
        <v>173.78658513612714</v>
      </c>
      <c r="L96" s="150">
        <f>(SUMPRODUCT(L78,'CANUM (Millions)'!L78)+SUMPRODUCT('WECA (g)'!L91,'CANUM (Millions)'!L91)+SUMPRODUCT(L95,'CANUM (Millions)'!L95))/'CANUM (Millions)'!L96</f>
        <v>208.24748292461078</v>
      </c>
      <c r="M96" s="150">
        <f>(SUMPRODUCT(M78,'CANUM (Millions)'!M78)+SUMPRODUCT('WECA (g)'!M91,'CANUM (Millions)'!M91)+SUMPRODUCT(M95,'CANUM (Millions)'!M95))/'CANUM (Millions)'!M96</f>
        <v>217.65886052002915</v>
      </c>
      <c r="N96" s="135"/>
    </row>
    <row r="97" spans="1:14" x14ac:dyDescent="0.25">
      <c r="A97" s="117">
        <v>1996</v>
      </c>
      <c r="B97" s="117" t="s">
        <v>13</v>
      </c>
      <c r="C97" s="117" t="s">
        <v>28</v>
      </c>
      <c r="D97" s="117" t="s">
        <v>21</v>
      </c>
      <c r="E97" s="118"/>
      <c r="F97" s="118"/>
      <c r="G97" s="118"/>
      <c r="H97" s="118"/>
      <c r="I97" s="118"/>
      <c r="J97" s="118"/>
      <c r="K97" s="118"/>
      <c r="L97" s="118"/>
      <c r="M97" s="118"/>
      <c r="N97" s="135"/>
    </row>
    <row r="98" spans="1:14" x14ac:dyDescent="0.25">
      <c r="A98" s="117">
        <v>1996</v>
      </c>
      <c r="B98" s="117" t="s">
        <v>24</v>
      </c>
      <c r="C98" s="117" t="s">
        <v>14</v>
      </c>
      <c r="D98" s="117" t="s">
        <v>15</v>
      </c>
      <c r="E98" s="119"/>
      <c r="F98" s="119"/>
      <c r="G98" s="119"/>
      <c r="H98" s="119"/>
      <c r="I98" s="119"/>
      <c r="J98" s="119"/>
      <c r="K98" s="119"/>
      <c r="L98" s="119"/>
      <c r="M98" s="119"/>
      <c r="N98" s="135"/>
    </row>
    <row r="99" spans="1:14" x14ac:dyDescent="0.25">
      <c r="A99" s="117">
        <v>1996</v>
      </c>
      <c r="B99" s="117" t="s">
        <v>24</v>
      </c>
      <c r="C99" s="117" t="s">
        <v>14</v>
      </c>
      <c r="D99" s="117" t="s">
        <v>16</v>
      </c>
      <c r="E99" s="119"/>
      <c r="F99" s="119"/>
      <c r="G99" s="119"/>
      <c r="H99" s="119"/>
      <c r="I99" s="119"/>
      <c r="J99" s="119"/>
      <c r="K99" s="119"/>
      <c r="L99" s="119"/>
      <c r="M99" s="119"/>
      <c r="N99" s="135"/>
    </row>
    <row r="100" spans="1:14" x14ac:dyDescent="0.25">
      <c r="A100" s="117">
        <v>1996</v>
      </c>
      <c r="B100" s="117" t="s">
        <v>24</v>
      </c>
      <c r="C100" s="117" t="s">
        <v>14</v>
      </c>
      <c r="D100" s="117" t="s">
        <v>25</v>
      </c>
      <c r="E100" s="119" t="e">
        <f>SUMPRODUCT(E98:E99,'CANUM (Millions)'!E98:E99)/'CANUM (Millions)'!E100</f>
        <v>#DIV/0!</v>
      </c>
      <c r="F100" s="119" t="e">
        <f>SUMPRODUCT(F98:F99,'CANUM (Millions)'!F98:F99)/'CANUM (Millions)'!F100</f>
        <v>#DIV/0!</v>
      </c>
      <c r="G100" s="119" t="e">
        <f>SUMPRODUCT(G98:G99,'CANUM (Millions)'!G98:G99)/'CANUM (Millions)'!G100</f>
        <v>#DIV/0!</v>
      </c>
      <c r="H100" s="119" t="e">
        <f>SUMPRODUCT(H98:H99,'CANUM (Millions)'!H98:H99)/'CANUM (Millions)'!H100</f>
        <v>#DIV/0!</v>
      </c>
      <c r="I100" s="119" t="e">
        <f>SUMPRODUCT(I98:I99,'CANUM (Millions)'!I98:I99)/'CANUM (Millions)'!I100</f>
        <v>#DIV/0!</v>
      </c>
      <c r="J100" s="119" t="e">
        <f>SUMPRODUCT(J98:J99,'CANUM (Millions)'!J98:J99)/'CANUM (Millions)'!J100</f>
        <v>#DIV/0!</v>
      </c>
      <c r="K100" s="119" t="e">
        <f>SUMPRODUCT(K98:K99,'CANUM (Millions)'!K98:K99)/'CANUM (Millions)'!K100</f>
        <v>#DIV/0!</v>
      </c>
      <c r="L100" s="119" t="e">
        <f>SUMPRODUCT(L98:L99,'CANUM (Millions)'!L98:L99)/'CANUM (Millions)'!L100</f>
        <v>#DIV/0!</v>
      </c>
      <c r="M100" s="119" t="e">
        <f>SUMPRODUCT(M98:M99,'CANUM (Millions)'!M98:M99)/'CANUM (Millions)'!M100</f>
        <v>#DIV/0!</v>
      </c>
      <c r="N100" s="135"/>
    </row>
    <row r="101" spans="1:14" x14ac:dyDescent="0.25">
      <c r="A101" s="117">
        <v>1996</v>
      </c>
      <c r="B101" s="117" t="s">
        <v>24</v>
      </c>
      <c r="C101" s="117" t="s">
        <v>17</v>
      </c>
      <c r="D101" s="117" t="s">
        <v>15</v>
      </c>
      <c r="E101" s="119"/>
      <c r="F101" s="119"/>
      <c r="G101" s="119"/>
      <c r="H101" s="119"/>
      <c r="I101" s="119" t="s">
        <v>31</v>
      </c>
      <c r="J101" s="119" t="s">
        <v>31</v>
      </c>
      <c r="K101" s="119" t="s">
        <v>31</v>
      </c>
      <c r="L101" s="119" t="s">
        <v>31</v>
      </c>
      <c r="M101" s="119" t="s">
        <v>31</v>
      </c>
      <c r="N101" s="135"/>
    </row>
    <row r="102" spans="1:14" x14ac:dyDescent="0.25">
      <c r="A102" s="117">
        <v>1996</v>
      </c>
      <c r="B102" s="117" t="s">
        <v>24</v>
      </c>
      <c r="C102" s="117" t="s">
        <v>17</v>
      </c>
      <c r="D102" s="117" t="s">
        <v>16</v>
      </c>
      <c r="E102" s="119"/>
      <c r="F102" s="119"/>
      <c r="G102" s="119"/>
      <c r="H102" s="119" t="s">
        <v>31</v>
      </c>
      <c r="I102" s="119" t="s">
        <v>31</v>
      </c>
      <c r="J102" s="119" t="s">
        <v>31</v>
      </c>
      <c r="K102" s="119" t="s">
        <v>31</v>
      </c>
      <c r="L102" s="119" t="s">
        <v>31</v>
      </c>
      <c r="M102" s="119" t="s">
        <v>31</v>
      </c>
      <c r="N102" s="135"/>
    </row>
    <row r="103" spans="1:14" x14ac:dyDescent="0.25">
      <c r="A103" s="117">
        <v>1996</v>
      </c>
      <c r="B103" s="117" t="s">
        <v>24</v>
      </c>
      <c r="C103" s="117" t="s">
        <v>17</v>
      </c>
      <c r="D103" s="117" t="s">
        <v>25</v>
      </c>
      <c r="E103" s="119" t="e">
        <f>SUMPRODUCT(E101:E102,'CANUM (Millions)'!E101:E102)/'CANUM (Millions)'!E103</f>
        <v>#DIV/0!</v>
      </c>
      <c r="F103" s="119" t="e">
        <f>SUMPRODUCT(F101:F102,'CANUM (Millions)'!F101:F102)/'CANUM (Millions)'!F103</f>
        <v>#DIV/0!</v>
      </c>
      <c r="G103" s="119" t="e">
        <f>SUMPRODUCT(G101:G102,'CANUM (Millions)'!G101:G102)/'CANUM (Millions)'!G103</f>
        <v>#DIV/0!</v>
      </c>
      <c r="H103" s="119" t="e">
        <f>SUMPRODUCT(H101:H102,'CANUM (Millions)'!H101:H102)/'CANUM (Millions)'!H103</f>
        <v>#DIV/0!</v>
      </c>
      <c r="I103" s="119" t="e">
        <f>SUMPRODUCT(I101:I102,'CANUM (Millions)'!I101:I102)/'CANUM (Millions)'!I103</f>
        <v>#DIV/0!</v>
      </c>
      <c r="J103" s="119" t="e">
        <f>SUMPRODUCT(J101:J102,'CANUM (Millions)'!J101:J102)/'CANUM (Millions)'!J103</f>
        <v>#DIV/0!</v>
      </c>
      <c r="K103" s="119" t="e">
        <f>SUMPRODUCT(K101:K102,'CANUM (Millions)'!K101:K102)/'CANUM (Millions)'!K103</f>
        <v>#DIV/0!</v>
      </c>
      <c r="L103" s="119" t="e">
        <f>SUMPRODUCT(L101:L102,'CANUM (Millions)'!L101:L102)/'CANUM (Millions)'!L103</f>
        <v>#DIV/0!</v>
      </c>
      <c r="M103" s="119" t="e">
        <f>SUMPRODUCT(M101:M102,'CANUM (Millions)'!M101:M102)/'CANUM (Millions)'!M103</f>
        <v>#DIV/0!</v>
      </c>
      <c r="N103" s="135"/>
    </row>
    <row r="104" spans="1:14" x14ac:dyDescent="0.25">
      <c r="A104" s="117">
        <v>1996</v>
      </c>
      <c r="B104" s="117" t="s">
        <v>13</v>
      </c>
      <c r="C104" s="117" t="s">
        <v>14</v>
      </c>
      <c r="D104" s="117" t="s">
        <v>15</v>
      </c>
      <c r="E104" s="119"/>
      <c r="F104" s="119"/>
      <c r="G104" s="119"/>
      <c r="H104" s="119"/>
      <c r="I104" s="119"/>
      <c r="J104" s="119"/>
      <c r="K104" s="119"/>
      <c r="L104" s="119"/>
      <c r="M104" s="119"/>
      <c r="N104" s="135"/>
    </row>
    <row r="105" spans="1:14" x14ac:dyDescent="0.25">
      <c r="A105" s="117">
        <v>1996</v>
      </c>
      <c r="B105" s="117" t="s">
        <v>13</v>
      </c>
      <c r="C105" s="117" t="s">
        <v>14</v>
      </c>
      <c r="D105" s="117" t="s">
        <v>16</v>
      </c>
      <c r="E105" s="119"/>
      <c r="F105" s="119"/>
      <c r="G105" s="119"/>
      <c r="H105" s="119"/>
      <c r="I105" s="119"/>
      <c r="J105" s="119"/>
      <c r="K105" s="119"/>
      <c r="L105" s="119"/>
      <c r="M105" s="119"/>
      <c r="N105" s="135"/>
    </row>
    <row r="106" spans="1:14" x14ac:dyDescent="0.25">
      <c r="A106" s="117">
        <v>1996</v>
      </c>
      <c r="B106" s="117" t="s">
        <v>13</v>
      </c>
      <c r="C106" s="117" t="s">
        <v>14</v>
      </c>
      <c r="D106" s="117" t="s">
        <v>25</v>
      </c>
      <c r="E106" s="119" t="e">
        <f>SUMPRODUCT(E104:E105,'CANUM (Millions)'!E104:E105)/'CANUM (Millions)'!E106</f>
        <v>#DIV/0!</v>
      </c>
      <c r="F106" s="119" t="e">
        <f>SUMPRODUCT(F104:F105,'CANUM (Millions)'!F104:F105)/'CANUM (Millions)'!F106</f>
        <v>#DIV/0!</v>
      </c>
      <c r="G106" s="119" t="e">
        <f>SUMPRODUCT(G104:G105,'CANUM (Millions)'!G104:G105)/'CANUM (Millions)'!G106</f>
        <v>#DIV/0!</v>
      </c>
      <c r="H106" s="119" t="e">
        <f>SUMPRODUCT(H104:H105,'CANUM (Millions)'!H104:H105)/'CANUM (Millions)'!H106</f>
        <v>#DIV/0!</v>
      </c>
      <c r="I106" s="119" t="e">
        <f>SUMPRODUCT(I104:I105,'CANUM (Millions)'!I104:I105)/'CANUM (Millions)'!I106</f>
        <v>#DIV/0!</v>
      </c>
      <c r="J106" s="119" t="e">
        <f>SUMPRODUCT(J104:J105,'CANUM (Millions)'!J104:J105)/'CANUM (Millions)'!J106</f>
        <v>#DIV/0!</v>
      </c>
      <c r="K106" s="119" t="e">
        <f>SUMPRODUCT(K104:K105,'CANUM (Millions)'!K104:K105)/'CANUM (Millions)'!K106</f>
        <v>#DIV/0!</v>
      </c>
      <c r="L106" s="119" t="e">
        <f>SUMPRODUCT(L104:L105,'CANUM (Millions)'!L104:L105)/'CANUM (Millions)'!L106</f>
        <v>#DIV/0!</v>
      </c>
      <c r="M106" s="119" t="e">
        <f>SUMPRODUCT(M104:M105,'CANUM (Millions)'!M104:M105)/'CANUM (Millions)'!M106</f>
        <v>#DIV/0!</v>
      </c>
      <c r="N106" s="135"/>
    </row>
    <row r="107" spans="1:14" x14ac:dyDescent="0.25">
      <c r="A107" s="117">
        <v>1996</v>
      </c>
      <c r="B107" s="117" t="s">
        <v>13</v>
      </c>
      <c r="C107" s="117" t="s">
        <v>17</v>
      </c>
      <c r="D107" s="117" t="s">
        <v>15</v>
      </c>
      <c r="E107" s="119"/>
      <c r="F107" s="119"/>
      <c r="G107" s="119"/>
      <c r="H107" s="119"/>
      <c r="I107" s="119"/>
      <c r="J107" s="119"/>
      <c r="K107" s="119"/>
      <c r="L107" s="119"/>
      <c r="M107" s="119"/>
      <c r="N107" s="135"/>
    </row>
    <row r="108" spans="1:14" x14ac:dyDescent="0.25">
      <c r="A108" s="117">
        <v>1996</v>
      </c>
      <c r="B108" s="117" t="s">
        <v>13</v>
      </c>
      <c r="C108" s="117" t="s">
        <v>17</v>
      </c>
      <c r="D108" s="117" t="s">
        <v>16</v>
      </c>
      <c r="E108" s="119"/>
      <c r="F108" s="119"/>
      <c r="G108" s="119"/>
      <c r="H108" s="119"/>
      <c r="I108" s="119"/>
      <c r="J108" s="119"/>
      <c r="K108" s="119"/>
      <c r="L108" s="119"/>
      <c r="M108" s="119"/>
      <c r="N108" s="135"/>
    </row>
    <row r="109" spans="1:14" x14ac:dyDescent="0.25">
      <c r="A109" s="117">
        <v>1996</v>
      </c>
      <c r="B109" s="117" t="s">
        <v>13</v>
      </c>
      <c r="C109" s="117" t="s">
        <v>17</v>
      </c>
      <c r="D109" s="117" t="s">
        <v>25</v>
      </c>
      <c r="E109" s="119" t="e">
        <f>SUMPRODUCT(E107:E108,'CANUM (Millions)'!E107:E108)/'CANUM (Millions)'!E109</f>
        <v>#DIV/0!</v>
      </c>
      <c r="F109" s="119" t="e">
        <f>SUMPRODUCT(F107:F108,'CANUM (Millions)'!F107:F108)/'CANUM (Millions)'!F109</f>
        <v>#DIV/0!</v>
      </c>
      <c r="G109" s="119" t="e">
        <f>SUMPRODUCT(G107:G108,'CANUM (Millions)'!G107:G108)/'CANUM (Millions)'!G109</f>
        <v>#DIV/0!</v>
      </c>
      <c r="H109" s="119" t="e">
        <f>SUMPRODUCT(H107:H108,'CANUM (Millions)'!H107:H108)/'CANUM (Millions)'!H109</f>
        <v>#DIV/0!</v>
      </c>
      <c r="I109" s="119" t="e">
        <f>SUMPRODUCT(I107:I108,'CANUM (Millions)'!I107:I108)/'CANUM (Millions)'!I109</f>
        <v>#DIV/0!</v>
      </c>
      <c r="J109" s="119" t="e">
        <f>SUMPRODUCT(J107:J108,'CANUM (Millions)'!J107:J108)/'CANUM (Millions)'!J109</f>
        <v>#DIV/0!</v>
      </c>
      <c r="K109" s="119" t="e">
        <f>SUMPRODUCT(K107:K108,'CANUM (Millions)'!K107:K108)/'CANUM (Millions)'!K109</f>
        <v>#DIV/0!</v>
      </c>
      <c r="L109" s="119" t="e">
        <f>SUMPRODUCT(L107:L108,'CANUM (Millions)'!L107:L108)/'CANUM (Millions)'!L109</f>
        <v>#DIV/0!</v>
      </c>
      <c r="M109" s="119" t="e">
        <f>SUMPRODUCT(M107:M108,'CANUM (Millions)'!M107:M108)/'CANUM (Millions)'!M109</f>
        <v>#DIV/0!</v>
      </c>
      <c r="N109" s="135"/>
    </row>
    <row r="110" spans="1:14" x14ac:dyDescent="0.25">
      <c r="A110" s="117">
        <v>1996</v>
      </c>
      <c r="B110" s="117" t="s">
        <v>13</v>
      </c>
      <c r="C110" s="117" t="s">
        <v>22</v>
      </c>
      <c r="D110" s="117" t="s">
        <v>25</v>
      </c>
      <c r="E110" s="119" t="e">
        <f>(SUMPRODUCT(E104:E105,'CANUM (Millions)'!E104:E105)+SUMPRODUCT(E107:E108,'CANUM (Millions)'!E107:E108))/'CANUM (Millions)'!E110</f>
        <v>#DIV/0!</v>
      </c>
      <c r="F110" s="119" t="e">
        <f>(SUMPRODUCT(F104:F105,'CANUM (Millions)'!F104:F105)+SUMPRODUCT(F107:F108,'CANUM (Millions)'!F107:F108))/'CANUM (Millions)'!F110</f>
        <v>#DIV/0!</v>
      </c>
      <c r="G110" s="119" t="e">
        <f>(SUMPRODUCT(G104:G105,'CANUM (Millions)'!G104:G105)+SUMPRODUCT(G107:G108,'CANUM (Millions)'!G107:G108))/'CANUM (Millions)'!G110</f>
        <v>#DIV/0!</v>
      </c>
      <c r="H110" s="119" t="e">
        <f>(SUMPRODUCT(H104:H105,'CANUM (Millions)'!H104:H105)+SUMPRODUCT(H107:H108,'CANUM (Millions)'!H107:H108))/'CANUM (Millions)'!H110</f>
        <v>#DIV/0!</v>
      </c>
      <c r="I110" s="119" t="e">
        <f>(SUMPRODUCT(I104:I105,'CANUM (Millions)'!I104:I105)+SUMPRODUCT(I107:I108,'CANUM (Millions)'!I107:I108))/'CANUM (Millions)'!I110</f>
        <v>#DIV/0!</v>
      </c>
      <c r="J110" s="119" t="e">
        <f>(SUMPRODUCT(J104:J105,'CANUM (Millions)'!J104:J105)+SUMPRODUCT(J107:J108,'CANUM (Millions)'!J107:J108))/'CANUM (Millions)'!J110</f>
        <v>#DIV/0!</v>
      </c>
      <c r="K110" s="119" t="e">
        <f>(SUMPRODUCT(K104:K105,'CANUM (Millions)'!K104:K105)+SUMPRODUCT(K107:K108,'CANUM (Millions)'!K107:K108))/'CANUM (Millions)'!K110</f>
        <v>#DIV/0!</v>
      </c>
      <c r="L110" s="119" t="e">
        <f>(SUMPRODUCT(L104:L105,'CANUM (Millions)'!L104:L105)+SUMPRODUCT(L107:L108,'CANUM (Millions)'!L107:L108))/'CANUM (Millions)'!L110</f>
        <v>#DIV/0!</v>
      </c>
      <c r="M110" s="119" t="e">
        <f>(SUMPRODUCT(M104:M105,'CANUM (Millions)'!M104:M105)+SUMPRODUCT(M107:M108,'CANUM (Millions)'!M107:M108))/'CANUM (Millions)'!M110</f>
        <v>#DIV/0!</v>
      </c>
      <c r="N110" s="135"/>
    </row>
    <row r="111" spans="1:14" x14ac:dyDescent="0.25">
      <c r="A111" s="117">
        <v>1996</v>
      </c>
      <c r="B111" s="117" t="s">
        <v>13</v>
      </c>
      <c r="C111" s="117">
        <v>22</v>
      </c>
      <c r="D111" s="117" t="s">
        <v>19</v>
      </c>
      <c r="E111" s="119"/>
      <c r="F111" s="119"/>
      <c r="G111" s="119"/>
      <c r="H111" s="119"/>
      <c r="I111" s="119"/>
      <c r="J111" s="119"/>
      <c r="K111" s="119"/>
      <c r="L111" s="119"/>
      <c r="M111" s="119"/>
      <c r="N111" s="135"/>
    </row>
    <row r="112" spans="1:14" x14ac:dyDescent="0.25">
      <c r="A112" s="117">
        <v>1996</v>
      </c>
      <c r="B112" s="117" t="s">
        <v>13</v>
      </c>
      <c r="C112" s="117">
        <v>23</v>
      </c>
      <c r="D112" s="117" t="s">
        <v>19</v>
      </c>
      <c r="E112" s="119"/>
      <c r="F112" s="119"/>
      <c r="G112" s="119"/>
      <c r="H112" s="119"/>
      <c r="I112" s="119"/>
      <c r="J112" s="119"/>
      <c r="K112" s="119"/>
      <c r="L112" s="119"/>
      <c r="M112" s="119"/>
      <c r="N112" s="135"/>
    </row>
    <row r="113" spans="1:14" x14ac:dyDescent="0.25">
      <c r="A113" s="117">
        <v>1996</v>
      </c>
      <c r="B113" s="117" t="s">
        <v>13</v>
      </c>
      <c r="C113" s="117">
        <v>24</v>
      </c>
      <c r="D113" s="117" t="s">
        <v>19</v>
      </c>
      <c r="E113" s="119"/>
      <c r="F113" s="119"/>
      <c r="G113" s="119"/>
      <c r="H113" s="119"/>
      <c r="I113" s="119"/>
      <c r="J113" s="119"/>
      <c r="K113" s="119"/>
      <c r="L113" s="119"/>
      <c r="M113" s="119"/>
      <c r="N113" s="135"/>
    </row>
    <row r="114" spans="1:14" x14ac:dyDescent="0.25">
      <c r="A114" s="117">
        <v>1996</v>
      </c>
      <c r="B114" s="117" t="s">
        <v>13</v>
      </c>
      <c r="C114" s="117" t="s">
        <v>18</v>
      </c>
      <c r="D114" s="117" t="s">
        <v>19</v>
      </c>
      <c r="E114" s="119" t="e">
        <f>SUMPRODUCT(E111:E113,'CANUM (Millions)'!E111:E113)/'CANUM (Millions)'!E114</f>
        <v>#DIV/0!</v>
      </c>
      <c r="F114" s="119" t="e">
        <f>SUMPRODUCT(F111:F113,'CANUM (Millions)'!F111:F113)/'CANUM (Millions)'!F114</f>
        <v>#DIV/0!</v>
      </c>
      <c r="G114" s="119" t="e">
        <f>SUMPRODUCT(G111:G113,'CANUM (Millions)'!G111:G113)/'CANUM (Millions)'!G114</f>
        <v>#DIV/0!</v>
      </c>
      <c r="H114" s="119" t="e">
        <f>SUMPRODUCT(H111:H113,'CANUM (Millions)'!H111:H113)/'CANUM (Millions)'!H114</f>
        <v>#DIV/0!</v>
      </c>
      <c r="I114" s="119" t="e">
        <f>SUMPRODUCT(I111:I113,'CANUM (Millions)'!I111:I113)/'CANUM (Millions)'!I114</f>
        <v>#DIV/0!</v>
      </c>
      <c r="J114" s="119" t="e">
        <f>SUMPRODUCT(J111:J113,'CANUM (Millions)'!J111:J113)/'CANUM (Millions)'!J114</f>
        <v>#DIV/0!</v>
      </c>
      <c r="K114" s="119" t="e">
        <f>SUMPRODUCT(K111:K113,'CANUM (Millions)'!K111:K113)/'CANUM (Millions)'!K114</f>
        <v>#DIV/0!</v>
      </c>
      <c r="L114" s="119" t="e">
        <f>SUMPRODUCT(L111:L113,'CANUM (Millions)'!L111:L113)/'CANUM (Millions)'!L114</f>
        <v>#DIV/0!</v>
      </c>
      <c r="M114" s="119" t="e">
        <f>SUMPRODUCT(M111:M113,'CANUM (Millions)'!M111:M113)/'CANUM (Millions)'!M114</f>
        <v>#DIV/0!</v>
      </c>
      <c r="N114" s="135"/>
    </row>
    <row r="115" spans="1:14" x14ac:dyDescent="0.25">
      <c r="A115" s="117">
        <v>1996</v>
      </c>
      <c r="B115" s="117" t="s">
        <v>13</v>
      </c>
      <c r="C115" s="117" t="s">
        <v>20</v>
      </c>
      <c r="D115" s="117" t="s">
        <v>23</v>
      </c>
      <c r="E115" s="119" t="e">
        <f>(SUMPRODUCT(E97,'CANUM (Millions)'!E97)+SUMPRODUCT('WECA (g)'!E110,'CANUM (Millions)'!E110)+SUMPRODUCT(E114,'CANUM (Millions)'!E114))/'CANUM (Millions)'!E115</f>
        <v>#VALUE!</v>
      </c>
      <c r="F115" s="119" t="e">
        <f>(SUMPRODUCT(F97,'CANUM (Millions)'!F97)+SUMPRODUCT('WECA (g)'!F110,'CANUM (Millions)'!F110)+SUMPRODUCT(F114,'CANUM (Millions)'!F114))/'CANUM (Millions)'!F115</f>
        <v>#VALUE!</v>
      </c>
      <c r="G115" s="119" t="e">
        <f>(SUMPRODUCT(G97,'CANUM (Millions)'!G97)+SUMPRODUCT('WECA (g)'!G110,'CANUM (Millions)'!G110)+SUMPRODUCT(G114,'CANUM (Millions)'!G114))/'CANUM (Millions)'!G115</f>
        <v>#VALUE!</v>
      </c>
      <c r="H115" s="119" t="e">
        <f>(SUMPRODUCT(H97,'CANUM (Millions)'!H97)+SUMPRODUCT('WECA (g)'!H110,'CANUM (Millions)'!H110)+SUMPRODUCT(H114,'CANUM (Millions)'!H114))/'CANUM (Millions)'!H115</f>
        <v>#VALUE!</v>
      </c>
      <c r="I115" s="119" t="e">
        <f>(SUMPRODUCT(I97,'CANUM (Millions)'!I97)+SUMPRODUCT('WECA (g)'!I110,'CANUM (Millions)'!I110)+SUMPRODUCT(I114,'CANUM (Millions)'!I114))/'CANUM (Millions)'!I115</f>
        <v>#VALUE!</v>
      </c>
      <c r="J115" s="119" t="e">
        <f>(SUMPRODUCT(J97,'CANUM (Millions)'!J97)+SUMPRODUCT('WECA (g)'!J110,'CANUM (Millions)'!J110)+SUMPRODUCT(J114,'CANUM (Millions)'!J114))/'CANUM (Millions)'!J115</f>
        <v>#VALUE!</v>
      </c>
      <c r="K115" s="119" t="e">
        <f>(SUMPRODUCT(K97,'CANUM (Millions)'!K97)+SUMPRODUCT('WECA (g)'!K110,'CANUM (Millions)'!K110)+SUMPRODUCT(K114,'CANUM (Millions)'!K114))/'CANUM (Millions)'!K115</f>
        <v>#VALUE!</v>
      </c>
      <c r="L115" s="119" t="e">
        <f>(SUMPRODUCT(L97,'CANUM (Millions)'!L97)+SUMPRODUCT('WECA (g)'!L110,'CANUM (Millions)'!L110)+SUMPRODUCT(L114,'CANUM (Millions)'!L114))/'CANUM (Millions)'!L115</f>
        <v>#VALUE!</v>
      </c>
      <c r="M115" s="119" t="e">
        <f>(SUMPRODUCT(M97,'CANUM (Millions)'!M97)+SUMPRODUCT('WECA (g)'!M110,'CANUM (Millions)'!M110)+SUMPRODUCT(M114,'CANUM (Millions)'!M114))/'CANUM (Millions)'!M115</f>
        <v>#VALUE!</v>
      </c>
      <c r="N115" s="135"/>
    </row>
    <row r="116" spans="1:14" x14ac:dyDescent="0.25">
      <c r="A116" s="99">
        <v>1997</v>
      </c>
      <c r="B116" s="99" t="s">
        <v>13</v>
      </c>
      <c r="C116" s="99" t="s">
        <v>28</v>
      </c>
      <c r="D116" s="99" t="s">
        <v>21</v>
      </c>
      <c r="E116" s="102"/>
      <c r="F116" s="102"/>
      <c r="G116" s="102"/>
      <c r="H116" s="102"/>
      <c r="I116" s="102"/>
      <c r="J116" s="102"/>
      <c r="K116" s="102"/>
      <c r="L116" s="102"/>
      <c r="M116" s="102"/>
      <c r="N116" s="135"/>
    </row>
    <row r="117" spans="1:14" x14ac:dyDescent="0.25">
      <c r="A117" s="99">
        <v>1997</v>
      </c>
      <c r="B117" s="99" t="s">
        <v>24</v>
      </c>
      <c r="C117" s="99" t="s">
        <v>14</v>
      </c>
      <c r="D117" s="99" t="s">
        <v>15</v>
      </c>
      <c r="E117" s="103"/>
      <c r="F117" s="103"/>
      <c r="G117" s="103"/>
      <c r="H117" s="103"/>
      <c r="I117" s="103"/>
      <c r="J117" s="103"/>
      <c r="K117" s="103"/>
      <c r="L117" s="103"/>
      <c r="M117" s="103"/>
      <c r="N117" s="135"/>
    </row>
    <row r="118" spans="1:14" x14ac:dyDescent="0.25">
      <c r="A118" s="99">
        <v>1997</v>
      </c>
      <c r="B118" s="99" t="s">
        <v>24</v>
      </c>
      <c r="C118" s="99" t="s">
        <v>14</v>
      </c>
      <c r="D118" s="99" t="s">
        <v>16</v>
      </c>
      <c r="E118" s="103"/>
      <c r="F118" s="103"/>
      <c r="G118" s="103"/>
      <c r="H118" s="103"/>
      <c r="I118" s="103"/>
      <c r="J118" s="103"/>
      <c r="K118" s="103"/>
      <c r="L118" s="103"/>
      <c r="M118" s="103"/>
      <c r="N118" s="135"/>
    </row>
    <row r="119" spans="1:14" x14ac:dyDescent="0.25">
      <c r="A119" s="99">
        <v>1997</v>
      </c>
      <c r="B119" s="99" t="s">
        <v>24</v>
      </c>
      <c r="C119" s="99" t="s">
        <v>14</v>
      </c>
      <c r="D119" s="99" t="s">
        <v>25</v>
      </c>
      <c r="E119" s="103" t="e">
        <f>SUMPRODUCT(E117:E118,'CANUM (Millions)'!E117:E118)/'CANUM (Millions)'!E119</f>
        <v>#DIV/0!</v>
      </c>
      <c r="F119" s="103" t="e">
        <f>SUMPRODUCT(F117:F118,'CANUM (Millions)'!F117:F118)/'CANUM (Millions)'!F119</f>
        <v>#DIV/0!</v>
      </c>
      <c r="G119" s="103" t="e">
        <f>SUMPRODUCT(G117:G118,'CANUM (Millions)'!G117:G118)/'CANUM (Millions)'!G119</f>
        <v>#DIV/0!</v>
      </c>
      <c r="H119" s="103" t="e">
        <f>SUMPRODUCT(H117:H118,'CANUM (Millions)'!H117:H118)/'CANUM (Millions)'!H119</f>
        <v>#DIV/0!</v>
      </c>
      <c r="I119" s="103" t="e">
        <f>SUMPRODUCT(I117:I118,'CANUM (Millions)'!I117:I118)/'CANUM (Millions)'!I119</f>
        <v>#DIV/0!</v>
      </c>
      <c r="J119" s="103" t="e">
        <f>SUMPRODUCT(J117:J118,'CANUM (Millions)'!J117:J118)/'CANUM (Millions)'!J119</f>
        <v>#DIV/0!</v>
      </c>
      <c r="K119" s="103" t="e">
        <f>SUMPRODUCT(K117:K118,'CANUM (Millions)'!K117:K118)/'CANUM (Millions)'!K119</f>
        <v>#DIV/0!</v>
      </c>
      <c r="L119" s="103" t="e">
        <f>SUMPRODUCT(L117:L118,'CANUM (Millions)'!L117:L118)/'CANUM (Millions)'!L119</f>
        <v>#DIV/0!</v>
      </c>
      <c r="M119" s="103" t="e">
        <f>SUMPRODUCT(M117:M118,'CANUM (Millions)'!M117:M118)/'CANUM (Millions)'!M119</f>
        <v>#DIV/0!</v>
      </c>
      <c r="N119" s="135"/>
    </row>
    <row r="120" spans="1:14" x14ac:dyDescent="0.25">
      <c r="A120" s="99">
        <v>1997</v>
      </c>
      <c r="B120" s="99" t="s">
        <v>24</v>
      </c>
      <c r="C120" s="99" t="s">
        <v>17</v>
      </c>
      <c r="D120" s="99" t="s">
        <v>15</v>
      </c>
      <c r="E120" s="103"/>
      <c r="F120" s="103"/>
      <c r="G120" s="103"/>
      <c r="H120" s="103"/>
      <c r="I120" s="103" t="s">
        <v>31</v>
      </c>
      <c r="J120" s="103" t="s">
        <v>31</v>
      </c>
      <c r="K120" s="103" t="s">
        <v>31</v>
      </c>
      <c r="L120" s="103" t="s">
        <v>31</v>
      </c>
      <c r="M120" s="103" t="s">
        <v>31</v>
      </c>
      <c r="N120" s="135"/>
    </row>
    <row r="121" spans="1:14" x14ac:dyDescent="0.25">
      <c r="A121" s="99">
        <v>1997</v>
      </c>
      <c r="B121" s="99" t="s">
        <v>24</v>
      </c>
      <c r="C121" s="99" t="s">
        <v>17</v>
      </c>
      <c r="D121" s="99" t="s">
        <v>16</v>
      </c>
      <c r="E121" s="103"/>
      <c r="F121" s="103"/>
      <c r="G121" s="103"/>
      <c r="H121" s="103" t="s">
        <v>31</v>
      </c>
      <c r="I121" s="103" t="s">
        <v>31</v>
      </c>
      <c r="J121" s="103" t="s">
        <v>31</v>
      </c>
      <c r="K121" s="103" t="s">
        <v>31</v>
      </c>
      <c r="L121" s="103" t="s">
        <v>31</v>
      </c>
      <c r="M121" s="103" t="s">
        <v>31</v>
      </c>
      <c r="N121" s="135"/>
    </row>
    <row r="122" spans="1:14" x14ac:dyDescent="0.25">
      <c r="A122" s="99">
        <v>1997</v>
      </c>
      <c r="B122" s="99" t="s">
        <v>24</v>
      </c>
      <c r="C122" s="99" t="s">
        <v>17</v>
      </c>
      <c r="D122" s="99" t="s">
        <v>25</v>
      </c>
      <c r="E122" s="103" t="e">
        <f>SUMPRODUCT(E120:E121,'CANUM (Millions)'!E120:E121)/'CANUM (Millions)'!E122</f>
        <v>#DIV/0!</v>
      </c>
      <c r="F122" s="103" t="e">
        <f>SUMPRODUCT(F120:F121,'CANUM (Millions)'!F120:F121)/'CANUM (Millions)'!F122</f>
        <v>#DIV/0!</v>
      </c>
      <c r="G122" s="103" t="e">
        <f>SUMPRODUCT(G120:G121,'CANUM (Millions)'!G120:G121)/'CANUM (Millions)'!G122</f>
        <v>#DIV/0!</v>
      </c>
      <c r="H122" s="103" t="e">
        <f>SUMPRODUCT(H120:H121,'CANUM (Millions)'!H120:H121)/'CANUM (Millions)'!H122</f>
        <v>#DIV/0!</v>
      </c>
      <c r="I122" s="103" t="e">
        <f>SUMPRODUCT(I120:I121,'CANUM (Millions)'!I120:I121)/'CANUM (Millions)'!I122</f>
        <v>#DIV/0!</v>
      </c>
      <c r="J122" s="103" t="e">
        <f>SUMPRODUCT(J120:J121,'CANUM (Millions)'!J120:J121)/'CANUM (Millions)'!J122</f>
        <v>#DIV/0!</v>
      </c>
      <c r="K122" s="103" t="e">
        <f>SUMPRODUCT(K120:K121,'CANUM (Millions)'!K120:K121)/'CANUM (Millions)'!K122</f>
        <v>#DIV/0!</v>
      </c>
      <c r="L122" s="103" t="e">
        <f>SUMPRODUCT(L120:L121,'CANUM (Millions)'!L120:L121)/'CANUM (Millions)'!L122</f>
        <v>#DIV/0!</v>
      </c>
      <c r="M122" s="103" t="e">
        <f>SUMPRODUCT(M120:M121,'CANUM (Millions)'!M120:M121)/'CANUM (Millions)'!M122</f>
        <v>#DIV/0!</v>
      </c>
      <c r="N122" s="135"/>
    </row>
    <row r="123" spans="1:14" x14ac:dyDescent="0.25">
      <c r="A123" s="99">
        <v>1997</v>
      </c>
      <c r="B123" s="99" t="s">
        <v>13</v>
      </c>
      <c r="C123" s="99" t="s">
        <v>14</v>
      </c>
      <c r="D123" s="99" t="s">
        <v>15</v>
      </c>
      <c r="E123" s="103"/>
      <c r="F123" s="103"/>
      <c r="G123" s="103"/>
      <c r="H123" s="103"/>
      <c r="I123" s="103"/>
      <c r="J123" s="103"/>
      <c r="K123" s="103"/>
      <c r="L123" s="103"/>
      <c r="M123" s="103"/>
      <c r="N123" s="135"/>
    </row>
    <row r="124" spans="1:14" x14ac:dyDescent="0.25">
      <c r="A124" s="99">
        <v>1997</v>
      </c>
      <c r="B124" s="99" t="s">
        <v>13</v>
      </c>
      <c r="C124" s="99" t="s">
        <v>14</v>
      </c>
      <c r="D124" s="99" t="s">
        <v>16</v>
      </c>
      <c r="E124" s="103"/>
      <c r="F124" s="103"/>
      <c r="G124" s="103"/>
      <c r="H124" s="103"/>
      <c r="I124" s="103"/>
      <c r="J124" s="103"/>
      <c r="K124" s="103"/>
      <c r="L124" s="103"/>
      <c r="M124" s="103"/>
      <c r="N124" s="135"/>
    </row>
    <row r="125" spans="1:14" x14ac:dyDescent="0.25">
      <c r="A125" s="99">
        <v>1997</v>
      </c>
      <c r="B125" s="99" t="s">
        <v>13</v>
      </c>
      <c r="C125" s="99" t="s">
        <v>14</v>
      </c>
      <c r="D125" s="99" t="s">
        <v>25</v>
      </c>
      <c r="E125" s="103" t="e">
        <f>SUMPRODUCT(E123:E124,'CANUM (Millions)'!E123:E124)/'CANUM (Millions)'!E125</f>
        <v>#DIV/0!</v>
      </c>
      <c r="F125" s="103" t="e">
        <f>SUMPRODUCT(F123:F124,'CANUM (Millions)'!F123:F124)/'CANUM (Millions)'!F125</f>
        <v>#DIV/0!</v>
      </c>
      <c r="G125" s="103" t="e">
        <f>SUMPRODUCT(G123:G124,'CANUM (Millions)'!G123:G124)/'CANUM (Millions)'!G125</f>
        <v>#DIV/0!</v>
      </c>
      <c r="H125" s="103" t="e">
        <f>SUMPRODUCT(H123:H124,'CANUM (Millions)'!H123:H124)/'CANUM (Millions)'!H125</f>
        <v>#DIV/0!</v>
      </c>
      <c r="I125" s="103" t="e">
        <f>SUMPRODUCT(I123:I124,'CANUM (Millions)'!I123:I124)/'CANUM (Millions)'!I125</f>
        <v>#DIV/0!</v>
      </c>
      <c r="J125" s="103" t="e">
        <f>SUMPRODUCT(J123:J124,'CANUM (Millions)'!J123:J124)/'CANUM (Millions)'!J125</f>
        <v>#DIV/0!</v>
      </c>
      <c r="K125" s="103" t="e">
        <f>SUMPRODUCT(K123:K124,'CANUM (Millions)'!K123:K124)/'CANUM (Millions)'!K125</f>
        <v>#DIV/0!</v>
      </c>
      <c r="L125" s="103" t="e">
        <f>SUMPRODUCT(L123:L124,'CANUM (Millions)'!L123:L124)/'CANUM (Millions)'!L125</f>
        <v>#DIV/0!</v>
      </c>
      <c r="M125" s="103" t="e">
        <f>SUMPRODUCT(M123:M124,'CANUM (Millions)'!M123:M124)/'CANUM (Millions)'!M125</f>
        <v>#DIV/0!</v>
      </c>
      <c r="N125" s="135"/>
    </row>
    <row r="126" spans="1:14" x14ac:dyDescent="0.25">
      <c r="A126" s="99">
        <v>1997</v>
      </c>
      <c r="B126" s="99" t="s">
        <v>13</v>
      </c>
      <c r="C126" s="99" t="s">
        <v>17</v>
      </c>
      <c r="D126" s="99" t="s">
        <v>15</v>
      </c>
      <c r="E126" s="103"/>
      <c r="F126" s="103"/>
      <c r="G126" s="103"/>
      <c r="H126" s="103"/>
      <c r="I126" s="103"/>
      <c r="J126" s="103"/>
      <c r="K126" s="103"/>
      <c r="L126" s="103"/>
      <c r="M126" s="103"/>
      <c r="N126" s="135"/>
    </row>
    <row r="127" spans="1:14" x14ac:dyDescent="0.25">
      <c r="A127" s="99">
        <v>1997</v>
      </c>
      <c r="B127" s="99" t="s">
        <v>13</v>
      </c>
      <c r="C127" s="99" t="s">
        <v>17</v>
      </c>
      <c r="D127" s="99" t="s">
        <v>16</v>
      </c>
      <c r="E127" s="103"/>
      <c r="F127" s="103"/>
      <c r="G127" s="103"/>
      <c r="H127" s="103"/>
      <c r="I127" s="103"/>
      <c r="J127" s="103"/>
      <c r="K127" s="103"/>
      <c r="L127" s="103"/>
      <c r="M127" s="103"/>
      <c r="N127" s="135"/>
    </row>
    <row r="128" spans="1:14" x14ac:dyDescent="0.25">
      <c r="A128" s="99">
        <v>1997</v>
      </c>
      <c r="B128" s="99" t="s">
        <v>13</v>
      </c>
      <c r="C128" s="99" t="s">
        <v>17</v>
      </c>
      <c r="D128" s="99" t="s">
        <v>25</v>
      </c>
      <c r="E128" s="103" t="e">
        <f>SUMPRODUCT(E126:E127,'CANUM (Millions)'!E126:E127)/'CANUM (Millions)'!E128</f>
        <v>#DIV/0!</v>
      </c>
      <c r="F128" s="103" t="e">
        <f>SUMPRODUCT(F126:F127,'CANUM (Millions)'!F126:F127)/'CANUM (Millions)'!F128</f>
        <v>#DIV/0!</v>
      </c>
      <c r="G128" s="103" t="e">
        <f>SUMPRODUCT(G126:G127,'CANUM (Millions)'!G126:G127)/'CANUM (Millions)'!G128</f>
        <v>#DIV/0!</v>
      </c>
      <c r="H128" s="103" t="e">
        <f>SUMPRODUCT(H126:H127,'CANUM (Millions)'!H126:H127)/'CANUM (Millions)'!H128</f>
        <v>#DIV/0!</v>
      </c>
      <c r="I128" s="103" t="e">
        <f>SUMPRODUCT(I126:I127,'CANUM (Millions)'!I126:I127)/'CANUM (Millions)'!I128</f>
        <v>#DIV/0!</v>
      </c>
      <c r="J128" s="103" t="e">
        <f>SUMPRODUCT(J126:J127,'CANUM (Millions)'!J126:J127)/'CANUM (Millions)'!J128</f>
        <v>#DIV/0!</v>
      </c>
      <c r="K128" s="103" t="e">
        <f>SUMPRODUCT(K126:K127,'CANUM (Millions)'!K126:K127)/'CANUM (Millions)'!K128</f>
        <v>#DIV/0!</v>
      </c>
      <c r="L128" s="103" t="e">
        <f>SUMPRODUCT(L126:L127,'CANUM (Millions)'!L126:L127)/'CANUM (Millions)'!L128</f>
        <v>#DIV/0!</v>
      </c>
      <c r="M128" s="103" t="e">
        <f>SUMPRODUCT(M126:M127,'CANUM (Millions)'!M126:M127)/'CANUM (Millions)'!M128</f>
        <v>#DIV/0!</v>
      </c>
      <c r="N128" s="135"/>
    </row>
    <row r="129" spans="1:14" x14ac:dyDescent="0.25">
      <c r="A129" s="99">
        <v>1997</v>
      </c>
      <c r="B129" s="99" t="s">
        <v>13</v>
      </c>
      <c r="C129" s="99" t="s">
        <v>22</v>
      </c>
      <c r="D129" s="99" t="s">
        <v>25</v>
      </c>
      <c r="E129" s="103" t="e">
        <f>(SUMPRODUCT(E123:E124,'CANUM (Millions)'!E123:E124)+SUMPRODUCT(E126:E127,'CANUM (Millions)'!E126:E127))/'CANUM (Millions)'!E129</f>
        <v>#DIV/0!</v>
      </c>
      <c r="F129" s="103" t="e">
        <f>(SUMPRODUCT(F123:F124,'CANUM (Millions)'!F123:F124)+SUMPRODUCT(F126:F127,'CANUM (Millions)'!F126:F127))/'CANUM (Millions)'!F129</f>
        <v>#DIV/0!</v>
      </c>
      <c r="G129" s="103" t="e">
        <f>(SUMPRODUCT(G123:G124,'CANUM (Millions)'!G123:G124)+SUMPRODUCT(G126:G127,'CANUM (Millions)'!G126:G127))/'CANUM (Millions)'!G129</f>
        <v>#DIV/0!</v>
      </c>
      <c r="H129" s="103" t="e">
        <f>(SUMPRODUCT(H123:H124,'CANUM (Millions)'!H123:H124)+SUMPRODUCT(H126:H127,'CANUM (Millions)'!H126:H127))/'CANUM (Millions)'!H129</f>
        <v>#DIV/0!</v>
      </c>
      <c r="I129" s="103" t="e">
        <f>(SUMPRODUCT(I123:I124,'CANUM (Millions)'!I123:I124)+SUMPRODUCT(I126:I127,'CANUM (Millions)'!I126:I127))/'CANUM (Millions)'!I129</f>
        <v>#DIV/0!</v>
      </c>
      <c r="J129" s="103" t="e">
        <f>(SUMPRODUCT(J123:J124,'CANUM (Millions)'!J123:J124)+SUMPRODUCT(J126:J127,'CANUM (Millions)'!J126:J127))/'CANUM (Millions)'!J129</f>
        <v>#DIV/0!</v>
      </c>
      <c r="K129" s="103" t="e">
        <f>(SUMPRODUCT(K123:K124,'CANUM (Millions)'!K123:K124)+SUMPRODUCT(K126:K127,'CANUM (Millions)'!K126:K127))/'CANUM (Millions)'!K129</f>
        <v>#DIV/0!</v>
      </c>
      <c r="L129" s="103" t="e">
        <f>(SUMPRODUCT(L123:L124,'CANUM (Millions)'!L123:L124)+SUMPRODUCT(L126:L127,'CANUM (Millions)'!L126:L127))/'CANUM (Millions)'!L129</f>
        <v>#DIV/0!</v>
      </c>
      <c r="M129" s="103" t="e">
        <f>(SUMPRODUCT(M123:M124,'CANUM (Millions)'!M123:M124)+SUMPRODUCT(M126:M127,'CANUM (Millions)'!M126:M127))/'CANUM (Millions)'!M129</f>
        <v>#DIV/0!</v>
      </c>
      <c r="N129" s="135"/>
    </row>
    <row r="130" spans="1:14" x14ac:dyDescent="0.25">
      <c r="A130" s="99">
        <v>1997</v>
      </c>
      <c r="B130" s="99" t="s">
        <v>13</v>
      </c>
      <c r="C130" s="99">
        <v>22</v>
      </c>
      <c r="D130" s="99" t="s">
        <v>19</v>
      </c>
      <c r="E130" s="103">
        <v>17.229842390312175</v>
      </c>
      <c r="F130" s="103">
        <v>19.976505694158529</v>
      </c>
      <c r="G130" s="103">
        <v>50.471551724137939</v>
      </c>
      <c r="H130" s="103">
        <v>104.06969696969696</v>
      </c>
      <c r="I130" s="103">
        <v>142.18309859154931</v>
      </c>
      <c r="J130" s="103">
        <v>167.21875</v>
      </c>
      <c r="K130" s="103">
        <v>188</v>
      </c>
      <c r="L130" s="103">
        <v>202.00000000000003</v>
      </c>
      <c r="M130" s="103">
        <v>197.00000000000003</v>
      </c>
      <c r="N130" s="135"/>
    </row>
    <row r="131" spans="1:14" x14ac:dyDescent="0.25">
      <c r="A131" s="99">
        <v>1997</v>
      </c>
      <c r="B131" s="99" t="s">
        <v>13</v>
      </c>
      <c r="C131" s="99">
        <v>23</v>
      </c>
      <c r="D131" s="99" t="s">
        <v>19</v>
      </c>
      <c r="E131" s="103">
        <v>41.999999999999993</v>
      </c>
      <c r="F131" s="103">
        <v>72.364566162533094</v>
      </c>
      <c r="G131" s="103">
        <v>74.853609581473251</v>
      </c>
      <c r="H131" s="103">
        <v>102.80216719353835</v>
      </c>
      <c r="I131" s="103">
        <v>125.78457744408412</v>
      </c>
      <c r="J131" s="103">
        <v>156.21093688609494</v>
      </c>
      <c r="K131" s="103">
        <v>184.35292897621559</v>
      </c>
      <c r="L131" s="103">
        <v>193.68442491156608</v>
      </c>
      <c r="M131" s="103">
        <v>214.98062023822294</v>
      </c>
      <c r="N131" s="135"/>
    </row>
    <row r="132" spans="1:14" x14ac:dyDescent="0.25">
      <c r="A132" s="99">
        <v>1997</v>
      </c>
      <c r="B132" s="99" t="s">
        <v>13</v>
      </c>
      <c r="C132" s="99">
        <v>24</v>
      </c>
      <c r="D132" s="99" t="s">
        <v>19</v>
      </c>
      <c r="E132" s="103">
        <v>42</v>
      </c>
      <c r="F132" s="103">
        <v>62.192581596107246</v>
      </c>
      <c r="G132" s="103">
        <v>63.903712526709</v>
      </c>
      <c r="H132" s="103">
        <v>100.72555223783492</v>
      </c>
      <c r="I132" s="103">
        <v>119.18258102920996</v>
      </c>
      <c r="J132" s="103">
        <v>153.3405666729727</v>
      </c>
      <c r="K132" s="103">
        <v>180.85662314715083</v>
      </c>
      <c r="L132" s="103">
        <v>197.31746563253043</v>
      </c>
      <c r="M132" s="103">
        <v>210.36599034164877</v>
      </c>
      <c r="N132" s="135"/>
    </row>
    <row r="133" spans="1:14" x14ac:dyDescent="0.25">
      <c r="A133" s="99">
        <v>1997</v>
      </c>
      <c r="B133" s="99" t="s">
        <v>13</v>
      </c>
      <c r="C133" s="99" t="s">
        <v>18</v>
      </c>
      <c r="D133" s="99" t="s">
        <v>19</v>
      </c>
      <c r="E133" s="103">
        <f>SUMPRODUCT(E130:E132,'CANUM (Millions)'!E130:E132)/'CANUM (Millions)'!E133</f>
        <v>30.397491695932086</v>
      </c>
      <c r="F133" s="103">
        <f>SUMPRODUCT(F130:F132,'CANUM (Millions)'!F130:F132)/'CANUM (Millions)'!F133</f>
        <v>24.742816118034316</v>
      </c>
      <c r="G133" s="103">
        <f>SUMPRODUCT(G130:G132,'CANUM (Millions)'!G130:G132)/'CANUM (Millions)'!G133</f>
        <v>58.409350954388643</v>
      </c>
      <c r="H133" s="103">
        <f>SUMPRODUCT(H130:H132,'CANUM (Millions)'!H130:H132)/'CANUM (Millions)'!H133</f>
        <v>101.00121130105209</v>
      </c>
      <c r="I133" s="103">
        <f>SUMPRODUCT(I130:I132,'CANUM (Millions)'!I130:I132)/'CANUM (Millions)'!I133</f>
        <v>120.71358483200829</v>
      </c>
      <c r="J133" s="103">
        <f>SUMPRODUCT(J130:J132,'CANUM (Millions)'!J130:J132)/'CANUM (Millions)'!J133</f>
        <v>155.21525496452026</v>
      </c>
      <c r="K133" s="103">
        <f>SUMPRODUCT(K130:K132,'CANUM (Millions)'!K130:K132)/'CANUM (Millions)'!K133</f>
        <v>181.56570314644549</v>
      </c>
      <c r="L133" s="103">
        <f>SUMPRODUCT(L130:L132,'CANUM (Millions)'!L130:L132)/'CANUM (Millions)'!L133</f>
        <v>197.65619863983648</v>
      </c>
      <c r="M133" s="103">
        <f>SUMPRODUCT(M130:M132,'CANUM (Millions)'!M130:M132)/'CANUM (Millions)'!M133</f>
        <v>209.4304747684576</v>
      </c>
      <c r="N133" s="135"/>
    </row>
    <row r="134" spans="1:14" x14ac:dyDescent="0.25">
      <c r="A134" s="99">
        <v>1997</v>
      </c>
      <c r="B134" s="99" t="s">
        <v>13</v>
      </c>
      <c r="C134" s="99" t="s">
        <v>20</v>
      </c>
      <c r="D134" s="99" t="s">
        <v>23</v>
      </c>
      <c r="E134" s="103" t="e">
        <f>(SUMPRODUCT(E116,'CANUM (Millions)'!E116)+SUMPRODUCT('WECA (g)'!E129,'CANUM (Millions)'!E129)+SUMPRODUCT(E133,'CANUM (Millions)'!E133))/'CANUM (Millions)'!E134</f>
        <v>#VALUE!</v>
      </c>
      <c r="F134" s="103" t="e">
        <f>(SUMPRODUCT(F116,'CANUM (Millions)'!F116)+SUMPRODUCT('WECA (g)'!F129,'CANUM (Millions)'!F129)+SUMPRODUCT(F133,'CANUM (Millions)'!F133))/'CANUM (Millions)'!F134</f>
        <v>#VALUE!</v>
      </c>
      <c r="G134" s="103" t="e">
        <f>(SUMPRODUCT(G116,'CANUM (Millions)'!G116)+SUMPRODUCT('WECA (g)'!G129,'CANUM (Millions)'!G129)+SUMPRODUCT(G133,'CANUM (Millions)'!G133))/'CANUM (Millions)'!G134</f>
        <v>#VALUE!</v>
      </c>
      <c r="H134" s="103" t="e">
        <f>(SUMPRODUCT(H116,'CANUM (Millions)'!H116)+SUMPRODUCT('WECA (g)'!H129,'CANUM (Millions)'!H129)+SUMPRODUCT(H133,'CANUM (Millions)'!H133))/'CANUM (Millions)'!H134</f>
        <v>#VALUE!</v>
      </c>
      <c r="I134" s="103" t="e">
        <f>(SUMPRODUCT(I116,'CANUM (Millions)'!I116)+SUMPRODUCT('WECA (g)'!I129,'CANUM (Millions)'!I129)+SUMPRODUCT(I133,'CANUM (Millions)'!I133))/'CANUM (Millions)'!I134</f>
        <v>#VALUE!</v>
      </c>
      <c r="J134" s="103" t="e">
        <f>(SUMPRODUCT(J116,'CANUM (Millions)'!J116)+SUMPRODUCT('WECA (g)'!J129,'CANUM (Millions)'!J129)+SUMPRODUCT(J133,'CANUM (Millions)'!J133))/'CANUM (Millions)'!J134</f>
        <v>#VALUE!</v>
      </c>
      <c r="K134" s="103" t="e">
        <f>(SUMPRODUCT(K116,'CANUM (Millions)'!K116)+SUMPRODUCT('WECA (g)'!K129,'CANUM (Millions)'!K129)+SUMPRODUCT(K133,'CANUM (Millions)'!K133))/'CANUM (Millions)'!K134</f>
        <v>#VALUE!</v>
      </c>
      <c r="L134" s="103" t="e">
        <f>(SUMPRODUCT(L116,'CANUM (Millions)'!L116)+SUMPRODUCT('WECA (g)'!L129,'CANUM (Millions)'!L129)+SUMPRODUCT(L133,'CANUM (Millions)'!L133))/'CANUM (Millions)'!L134</f>
        <v>#VALUE!</v>
      </c>
      <c r="M134" s="103" t="e">
        <f>(SUMPRODUCT(M116,'CANUM (Millions)'!M116)+SUMPRODUCT('WECA (g)'!M129,'CANUM (Millions)'!M129)+SUMPRODUCT(M133,'CANUM (Millions)'!M133))/'CANUM (Millions)'!M134</f>
        <v>#VALUE!</v>
      </c>
      <c r="N134" s="135"/>
    </row>
    <row r="135" spans="1:14" x14ac:dyDescent="0.25">
      <c r="A135" s="77">
        <v>1998</v>
      </c>
      <c r="B135" s="77" t="s">
        <v>13</v>
      </c>
      <c r="C135" s="77" t="s">
        <v>28</v>
      </c>
      <c r="D135" s="77" t="s">
        <v>21</v>
      </c>
      <c r="E135" s="78"/>
      <c r="F135" s="78"/>
      <c r="G135" s="78"/>
      <c r="H135" s="78"/>
      <c r="I135" s="78"/>
      <c r="J135" s="78"/>
      <c r="K135" s="78"/>
      <c r="L135" s="78"/>
      <c r="M135" s="78"/>
      <c r="N135" s="135"/>
    </row>
    <row r="136" spans="1:14" x14ac:dyDescent="0.25">
      <c r="A136" s="77">
        <v>1998</v>
      </c>
      <c r="B136" s="77" t="s">
        <v>24</v>
      </c>
      <c r="C136" s="77" t="s">
        <v>14</v>
      </c>
      <c r="D136" s="77" t="s">
        <v>15</v>
      </c>
      <c r="E136" s="67"/>
      <c r="F136" s="67"/>
      <c r="G136" s="67"/>
      <c r="H136" s="67"/>
      <c r="I136" s="67"/>
      <c r="J136" s="67"/>
      <c r="K136" s="67"/>
      <c r="L136" s="67"/>
      <c r="M136" s="67"/>
      <c r="N136" s="135"/>
    </row>
    <row r="137" spans="1:14" x14ac:dyDescent="0.25">
      <c r="A137" s="77">
        <v>1998</v>
      </c>
      <c r="B137" s="77" t="s">
        <v>24</v>
      </c>
      <c r="C137" s="77" t="s">
        <v>14</v>
      </c>
      <c r="D137" s="77" t="s">
        <v>16</v>
      </c>
      <c r="E137" s="67"/>
      <c r="F137" s="67"/>
      <c r="G137" s="67"/>
      <c r="H137" s="67"/>
      <c r="I137" s="67"/>
      <c r="J137" s="67"/>
      <c r="K137" s="67"/>
      <c r="L137" s="67"/>
      <c r="M137" s="67"/>
      <c r="N137" s="135"/>
    </row>
    <row r="138" spans="1:14" x14ac:dyDescent="0.25">
      <c r="A138" s="77">
        <v>1998</v>
      </c>
      <c r="B138" s="77" t="s">
        <v>24</v>
      </c>
      <c r="C138" s="77" t="s">
        <v>14</v>
      </c>
      <c r="D138" s="77" t="s">
        <v>25</v>
      </c>
      <c r="E138" s="67" t="e">
        <f>SUMPRODUCT(E136:E137,'CANUM (Millions)'!E136:E137)/'CANUM (Millions)'!E138</f>
        <v>#DIV/0!</v>
      </c>
      <c r="F138" s="67" t="e">
        <f>SUMPRODUCT(F136:F137,'CANUM (Millions)'!F136:F137)/'CANUM (Millions)'!F138</f>
        <v>#DIV/0!</v>
      </c>
      <c r="G138" s="67" t="e">
        <f>SUMPRODUCT(G136:G137,'CANUM (Millions)'!G136:G137)/'CANUM (Millions)'!G138</f>
        <v>#DIV/0!</v>
      </c>
      <c r="H138" s="67" t="e">
        <f>SUMPRODUCT(H136:H137,'CANUM (Millions)'!H136:H137)/'CANUM (Millions)'!H138</f>
        <v>#DIV/0!</v>
      </c>
      <c r="I138" s="67" t="e">
        <f>SUMPRODUCT(I136:I137,'CANUM (Millions)'!I136:I137)/'CANUM (Millions)'!I138</f>
        <v>#DIV/0!</v>
      </c>
      <c r="J138" s="67" t="e">
        <f>SUMPRODUCT(J136:J137,'CANUM (Millions)'!J136:J137)/'CANUM (Millions)'!J138</f>
        <v>#DIV/0!</v>
      </c>
      <c r="K138" s="67" t="e">
        <f>SUMPRODUCT(K136:K137,'CANUM (Millions)'!K136:K137)/'CANUM (Millions)'!K138</f>
        <v>#DIV/0!</v>
      </c>
      <c r="L138" s="67" t="e">
        <f>SUMPRODUCT(L136:L137,'CANUM (Millions)'!L136:L137)/'CANUM (Millions)'!L138</f>
        <v>#DIV/0!</v>
      </c>
      <c r="M138" s="67" t="e">
        <f>SUMPRODUCT(M136:M137,'CANUM (Millions)'!M136:M137)/'CANUM (Millions)'!M138</f>
        <v>#DIV/0!</v>
      </c>
      <c r="N138" s="135"/>
    </row>
    <row r="139" spans="1:14" x14ac:dyDescent="0.25">
      <c r="A139" s="77">
        <v>1998</v>
      </c>
      <c r="B139" s="77" t="s">
        <v>24</v>
      </c>
      <c r="C139" s="77" t="s">
        <v>17</v>
      </c>
      <c r="D139" s="77" t="s">
        <v>15</v>
      </c>
      <c r="E139" s="67"/>
      <c r="F139" s="67"/>
      <c r="G139" s="67"/>
      <c r="H139" s="67"/>
      <c r="I139" s="67" t="s">
        <v>31</v>
      </c>
      <c r="J139" s="67" t="s">
        <v>31</v>
      </c>
      <c r="K139" s="67" t="s">
        <v>31</v>
      </c>
      <c r="L139" s="67" t="s">
        <v>31</v>
      </c>
      <c r="M139" s="67" t="s">
        <v>31</v>
      </c>
      <c r="N139" s="135"/>
    </row>
    <row r="140" spans="1:14" x14ac:dyDescent="0.25">
      <c r="A140" s="77">
        <v>1998</v>
      </c>
      <c r="B140" s="77" t="s">
        <v>24</v>
      </c>
      <c r="C140" s="77" t="s">
        <v>17</v>
      </c>
      <c r="D140" s="77" t="s">
        <v>16</v>
      </c>
      <c r="E140" s="67"/>
      <c r="F140" s="67"/>
      <c r="G140" s="67"/>
      <c r="H140" s="67" t="s">
        <v>31</v>
      </c>
      <c r="I140" s="67" t="s">
        <v>31</v>
      </c>
      <c r="J140" s="67" t="s">
        <v>31</v>
      </c>
      <c r="K140" s="67" t="s">
        <v>31</v>
      </c>
      <c r="L140" s="67" t="s">
        <v>31</v>
      </c>
      <c r="M140" s="67" t="s">
        <v>31</v>
      </c>
      <c r="N140" s="135"/>
    </row>
    <row r="141" spans="1:14" x14ac:dyDescent="0.25">
      <c r="A141" s="77">
        <v>1998</v>
      </c>
      <c r="B141" s="77" t="s">
        <v>24</v>
      </c>
      <c r="C141" s="77" t="s">
        <v>17</v>
      </c>
      <c r="D141" s="77" t="s">
        <v>25</v>
      </c>
      <c r="E141" s="67" t="e">
        <f>SUMPRODUCT(E139:E140,'CANUM (Millions)'!E139:E140)/'CANUM (Millions)'!E141</f>
        <v>#DIV/0!</v>
      </c>
      <c r="F141" s="67" t="e">
        <f>SUMPRODUCT(F139:F140,'CANUM (Millions)'!F139:F140)/'CANUM (Millions)'!F141</f>
        <v>#DIV/0!</v>
      </c>
      <c r="G141" s="67" t="e">
        <f>SUMPRODUCT(G139:G140,'CANUM (Millions)'!G139:G140)/'CANUM (Millions)'!G141</f>
        <v>#DIV/0!</v>
      </c>
      <c r="H141" s="67" t="e">
        <f>SUMPRODUCT(H139:H140,'CANUM (Millions)'!H139:H140)/'CANUM (Millions)'!H141</f>
        <v>#DIV/0!</v>
      </c>
      <c r="I141" s="67" t="e">
        <f>SUMPRODUCT(I139:I140,'CANUM (Millions)'!I139:I140)/'CANUM (Millions)'!I141</f>
        <v>#DIV/0!</v>
      </c>
      <c r="J141" s="67" t="e">
        <f>SUMPRODUCT(J139:J140,'CANUM (Millions)'!J139:J140)/'CANUM (Millions)'!J141</f>
        <v>#DIV/0!</v>
      </c>
      <c r="K141" s="67" t="e">
        <f>SUMPRODUCT(K139:K140,'CANUM (Millions)'!K139:K140)/'CANUM (Millions)'!K141</f>
        <v>#DIV/0!</v>
      </c>
      <c r="L141" s="67" t="e">
        <f>SUMPRODUCT(L139:L140,'CANUM (Millions)'!L139:L140)/'CANUM (Millions)'!L141</f>
        <v>#DIV/0!</v>
      </c>
      <c r="M141" s="67" t="e">
        <f>SUMPRODUCT(M139:M140,'CANUM (Millions)'!M139:M140)/'CANUM (Millions)'!M141</f>
        <v>#DIV/0!</v>
      </c>
      <c r="N141" s="135"/>
    </row>
    <row r="142" spans="1:14" x14ac:dyDescent="0.25">
      <c r="A142" s="77">
        <v>1998</v>
      </c>
      <c r="B142" s="77" t="s">
        <v>13</v>
      </c>
      <c r="C142" s="77" t="s">
        <v>14</v>
      </c>
      <c r="D142" s="77" t="s">
        <v>15</v>
      </c>
      <c r="E142" s="67"/>
      <c r="F142" s="67"/>
      <c r="G142" s="67"/>
      <c r="H142" s="67"/>
      <c r="I142" s="67"/>
      <c r="J142" s="67"/>
      <c r="K142" s="67"/>
      <c r="L142" s="67"/>
      <c r="M142" s="67"/>
      <c r="N142" s="135"/>
    </row>
    <row r="143" spans="1:14" x14ac:dyDescent="0.25">
      <c r="A143" s="77">
        <v>1998</v>
      </c>
      <c r="B143" s="77" t="s">
        <v>13</v>
      </c>
      <c r="C143" s="77" t="s">
        <v>14</v>
      </c>
      <c r="D143" s="77" t="s">
        <v>16</v>
      </c>
      <c r="E143" s="67"/>
      <c r="F143" s="67"/>
      <c r="G143" s="67"/>
      <c r="H143" s="67"/>
      <c r="I143" s="67"/>
      <c r="J143" s="67"/>
      <c r="K143" s="67"/>
      <c r="L143" s="67"/>
      <c r="M143" s="67"/>
      <c r="N143" s="135"/>
    </row>
    <row r="144" spans="1:14" x14ac:dyDescent="0.25">
      <c r="A144" s="77">
        <v>1998</v>
      </c>
      <c r="B144" s="77" t="s">
        <v>13</v>
      </c>
      <c r="C144" s="77" t="s">
        <v>14</v>
      </c>
      <c r="D144" s="77" t="s">
        <v>25</v>
      </c>
      <c r="E144" s="67" t="e">
        <f>SUMPRODUCT(E142:E143,'CANUM (Millions)'!E142:E143)/'CANUM (Millions)'!E144</f>
        <v>#DIV/0!</v>
      </c>
      <c r="F144" s="67" t="e">
        <f>SUMPRODUCT(F142:F143,'CANUM (Millions)'!F142:F143)/'CANUM (Millions)'!F144</f>
        <v>#DIV/0!</v>
      </c>
      <c r="G144" s="67" t="e">
        <f>SUMPRODUCT(G142:G143,'CANUM (Millions)'!G142:G143)/'CANUM (Millions)'!G144</f>
        <v>#DIV/0!</v>
      </c>
      <c r="H144" s="67" t="e">
        <f>SUMPRODUCT(H142:H143,'CANUM (Millions)'!H142:H143)/'CANUM (Millions)'!H144</f>
        <v>#DIV/0!</v>
      </c>
      <c r="I144" s="67" t="e">
        <f>SUMPRODUCT(I142:I143,'CANUM (Millions)'!I142:I143)/'CANUM (Millions)'!I144</f>
        <v>#DIV/0!</v>
      </c>
      <c r="J144" s="67" t="e">
        <f>SUMPRODUCT(J142:J143,'CANUM (Millions)'!J142:J143)/'CANUM (Millions)'!J144</f>
        <v>#DIV/0!</v>
      </c>
      <c r="K144" s="67" t="e">
        <f>SUMPRODUCT(K142:K143,'CANUM (Millions)'!K142:K143)/'CANUM (Millions)'!K144</f>
        <v>#DIV/0!</v>
      </c>
      <c r="L144" s="67" t="e">
        <f>SUMPRODUCT(L142:L143,'CANUM (Millions)'!L142:L143)/'CANUM (Millions)'!L144</f>
        <v>#DIV/0!</v>
      </c>
      <c r="M144" s="67" t="e">
        <f>SUMPRODUCT(M142:M143,'CANUM (Millions)'!M142:M143)/'CANUM (Millions)'!M144</f>
        <v>#DIV/0!</v>
      </c>
      <c r="N144" s="135"/>
    </row>
    <row r="145" spans="1:14" x14ac:dyDescent="0.25">
      <c r="A145" s="77">
        <v>1998</v>
      </c>
      <c r="B145" s="77" t="s">
        <v>13</v>
      </c>
      <c r="C145" s="77" t="s">
        <v>17</v>
      </c>
      <c r="D145" s="77" t="s">
        <v>15</v>
      </c>
      <c r="E145" s="67"/>
      <c r="F145" s="67"/>
      <c r="G145" s="67"/>
      <c r="H145" s="67"/>
      <c r="I145" s="67"/>
      <c r="J145" s="67"/>
      <c r="K145" s="67"/>
      <c r="L145" s="67"/>
      <c r="M145" s="67"/>
      <c r="N145" s="135"/>
    </row>
    <row r="146" spans="1:14" x14ac:dyDescent="0.25">
      <c r="A146" s="77">
        <v>1998</v>
      </c>
      <c r="B146" s="77" t="s">
        <v>13</v>
      </c>
      <c r="C146" s="77" t="s">
        <v>17</v>
      </c>
      <c r="D146" s="77" t="s">
        <v>16</v>
      </c>
      <c r="E146" s="67"/>
      <c r="F146" s="67"/>
      <c r="G146" s="67"/>
      <c r="H146" s="67"/>
      <c r="I146" s="67"/>
      <c r="J146" s="67"/>
      <c r="K146" s="67"/>
      <c r="L146" s="67"/>
      <c r="M146" s="67"/>
      <c r="N146" s="135"/>
    </row>
    <row r="147" spans="1:14" x14ac:dyDescent="0.25">
      <c r="A147" s="77">
        <v>1998</v>
      </c>
      <c r="B147" s="77" t="s">
        <v>13</v>
      </c>
      <c r="C147" s="77" t="s">
        <v>17</v>
      </c>
      <c r="D147" s="77" t="s">
        <v>25</v>
      </c>
      <c r="E147" s="67" t="e">
        <f>SUMPRODUCT(E145:E146,'CANUM (Millions)'!E145:E146)/'CANUM (Millions)'!E147</f>
        <v>#DIV/0!</v>
      </c>
      <c r="F147" s="67" t="e">
        <f>SUMPRODUCT(F145:F146,'CANUM (Millions)'!F145:F146)/'CANUM (Millions)'!F147</f>
        <v>#DIV/0!</v>
      </c>
      <c r="G147" s="67" t="e">
        <f>SUMPRODUCT(G145:G146,'CANUM (Millions)'!G145:G146)/'CANUM (Millions)'!G147</f>
        <v>#DIV/0!</v>
      </c>
      <c r="H147" s="67" t="e">
        <f>SUMPRODUCT(H145:H146,'CANUM (Millions)'!H145:H146)/'CANUM (Millions)'!H147</f>
        <v>#DIV/0!</v>
      </c>
      <c r="I147" s="67" t="e">
        <f>SUMPRODUCT(I145:I146,'CANUM (Millions)'!I145:I146)/'CANUM (Millions)'!I147</f>
        <v>#DIV/0!</v>
      </c>
      <c r="J147" s="67" t="e">
        <f>SUMPRODUCT(J145:J146,'CANUM (Millions)'!J145:J146)/'CANUM (Millions)'!J147</f>
        <v>#DIV/0!</v>
      </c>
      <c r="K147" s="67" t="e">
        <f>SUMPRODUCT(K145:K146,'CANUM (Millions)'!K145:K146)/'CANUM (Millions)'!K147</f>
        <v>#DIV/0!</v>
      </c>
      <c r="L147" s="67" t="e">
        <f>SUMPRODUCT(L145:L146,'CANUM (Millions)'!L145:L146)/'CANUM (Millions)'!L147</f>
        <v>#DIV/0!</v>
      </c>
      <c r="M147" s="67" t="e">
        <f>SUMPRODUCT(M145:M146,'CANUM (Millions)'!M145:M146)/'CANUM (Millions)'!M147</f>
        <v>#DIV/0!</v>
      </c>
      <c r="N147" s="135"/>
    </row>
    <row r="148" spans="1:14" x14ac:dyDescent="0.25">
      <c r="A148" s="77">
        <v>1998</v>
      </c>
      <c r="B148" s="77" t="s">
        <v>13</v>
      </c>
      <c r="C148" s="77" t="s">
        <v>22</v>
      </c>
      <c r="D148" s="77" t="s">
        <v>25</v>
      </c>
      <c r="E148" s="67" t="e">
        <f>(SUMPRODUCT(E142:E143,'CANUM (Millions)'!E142:E143)+SUMPRODUCT(E145:E146,'CANUM (Millions)'!E145:E146))/'CANUM (Millions)'!E148</f>
        <v>#DIV/0!</v>
      </c>
      <c r="F148" s="67" t="e">
        <f>(SUMPRODUCT(F142:F143,'CANUM (Millions)'!F142:F143)+SUMPRODUCT(F145:F146,'CANUM (Millions)'!F145:F146))/'CANUM (Millions)'!F148</f>
        <v>#DIV/0!</v>
      </c>
      <c r="G148" s="67" t="e">
        <f>(SUMPRODUCT(G142:G143,'CANUM (Millions)'!G142:G143)+SUMPRODUCT(G145:G146,'CANUM (Millions)'!G145:G146))/'CANUM (Millions)'!G148</f>
        <v>#DIV/0!</v>
      </c>
      <c r="H148" s="67" t="e">
        <f>(SUMPRODUCT(H142:H143,'CANUM (Millions)'!H142:H143)+SUMPRODUCT(H145:H146,'CANUM (Millions)'!H145:H146))/'CANUM (Millions)'!H148</f>
        <v>#DIV/0!</v>
      </c>
      <c r="I148" s="67" t="e">
        <f>(SUMPRODUCT(I142:I143,'CANUM (Millions)'!I142:I143)+SUMPRODUCT(I145:I146,'CANUM (Millions)'!I145:I146))/'CANUM (Millions)'!I148</f>
        <v>#DIV/0!</v>
      </c>
      <c r="J148" s="67" t="e">
        <f>(SUMPRODUCT(J142:J143,'CANUM (Millions)'!J142:J143)+SUMPRODUCT(J145:J146,'CANUM (Millions)'!J145:J146))/'CANUM (Millions)'!J148</f>
        <v>#DIV/0!</v>
      </c>
      <c r="K148" s="67" t="e">
        <f>(SUMPRODUCT(K142:K143,'CANUM (Millions)'!K142:K143)+SUMPRODUCT(K145:K146,'CANUM (Millions)'!K145:K146))/'CANUM (Millions)'!K148</f>
        <v>#DIV/0!</v>
      </c>
      <c r="L148" s="67" t="e">
        <f>(SUMPRODUCT(L142:L143,'CANUM (Millions)'!L142:L143)+SUMPRODUCT(L145:L146,'CANUM (Millions)'!L145:L146))/'CANUM (Millions)'!L148</f>
        <v>#DIV/0!</v>
      </c>
      <c r="M148" s="67" t="e">
        <f>(SUMPRODUCT(M142:M143,'CANUM (Millions)'!M142:M143)+SUMPRODUCT(M145:M146,'CANUM (Millions)'!M145:M146))/'CANUM (Millions)'!M148</f>
        <v>#DIV/0!</v>
      </c>
      <c r="N148" s="135"/>
    </row>
    <row r="149" spans="1:14" x14ac:dyDescent="0.25">
      <c r="A149" s="77">
        <v>1998</v>
      </c>
      <c r="B149" s="77" t="s">
        <v>13</v>
      </c>
      <c r="C149" s="77">
        <v>22</v>
      </c>
      <c r="D149" s="77" t="s">
        <v>19</v>
      </c>
      <c r="E149" s="67"/>
      <c r="F149" s="67"/>
      <c r="G149" s="67"/>
      <c r="H149" s="67"/>
      <c r="I149" s="67"/>
      <c r="J149" s="67"/>
      <c r="K149" s="67"/>
      <c r="L149" s="67"/>
      <c r="M149" s="67"/>
      <c r="N149" s="135"/>
    </row>
    <row r="150" spans="1:14" x14ac:dyDescent="0.25">
      <c r="A150" s="77">
        <v>1998</v>
      </c>
      <c r="B150" s="77" t="s">
        <v>13</v>
      </c>
      <c r="C150" s="77">
        <v>23</v>
      </c>
      <c r="D150" s="77" t="s">
        <v>19</v>
      </c>
      <c r="E150" s="67"/>
      <c r="F150" s="67"/>
      <c r="G150" s="67"/>
      <c r="H150" s="67"/>
      <c r="I150" s="67"/>
      <c r="J150" s="67"/>
      <c r="K150" s="67"/>
      <c r="L150" s="67"/>
      <c r="M150" s="67"/>
      <c r="N150" s="135"/>
    </row>
    <row r="151" spans="1:14" x14ac:dyDescent="0.25">
      <c r="A151" s="77">
        <v>1998</v>
      </c>
      <c r="B151" s="77" t="s">
        <v>13</v>
      </c>
      <c r="C151" s="77">
        <v>24</v>
      </c>
      <c r="D151" s="77" t="s">
        <v>19</v>
      </c>
      <c r="E151" s="67"/>
      <c r="F151" s="67"/>
      <c r="G151" s="67"/>
      <c r="H151" s="67"/>
      <c r="I151" s="67"/>
      <c r="J151" s="67"/>
      <c r="K151" s="67"/>
      <c r="L151" s="67"/>
      <c r="M151" s="67"/>
      <c r="N151" s="135"/>
    </row>
    <row r="152" spans="1:14" x14ac:dyDescent="0.25">
      <c r="A152" s="77">
        <v>1998</v>
      </c>
      <c r="B152" s="77" t="s">
        <v>13</v>
      </c>
      <c r="C152" s="77" t="s">
        <v>18</v>
      </c>
      <c r="D152" s="77" t="s">
        <v>19</v>
      </c>
      <c r="E152" s="67" t="e">
        <f>SUMPRODUCT(E149:E151,'CANUM (Millions)'!E149:E151)/'CANUM (Millions)'!E152</f>
        <v>#DIV/0!</v>
      </c>
      <c r="F152" s="67" t="e">
        <f>SUMPRODUCT(F149:F151,'CANUM (Millions)'!F149:F151)/'CANUM (Millions)'!F152</f>
        <v>#DIV/0!</v>
      </c>
      <c r="G152" s="67" t="e">
        <f>SUMPRODUCT(G149:G151,'CANUM (Millions)'!G149:G151)/'CANUM (Millions)'!G152</f>
        <v>#DIV/0!</v>
      </c>
      <c r="H152" s="67" t="e">
        <f>SUMPRODUCT(H149:H151,'CANUM (Millions)'!H149:H151)/'CANUM (Millions)'!H152</f>
        <v>#DIV/0!</v>
      </c>
      <c r="I152" s="67" t="e">
        <f>SUMPRODUCT(I149:I151,'CANUM (Millions)'!I149:I151)/'CANUM (Millions)'!I152</f>
        <v>#DIV/0!</v>
      </c>
      <c r="J152" s="67" t="e">
        <f>SUMPRODUCT(J149:J151,'CANUM (Millions)'!J149:J151)/'CANUM (Millions)'!J152</f>
        <v>#DIV/0!</v>
      </c>
      <c r="K152" s="67" t="e">
        <f>SUMPRODUCT(K149:K151,'CANUM (Millions)'!K149:K151)/'CANUM (Millions)'!K152</f>
        <v>#DIV/0!</v>
      </c>
      <c r="L152" s="67" t="e">
        <f>SUMPRODUCT(L149:L151,'CANUM (Millions)'!L149:L151)/'CANUM (Millions)'!L152</f>
        <v>#DIV/0!</v>
      </c>
      <c r="M152" s="67" t="e">
        <f>SUMPRODUCT(M149:M151,'CANUM (Millions)'!M149:M151)/'CANUM (Millions)'!M152</f>
        <v>#DIV/0!</v>
      </c>
      <c r="N152" s="135"/>
    </row>
    <row r="153" spans="1:14" x14ac:dyDescent="0.25">
      <c r="A153" s="77">
        <v>1998</v>
      </c>
      <c r="B153" s="77" t="s">
        <v>13</v>
      </c>
      <c r="C153" s="77" t="s">
        <v>20</v>
      </c>
      <c r="D153" s="77" t="s">
        <v>23</v>
      </c>
      <c r="E153" s="67" t="e">
        <f>(SUMPRODUCT(E135,'CANUM (Millions)'!E135)+SUMPRODUCT('WECA (g)'!E148,'CANUM (Millions)'!E148)+SUMPRODUCT(E152,'CANUM (Millions)'!E152))/'CANUM (Millions)'!E153</f>
        <v>#VALUE!</v>
      </c>
      <c r="F153" s="67" t="e">
        <f>(SUMPRODUCT(F135,'CANUM (Millions)'!F135)+SUMPRODUCT('WECA (g)'!F148,'CANUM (Millions)'!F148)+SUMPRODUCT(F152,'CANUM (Millions)'!F152))/'CANUM (Millions)'!F153</f>
        <v>#VALUE!</v>
      </c>
      <c r="G153" s="67" t="e">
        <f>(SUMPRODUCT(G135,'CANUM (Millions)'!G135)+SUMPRODUCT('WECA (g)'!G148,'CANUM (Millions)'!G148)+SUMPRODUCT(G152,'CANUM (Millions)'!G152))/'CANUM (Millions)'!G153</f>
        <v>#VALUE!</v>
      </c>
      <c r="H153" s="67" t="e">
        <f>(SUMPRODUCT(H135,'CANUM (Millions)'!H135)+SUMPRODUCT('WECA (g)'!H148,'CANUM (Millions)'!H148)+SUMPRODUCT(H152,'CANUM (Millions)'!H152))/'CANUM (Millions)'!H153</f>
        <v>#VALUE!</v>
      </c>
      <c r="I153" s="67" t="e">
        <f>(SUMPRODUCT(I135,'CANUM (Millions)'!I135)+SUMPRODUCT('WECA (g)'!I148,'CANUM (Millions)'!I148)+SUMPRODUCT(I152,'CANUM (Millions)'!I152))/'CANUM (Millions)'!I153</f>
        <v>#VALUE!</v>
      </c>
      <c r="J153" s="67" t="e">
        <f>(SUMPRODUCT(J135,'CANUM (Millions)'!J135)+SUMPRODUCT('WECA (g)'!J148,'CANUM (Millions)'!J148)+SUMPRODUCT(J152,'CANUM (Millions)'!J152))/'CANUM (Millions)'!J153</f>
        <v>#VALUE!</v>
      </c>
      <c r="K153" s="67" t="e">
        <f>(SUMPRODUCT(K135,'CANUM (Millions)'!K135)+SUMPRODUCT('WECA (g)'!K148,'CANUM (Millions)'!K148)+SUMPRODUCT(K152,'CANUM (Millions)'!K152))/'CANUM (Millions)'!K153</f>
        <v>#VALUE!</v>
      </c>
      <c r="L153" s="67" t="e">
        <f>(SUMPRODUCT(L135,'CANUM (Millions)'!L135)+SUMPRODUCT('WECA (g)'!L148,'CANUM (Millions)'!L148)+SUMPRODUCT(L152,'CANUM (Millions)'!L152))/'CANUM (Millions)'!L153</f>
        <v>#VALUE!</v>
      </c>
      <c r="M153" s="67" t="e">
        <f>(SUMPRODUCT(M135,'CANUM (Millions)'!M135)+SUMPRODUCT('WECA (g)'!M148,'CANUM (Millions)'!M148)+SUMPRODUCT(M152,'CANUM (Millions)'!M152))/'CANUM (Millions)'!M153</f>
        <v>#VALUE!</v>
      </c>
      <c r="N153" s="135"/>
    </row>
    <row r="154" spans="1:14" x14ac:dyDescent="0.25">
      <c r="A154" s="108">
        <v>1999</v>
      </c>
      <c r="B154" s="108" t="s">
        <v>13</v>
      </c>
      <c r="C154" s="108" t="s">
        <v>28</v>
      </c>
      <c r="D154" s="108" t="s">
        <v>21</v>
      </c>
      <c r="E154" s="111"/>
      <c r="F154" s="111"/>
      <c r="G154" s="111"/>
      <c r="H154" s="111"/>
      <c r="I154" s="111"/>
      <c r="J154" s="111"/>
      <c r="K154" s="111"/>
      <c r="L154" s="111"/>
      <c r="M154" s="111"/>
    </row>
    <row r="155" spans="1:14" x14ac:dyDescent="0.25">
      <c r="A155" s="108">
        <v>1999</v>
      </c>
      <c r="B155" s="108" t="s">
        <v>24</v>
      </c>
      <c r="C155" s="108" t="s">
        <v>14</v>
      </c>
      <c r="D155" s="108" t="s">
        <v>15</v>
      </c>
      <c r="E155" s="112"/>
      <c r="F155" s="112"/>
      <c r="G155" s="112"/>
      <c r="H155" s="112"/>
      <c r="I155" s="112"/>
      <c r="J155" s="112"/>
      <c r="K155" s="112"/>
      <c r="L155" s="112"/>
      <c r="M155" s="112"/>
    </row>
    <row r="156" spans="1:14" x14ac:dyDescent="0.25">
      <c r="A156" s="108">
        <v>1999</v>
      </c>
      <c r="B156" s="108" t="s">
        <v>24</v>
      </c>
      <c r="C156" s="108" t="s">
        <v>14</v>
      </c>
      <c r="D156" s="108" t="s">
        <v>16</v>
      </c>
      <c r="E156" s="112"/>
      <c r="F156" s="112"/>
      <c r="G156" s="112"/>
      <c r="H156" s="112"/>
      <c r="I156" s="112"/>
      <c r="J156" s="112"/>
      <c r="K156" s="112"/>
      <c r="L156" s="112"/>
      <c r="M156" s="112"/>
    </row>
    <row r="157" spans="1:14" x14ac:dyDescent="0.25">
      <c r="A157" s="108">
        <v>1999</v>
      </c>
      <c r="B157" s="108" t="s">
        <v>24</v>
      </c>
      <c r="C157" s="108" t="s">
        <v>14</v>
      </c>
      <c r="D157" s="108" t="s">
        <v>25</v>
      </c>
      <c r="E157" s="112" t="e">
        <f>SUMPRODUCT(E155:E156,'CANUM (Millions)'!E155:E156)/'CANUM (Millions)'!E157</f>
        <v>#DIV/0!</v>
      </c>
      <c r="F157" s="112" t="e">
        <f>SUMPRODUCT(F155:F156,'CANUM (Millions)'!F155:F156)/'CANUM (Millions)'!F157</f>
        <v>#DIV/0!</v>
      </c>
      <c r="G157" s="112" t="e">
        <f>SUMPRODUCT(G155:G156,'CANUM (Millions)'!G155:G156)/'CANUM (Millions)'!G157</f>
        <v>#DIV/0!</v>
      </c>
      <c r="H157" s="112" t="e">
        <f>SUMPRODUCT(H155:H156,'CANUM (Millions)'!H155:H156)/'CANUM (Millions)'!H157</f>
        <v>#DIV/0!</v>
      </c>
      <c r="I157" s="112" t="e">
        <f>SUMPRODUCT(I155:I156,'CANUM (Millions)'!I155:I156)/'CANUM (Millions)'!I157</f>
        <v>#DIV/0!</v>
      </c>
      <c r="J157" s="112" t="e">
        <f>SUMPRODUCT(J155:J156,'CANUM (Millions)'!J155:J156)/'CANUM (Millions)'!J157</f>
        <v>#DIV/0!</v>
      </c>
      <c r="K157" s="112" t="e">
        <f>SUMPRODUCT(K155:K156,'CANUM (Millions)'!K155:K156)/'CANUM (Millions)'!K157</f>
        <v>#DIV/0!</v>
      </c>
      <c r="L157" s="112" t="e">
        <f>SUMPRODUCT(L155:L156,'CANUM (Millions)'!L155:L156)/'CANUM (Millions)'!L157</f>
        <v>#DIV/0!</v>
      </c>
      <c r="M157" s="112" t="e">
        <f>SUMPRODUCT(M155:M156,'CANUM (Millions)'!M155:M156)/'CANUM (Millions)'!M157</f>
        <v>#DIV/0!</v>
      </c>
    </row>
    <row r="158" spans="1:14" x14ac:dyDescent="0.25">
      <c r="A158" s="108">
        <v>1999</v>
      </c>
      <c r="B158" s="108" t="s">
        <v>24</v>
      </c>
      <c r="C158" s="108" t="s">
        <v>17</v>
      </c>
      <c r="D158" s="108" t="s">
        <v>15</v>
      </c>
      <c r="E158" s="112"/>
      <c r="F158" s="112"/>
      <c r="G158" s="112"/>
      <c r="H158" s="112"/>
      <c r="I158" s="112" t="s">
        <v>31</v>
      </c>
      <c r="J158" s="112" t="s">
        <v>31</v>
      </c>
      <c r="K158" s="112" t="s">
        <v>31</v>
      </c>
      <c r="L158" s="112" t="s">
        <v>31</v>
      </c>
      <c r="M158" s="112" t="s">
        <v>31</v>
      </c>
    </row>
    <row r="159" spans="1:14" x14ac:dyDescent="0.25">
      <c r="A159" s="108">
        <v>1999</v>
      </c>
      <c r="B159" s="108" t="s">
        <v>24</v>
      </c>
      <c r="C159" s="108" t="s">
        <v>17</v>
      </c>
      <c r="D159" s="108" t="s">
        <v>16</v>
      </c>
      <c r="E159" s="112"/>
      <c r="F159" s="112"/>
      <c r="G159" s="112"/>
      <c r="H159" s="112" t="s">
        <v>31</v>
      </c>
      <c r="I159" s="112" t="s">
        <v>31</v>
      </c>
      <c r="J159" s="112" t="s">
        <v>31</v>
      </c>
      <c r="K159" s="112" t="s">
        <v>31</v>
      </c>
      <c r="L159" s="112" t="s">
        <v>31</v>
      </c>
      <c r="M159" s="112" t="s">
        <v>31</v>
      </c>
    </row>
    <row r="160" spans="1:14" x14ac:dyDescent="0.25">
      <c r="A160" s="108">
        <v>1999</v>
      </c>
      <c r="B160" s="108" t="s">
        <v>24</v>
      </c>
      <c r="C160" s="108" t="s">
        <v>17</v>
      </c>
      <c r="D160" s="108" t="s">
        <v>25</v>
      </c>
      <c r="E160" s="112" t="e">
        <f>SUMPRODUCT(E158:E159,'CANUM (Millions)'!E158:E159)/'CANUM (Millions)'!E160</f>
        <v>#DIV/0!</v>
      </c>
      <c r="F160" s="112" t="e">
        <f>SUMPRODUCT(F158:F159,'CANUM (Millions)'!F158:F159)/'CANUM (Millions)'!F160</f>
        <v>#DIV/0!</v>
      </c>
      <c r="G160" s="112" t="e">
        <f>SUMPRODUCT(G158:G159,'CANUM (Millions)'!G158:G159)/'CANUM (Millions)'!G160</f>
        <v>#DIV/0!</v>
      </c>
      <c r="H160" s="112" t="e">
        <f>SUMPRODUCT(H158:H159,'CANUM (Millions)'!H158:H159)/'CANUM (Millions)'!H160</f>
        <v>#DIV/0!</v>
      </c>
      <c r="I160" s="112" t="e">
        <f>SUMPRODUCT(I158:I159,'CANUM (Millions)'!I158:I159)/'CANUM (Millions)'!I160</f>
        <v>#DIV/0!</v>
      </c>
      <c r="J160" s="112" t="e">
        <f>SUMPRODUCT(J158:J159,'CANUM (Millions)'!J158:J159)/'CANUM (Millions)'!J160</f>
        <v>#DIV/0!</v>
      </c>
      <c r="K160" s="112" t="e">
        <f>SUMPRODUCT(K158:K159,'CANUM (Millions)'!K158:K159)/'CANUM (Millions)'!K160</f>
        <v>#DIV/0!</v>
      </c>
      <c r="L160" s="112" t="e">
        <f>SUMPRODUCT(L158:L159,'CANUM (Millions)'!L158:L159)/'CANUM (Millions)'!L160</f>
        <v>#DIV/0!</v>
      </c>
      <c r="M160" s="112" t="e">
        <f>SUMPRODUCT(M158:M159,'CANUM (Millions)'!M158:M159)/'CANUM (Millions)'!M160</f>
        <v>#DIV/0!</v>
      </c>
    </row>
    <row r="161" spans="1:13" x14ac:dyDescent="0.25">
      <c r="A161" s="108">
        <v>1999</v>
      </c>
      <c r="B161" s="108" t="s">
        <v>13</v>
      </c>
      <c r="C161" s="108" t="s">
        <v>14</v>
      </c>
      <c r="D161" s="108" t="s">
        <v>15</v>
      </c>
      <c r="E161" s="112"/>
      <c r="F161" s="112"/>
      <c r="G161" s="112"/>
      <c r="H161" s="112"/>
      <c r="I161" s="112"/>
      <c r="J161" s="112"/>
      <c r="K161" s="112"/>
      <c r="L161" s="112"/>
      <c r="M161" s="112"/>
    </row>
    <row r="162" spans="1:13" x14ac:dyDescent="0.25">
      <c r="A162" s="108">
        <v>1999</v>
      </c>
      <c r="B162" s="108" t="s">
        <v>13</v>
      </c>
      <c r="C162" s="108" t="s">
        <v>14</v>
      </c>
      <c r="D162" s="108" t="s">
        <v>16</v>
      </c>
      <c r="E162" s="112"/>
      <c r="F162" s="112"/>
      <c r="G162" s="112"/>
      <c r="H162" s="112"/>
      <c r="I162" s="112"/>
      <c r="J162" s="112"/>
      <c r="K162" s="112"/>
      <c r="L162" s="112"/>
      <c r="M162" s="112"/>
    </row>
    <row r="163" spans="1:13" x14ac:dyDescent="0.25">
      <c r="A163" s="108">
        <v>1999</v>
      </c>
      <c r="B163" s="108" t="s">
        <v>13</v>
      </c>
      <c r="C163" s="108" t="s">
        <v>14</v>
      </c>
      <c r="D163" s="108" t="s">
        <v>25</v>
      </c>
      <c r="E163" s="112" t="e">
        <f>SUMPRODUCT(E161:E162,'CANUM (Millions)'!E161:E162)/'CANUM (Millions)'!E163</f>
        <v>#DIV/0!</v>
      </c>
      <c r="F163" s="112" t="e">
        <f>SUMPRODUCT(F161:F162,'CANUM (Millions)'!F161:F162)/'CANUM (Millions)'!F163</f>
        <v>#DIV/0!</v>
      </c>
      <c r="G163" s="112" t="e">
        <f>SUMPRODUCT(G161:G162,'CANUM (Millions)'!G161:G162)/'CANUM (Millions)'!G163</f>
        <v>#DIV/0!</v>
      </c>
      <c r="H163" s="112" t="e">
        <f>SUMPRODUCT(H161:H162,'CANUM (Millions)'!H161:H162)/'CANUM (Millions)'!H163</f>
        <v>#DIV/0!</v>
      </c>
      <c r="I163" s="112" t="e">
        <f>SUMPRODUCT(I161:I162,'CANUM (Millions)'!I161:I162)/'CANUM (Millions)'!I163</f>
        <v>#DIV/0!</v>
      </c>
      <c r="J163" s="112" t="e">
        <f>SUMPRODUCT(J161:J162,'CANUM (Millions)'!J161:J162)/'CANUM (Millions)'!J163</f>
        <v>#DIV/0!</v>
      </c>
      <c r="K163" s="112" t="e">
        <f>SUMPRODUCT(K161:K162,'CANUM (Millions)'!K161:K162)/'CANUM (Millions)'!K163</f>
        <v>#DIV/0!</v>
      </c>
      <c r="L163" s="112" t="e">
        <f>SUMPRODUCT(L161:L162,'CANUM (Millions)'!L161:L162)/'CANUM (Millions)'!L163</f>
        <v>#DIV/0!</v>
      </c>
      <c r="M163" s="112" t="e">
        <f>SUMPRODUCT(M161:M162,'CANUM (Millions)'!M161:M162)/'CANUM (Millions)'!M163</f>
        <v>#DIV/0!</v>
      </c>
    </row>
    <row r="164" spans="1:13" x14ac:dyDescent="0.25">
      <c r="A164" s="108">
        <v>1999</v>
      </c>
      <c r="B164" s="108" t="s">
        <v>13</v>
      </c>
      <c r="C164" s="108" t="s">
        <v>17</v>
      </c>
      <c r="D164" s="108" t="s">
        <v>15</v>
      </c>
      <c r="E164" s="112"/>
      <c r="F164" s="112"/>
      <c r="G164" s="112"/>
      <c r="H164" s="112"/>
      <c r="I164" s="112"/>
      <c r="J164" s="112"/>
      <c r="K164" s="112"/>
      <c r="L164" s="112"/>
      <c r="M164" s="112"/>
    </row>
    <row r="165" spans="1:13" x14ac:dyDescent="0.25">
      <c r="A165" s="108">
        <v>1999</v>
      </c>
      <c r="B165" s="108" t="s">
        <v>13</v>
      </c>
      <c r="C165" s="108" t="s">
        <v>17</v>
      </c>
      <c r="D165" s="108" t="s">
        <v>16</v>
      </c>
      <c r="E165" s="112"/>
      <c r="F165" s="112"/>
      <c r="G165" s="112"/>
      <c r="H165" s="112"/>
      <c r="I165" s="112"/>
      <c r="J165" s="112"/>
      <c r="K165" s="112"/>
      <c r="L165" s="112"/>
      <c r="M165" s="112"/>
    </row>
    <row r="166" spans="1:13" x14ac:dyDescent="0.25">
      <c r="A166" s="108">
        <v>1999</v>
      </c>
      <c r="B166" s="108" t="s">
        <v>13</v>
      </c>
      <c r="C166" s="108" t="s">
        <v>17</v>
      </c>
      <c r="D166" s="108" t="s">
        <v>25</v>
      </c>
      <c r="E166" s="112" t="e">
        <f>SUMPRODUCT(E164:E165,'CANUM (Millions)'!E164:E165)/'CANUM (Millions)'!E166</f>
        <v>#DIV/0!</v>
      </c>
      <c r="F166" s="112" t="e">
        <f>SUMPRODUCT(F164:F165,'CANUM (Millions)'!F164:F165)/'CANUM (Millions)'!F166</f>
        <v>#DIV/0!</v>
      </c>
      <c r="G166" s="112" t="e">
        <f>SUMPRODUCT(G164:G165,'CANUM (Millions)'!G164:G165)/'CANUM (Millions)'!G166</f>
        <v>#DIV/0!</v>
      </c>
      <c r="H166" s="112" t="e">
        <f>SUMPRODUCT(H164:H165,'CANUM (Millions)'!H164:H165)/'CANUM (Millions)'!H166</f>
        <v>#DIV/0!</v>
      </c>
      <c r="I166" s="112" t="e">
        <f>SUMPRODUCT(I164:I165,'CANUM (Millions)'!I164:I165)/'CANUM (Millions)'!I166</f>
        <v>#DIV/0!</v>
      </c>
      <c r="J166" s="112" t="e">
        <f>SUMPRODUCT(J164:J165,'CANUM (Millions)'!J164:J165)/'CANUM (Millions)'!J166</f>
        <v>#DIV/0!</v>
      </c>
      <c r="K166" s="112" t="e">
        <f>SUMPRODUCT(K164:K165,'CANUM (Millions)'!K164:K165)/'CANUM (Millions)'!K166</f>
        <v>#DIV/0!</v>
      </c>
      <c r="L166" s="112" t="e">
        <f>SUMPRODUCT(L164:L165,'CANUM (Millions)'!L164:L165)/'CANUM (Millions)'!L166</f>
        <v>#DIV/0!</v>
      </c>
      <c r="M166" s="112" t="e">
        <f>SUMPRODUCT(M164:M165,'CANUM (Millions)'!M164:M165)/'CANUM (Millions)'!M166</f>
        <v>#DIV/0!</v>
      </c>
    </row>
    <row r="167" spans="1:13" x14ac:dyDescent="0.25">
      <c r="A167" s="108">
        <v>1999</v>
      </c>
      <c r="B167" s="108" t="s">
        <v>13</v>
      </c>
      <c r="C167" s="108" t="s">
        <v>22</v>
      </c>
      <c r="D167" s="108" t="s">
        <v>25</v>
      </c>
      <c r="E167" s="112" t="e">
        <f>(SUMPRODUCT(E161:E162,'CANUM (Millions)'!E161:E162)+SUMPRODUCT(E164:E165,'CANUM (Millions)'!E164:E165))/'CANUM (Millions)'!E167</f>
        <v>#DIV/0!</v>
      </c>
      <c r="F167" s="112" t="e">
        <f>(SUMPRODUCT(F161:F162,'CANUM (Millions)'!F161:F162)+SUMPRODUCT(F164:F165,'CANUM (Millions)'!F164:F165))/'CANUM (Millions)'!F167</f>
        <v>#DIV/0!</v>
      </c>
      <c r="G167" s="112" t="e">
        <f>(SUMPRODUCT(G161:G162,'CANUM (Millions)'!G161:G162)+SUMPRODUCT(G164:G165,'CANUM (Millions)'!G164:G165))/'CANUM (Millions)'!G167</f>
        <v>#DIV/0!</v>
      </c>
      <c r="H167" s="112" t="e">
        <f>(SUMPRODUCT(H161:H162,'CANUM (Millions)'!H161:H162)+SUMPRODUCT(H164:H165,'CANUM (Millions)'!H164:H165))/'CANUM (Millions)'!H167</f>
        <v>#DIV/0!</v>
      </c>
      <c r="I167" s="112" t="e">
        <f>(SUMPRODUCT(I161:I162,'CANUM (Millions)'!I161:I162)+SUMPRODUCT(I164:I165,'CANUM (Millions)'!I164:I165))/'CANUM (Millions)'!I167</f>
        <v>#DIV/0!</v>
      </c>
      <c r="J167" s="112" t="e">
        <f>(SUMPRODUCT(J161:J162,'CANUM (Millions)'!J161:J162)+SUMPRODUCT(J164:J165,'CANUM (Millions)'!J164:J165))/'CANUM (Millions)'!J167</f>
        <v>#DIV/0!</v>
      </c>
      <c r="K167" s="112" t="e">
        <f>(SUMPRODUCT(K161:K162,'CANUM (Millions)'!K161:K162)+SUMPRODUCT(K164:K165,'CANUM (Millions)'!K164:K165))/'CANUM (Millions)'!K167</f>
        <v>#DIV/0!</v>
      </c>
      <c r="L167" s="112" t="e">
        <f>(SUMPRODUCT(L161:L162,'CANUM (Millions)'!L161:L162)+SUMPRODUCT(L164:L165,'CANUM (Millions)'!L164:L165))/'CANUM (Millions)'!L167</f>
        <v>#DIV/0!</v>
      </c>
      <c r="M167" s="112" t="e">
        <f>(SUMPRODUCT(M161:M162,'CANUM (Millions)'!M161:M162)+SUMPRODUCT(M164:M165,'CANUM (Millions)'!M164:M165))/'CANUM (Millions)'!M167</f>
        <v>#DIV/0!</v>
      </c>
    </row>
    <row r="168" spans="1:13" x14ac:dyDescent="0.25">
      <c r="A168" s="108">
        <v>1999</v>
      </c>
      <c r="B168" s="108" t="s">
        <v>13</v>
      </c>
      <c r="C168" s="108">
        <v>22</v>
      </c>
      <c r="D168" s="108" t="s">
        <v>19</v>
      </c>
      <c r="E168" s="112"/>
      <c r="F168" s="112"/>
      <c r="G168" s="112"/>
      <c r="H168" s="112"/>
      <c r="I168" s="112"/>
      <c r="J168" s="112"/>
      <c r="K168" s="112"/>
      <c r="L168" s="112"/>
      <c r="M168" s="112"/>
    </row>
    <row r="169" spans="1:13" x14ac:dyDescent="0.25">
      <c r="A169" s="108">
        <v>1999</v>
      </c>
      <c r="B169" s="108" t="s">
        <v>13</v>
      </c>
      <c r="C169" s="108">
        <v>23</v>
      </c>
      <c r="D169" s="108" t="s">
        <v>19</v>
      </c>
      <c r="E169" s="112"/>
      <c r="F169" s="112"/>
      <c r="G169" s="112"/>
      <c r="H169" s="112"/>
      <c r="I169" s="112"/>
      <c r="J169" s="112"/>
      <c r="K169" s="112"/>
      <c r="L169" s="112"/>
      <c r="M169" s="112"/>
    </row>
    <row r="170" spans="1:13" x14ac:dyDescent="0.25">
      <c r="A170" s="108">
        <v>1999</v>
      </c>
      <c r="B170" s="108" t="s">
        <v>13</v>
      </c>
      <c r="C170" s="108">
        <v>24</v>
      </c>
      <c r="D170" s="108" t="s">
        <v>19</v>
      </c>
      <c r="E170" s="112"/>
      <c r="F170" s="112"/>
      <c r="G170" s="112"/>
      <c r="H170" s="112"/>
      <c r="I170" s="112"/>
      <c r="J170" s="112"/>
      <c r="K170" s="112"/>
      <c r="L170" s="112"/>
      <c r="M170" s="112"/>
    </row>
    <row r="171" spans="1:13" x14ac:dyDescent="0.25">
      <c r="A171" s="108">
        <v>1999</v>
      </c>
      <c r="B171" s="108" t="s">
        <v>13</v>
      </c>
      <c r="C171" s="108" t="s">
        <v>18</v>
      </c>
      <c r="D171" s="108" t="s">
        <v>19</v>
      </c>
      <c r="E171" s="112" t="e">
        <f>SUMPRODUCT(E168:E170,'CANUM (Millions)'!E168:E170)/'CANUM (Millions)'!E171</f>
        <v>#DIV/0!</v>
      </c>
      <c r="F171" s="112" t="e">
        <f>SUMPRODUCT(F168:F170,'CANUM (Millions)'!F168:F170)/'CANUM (Millions)'!F171</f>
        <v>#DIV/0!</v>
      </c>
      <c r="G171" s="112" t="e">
        <f>SUMPRODUCT(G168:G170,'CANUM (Millions)'!G168:G170)/'CANUM (Millions)'!G171</f>
        <v>#DIV/0!</v>
      </c>
      <c r="H171" s="112" t="e">
        <f>SUMPRODUCT(H168:H170,'CANUM (Millions)'!H168:H170)/'CANUM (Millions)'!H171</f>
        <v>#DIV/0!</v>
      </c>
      <c r="I171" s="112" t="e">
        <f>SUMPRODUCT(I168:I170,'CANUM (Millions)'!I168:I170)/'CANUM (Millions)'!I171</f>
        <v>#DIV/0!</v>
      </c>
      <c r="J171" s="112" t="e">
        <f>SUMPRODUCT(J168:J170,'CANUM (Millions)'!J168:J170)/'CANUM (Millions)'!J171</f>
        <v>#DIV/0!</v>
      </c>
      <c r="K171" s="112" t="e">
        <f>SUMPRODUCT(K168:K170,'CANUM (Millions)'!K168:K170)/'CANUM (Millions)'!K171</f>
        <v>#DIV/0!</v>
      </c>
      <c r="L171" s="112" t="e">
        <f>SUMPRODUCT(L168:L170,'CANUM (Millions)'!L168:L170)/'CANUM (Millions)'!L171</f>
        <v>#DIV/0!</v>
      </c>
      <c r="M171" s="112" t="e">
        <f>SUMPRODUCT(M168:M170,'CANUM (Millions)'!M168:M170)/'CANUM (Millions)'!M171</f>
        <v>#DIV/0!</v>
      </c>
    </row>
    <row r="172" spans="1:13" x14ac:dyDescent="0.25">
      <c r="A172" s="108">
        <v>1999</v>
      </c>
      <c r="B172" s="108" t="s">
        <v>13</v>
      </c>
      <c r="C172" s="108" t="s">
        <v>20</v>
      </c>
      <c r="D172" s="108" t="s">
        <v>23</v>
      </c>
      <c r="E172" s="113" t="e">
        <f>(SUMPRODUCT(E154,'CANUM (Millions)'!E154)+SUMPRODUCT('WECA (g)'!E167,'CANUM (Millions)'!E167)+SUMPRODUCT(E171,'CANUM (Millions)'!E171))/'CANUM (Millions)'!E172</f>
        <v>#VALUE!</v>
      </c>
      <c r="F172" s="113" t="e">
        <f>(SUMPRODUCT(F154,'CANUM (Millions)'!F154)+SUMPRODUCT('WECA (g)'!F167,'CANUM (Millions)'!F167)+SUMPRODUCT(F171,'CANUM (Millions)'!F171))/'CANUM (Millions)'!F172</f>
        <v>#VALUE!</v>
      </c>
      <c r="G172" s="113" t="e">
        <f>(SUMPRODUCT(G154,'CANUM (Millions)'!G154)+SUMPRODUCT('WECA (g)'!G167,'CANUM (Millions)'!G167)+SUMPRODUCT(G171,'CANUM (Millions)'!G171))/'CANUM (Millions)'!G172</f>
        <v>#VALUE!</v>
      </c>
      <c r="H172" s="113" t="e">
        <f>(SUMPRODUCT(H154,'CANUM (Millions)'!H154)+SUMPRODUCT('WECA (g)'!H167,'CANUM (Millions)'!H167)+SUMPRODUCT(H171,'CANUM (Millions)'!H171))/'CANUM (Millions)'!H172</f>
        <v>#VALUE!</v>
      </c>
      <c r="I172" s="113" t="e">
        <f>(SUMPRODUCT(I154,'CANUM (Millions)'!I154)+SUMPRODUCT('WECA (g)'!I167,'CANUM (Millions)'!I167)+SUMPRODUCT(I171,'CANUM (Millions)'!I171))/'CANUM (Millions)'!I172</f>
        <v>#VALUE!</v>
      </c>
      <c r="J172" s="113" t="e">
        <f>(SUMPRODUCT(J154,'CANUM (Millions)'!J154)+SUMPRODUCT('WECA (g)'!J167,'CANUM (Millions)'!J167)+SUMPRODUCT(J171,'CANUM (Millions)'!J171))/'CANUM (Millions)'!J172</f>
        <v>#VALUE!</v>
      </c>
      <c r="K172" s="113" t="e">
        <f>(SUMPRODUCT(K154,'CANUM (Millions)'!K154)+SUMPRODUCT('WECA (g)'!K167,'CANUM (Millions)'!K167)+SUMPRODUCT(K171,'CANUM (Millions)'!K171))/'CANUM (Millions)'!K172</f>
        <v>#VALUE!</v>
      </c>
      <c r="L172" s="113" t="e">
        <f>(SUMPRODUCT(L154,'CANUM (Millions)'!L154)+SUMPRODUCT('WECA (g)'!L167,'CANUM (Millions)'!L167)+SUMPRODUCT(L171,'CANUM (Millions)'!L171))/'CANUM (Millions)'!L172</f>
        <v>#VALUE!</v>
      </c>
      <c r="M172" s="113" t="e">
        <f>(SUMPRODUCT(M154,'CANUM (Millions)'!M154)+SUMPRODUCT('WECA (g)'!M167,'CANUM (Millions)'!M167)+SUMPRODUCT(M171,'CANUM (Millions)'!M171))/'CANUM (Millions)'!M172</f>
        <v>#VALUE!</v>
      </c>
    </row>
    <row r="173" spans="1:13" x14ac:dyDescent="0.25">
      <c r="A173" s="99">
        <v>2000</v>
      </c>
      <c r="B173" s="99" t="s">
        <v>13</v>
      </c>
      <c r="C173" s="99" t="s">
        <v>28</v>
      </c>
      <c r="D173" s="99" t="s">
        <v>21</v>
      </c>
      <c r="E173" s="102">
        <v>0</v>
      </c>
      <c r="F173" s="102">
        <v>0</v>
      </c>
      <c r="G173" s="102">
        <v>140.7523201934124</v>
      </c>
      <c r="H173" s="102">
        <v>165.22533888924082</v>
      </c>
      <c r="I173" s="102">
        <v>183.92219625046067</v>
      </c>
      <c r="J173" s="102">
        <v>206.96185011389832</v>
      </c>
      <c r="K173" s="102">
        <v>202.39007410656279</v>
      </c>
      <c r="L173" s="102">
        <v>217.54665247120786</v>
      </c>
      <c r="M173" s="102">
        <v>266.30766765221006</v>
      </c>
    </row>
    <row r="174" spans="1:13" x14ac:dyDescent="0.25">
      <c r="A174" s="99">
        <v>2000</v>
      </c>
      <c r="B174" s="99" t="s">
        <v>24</v>
      </c>
      <c r="C174" s="99" t="s">
        <v>14</v>
      </c>
      <c r="D174" s="99" t="s">
        <v>15</v>
      </c>
      <c r="E174" s="103">
        <v>21.569811320754713</v>
      </c>
      <c r="F174" s="103">
        <v>50.088772443888857</v>
      </c>
      <c r="G174" s="103">
        <v>85.024906172041995</v>
      </c>
      <c r="H174" s="103">
        <v>115.07903185095171</v>
      </c>
      <c r="I174" s="103">
        <v>163.98355815964374</v>
      </c>
      <c r="J174" s="103">
        <v>190.94688614364478</v>
      </c>
      <c r="K174" s="103">
        <v>183.68222005473774</v>
      </c>
      <c r="L174" s="103">
        <v>211.94197794214946</v>
      </c>
      <c r="M174" s="103">
        <v>220.26099166475865</v>
      </c>
    </row>
    <row r="175" spans="1:13" x14ac:dyDescent="0.25">
      <c r="A175" s="99">
        <v>2000</v>
      </c>
      <c r="B175" s="99" t="s">
        <v>24</v>
      </c>
      <c r="C175" s="99" t="s">
        <v>14</v>
      </c>
      <c r="D175" s="99" t="s">
        <v>16</v>
      </c>
      <c r="E175" s="103">
        <v>19.698162324101876</v>
      </c>
      <c r="F175" s="103">
        <v>19.991096078783062</v>
      </c>
      <c r="G175" s="103">
        <v>55.675203189035123</v>
      </c>
      <c r="H175" s="103">
        <v>127.7943936550522</v>
      </c>
      <c r="I175" s="103">
        <v>158.02708756413546</v>
      </c>
      <c r="J175" s="103">
        <v>168.15455964429643</v>
      </c>
      <c r="K175" s="103">
        <v>188.52204839273818</v>
      </c>
      <c r="L175" s="103">
        <v>169.90337853541325</v>
      </c>
      <c r="M175" s="103"/>
    </row>
    <row r="176" spans="1:13" x14ac:dyDescent="0.25">
      <c r="A176" s="99">
        <v>2000</v>
      </c>
      <c r="B176" s="99" t="s">
        <v>24</v>
      </c>
      <c r="C176" s="99" t="s">
        <v>14</v>
      </c>
      <c r="D176" s="99" t="s">
        <v>25</v>
      </c>
      <c r="E176" s="103">
        <f>SUMPRODUCT(E174:E175,'CANUM (Millions)'!E174:E175)/'CANUM (Millions)'!E176</f>
        <v>20.439724078692475</v>
      </c>
      <c r="F176" s="103">
        <f>SUMPRODUCT(F174:F175,'CANUM (Millions)'!F174:F175)/'CANUM (Millions)'!F176</f>
        <v>36.477149928756205</v>
      </c>
      <c r="G176" s="103">
        <f>SUMPRODUCT(G174:G175,'CANUM (Millions)'!G174:G175)/'CANUM (Millions)'!G176</f>
        <v>81.826492151362032</v>
      </c>
      <c r="H176" s="103">
        <f>SUMPRODUCT(H174:H175,'CANUM (Millions)'!H174:H175)/'CANUM (Millions)'!H176</f>
        <v>115.46705815985118</v>
      </c>
      <c r="I176" s="103">
        <f>SUMPRODUCT(I174:I175,'CANUM (Millions)'!I174:I175)/'CANUM (Millions)'!I176</f>
        <v>163.18197671516845</v>
      </c>
      <c r="J176" s="103">
        <f>SUMPRODUCT(J174:J175,'CANUM (Millions)'!J174:J175)/'CANUM (Millions)'!J176</f>
        <v>190.75810156885541</v>
      </c>
      <c r="K176" s="103">
        <f>SUMPRODUCT(K174:K175,'CANUM (Millions)'!K174:K175)/'CANUM (Millions)'!K176</f>
        <v>184.19873611206833</v>
      </c>
      <c r="L176" s="103">
        <f>SUMPRODUCT(L174:L175,'CANUM (Millions)'!L174:L175)/'CANUM (Millions)'!L176</f>
        <v>189.44323300947619</v>
      </c>
      <c r="M176" s="103">
        <f>SUMPRODUCT(M174:M175,'CANUM (Millions)'!M174:M175)/'CANUM (Millions)'!M176</f>
        <v>220.26099166475865</v>
      </c>
    </row>
    <row r="177" spans="1:13" x14ac:dyDescent="0.25">
      <c r="A177" s="99">
        <v>2000</v>
      </c>
      <c r="B177" s="99" t="s">
        <v>24</v>
      </c>
      <c r="C177" s="99" t="s">
        <v>17</v>
      </c>
      <c r="D177" s="99" t="s">
        <v>15</v>
      </c>
      <c r="E177" s="103">
        <v>22.409672649244857</v>
      </c>
      <c r="F177" s="103">
        <v>25.643561035808577</v>
      </c>
      <c r="G177" s="103">
        <v>56.270484024833998</v>
      </c>
      <c r="H177" s="103">
        <v>90.312195630102238</v>
      </c>
      <c r="I177" s="103">
        <v>154.8889488888482</v>
      </c>
      <c r="J177" s="103">
        <v>168.8235294117647</v>
      </c>
      <c r="K177" s="103">
        <v>148</v>
      </c>
      <c r="L177" s="103" t="s">
        <v>31</v>
      </c>
      <c r="M177" s="103">
        <v>132</v>
      </c>
    </row>
    <row r="178" spans="1:13" x14ac:dyDescent="0.25">
      <c r="A178" s="99">
        <v>2000</v>
      </c>
      <c r="B178" s="99" t="s">
        <v>24</v>
      </c>
      <c r="C178" s="99" t="s">
        <v>17</v>
      </c>
      <c r="D178" s="99" t="s">
        <v>16</v>
      </c>
      <c r="E178" s="103">
        <v>22.55646831151147</v>
      </c>
      <c r="F178" s="103">
        <v>12.962267116356273</v>
      </c>
      <c r="G178" s="103">
        <v>83.244865293532726</v>
      </c>
      <c r="H178" s="103">
        <v>112.41852794114767</v>
      </c>
      <c r="I178" s="103">
        <v>172</v>
      </c>
      <c r="J178" s="103" t="s">
        <v>31</v>
      </c>
      <c r="K178" s="103">
        <v>201</v>
      </c>
      <c r="L178" s="103" t="s">
        <v>31</v>
      </c>
      <c r="M178" s="103">
        <v>177</v>
      </c>
    </row>
    <row r="179" spans="1:13" x14ac:dyDescent="0.25">
      <c r="A179" s="99">
        <v>2000</v>
      </c>
      <c r="B179" s="99" t="s">
        <v>24</v>
      </c>
      <c r="C179" s="99" t="s">
        <v>17</v>
      </c>
      <c r="D179" s="99" t="s">
        <v>25</v>
      </c>
      <c r="E179" s="103">
        <f>SUMPRODUCT(E177:E178,'CANUM (Millions)'!E177:E178)/'CANUM (Millions)'!E179</f>
        <v>22.546101027288906</v>
      </c>
      <c r="F179" s="103">
        <f>SUMPRODUCT(F177:F178,'CANUM (Millions)'!F177:F178)/'CANUM (Millions)'!F179</f>
        <v>18.341477217221094</v>
      </c>
      <c r="G179" s="103">
        <f>SUMPRODUCT(G177:G178,'CANUM (Millions)'!G177:G178)/'CANUM (Millions)'!G179</f>
        <v>56.323679178584548</v>
      </c>
      <c r="H179" s="103">
        <f>SUMPRODUCT(H177:H178,'CANUM (Millions)'!H177:H178)/'CANUM (Millions)'!H179</f>
        <v>90.352698135591922</v>
      </c>
      <c r="I179" s="103">
        <f>SUMPRODUCT(I177:I178,'CANUM (Millions)'!I177:I178)/'CANUM (Millions)'!I179</f>
        <v>155.16071249279224</v>
      </c>
      <c r="J179" s="103">
        <f>SUMPRODUCT(J177:J178,'CANUM (Millions)'!J177:J178)/'CANUM (Millions)'!J179</f>
        <v>168.8235294117647</v>
      </c>
      <c r="K179" s="103">
        <f>SUMPRODUCT(K177:K178,'CANUM (Millions)'!K177:K178)/'CANUM (Millions)'!K179</f>
        <v>149.47898720542906</v>
      </c>
      <c r="L179" s="103"/>
      <c r="M179" s="103">
        <f>SUMPRODUCT(M177:M178,'CANUM (Millions)'!M177:M178)/'CANUM (Millions)'!M179</f>
        <v>133.85948819480487</v>
      </c>
    </row>
    <row r="180" spans="1:13" x14ac:dyDescent="0.25">
      <c r="A180" s="99">
        <v>2000</v>
      </c>
      <c r="B180" s="99" t="s">
        <v>13</v>
      </c>
      <c r="C180" s="99" t="s">
        <v>14</v>
      </c>
      <c r="D180" s="99" t="s">
        <v>15</v>
      </c>
      <c r="E180" s="103">
        <v>21.569811320754713</v>
      </c>
      <c r="F180" s="103">
        <v>51.342616289643701</v>
      </c>
      <c r="G180" s="103">
        <v>79.712800925779476</v>
      </c>
      <c r="H180" s="103">
        <v>114.51106837188976</v>
      </c>
      <c r="I180" s="103">
        <v>138.88572969176533</v>
      </c>
      <c r="J180" s="103">
        <v>158.38290521195285</v>
      </c>
      <c r="K180" s="103">
        <v>154.70146996631652</v>
      </c>
      <c r="L180" s="103">
        <v>179.7947951081392</v>
      </c>
      <c r="M180" s="103">
        <v>158.75322734251588</v>
      </c>
    </row>
    <row r="181" spans="1:13" x14ac:dyDescent="0.25">
      <c r="A181" s="99">
        <v>2000</v>
      </c>
      <c r="B181" s="99" t="s">
        <v>13</v>
      </c>
      <c r="C181" s="99" t="s">
        <v>14</v>
      </c>
      <c r="D181" s="99" t="s">
        <v>16</v>
      </c>
      <c r="E181" s="103">
        <v>22.457752315437894</v>
      </c>
      <c r="F181" s="103">
        <v>41.526683399255944</v>
      </c>
      <c r="G181" s="103">
        <v>65.051891607616199</v>
      </c>
      <c r="H181" s="103">
        <v>130.65518914389827</v>
      </c>
      <c r="I181" s="103">
        <v>153.92214930614236</v>
      </c>
      <c r="J181" s="103">
        <v>168.15455964429643</v>
      </c>
      <c r="K181" s="103">
        <v>193.34353106608958</v>
      </c>
      <c r="L181" s="103">
        <v>80.442199056694207</v>
      </c>
      <c r="M181" s="103" t="s">
        <v>31</v>
      </c>
    </row>
    <row r="182" spans="1:13" x14ac:dyDescent="0.25">
      <c r="A182" s="99">
        <v>2000</v>
      </c>
      <c r="B182" s="99" t="s">
        <v>13</v>
      </c>
      <c r="C182" s="99" t="s">
        <v>14</v>
      </c>
      <c r="D182" s="99" t="s">
        <v>25</v>
      </c>
      <c r="E182" s="103">
        <f>SUMPRODUCT(E180:E181,'CANUM (Millions)'!E180:E181)/'CANUM (Millions)'!E182</f>
        <v>21.879748572081326</v>
      </c>
      <c r="F182" s="103">
        <f>SUMPRODUCT(F180:F181,'CANUM (Millions)'!F180:F181)/'CANUM (Millions)'!F182</f>
        <v>49.548587028440608</v>
      </c>
      <c r="G182" s="103">
        <f>SUMPRODUCT(G180:G181,'CANUM (Millions)'!G180:G181)/'CANUM (Millions)'!G182</f>
        <v>78.267085843795513</v>
      </c>
      <c r="H182" s="103">
        <f>SUMPRODUCT(H180:H181,'CANUM (Millions)'!H180:H181)/'CANUM (Millions)'!H182</f>
        <v>115.62818588185149</v>
      </c>
      <c r="I182" s="103">
        <f>SUMPRODUCT(I180:I181,'CANUM (Millions)'!I180:I181)/'CANUM (Millions)'!I182</f>
        <v>139.03811768264777</v>
      </c>
      <c r="J182" s="103">
        <f>SUMPRODUCT(J180:J181,'CANUM (Millions)'!J180:J181)/'CANUM (Millions)'!J182</f>
        <v>158.46452107434934</v>
      </c>
      <c r="K182" s="103">
        <f>SUMPRODUCT(K180:K181,'CANUM (Millions)'!K180:K181)/'CANUM (Millions)'!K182</f>
        <v>155.21141824617123</v>
      </c>
      <c r="L182" s="103">
        <f>SUMPRODUCT(L180:L181,'CANUM (Millions)'!L180:L181)/'CANUM (Millions)'!L182</f>
        <v>177.93228672900605</v>
      </c>
      <c r="M182" s="103">
        <f>SUMPRODUCT(M180:M181,'CANUM (Millions)'!M180:M181)/'CANUM (Millions)'!M182</f>
        <v>158.75322734251588</v>
      </c>
    </row>
    <row r="183" spans="1:13" x14ac:dyDescent="0.25">
      <c r="A183" s="99">
        <v>2000</v>
      </c>
      <c r="B183" s="99" t="s">
        <v>13</v>
      </c>
      <c r="C183" s="99" t="s">
        <v>17</v>
      </c>
      <c r="D183" s="99" t="s">
        <v>15</v>
      </c>
      <c r="E183" s="103">
        <v>22.887191004122073</v>
      </c>
      <c r="F183" s="103">
        <v>38.365909396779074</v>
      </c>
      <c r="G183" s="103">
        <v>60.685693556767802</v>
      </c>
      <c r="H183" s="103">
        <v>91.971055776027967</v>
      </c>
      <c r="I183" s="103">
        <v>139.61726634850731</v>
      </c>
      <c r="J183" s="103">
        <v>170.52749121428562</v>
      </c>
      <c r="K183" s="103">
        <v>101.01690236916717</v>
      </c>
      <c r="L183" s="103">
        <v>94</v>
      </c>
      <c r="M183" s="103">
        <v>132</v>
      </c>
    </row>
    <row r="184" spans="1:13" x14ac:dyDescent="0.25">
      <c r="A184" s="99">
        <v>2000</v>
      </c>
      <c r="B184" s="99" t="s">
        <v>13</v>
      </c>
      <c r="C184" s="99" t="s">
        <v>17</v>
      </c>
      <c r="D184" s="99" t="s">
        <v>16</v>
      </c>
      <c r="E184" s="103">
        <v>24.841319872286121</v>
      </c>
      <c r="F184" s="103">
        <v>14.423929864444721</v>
      </c>
      <c r="G184" s="103">
        <v>84.109707414380267</v>
      </c>
      <c r="H184" s="103">
        <v>112.1980592074475</v>
      </c>
      <c r="I184" s="103">
        <v>166.38421831616114</v>
      </c>
      <c r="J184" s="103">
        <v>136.5</v>
      </c>
      <c r="K184" s="103">
        <v>201</v>
      </c>
      <c r="L184" s="103" t="s">
        <v>31</v>
      </c>
      <c r="M184" s="103">
        <v>149.87335250077675</v>
      </c>
    </row>
    <row r="185" spans="1:13" x14ac:dyDescent="0.25">
      <c r="A185" s="99">
        <v>2000</v>
      </c>
      <c r="B185" s="99" t="s">
        <v>13</v>
      </c>
      <c r="C185" s="99" t="s">
        <v>17</v>
      </c>
      <c r="D185" s="99" t="s">
        <v>25</v>
      </c>
      <c r="E185" s="103">
        <f>SUMPRODUCT(E183:E184,'CANUM (Millions)'!E183:E184)/'CANUM (Millions)'!E185</f>
        <v>24.650600501916735</v>
      </c>
      <c r="F185" s="103">
        <f>SUMPRODUCT(F183:F184,'CANUM (Millions)'!F183:F184)/'CANUM (Millions)'!F185</f>
        <v>29.663106926982756</v>
      </c>
      <c r="G185" s="103">
        <f>SUMPRODUCT(G183:G184,'CANUM (Millions)'!G183:G184)/'CANUM (Millions)'!G185</f>
        <v>60.762879774957121</v>
      </c>
      <c r="H185" s="103">
        <f>SUMPRODUCT(H183:H184,'CANUM (Millions)'!H183:H184)/'CANUM (Millions)'!H185</f>
        <v>92.00933747714069</v>
      </c>
      <c r="I185" s="103">
        <f>SUMPRODUCT(I183:I184,'CANUM (Millions)'!I183:I184)/'CANUM (Millions)'!I185</f>
        <v>139.81851678167106</v>
      </c>
      <c r="J185" s="103">
        <f>SUMPRODUCT(J183:J184,'CANUM (Millions)'!J183:J184)/'CANUM (Millions)'!J185</f>
        <v>170.44716005751829</v>
      </c>
      <c r="K185" s="103">
        <f>SUMPRODUCT(K183:K184,'CANUM (Millions)'!K183:K184)/'CANUM (Millions)'!K185</f>
        <v>101.3782613055495</v>
      </c>
      <c r="L185" s="103">
        <f>SUMPRODUCT(L183:L184,'CANUM (Millions)'!L183:L184)/'CANUM (Millions)'!L185</f>
        <v>94</v>
      </c>
      <c r="M185" s="103">
        <f>SUMPRODUCT(M183:M184,'CANUM (Millions)'!M183:M184)/'CANUM (Millions)'!M185</f>
        <v>133.74975256658954</v>
      </c>
    </row>
    <row r="186" spans="1:13" x14ac:dyDescent="0.25">
      <c r="A186" s="99">
        <v>2000</v>
      </c>
      <c r="B186" s="99" t="s">
        <v>13</v>
      </c>
      <c r="C186" s="99" t="s">
        <v>22</v>
      </c>
      <c r="D186" s="99" t="s">
        <v>25</v>
      </c>
      <c r="E186" s="103">
        <f>(SUMPRODUCT(E180:E181,'CANUM (Millions)'!E180:E181)+SUMPRODUCT(E183:E184,'CANUM (Millions)'!E183:E184))/'CANUM (Millions)'!E186</f>
        <v>22.620693160693417</v>
      </c>
      <c r="F186" s="103">
        <f>(SUMPRODUCT(F180:F181,'CANUM (Millions)'!F180:F181)+SUMPRODUCT(F183:F184,'CANUM (Millions)'!F183:F184))/'CANUM (Millions)'!F186</f>
        <v>31.935933674726094</v>
      </c>
      <c r="G186" s="103">
        <f>(SUMPRODUCT(G180:G181,'CANUM (Millions)'!G180:G181)+SUMPRODUCT(G183:G184,'CANUM (Millions)'!G183:G184))/'CANUM (Millions)'!G186</f>
        <v>68.421245666276491</v>
      </c>
      <c r="H186" s="103">
        <f>(SUMPRODUCT(H180:H181,'CANUM (Millions)'!H180:H181)+SUMPRODUCT(H183:H184,'CANUM (Millions)'!H183:H184))/'CANUM (Millions)'!H186</f>
        <v>108.3138011842981</v>
      </c>
      <c r="I186" s="103">
        <f>(SUMPRODUCT(I180:I181,'CANUM (Millions)'!I180:I181)+SUMPRODUCT(I183:I184,'CANUM (Millions)'!I183:I184))/'CANUM (Millions)'!I186</f>
        <v>139.11490685599597</v>
      </c>
      <c r="J186" s="103">
        <f>(SUMPRODUCT(J180:J181,'CANUM (Millions)'!J180:J181)+SUMPRODUCT(J183:J184,'CANUM (Millions)'!J183:J184))/'CANUM (Millions)'!J186</f>
        <v>160.00112530773228</v>
      </c>
      <c r="K186" s="103">
        <f>(SUMPRODUCT(K180:K181,'CANUM (Millions)'!K180:K181)+SUMPRODUCT(K183:K184,'CANUM (Millions)'!K183:K184))/'CANUM (Millions)'!K186</f>
        <v>146.83049699861817</v>
      </c>
      <c r="L186" s="103">
        <f>(SUMPRODUCT(L180:L181,'CANUM (Millions)'!L180:L181)+SUMPRODUCT(L183:L184,'CANUM (Millions)'!L183:L184))/'CANUM (Millions)'!L186</f>
        <v>174.98044601065607</v>
      </c>
      <c r="M186" s="103">
        <f>(SUMPRODUCT(M180:M181,'CANUM (Millions)'!M180:M181)+SUMPRODUCT(M183:M184,'CANUM (Millions)'!M183:M184))/'CANUM (Millions)'!M186</f>
        <v>155.33101224755899</v>
      </c>
    </row>
    <row r="187" spans="1:13" x14ac:dyDescent="0.25">
      <c r="A187" s="99">
        <v>2000</v>
      </c>
      <c r="B187" s="99" t="s">
        <v>13</v>
      </c>
      <c r="C187" s="99">
        <v>22</v>
      </c>
      <c r="D187" s="99" t="s">
        <v>19</v>
      </c>
      <c r="E187" s="103">
        <v>13.48</v>
      </c>
      <c r="F187" s="103">
        <v>20.147094131720806</v>
      </c>
      <c r="G187" s="103">
        <v>33.63268008301069</v>
      </c>
      <c r="H187" s="103">
        <v>109.12533769876835</v>
      </c>
      <c r="I187" s="103">
        <v>150.23255496357507</v>
      </c>
      <c r="J187" s="103">
        <v>161.01791779513385</v>
      </c>
      <c r="K187" s="103">
        <v>154.74770318021203</v>
      </c>
      <c r="L187" s="103">
        <v>171.67145529223535</v>
      </c>
      <c r="M187" s="103">
        <v>172.66768558951964</v>
      </c>
    </row>
    <row r="188" spans="1:13" x14ac:dyDescent="0.25">
      <c r="A188" s="99">
        <v>2000</v>
      </c>
      <c r="B188" s="99" t="s">
        <v>13</v>
      </c>
      <c r="C188" s="99">
        <v>23</v>
      </c>
      <c r="D188" s="99" t="s">
        <v>19</v>
      </c>
      <c r="E188" s="103">
        <v>24.100854777086791</v>
      </c>
      <c r="F188" s="103">
        <v>29.86975708252616</v>
      </c>
      <c r="G188" s="103">
        <v>68.261035090873989</v>
      </c>
      <c r="H188" s="103">
        <v>90.777516051937042</v>
      </c>
      <c r="I188" s="103">
        <v>122.34883850882301</v>
      </c>
      <c r="J188" s="103">
        <v>124.6653802293219</v>
      </c>
      <c r="K188" s="103">
        <v>136.56629387950898</v>
      </c>
      <c r="L188" s="103">
        <v>150.90319652827114</v>
      </c>
      <c r="M188" s="103">
        <v>117.71056955633971</v>
      </c>
    </row>
    <row r="189" spans="1:13" x14ac:dyDescent="0.25">
      <c r="A189" s="99">
        <v>2000</v>
      </c>
      <c r="B189" s="99" t="s">
        <v>13</v>
      </c>
      <c r="C189" s="99">
        <v>24</v>
      </c>
      <c r="D189" s="99" t="s">
        <v>19</v>
      </c>
      <c r="E189" s="103">
        <v>16.942424510500377</v>
      </c>
      <c r="F189" s="103">
        <v>25.341794874026192</v>
      </c>
      <c r="G189" s="103">
        <v>51.571862791969181</v>
      </c>
      <c r="H189" s="103">
        <v>79.137293647738716</v>
      </c>
      <c r="I189" s="103">
        <v>120.66083048167205</v>
      </c>
      <c r="J189" s="103">
        <v>130.29059433290433</v>
      </c>
      <c r="K189" s="103">
        <v>142.32151079206423</v>
      </c>
      <c r="L189" s="103">
        <v>151.35860157988034</v>
      </c>
      <c r="M189" s="103">
        <v>130.75378005037123</v>
      </c>
    </row>
    <row r="190" spans="1:13" x14ac:dyDescent="0.25">
      <c r="A190" s="99">
        <v>2000</v>
      </c>
      <c r="B190" s="99" t="s">
        <v>13</v>
      </c>
      <c r="C190" s="99" t="s">
        <v>18</v>
      </c>
      <c r="D190" s="99" t="s">
        <v>19</v>
      </c>
      <c r="E190" s="103">
        <f>SUMPRODUCT(E187:E189,'CANUM (Millions)'!E187:E189)/'CANUM (Millions)'!E190</f>
        <v>16.520169350831559</v>
      </c>
      <c r="F190" s="103">
        <f>SUMPRODUCT(F187:F189,'CANUM (Millions)'!F187:F189)/'CANUM (Millions)'!F190</f>
        <v>22.208852295855866</v>
      </c>
      <c r="G190" s="103">
        <f>SUMPRODUCT(G187:G189,'CANUM (Millions)'!G187:G189)/'CANUM (Millions)'!G190</f>
        <v>42.764230398541656</v>
      </c>
      <c r="H190" s="103">
        <f>SUMPRODUCT(H187:H189,'CANUM (Millions)'!H187:H189)/'CANUM (Millions)'!H190</f>
        <v>80.414390000083031</v>
      </c>
      <c r="I190" s="103">
        <f>SUMPRODUCT(I187:I189,'CANUM (Millions)'!I187:I189)/'CANUM (Millions)'!I190</f>
        <v>123.50958377973126</v>
      </c>
      <c r="J190" s="103">
        <f>SUMPRODUCT(J187:J189,'CANUM (Millions)'!J187:J189)/'CANUM (Millions)'!J190</f>
        <v>133.17824636071146</v>
      </c>
      <c r="K190" s="103">
        <f>SUMPRODUCT(K187:K189,'CANUM (Millions)'!K187:K189)/'CANUM (Millions)'!K190</f>
        <v>143.42426335455747</v>
      </c>
      <c r="L190" s="103">
        <f>SUMPRODUCT(L187:L189,'CANUM (Millions)'!L187:L189)/'CANUM (Millions)'!L190</f>
        <v>155.39695825886335</v>
      </c>
      <c r="M190" s="103">
        <f>SUMPRODUCT(M187:M189,'CANUM (Millions)'!M187:M189)/'CANUM (Millions)'!M190</f>
        <v>151.40893488662684</v>
      </c>
    </row>
    <row r="191" spans="1:13" x14ac:dyDescent="0.25">
      <c r="A191" s="99">
        <v>2000</v>
      </c>
      <c r="B191" s="99" t="s">
        <v>13</v>
      </c>
      <c r="C191" s="99" t="s">
        <v>20</v>
      </c>
      <c r="D191" s="99" t="s">
        <v>23</v>
      </c>
      <c r="E191" s="76">
        <f>(SUMPRODUCT(E173,'CANUM (Millions)'!E173)+SUMPRODUCT('WECA (g)'!E186,'CANUM (Millions)'!E186)+SUMPRODUCT(E190,'CANUM (Millions)'!E190))/'CANUM (Millions)'!E191</f>
        <v>21.138882118088745</v>
      </c>
      <c r="F191" s="76">
        <f>(SUMPRODUCT(F173,'CANUM (Millions)'!F173)+SUMPRODUCT('WECA (g)'!F186,'CANUM (Millions)'!F186)+SUMPRODUCT(F190,'CANUM (Millions)'!F190))/'CANUM (Millions)'!F191</f>
        <v>25.525786872406453</v>
      </c>
      <c r="G191" s="76">
        <f>(SUMPRODUCT(G173,'CANUM (Millions)'!G173)+SUMPRODUCT('WECA (g)'!G186,'CANUM (Millions)'!G186)+SUMPRODUCT(G190,'CANUM (Millions)'!G190))/'CANUM (Millions)'!G191</f>
        <v>59.822396853512025</v>
      </c>
      <c r="H191" s="76">
        <f>(SUMPRODUCT(H173,'CANUM (Millions)'!H173)+SUMPRODUCT('WECA (g)'!H186,'CANUM (Millions)'!H186)+SUMPRODUCT(H190,'CANUM (Millions)'!H190))/'CANUM (Millions)'!H191</f>
        <v>99.016750258657225</v>
      </c>
      <c r="I191" s="76">
        <f>(SUMPRODUCT(I173,'CANUM (Millions)'!I173)+SUMPRODUCT('WECA (g)'!I186,'CANUM (Millions)'!I186)+SUMPRODUCT(I190,'CANUM (Millions)'!I190))/'CANUM (Millions)'!I191</f>
        <v>133.87517826436968</v>
      </c>
      <c r="J191" s="76">
        <f>(SUMPRODUCT(J173,'CANUM (Millions)'!J173)+SUMPRODUCT('WECA (g)'!J186,'CANUM (Millions)'!J186)+SUMPRODUCT(J190,'CANUM (Millions)'!J190))/'CANUM (Millions)'!J191</f>
        <v>145.4088777935518</v>
      </c>
      <c r="K191" s="76">
        <f>(SUMPRODUCT(K173,'CANUM (Millions)'!K173)+SUMPRODUCT('WECA (g)'!K186,'CANUM (Millions)'!K186)+SUMPRODUCT(K190,'CANUM (Millions)'!K190))/'CANUM (Millions)'!K191</f>
        <v>147.69820843951302</v>
      </c>
      <c r="L191" s="76">
        <f>(SUMPRODUCT(L173,'CANUM (Millions)'!L173)+SUMPRODUCT('WECA (g)'!L186,'CANUM (Millions)'!L186)+SUMPRODUCT(L190,'CANUM (Millions)'!L190))/'CANUM (Millions)'!L191</f>
        <v>159.46827679416975</v>
      </c>
      <c r="M191" s="76">
        <f>(SUMPRODUCT(M173,'CANUM (Millions)'!M173)+SUMPRODUCT('WECA (g)'!M186,'CANUM (Millions)'!M186)+SUMPRODUCT(M190,'CANUM (Millions)'!M190))/'CANUM (Millions)'!M191</f>
        <v>159.92556782169291</v>
      </c>
    </row>
    <row r="192" spans="1:13" x14ac:dyDescent="0.25">
      <c r="A192" s="28">
        <v>2001</v>
      </c>
      <c r="B192" s="28" t="s">
        <v>13</v>
      </c>
      <c r="C192" s="28" t="s">
        <v>28</v>
      </c>
      <c r="D192" s="28" t="s">
        <v>21</v>
      </c>
      <c r="E192" s="31">
        <v>0</v>
      </c>
      <c r="F192" s="31">
        <v>79</v>
      </c>
      <c r="G192" s="31">
        <v>127.45992368942252</v>
      </c>
      <c r="H192" s="31">
        <v>151.36479100127315</v>
      </c>
      <c r="I192" s="31">
        <v>178.35135295645952</v>
      </c>
      <c r="J192" s="31">
        <v>188.37618233026535</v>
      </c>
      <c r="K192" s="31">
        <v>198.24164178505751</v>
      </c>
      <c r="L192" s="31">
        <v>220.79815913714111</v>
      </c>
      <c r="M192" s="31">
        <v>266.54981088579581</v>
      </c>
    </row>
    <row r="193" spans="1:13" x14ac:dyDescent="0.25">
      <c r="A193" s="28">
        <v>2001</v>
      </c>
      <c r="B193" s="28" t="s">
        <v>24</v>
      </c>
      <c r="C193" s="28" t="s">
        <v>14</v>
      </c>
      <c r="D193" s="28" t="s">
        <v>15</v>
      </c>
      <c r="E193" s="32">
        <v>30.000000000000004</v>
      </c>
      <c r="F193" s="32">
        <v>90.714693000206182</v>
      </c>
      <c r="G193" s="32">
        <v>86.292993189710302</v>
      </c>
      <c r="H193" s="32">
        <v>115.37016729619346</v>
      </c>
      <c r="I193" s="32">
        <v>132.03246387267131</v>
      </c>
      <c r="J193" s="32">
        <v>171.84680273956886</v>
      </c>
      <c r="K193" s="32">
        <v>225.68970549563161</v>
      </c>
      <c r="L193" s="32">
        <v>171.55506572209711</v>
      </c>
      <c r="M193" s="32">
        <v>202.25345803892873</v>
      </c>
    </row>
    <row r="194" spans="1:13" x14ac:dyDescent="0.25">
      <c r="A194" s="28">
        <v>2001</v>
      </c>
      <c r="B194" s="28" t="s">
        <v>24</v>
      </c>
      <c r="C194" s="28" t="s">
        <v>14</v>
      </c>
      <c r="D194" s="28" t="s">
        <v>16</v>
      </c>
      <c r="E194" s="32">
        <v>7.6</v>
      </c>
      <c r="F194" s="32">
        <v>31.427490588777232</v>
      </c>
      <c r="G194" s="32">
        <v>69.03281933393022</v>
      </c>
      <c r="H194" s="32">
        <v>109.56415612421986</v>
      </c>
      <c r="I194" s="32">
        <v>133.4</v>
      </c>
      <c r="J194" s="32">
        <v>148.88888888888889</v>
      </c>
      <c r="K194" s="32">
        <v>155.01724137931035</v>
      </c>
      <c r="L194" s="32">
        <v>165.88</v>
      </c>
      <c r="M194" s="32">
        <v>184.08955223880596</v>
      </c>
    </row>
    <row r="195" spans="1:13" x14ac:dyDescent="0.25">
      <c r="A195" s="28">
        <v>2001</v>
      </c>
      <c r="B195" s="28" t="s">
        <v>24</v>
      </c>
      <c r="C195" s="28" t="s">
        <v>14</v>
      </c>
      <c r="D195" s="28" t="s">
        <v>25</v>
      </c>
      <c r="E195" s="32">
        <f>SUMPRODUCT(E193:E194,'CANUM (Millions)'!E193:E194)/'CANUM (Millions)'!E195</f>
        <v>7.756941964078699</v>
      </c>
      <c r="F195" s="32">
        <f>SUMPRODUCT(F193:F194,'CANUM (Millions)'!F193:F194)/'CANUM (Millions)'!F195</f>
        <v>66.080558794002101</v>
      </c>
      <c r="G195" s="32">
        <f>SUMPRODUCT(G193:G194,'CANUM (Millions)'!G193:G194)/'CANUM (Millions)'!G195</f>
        <v>85.572372462079315</v>
      </c>
      <c r="H195" s="32">
        <f>SUMPRODUCT(H193:H194,'CANUM (Millions)'!H193:H194)/'CANUM (Millions)'!H195</f>
        <v>115.12310555522726</v>
      </c>
      <c r="I195" s="32">
        <f>SUMPRODUCT(I193:I194,'CANUM (Millions)'!I193:I194)/'CANUM (Millions)'!I195</f>
        <v>132.04191845975581</v>
      </c>
      <c r="J195" s="32">
        <f>SUMPRODUCT(J193:J194,'CANUM (Millions)'!J193:J194)/'CANUM (Millions)'!J195</f>
        <v>171.05795334888171</v>
      </c>
      <c r="K195" s="32">
        <f>SUMPRODUCT(K193:K194,'CANUM (Millions)'!K193:K194)/'CANUM (Millions)'!K195</f>
        <v>223.65718582093331</v>
      </c>
      <c r="L195" s="32">
        <f>SUMPRODUCT(L193:L194,'CANUM (Millions)'!L193:L194)/'CANUM (Millions)'!L195</f>
        <v>169.45725690158699</v>
      </c>
      <c r="M195" s="32">
        <f>SUMPRODUCT(M193:M194,'CANUM (Millions)'!M193:M194)/'CANUM (Millions)'!M195</f>
        <v>191.76617845723328</v>
      </c>
    </row>
    <row r="196" spans="1:13" x14ac:dyDescent="0.25">
      <c r="A196" s="28">
        <v>2001</v>
      </c>
      <c r="B196" s="28" t="s">
        <v>24</v>
      </c>
      <c r="C196" s="28" t="s">
        <v>17</v>
      </c>
      <c r="D196" s="28" t="s">
        <v>15</v>
      </c>
      <c r="E196" s="32">
        <v>23.666666666666668</v>
      </c>
      <c r="F196" s="32">
        <v>44.273931434242975</v>
      </c>
      <c r="G196" s="32">
        <v>61.979464190784618</v>
      </c>
      <c r="H196" s="32">
        <v>92.747169196196893</v>
      </c>
      <c r="I196" s="32">
        <v>113.6080893040883</v>
      </c>
      <c r="J196" s="32">
        <v>74.81</v>
      </c>
      <c r="K196" s="32" t="s">
        <v>31</v>
      </c>
      <c r="L196" s="32" t="s">
        <v>31</v>
      </c>
      <c r="M196" s="32" t="s">
        <v>31</v>
      </c>
    </row>
    <row r="197" spans="1:13" x14ac:dyDescent="0.25">
      <c r="A197" s="28">
        <v>2001</v>
      </c>
      <c r="B197" s="28" t="s">
        <v>24</v>
      </c>
      <c r="C197" s="28" t="s">
        <v>17</v>
      </c>
      <c r="D197" s="28" t="s">
        <v>16</v>
      </c>
      <c r="E197" s="32">
        <v>9.2540485107813772</v>
      </c>
      <c r="F197" s="32">
        <v>22.105812792176927</v>
      </c>
      <c r="G197" s="32">
        <v>53.264609819091248</v>
      </c>
      <c r="H197" s="32">
        <v>68.495615579632741</v>
      </c>
      <c r="I197" s="32" t="s">
        <v>31</v>
      </c>
      <c r="J197" s="32" t="s">
        <v>31</v>
      </c>
      <c r="K197" s="32" t="s">
        <v>31</v>
      </c>
      <c r="L197" s="32" t="s">
        <v>31</v>
      </c>
      <c r="M197" s="32" t="s">
        <v>31</v>
      </c>
    </row>
    <row r="198" spans="1:13" x14ac:dyDescent="0.25">
      <c r="A198" s="28">
        <v>2001</v>
      </c>
      <c r="B198" s="28" t="s">
        <v>24</v>
      </c>
      <c r="C198" s="28" t="s">
        <v>17</v>
      </c>
      <c r="D198" s="28" t="s">
        <v>25</v>
      </c>
      <c r="E198" s="32">
        <f>SUMPRODUCT(E196:E197,'CANUM (Millions)'!E196:E197)/'CANUM (Millions)'!E198</f>
        <v>9.7466390101924372</v>
      </c>
      <c r="F198" s="32">
        <f>SUMPRODUCT(F196:F197,'CANUM (Millions)'!F196:F197)/'CANUM (Millions)'!F198</f>
        <v>35.964251000720196</v>
      </c>
      <c r="G198" s="32">
        <f>SUMPRODUCT(G196:G197,'CANUM (Millions)'!G196:G197)/'CANUM (Millions)'!G198</f>
        <v>61.220536634861183</v>
      </c>
      <c r="H198" s="32">
        <f>SUMPRODUCT(H196:H197,'CANUM (Millions)'!H196:H197)/'CANUM (Millions)'!H198</f>
        <v>92.208425069824742</v>
      </c>
      <c r="I198" s="32">
        <f>SUMPRODUCT(I196:I197,'CANUM (Millions)'!I196:I197)/'CANUM (Millions)'!I198</f>
        <v>113.6080893040883</v>
      </c>
      <c r="J198" s="32">
        <f>SUMPRODUCT(J196:J197,'CANUM (Millions)'!J196:J197)/'CANUM (Millions)'!J198</f>
        <v>74.81</v>
      </c>
      <c r="K198" s="32"/>
      <c r="L198" s="32"/>
      <c r="M198" s="32"/>
    </row>
    <row r="199" spans="1:13" x14ac:dyDescent="0.25">
      <c r="A199" s="28">
        <v>2001</v>
      </c>
      <c r="B199" s="28" t="s">
        <v>13</v>
      </c>
      <c r="C199" s="28" t="s">
        <v>14</v>
      </c>
      <c r="D199" s="28" t="s">
        <v>15</v>
      </c>
      <c r="E199" s="32">
        <v>29.999999999999993</v>
      </c>
      <c r="F199" s="32">
        <v>74.912889803677913</v>
      </c>
      <c r="G199" s="32">
        <v>90.0539054496776</v>
      </c>
      <c r="H199" s="32">
        <v>114.89453416441094</v>
      </c>
      <c r="I199" s="32">
        <v>149.27336870415894</v>
      </c>
      <c r="J199" s="32">
        <v>171.84680273956886</v>
      </c>
      <c r="K199" s="32">
        <v>194.30698919751563</v>
      </c>
      <c r="L199" s="32">
        <v>171.55506572209711</v>
      </c>
      <c r="M199" s="32">
        <v>202.25345803892873</v>
      </c>
    </row>
    <row r="200" spans="1:13" x14ac:dyDescent="0.25">
      <c r="A200" s="28">
        <v>2001</v>
      </c>
      <c r="B200" s="28" t="s">
        <v>13</v>
      </c>
      <c r="C200" s="28" t="s">
        <v>14</v>
      </c>
      <c r="D200" s="28" t="s">
        <v>16</v>
      </c>
      <c r="E200" s="32">
        <v>7.6</v>
      </c>
      <c r="F200" s="32">
        <v>31.427490588777232</v>
      </c>
      <c r="G200" s="32">
        <v>69.03281933393022</v>
      </c>
      <c r="H200" s="32">
        <v>109.56415612421986</v>
      </c>
      <c r="I200" s="32">
        <v>133.4</v>
      </c>
      <c r="J200" s="32">
        <v>148.88888888888889</v>
      </c>
      <c r="K200" s="32">
        <v>155.01724137931035</v>
      </c>
      <c r="L200" s="32">
        <v>165.88</v>
      </c>
      <c r="M200" s="32">
        <v>184.08955223880596</v>
      </c>
    </row>
    <row r="201" spans="1:13" x14ac:dyDescent="0.25">
      <c r="A201" s="28">
        <v>2001</v>
      </c>
      <c r="B201" s="28" t="s">
        <v>13</v>
      </c>
      <c r="C201" s="28" t="s">
        <v>14</v>
      </c>
      <c r="D201" s="28" t="s">
        <v>25</v>
      </c>
      <c r="E201" s="32">
        <f>SUMPRODUCT(E199:E200,'CANUM (Millions)'!E199:E200)/'CANUM (Millions)'!E201</f>
        <v>7.7569419640786998</v>
      </c>
      <c r="F201" s="32">
        <f>SUMPRODUCT(F199:F200,'CANUM (Millions)'!F199:F200)/'CANUM (Millions)'!F201</f>
        <v>53.411254086806018</v>
      </c>
      <c r="G201" s="32">
        <f>SUMPRODUCT(G199:G200,'CANUM (Millions)'!G199:G200)/'CANUM (Millions)'!G201</f>
        <v>89.278348276967051</v>
      </c>
      <c r="H201" s="32">
        <f>SUMPRODUCT(H199:H200,'CANUM (Millions)'!H199:H200)/'CANUM (Millions)'!H201</f>
        <v>114.69497957567654</v>
      </c>
      <c r="I201" s="32">
        <f>SUMPRODUCT(I199:I200,'CANUM (Millions)'!I199:I200)/'CANUM (Millions)'!I201</f>
        <v>148.73184428951132</v>
      </c>
      <c r="J201" s="32">
        <f>SUMPRODUCT(J199:J200,'CANUM (Millions)'!J199:J200)/'CANUM (Millions)'!J201</f>
        <v>171.05795334888177</v>
      </c>
      <c r="K201" s="32">
        <f>SUMPRODUCT(K199:K200,'CANUM (Millions)'!K199:K200)/'CANUM (Millions)'!K201</f>
        <v>187.63345207991313</v>
      </c>
      <c r="L201" s="32">
        <f>SUMPRODUCT(L199:L200,'CANUM (Millions)'!L199:L200)/'CANUM (Millions)'!L201</f>
        <v>169.45725690158699</v>
      </c>
      <c r="M201" s="32">
        <f>SUMPRODUCT(M199:M200,'CANUM (Millions)'!M199:M200)/'CANUM (Millions)'!M201</f>
        <v>191.76617845723331</v>
      </c>
    </row>
    <row r="202" spans="1:13" x14ac:dyDescent="0.25">
      <c r="A202" s="28">
        <v>2001</v>
      </c>
      <c r="B202" s="28" t="s">
        <v>13</v>
      </c>
      <c r="C202" s="28" t="s">
        <v>17</v>
      </c>
      <c r="D202" s="28" t="s">
        <v>15</v>
      </c>
      <c r="E202" s="32">
        <v>23.666666666666668</v>
      </c>
      <c r="F202" s="32">
        <v>57.201461630494322</v>
      </c>
      <c r="G202" s="32">
        <v>67.249921190938139</v>
      </c>
      <c r="H202" s="32">
        <v>91.834174182397888</v>
      </c>
      <c r="I202" s="32">
        <v>116.25177607236151</v>
      </c>
      <c r="J202" s="32">
        <v>97.732174661660878</v>
      </c>
      <c r="K202" s="32">
        <v>125.03907907436243</v>
      </c>
      <c r="L202" s="32">
        <v>103.14911029478851</v>
      </c>
      <c r="M202" s="32">
        <v>147.03981669297642</v>
      </c>
    </row>
    <row r="203" spans="1:13" x14ac:dyDescent="0.25">
      <c r="A203" s="28">
        <v>2001</v>
      </c>
      <c r="B203" s="28" t="s">
        <v>13</v>
      </c>
      <c r="C203" s="28" t="s">
        <v>17</v>
      </c>
      <c r="D203" s="28" t="s">
        <v>16</v>
      </c>
      <c r="E203" s="32">
        <v>9.2540485107813772</v>
      </c>
      <c r="F203" s="32">
        <v>23.634074435413261</v>
      </c>
      <c r="G203" s="32">
        <v>53.527748713614208</v>
      </c>
      <c r="H203" s="32">
        <v>63.469260467647317</v>
      </c>
      <c r="I203" s="32">
        <v>101.86590513879983</v>
      </c>
      <c r="J203" s="32">
        <v>122.76470588235294</v>
      </c>
      <c r="K203" s="32">
        <v>125.75</v>
      </c>
      <c r="L203" s="32">
        <v>108</v>
      </c>
      <c r="M203" s="32">
        <v>169</v>
      </c>
    </row>
    <row r="204" spans="1:13" x14ac:dyDescent="0.25">
      <c r="A204" s="28">
        <v>2001</v>
      </c>
      <c r="B204" s="28" t="s">
        <v>13</v>
      </c>
      <c r="C204" s="28" t="s">
        <v>17</v>
      </c>
      <c r="D204" s="28" t="s">
        <v>25</v>
      </c>
      <c r="E204" s="32">
        <f>SUMPRODUCT(E202:E203,'CANUM (Millions)'!E202:E203)/'CANUM (Millions)'!E204</f>
        <v>9.7466390101924372</v>
      </c>
      <c r="F204" s="32">
        <f>SUMPRODUCT(F202:F203,'CANUM (Millions)'!F202:F203)/'CANUM (Millions)'!F204</f>
        <v>48.321768164872836</v>
      </c>
      <c r="G204" s="32">
        <f>SUMPRODUCT(G202:G203,'CANUM (Millions)'!G202:G203)/'CANUM (Millions)'!G204</f>
        <v>66.275786488933363</v>
      </c>
      <c r="H204" s="32">
        <f>SUMPRODUCT(H202:H203,'CANUM (Millions)'!H202:H203)/'CANUM (Millions)'!H204</f>
        <v>91.112362494863277</v>
      </c>
      <c r="I204" s="32">
        <f>SUMPRODUCT(I202:I203,'CANUM (Millions)'!I202:I203)/'CANUM (Millions)'!I204</f>
        <v>116.04120203590448</v>
      </c>
      <c r="J204" s="32">
        <f>SUMPRODUCT(J202:J203,'CANUM (Millions)'!J202:J203)/'CANUM (Millions)'!J204</f>
        <v>99.047258100077073</v>
      </c>
      <c r="K204" s="32">
        <f>SUMPRODUCT(K202:K203,'CANUM (Millions)'!K202:K203)/'CANUM (Millions)'!K204</f>
        <v>125.11673861276691</v>
      </c>
      <c r="L204" s="32">
        <f>SUMPRODUCT(L202:L203,'CANUM (Millions)'!L202:L203)/'CANUM (Millions)'!L204</f>
        <v>103.46719310130118</v>
      </c>
      <c r="M204" s="32">
        <f>SUMPRODUCT(M202:M203,'CANUM (Millions)'!M202:M203)/'CANUM (Millions)'!M204</f>
        <v>148.35930004291225</v>
      </c>
    </row>
    <row r="205" spans="1:13" x14ac:dyDescent="0.25">
      <c r="A205" s="28">
        <v>2001</v>
      </c>
      <c r="B205" s="28" t="s">
        <v>13</v>
      </c>
      <c r="C205" s="28" t="s">
        <v>22</v>
      </c>
      <c r="D205" s="28" t="s">
        <v>25</v>
      </c>
      <c r="E205" s="32">
        <f>(SUMPRODUCT(E199:E200,'CANUM (Millions)'!E199:E200)+SUMPRODUCT(E202:E203,'CANUM (Millions)'!E202:E203))/'CANUM (Millions)'!E205</f>
        <v>9.0035936453309979</v>
      </c>
      <c r="F205" s="32">
        <f>(SUMPRODUCT(F199:F200,'CANUM (Millions)'!F199:F200)+SUMPRODUCT(F202:F203,'CANUM (Millions)'!F202:F203))/'CANUM (Millions)'!F205</f>
        <v>50.846528419177211</v>
      </c>
      <c r="G205" s="32">
        <f>(SUMPRODUCT(G199:G200,'CANUM (Millions)'!G199:G200)+SUMPRODUCT(G202:G203,'CANUM (Millions)'!G202:G203))/'CANUM (Millions)'!G205</f>
        <v>73.275720005808395</v>
      </c>
      <c r="H205" s="32">
        <f>(SUMPRODUCT(H199:H200,'CANUM (Millions)'!H199:H200)+SUMPRODUCT(H202:H203,'CANUM (Millions)'!H202:H203))/'CANUM (Millions)'!H205</f>
        <v>104.55924185860168</v>
      </c>
      <c r="I205" s="32">
        <f>(SUMPRODUCT(I199:I200,'CANUM (Millions)'!I199:I200)+SUMPRODUCT(I202:I203,'CANUM (Millions)'!I202:I203))/'CANUM (Millions)'!I205</f>
        <v>137.46198579482584</v>
      </c>
      <c r="J205" s="32">
        <f>(SUMPRODUCT(J199:J200,'CANUM (Millions)'!J199:J200)+SUMPRODUCT(J202:J203,'CANUM (Millions)'!J202:J203))/'CANUM (Millions)'!J205</f>
        <v>161.65745091882238</v>
      </c>
      <c r="K205" s="32">
        <f>(SUMPRODUCT(K199:K200,'CANUM (Millions)'!K199:K200)+SUMPRODUCT(K202:K203,'CANUM (Millions)'!K202:K203))/'CANUM (Millions)'!K205</f>
        <v>184.48759928206164</v>
      </c>
      <c r="L205" s="32">
        <f>(SUMPRODUCT(L199:L200,'CANUM (Millions)'!L199:L200)+SUMPRODUCT(L202:L203,'CANUM (Millions)'!L202:L203))/'CANUM (Millions)'!L205</f>
        <v>167.24382689215204</v>
      </c>
      <c r="M205" s="32">
        <f>(SUMPRODUCT(M199:M200,'CANUM (Millions)'!M199:M200)+SUMPRODUCT(M202:M203,'CANUM (Millions)'!M202:M203))/'CANUM (Millions)'!M205</f>
        <v>190.44837576289825</v>
      </c>
    </row>
    <row r="206" spans="1:13" x14ac:dyDescent="0.25">
      <c r="A206" s="28">
        <v>2001</v>
      </c>
      <c r="B206" s="28" t="s">
        <v>13</v>
      </c>
      <c r="C206" s="28">
        <v>22</v>
      </c>
      <c r="D206" s="28" t="s">
        <v>19</v>
      </c>
      <c r="E206" s="32">
        <v>12.847948401518005</v>
      </c>
      <c r="F206" s="32">
        <v>20.189848325353154</v>
      </c>
      <c r="G206" s="32">
        <v>44.822234894739928</v>
      </c>
      <c r="H206" s="32">
        <v>56.420409764144544</v>
      </c>
      <c r="I206" s="32">
        <v>90.185845739658333</v>
      </c>
      <c r="J206" s="32">
        <v>119.99999999999999</v>
      </c>
      <c r="K206" s="32" t="s">
        <v>31</v>
      </c>
      <c r="L206" s="32" t="s">
        <v>31</v>
      </c>
      <c r="M206" s="32" t="s">
        <v>31</v>
      </c>
    </row>
    <row r="207" spans="1:13" x14ac:dyDescent="0.25">
      <c r="A207" s="28">
        <v>2001</v>
      </c>
      <c r="B207" s="28" t="s">
        <v>13</v>
      </c>
      <c r="C207" s="28">
        <v>23</v>
      </c>
      <c r="D207" s="28" t="s">
        <v>19</v>
      </c>
      <c r="E207" s="32"/>
      <c r="F207" s="32" t="s">
        <v>31</v>
      </c>
      <c r="G207" s="32">
        <v>63.312631359931771</v>
      </c>
      <c r="H207" s="32">
        <v>108.34193732769376</v>
      </c>
      <c r="I207" s="32">
        <v>141.88719653499999</v>
      </c>
      <c r="J207" s="32">
        <v>197.3</v>
      </c>
      <c r="K207" s="32">
        <v>197.3</v>
      </c>
      <c r="L207" s="32" t="s">
        <v>31</v>
      </c>
      <c r="M207" s="32">
        <v>248</v>
      </c>
    </row>
    <row r="208" spans="1:13" x14ac:dyDescent="0.25">
      <c r="A208" s="28">
        <v>2001</v>
      </c>
      <c r="B208" s="28" t="s">
        <v>13</v>
      </c>
      <c r="C208" s="28">
        <v>24</v>
      </c>
      <c r="D208" s="28" t="s">
        <v>19</v>
      </c>
      <c r="E208" s="32">
        <v>16.519813402797904</v>
      </c>
      <c r="F208" s="32">
        <v>26.118854629899648</v>
      </c>
      <c r="G208" s="32">
        <v>47.60088841061355</v>
      </c>
      <c r="H208" s="32">
        <v>71.545526036762567</v>
      </c>
      <c r="I208" s="32">
        <v>93.059785657127705</v>
      </c>
      <c r="J208" s="32">
        <v>150.41979991623865</v>
      </c>
      <c r="K208" s="32">
        <v>144.10887410806626</v>
      </c>
      <c r="L208" s="32">
        <v>145.51807675502647</v>
      </c>
      <c r="M208" s="32">
        <v>151.47621906313131</v>
      </c>
    </row>
    <row r="209" spans="1:22" x14ac:dyDescent="0.25">
      <c r="A209" s="28">
        <v>2001</v>
      </c>
      <c r="B209" s="28" t="s">
        <v>13</v>
      </c>
      <c r="C209" s="28" t="s">
        <v>18</v>
      </c>
      <c r="D209" s="28" t="s">
        <v>19</v>
      </c>
      <c r="E209" s="32">
        <f>SUMPRODUCT(E206:E208,'CANUM (Millions)'!E206:E208)/'CANUM (Millions)'!E209</f>
        <v>12.918535525786684</v>
      </c>
      <c r="F209" s="32">
        <f>SUMPRODUCT(F206:F208,'CANUM (Millions)'!F206:F208)/'CANUM (Millions)'!F209</f>
        <v>22.142586875321381</v>
      </c>
      <c r="G209" s="32">
        <f>SUMPRODUCT(G206:G208,'CANUM (Millions)'!G206:G208)/'CANUM (Millions)'!G209</f>
        <v>46.743659461220105</v>
      </c>
      <c r="H209" s="32">
        <f>SUMPRODUCT(H206:H208,'CANUM (Millions)'!H206:H208)/'CANUM (Millions)'!H209</f>
        <v>68.914871697530884</v>
      </c>
      <c r="I209" s="32">
        <f>SUMPRODUCT(I206:I208,'CANUM (Millions)'!I206:I208)/'CANUM (Millions)'!I209</f>
        <v>93.292834375895339</v>
      </c>
      <c r="J209" s="32">
        <f>SUMPRODUCT(J206:J208,'CANUM (Millions)'!J206:J208)/'CANUM (Millions)'!J209</f>
        <v>150.35010345926719</v>
      </c>
      <c r="K209" s="32">
        <f>SUMPRODUCT(K206:K208,'CANUM (Millions)'!K206:K208)/'CANUM (Millions)'!K209</f>
        <v>144.4662307416678</v>
      </c>
      <c r="L209" s="32">
        <f>SUMPRODUCT(L206:L208,'CANUM (Millions)'!L206:L208)/'CANUM (Millions)'!L209</f>
        <v>145.51807675502647</v>
      </c>
      <c r="M209" s="32">
        <f>SUMPRODUCT(M206:M208,'CANUM (Millions)'!M206:M208)/'CANUM (Millions)'!M209</f>
        <v>152.16091503359465</v>
      </c>
      <c r="N209" s="59" t="s">
        <v>40</v>
      </c>
    </row>
    <row r="210" spans="1:22" x14ac:dyDescent="0.25">
      <c r="A210" s="28">
        <v>2001</v>
      </c>
      <c r="B210" s="28" t="s">
        <v>13</v>
      </c>
      <c r="C210" s="28" t="s">
        <v>20</v>
      </c>
      <c r="D210" s="28" t="s">
        <v>23</v>
      </c>
      <c r="E210" s="76">
        <f>(SUMPRODUCT(E192,'CANUM (Millions)'!E192)+SUMPRODUCT('WECA (g)'!E205,'CANUM (Millions)'!E205)+SUMPRODUCT(E209,'CANUM (Millions)'!E209))/'CANUM (Millions)'!E210</f>
        <v>12.288660680452635</v>
      </c>
      <c r="F210" s="76">
        <f>(SUMPRODUCT(F192,'CANUM (Millions)'!F192)+SUMPRODUCT('WECA (g)'!F205,'CANUM (Millions)'!F205)+SUMPRODUCT(F209,'CANUM (Millions)'!F209))/'CANUM (Millions)'!F210</f>
        <v>24.13234367478411</v>
      </c>
      <c r="G210" s="76">
        <f>(SUMPRODUCT(G192,'CANUM (Millions)'!G192)+SUMPRODUCT('WECA (g)'!G205,'CANUM (Millions)'!G205)+SUMPRODUCT(G209,'CANUM (Millions)'!G209))/'CANUM (Millions)'!G210</f>
        <v>59.231798387780181</v>
      </c>
      <c r="H210" s="76">
        <f>(SUMPRODUCT(H192,'CANUM (Millions)'!H192)+SUMPRODUCT('WECA (g)'!H205,'CANUM (Millions)'!H205)+SUMPRODUCT(H209,'CANUM (Millions)'!H209))/'CANUM (Millions)'!H210</f>
        <v>86.070667931804238</v>
      </c>
      <c r="I210" s="76">
        <f>(SUMPRODUCT(I192,'CANUM (Millions)'!I192)+SUMPRODUCT('WECA (g)'!I205,'CANUM (Millions)'!I205)+SUMPRODUCT(I209,'CANUM (Millions)'!I209))/'CANUM (Millions)'!I210</f>
        <v>108.72870849344562</v>
      </c>
      <c r="J210" s="76">
        <f>(SUMPRODUCT(J192,'CANUM (Millions)'!J192)+SUMPRODUCT('WECA (g)'!J205,'CANUM (Millions)'!J205)+SUMPRODUCT(J209,'CANUM (Millions)'!J209))/'CANUM (Millions)'!J210</f>
        <v>156.47781776957575</v>
      </c>
      <c r="K210" s="76">
        <f>(SUMPRODUCT(K192,'CANUM (Millions)'!K192)+SUMPRODUCT('WECA (g)'!K205,'CANUM (Millions)'!K205)+SUMPRODUCT(K209,'CANUM (Millions)'!K209))/'CANUM (Millions)'!K210</f>
        <v>155.62284729266318</v>
      </c>
      <c r="L210" s="76">
        <f>(SUMPRODUCT(L192,'CANUM (Millions)'!L192)+SUMPRODUCT('WECA (g)'!L205,'CANUM (Millions)'!L205)+SUMPRODUCT(L209,'CANUM (Millions)'!L209))/'CANUM (Millions)'!L210</f>
        <v>155.12595670104204</v>
      </c>
      <c r="M210" s="76">
        <f>(SUMPRODUCT(M192,'CANUM (Millions)'!M192)+SUMPRODUCT('WECA (g)'!M205,'CANUM (Millions)'!M205)+SUMPRODUCT(M209,'CANUM (Millions)'!M209))/'CANUM (Millions)'!M210</f>
        <v>170.91089603060249</v>
      </c>
      <c r="N210" s="59">
        <v>12.3</v>
      </c>
      <c r="O210" s="59">
        <v>24.3</v>
      </c>
      <c r="P210" s="59">
        <v>59.3</v>
      </c>
      <c r="Q210" s="59">
        <v>86.2</v>
      </c>
      <c r="R210" s="59">
        <v>108.9</v>
      </c>
      <c r="S210" s="59">
        <v>156.69999999999999</v>
      </c>
      <c r="T210" s="59">
        <v>156</v>
      </c>
      <c r="U210" s="59">
        <v>155.6</v>
      </c>
      <c r="V210" s="59">
        <v>171.3</v>
      </c>
    </row>
    <row r="211" spans="1:22" x14ac:dyDescent="0.25">
      <c r="A211" s="92">
        <v>2002</v>
      </c>
      <c r="B211" s="92" t="s">
        <v>13</v>
      </c>
      <c r="C211" s="92" t="s">
        <v>28</v>
      </c>
      <c r="D211" s="92" t="s">
        <v>21</v>
      </c>
      <c r="E211" s="95">
        <v>0</v>
      </c>
      <c r="F211" s="95">
        <v>0</v>
      </c>
      <c r="G211" s="95">
        <v>143.05842427817447</v>
      </c>
      <c r="H211" s="95">
        <v>154.17966562309138</v>
      </c>
      <c r="I211" s="95">
        <v>165.17724984116123</v>
      </c>
      <c r="J211" s="95">
        <v>186.37093336508764</v>
      </c>
      <c r="K211" s="95">
        <v>197.55585913137088</v>
      </c>
      <c r="L211" s="95">
        <v>207.53518586819504</v>
      </c>
      <c r="M211" s="95">
        <v>223.48089022192408</v>
      </c>
    </row>
    <row r="212" spans="1:22" x14ac:dyDescent="0.25">
      <c r="A212" s="92">
        <v>2002</v>
      </c>
      <c r="B212" s="92" t="s">
        <v>24</v>
      </c>
      <c r="C212" s="92" t="s">
        <v>14</v>
      </c>
      <c r="D212" s="92" t="s">
        <v>15</v>
      </c>
      <c r="E212" s="96">
        <v>14.532171508688725</v>
      </c>
      <c r="F212" s="96">
        <v>55.005081669433373</v>
      </c>
      <c r="G212" s="96">
        <v>101.32665484249074</v>
      </c>
      <c r="H212" s="96">
        <v>120.73102956210337</v>
      </c>
      <c r="I212" s="96">
        <v>142.6518321415125</v>
      </c>
      <c r="J212" s="96">
        <v>160.57773557389689</v>
      </c>
      <c r="K212" s="96">
        <v>178.67138779839459</v>
      </c>
      <c r="L212" s="96">
        <v>177.36840251054178</v>
      </c>
      <c r="M212" s="96">
        <v>221.39899431660825</v>
      </c>
    </row>
    <row r="213" spans="1:22" x14ac:dyDescent="0.25">
      <c r="A213" s="92">
        <v>2002</v>
      </c>
      <c r="B213" s="92" t="s">
        <v>24</v>
      </c>
      <c r="C213" s="92" t="s">
        <v>14</v>
      </c>
      <c r="D213" s="92" t="s">
        <v>16</v>
      </c>
      <c r="E213" s="96">
        <v>11.584471492290184</v>
      </c>
      <c r="F213" s="96">
        <v>14.494124665459422</v>
      </c>
      <c r="G213" s="96">
        <v>95.872263281773968</v>
      </c>
      <c r="H213" s="96">
        <v>136.32258064516128</v>
      </c>
      <c r="I213" s="96">
        <v>142.69230769230768</v>
      </c>
      <c r="J213" s="96">
        <v>170</v>
      </c>
      <c r="K213" s="96">
        <v>179.66666666666666</v>
      </c>
      <c r="L213" s="96" t="s">
        <v>31</v>
      </c>
      <c r="M213" s="96">
        <v>179.00000000000003</v>
      </c>
    </row>
    <row r="214" spans="1:22" x14ac:dyDescent="0.25">
      <c r="A214" s="92">
        <v>2002</v>
      </c>
      <c r="B214" s="92" t="s">
        <v>24</v>
      </c>
      <c r="C214" s="92" t="s">
        <v>14</v>
      </c>
      <c r="D214" s="92" t="s">
        <v>25</v>
      </c>
      <c r="E214" s="96">
        <f>SUMPRODUCT(E212:E213,'CANUM (Millions)'!E212:E213)/'CANUM (Millions)'!E214</f>
        <v>11.679886212328652</v>
      </c>
      <c r="F214" s="96">
        <f>SUMPRODUCT(F212:F213,'CANUM (Millions)'!F212:F213)/'CANUM (Millions)'!F214</f>
        <v>37.953284458854178</v>
      </c>
      <c r="G214" s="96">
        <f>SUMPRODUCT(G212:G213,'CANUM (Millions)'!G212:G213)/'CANUM (Millions)'!G214</f>
        <v>100.82840863467331</v>
      </c>
      <c r="H214" s="96">
        <f>SUMPRODUCT(H212:H213,'CANUM (Millions)'!H212:H213)/'CANUM (Millions)'!H214</f>
        <v>122.33258671491201</v>
      </c>
      <c r="I214" s="96">
        <f>SUMPRODUCT(I212:I213,'CANUM (Millions)'!I212:I213)/'CANUM (Millions)'!I214</f>
        <v>142.65471982426789</v>
      </c>
      <c r="J214" s="96">
        <f>SUMPRODUCT(J212:J213,'CANUM (Millions)'!J212:J213)/'CANUM (Millions)'!J214</f>
        <v>160.87585883736574</v>
      </c>
      <c r="K214" s="96">
        <f>SUMPRODUCT(K212:K213,'CANUM (Millions)'!K212:K213)/'CANUM (Millions)'!K214</f>
        <v>178.71160173089584</v>
      </c>
      <c r="L214" s="96">
        <f>SUMPRODUCT(L212:L213,'CANUM (Millions)'!L212:L213)/'CANUM (Millions)'!L214</f>
        <v>177.36840251054178</v>
      </c>
      <c r="M214" s="96">
        <f>SUMPRODUCT(M212:M213,'CANUM (Millions)'!M212:M213)/'CANUM (Millions)'!M214</f>
        <v>218.58098543991866</v>
      </c>
    </row>
    <row r="215" spans="1:22" x14ac:dyDescent="0.25">
      <c r="A215" s="92">
        <v>2002</v>
      </c>
      <c r="B215" s="92" t="s">
        <v>24</v>
      </c>
      <c r="C215" s="92" t="s">
        <v>17</v>
      </c>
      <c r="D215" s="92" t="s">
        <v>15</v>
      </c>
      <c r="E215" s="96">
        <v>15.528698350988313</v>
      </c>
      <c r="F215" s="96">
        <v>47.388282283541038</v>
      </c>
      <c r="G215" s="96">
        <v>81.848701516035163</v>
      </c>
      <c r="H215" s="96">
        <v>112.19504957222387</v>
      </c>
      <c r="I215" s="96" t="s">
        <v>31</v>
      </c>
      <c r="J215" s="96" t="s">
        <v>31</v>
      </c>
      <c r="K215" s="96" t="s">
        <v>31</v>
      </c>
      <c r="L215" s="96" t="s">
        <v>31</v>
      </c>
      <c r="M215" s="96" t="s">
        <v>31</v>
      </c>
    </row>
    <row r="216" spans="1:22" x14ac:dyDescent="0.25">
      <c r="A216" s="92">
        <v>2002</v>
      </c>
      <c r="B216" s="92" t="s">
        <v>24</v>
      </c>
      <c r="C216" s="92" t="s">
        <v>17</v>
      </c>
      <c r="D216" s="92" t="s">
        <v>16</v>
      </c>
      <c r="E216" s="96">
        <v>12.575607677205349</v>
      </c>
      <c r="F216" s="96">
        <v>33.36</v>
      </c>
      <c r="G216" s="96">
        <v>60.819999999999986</v>
      </c>
      <c r="H216" s="96" t="s">
        <v>31</v>
      </c>
      <c r="I216" s="96" t="s">
        <v>31</v>
      </c>
      <c r="J216" s="96" t="s">
        <v>31</v>
      </c>
      <c r="K216" s="96" t="s">
        <v>31</v>
      </c>
      <c r="L216" s="96" t="s">
        <v>31</v>
      </c>
      <c r="M216" s="96" t="s">
        <v>31</v>
      </c>
    </row>
    <row r="217" spans="1:22" x14ac:dyDescent="0.25">
      <c r="A217" s="92">
        <v>2002</v>
      </c>
      <c r="B217" s="92" t="s">
        <v>24</v>
      </c>
      <c r="C217" s="92" t="s">
        <v>17</v>
      </c>
      <c r="D217" s="92" t="s">
        <v>25</v>
      </c>
      <c r="E217" s="96">
        <f>SUMPRODUCT(E215:E216,'CANUM (Millions)'!E215:E216)/'CANUM (Millions)'!E217</f>
        <v>12.616614674589689</v>
      </c>
      <c r="F217" s="96">
        <f>SUMPRODUCT(F215:F216,'CANUM (Millions)'!F215:F216)/'CANUM (Millions)'!F217</f>
        <v>38.626119742779032</v>
      </c>
      <c r="G217" s="96">
        <f>SUMPRODUCT(G215:G216,'CANUM (Millions)'!G215:G216)/'CANUM (Millions)'!G217</f>
        <v>80.816181793393852</v>
      </c>
      <c r="H217" s="96">
        <f>SUMPRODUCT(H215:H216,'CANUM (Millions)'!H215:H216)/'CANUM (Millions)'!H217</f>
        <v>112.19504957222387</v>
      </c>
      <c r="I217" s="96"/>
      <c r="J217" s="96"/>
      <c r="K217" s="96"/>
      <c r="L217" s="96"/>
      <c r="M217" s="96"/>
    </row>
    <row r="218" spans="1:22" x14ac:dyDescent="0.25">
      <c r="A218" s="92">
        <v>2002</v>
      </c>
      <c r="B218" s="92" t="s">
        <v>13</v>
      </c>
      <c r="C218" s="92" t="s">
        <v>14</v>
      </c>
      <c r="D218" s="92" t="s">
        <v>15</v>
      </c>
      <c r="E218" s="96">
        <v>9.5</v>
      </c>
      <c r="F218" s="96">
        <v>52.849030000326046</v>
      </c>
      <c r="G218" s="96">
        <v>101.71653836907268</v>
      </c>
      <c r="H218" s="96">
        <v>126.08735643293868</v>
      </c>
      <c r="I218" s="96">
        <v>150.11430720890746</v>
      </c>
      <c r="J218" s="96">
        <v>173.97234741717907</v>
      </c>
      <c r="K218" s="96">
        <v>187.07072581095787</v>
      </c>
      <c r="L218" s="96">
        <v>193.00320021461394</v>
      </c>
      <c r="M218" s="96">
        <v>227.14711033984364</v>
      </c>
    </row>
    <row r="219" spans="1:22" x14ac:dyDescent="0.25">
      <c r="A219" s="92">
        <v>2002</v>
      </c>
      <c r="B219" s="92" t="s">
        <v>13</v>
      </c>
      <c r="C219" s="92" t="s">
        <v>14</v>
      </c>
      <c r="D219" s="92" t="s">
        <v>16</v>
      </c>
      <c r="E219" s="96">
        <v>10.19</v>
      </c>
      <c r="F219" s="96">
        <v>18.402259014173694</v>
      </c>
      <c r="G219" s="96">
        <v>92.74886551916866</v>
      </c>
      <c r="H219" s="96">
        <v>136.32258064516128</v>
      </c>
      <c r="I219" s="96">
        <v>142.69230769230768</v>
      </c>
      <c r="J219" s="96">
        <v>170</v>
      </c>
      <c r="K219" s="96">
        <v>179.66666666666666</v>
      </c>
      <c r="L219" s="96" t="s">
        <v>31</v>
      </c>
      <c r="M219" s="96">
        <v>178.99999999999997</v>
      </c>
    </row>
    <row r="220" spans="1:22" x14ac:dyDescent="0.25">
      <c r="A220" s="92">
        <v>2002</v>
      </c>
      <c r="B220" s="92" t="s">
        <v>13</v>
      </c>
      <c r="C220" s="92" t="s">
        <v>14</v>
      </c>
      <c r="D220" s="92" t="s">
        <v>25</v>
      </c>
      <c r="E220" s="96">
        <f>SUMPRODUCT(E218:E219,'CANUM (Millions)'!E218:E219)/'CANUM (Millions)'!E220</f>
        <v>10.178040094658533</v>
      </c>
      <c r="F220" s="96">
        <f>SUMPRODUCT(F218:F219,'CANUM (Millions)'!F218:F219)/'CANUM (Millions)'!F220</f>
        <v>39.855563212991193</v>
      </c>
      <c r="G220" s="96">
        <f>SUMPRODUCT(G218:G219,'CANUM (Millions)'!G218:G219)/'CANUM (Millions)'!G220</f>
        <v>101.58091015931002</v>
      </c>
      <c r="H220" s="96">
        <f>SUMPRODUCT(H218:H219,'CANUM (Millions)'!H218:H219)/'CANUM (Millions)'!H220</f>
        <v>126.38722039688857</v>
      </c>
      <c r="I220" s="96">
        <f>SUMPRODUCT(I218:I219,'CANUM (Millions)'!I218:I219)/'CANUM (Millions)'!I220</f>
        <v>149.58485704909606</v>
      </c>
      <c r="J220" s="96">
        <f>SUMPRODUCT(J218:J219,'CANUM (Millions)'!J218:J219)/'CANUM (Millions)'!J220</f>
        <v>173.83867504493017</v>
      </c>
      <c r="K220" s="96">
        <f>SUMPRODUCT(K218:K219,'CANUM (Millions)'!K218:K219)/'CANUM (Millions)'!K220</f>
        <v>186.73433911119179</v>
      </c>
      <c r="L220" s="96">
        <f>SUMPRODUCT(L218:L219,'CANUM (Millions)'!L218:L219)/'CANUM (Millions)'!L220</f>
        <v>193.00320021461394</v>
      </c>
      <c r="M220" s="96">
        <f>SUMPRODUCT(M218:M219,'CANUM (Millions)'!M218:M219)/'CANUM (Millions)'!M220</f>
        <v>223.77615867482265</v>
      </c>
    </row>
    <row r="221" spans="1:22" x14ac:dyDescent="0.25">
      <c r="A221" s="92">
        <v>2002</v>
      </c>
      <c r="B221" s="92" t="s">
        <v>13</v>
      </c>
      <c r="C221" s="92" t="s">
        <v>17</v>
      </c>
      <c r="D221" s="92" t="s">
        <v>15</v>
      </c>
      <c r="E221" s="96" t="s">
        <v>31</v>
      </c>
      <c r="F221" s="96">
        <v>36.645508338447385</v>
      </c>
      <c r="G221" s="96">
        <v>75.780221388065101</v>
      </c>
      <c r="H221" s="96">
        <v>100.77639054580426</v>
      </c>
      <c r="I221" s="96">
        <v>123.34853732469887</v>
      </c>
      <c r="J221" s="96">
        <v>149.19011421340963</v>
      </c>
      <c r="K221" s="96">
        <v>193.54820315000455</v>
      </c>
      <c r="L221" s="96">
        <v>175</v>
      </c>
      <c r="M221" s="96">
        <v>197.63</v>
      </c>
    </row>
    <row r="222" spans="1:22" x14ac:dyDescent="0.25">
      <c r="A222" s="92">
        <v>2002</v>
      </c>
      <c r="B222" s="92" t="s">
        <v>13</v>
      </c>
      <c r="C222" s="92" t="s">
        <v>17</v>
      </c>
      <c r="D222" s="92" t="s">
        <v>16</v>
      </c>
      <c r="E222" s="96"/>
      <c r="F222" s="96">
        <v>14.351305189974344</v>
      </c>
      <c r="G222" s="96">
        <v>20.874812706064741</v>
      </c>
      <c r="H222" s="96" t="s">
        <v>31</v>
      </c>
      <c r="I222" s="96" t="s">
        <v>31</v>
      </c>
      <c r="J222" s="96" t="s">
        <v>31</v>
      </c>
      <c r="K222" s="96" t="s">
        <v>31</v>
      </c>
      <c r="L222" s="96" t="s">
        <v>31</v>
      </c>
      <c r="M222" s="96"/>
    </row>
    <row r="223" spans="1:22" x14ac:dyDescent="0.25">
      <c r="A223" s="92">
        <v>2002</v>
      </c>
      <c r="B223" s="92" t="s">
        <v>13</v>
      </c>
      <c r="C223" s="92" t="s">
        <v>17</v>
      </c>
      <c r="D223" s="92" t="s">
        <v>25</v>
      </c>
      <c r="E223" s="96"/>
      <c r="F223" s="96">
        <f>SUMPRODUCT(F221:F222,'CANUM (Millions)'!F221:F222)/'CANUM (Millions)'!F223</f>
        <v>16.689266243871135</v>
      </c>
      <c r="G223" s="96">
        <f>SUMPRODUCT(G221:G222,'CANUM (Millions)'!G221:G222)/'CANUM (Millions)'!G223</f>
        <v>62.755057656860487</v>
      </c>
      <c r="H223" s="96">
        <f>SUMPRODUCT(H221:H222,'CANUM (Millions)'!H221:H222)/'CANUM (Millions)'!H223</f>
        <v>100.77639054580426</v>
      </c>
      <c r="I223" s="96">
        <f>SUMPRODUCT(I221:I222,'CANUM (Millions)'!I221:I222)/'CANUM (Millions)'!I223</f>
        <v>123.34853732469887</v>
      </c>
      <c r="J223" s="96">
        <f>SUMPRODUCT(J221:J222,'CANUM (Millions)'!J221:J222)/'CANUM (Millions)'!J223</f>
        <v>149.19011421340963</v>
      </c>
      <c r="K223" s="96">
        <f>SUMPRODUCT(K221:K222,'CANUM (Millions)'!K221:K222)/'CANUM (Millions)'!K223</f>
        <v>193.54820315000455</v>
      </c>
      <c r="L223" s="96">
        <f>SUMPRODUCT(L221:L222,'CANUM (Millions)'!L221:L222)/'CANUM (Millions)'!L223</f>
        <v>175</v>
      </c>
      <c r="M223" s="96">
        <f>SUMPRODUCT(M221:M222,'CANUM (Millions)'!M221:M222)/'CANUM (Millions)'!M223</f>
        <v>197.63</v>
      </c>
    </row>
    <row r="224" spans="1:22" x14ac:dyDescent="0.25">
      <c r="A224" s="92">
        <v>2002</v>
      </c>
      <c r="B224" s="92" t="s">
        <v>13</v>
      </c>
      <c r="C224" s="92" t="s">
        <v>22</v>
      </c>
      <c r="D224" s="92" t="s">
        <v>25</v>
      </c>
      <c r="E224" s="96">
        <f>(SUMPRODUCT(E218:E219,'CANUM (Millions)'!E218:E219)+SUMPRODUCT(E221:E222,'CANUM (Millions)'!E221:E222))/'CANUM (Millions)'!E224</f>
        <v>10.178040094658533</v>
      </c>
      <c r="F224" s="96">
        <f>(SUMPRODUCT(F218:F219,'CANUM (Millions)'!F218:F219)+SUMPRODUCT(F221:F222,'CANUM (Millions)'!F221:F222))/'CANUM (Millions)'!F224</f>
        <v>20.41813993677037</v>
      </c>
      <c r="G224" s="96">
        <f>(SUMPRODUCT(G218:G219,'CANUM (Millions)'!G218:G219)+SUMPRODUCT(G221:G222,'CANUM (Millions)'!G221:G222))/'CANUM (Millions)'!G224</f>
        <v>75.15938543410563</v>
      </c>
      <c r="H224" s="96">
        <f>(SUMPRODUCT(H218:H219,'CANUM (Millions)'!H218:H219)+SUMPRODUCT(H221:H222,'CANUM (Millions)'!H221:H222))/'CANUM (Millions)'!H224</f>
        <v>113.23427083838656</v>
      </c>
      <c r="I224" s="96">
        <f>(SUMPRODUCT(I218:I219,'CANUM (Millions)'!I218:I219)+SUMPRODUCT(I221:I222,'CANUM (Millions)'!I221:I222))/'CANUM (Millions)'!I224</f>
        <v>138.42238176188889</v>
      </c>
      <c r="J224" s="96">
        <f>(SUMPRODUCT(J218:J219,'CANUM (Millions)'!J218:J219)+SUMPRODUCT(J221:J222,'CANUM (Millions)'!J221:J222))/'CANUM (Millions)'!J224</f>
        <v>163.39502846559063</v>
      </c>
      <c r="K224" s="96">
        <f>(SUMPRODUCT(K218:K219,'CANUM (Millions)'!K218:K219)+SUMPRODUCT(K221:K222,'CANUM (Millions)'!K221:K222))/'CANUM (Millions)'!K224</f>
        <v>188.34488795338081</v>
      </c>
      <c r="L224" s="96">
        <f>(SUMPRODUCT(L218:L219,'CANUM (Millions)'!L218:L219)+SUMPRODUCT(L221:L222,'CANUM (Millions)'!L221:L222))/'CANUM (Millions)'!L224</f>
        <v>192.08192745086475</v>
      </c>
      <c r="M224" s="96">
        <f>(SUMPRODUCT(M218:M219,'CANUM (Millions)'!M218:M219)+SUMPRODUCT(M221:M222,'CANUM (Millions)'!M221:M222))/'CANUM (Millions)'!M224</f>
        <v>211.89238267101689</v>
      </c>
    </row>
    <row r="225" spans="1:13" x14ac:dyDescent="0.25">
      <c r="A225" s="92">
        <v>2002</v>
      </c>
      <c r="B225" s="92" t="s">
        <v>13</v>
      </c>
      <c r="C225" s="92">
        <v>22</v>
      </c>
      <c r="D225" s="92" t="s">
        <v>19</v>
      </c>
      <c r="E225" s="96">
        <v>10.719469640539788</v>
      </c>
      <c r="F225" s="96">
        <v>22.194885942584179</v>
      </c>
      <c r="G225" s="96">
        <v>56.376649876300696</v>
      </c>
      <c r="H225" s="96">
        <v>90.055499314593916</v>
      </c>
      <c r="I225" s="96">
        <v>127.69072988527941</v>
      </c>
      <c r="J225" s="96">
        <v>175.30569479258369</v>
      </c>
      <c r="K225" s="96">
        <v>198.16447740338828</v>
      </c>
      <c r="L225" s="96">
        <v>199.01087065601908</v>
      </c>
      <c r="M225" s="96">
        <v>210.15900682376471</v>
      </c>
    </row>
    <row r="226" spans="1:13" x14ac:dyDescent="0.25">
      <c r="A226" s="92">
        <v>2002</v>
      </c>
      <c r="B226" s="92" t="s">
        <v>13</v>
      </c>
      <c r="C226" s="92">
        <v>23</v>
      </c>
      <c r="D226" s="92" t="s">
        <v>19</v>
      </c>
      <c r="E226" s="96" t="s">
        <v>31</v>
      </c>
      <c r="F226" s="96">
        <v>44.984678668224262</v>
      </c>
      <c r="G226" s="96">
        <v>71.053242823764222</v>
      </c>
      <c r="H226" s="96">
        <v>98.049984985083839</v>
      </c>
      <c r="I226" s="96">
        <v>143.00408432656639</v>
      </c>
      <c r="J226" s="96">
        <v>189.31167082416624</v>
      </c>
      <c r="K226" s="96">
        <v>195.09696352640725</v>
      </c>
      <c r="L226" s="96">
        <v>231.47704718100445</v>
      </c>
      <c r="M226" s="96">
        <v>189.20269358373804</v>
      </c>
    </row>
    <row r="227" spans="1:13" x14ac:dyDescent="0.25">
      <c r="A227" s="92">
        <v>2002</v>
      </c>
      <c r="B227" s="92" t="s">
        <v>13</v>
      </c>
      <c r="C227" s="92">
        <v>24</v>
      </c>
      <c r="D227" s="92" t="s">
        <v>19</v>
      </c>
      <c r="E227" s="96">
        <v>12.498327211902483</v>
      </c>
      <c r="F227" s="96">
        <v>31.594527778119708</v>
      </c>
      <c r="G227" s="96">
        <v>57.116239112891321</v>
      </c>
      <c r="H227" s="96">
        <v>80.654810074530545</v>
      </c>
      <c r="I227" s="96">
        <v>106.65781798021892</v>
      </c>
      <c r="J227" s="96">
        <v>126.51053086465198</v>
      </c>
      <c r="K227" s="96">
        <v>184.03034886953961</v>
      </c>
      <c r="L227" s="96">
        <v>174.30927629461169</v>
      </c>
      <c r="M227" s="96">
        <v>152.585558533144</v>
      </c>
    </row>
    <row r="228" spans="1:13" x14ac:dyDescent="0.25">
      <c r="A228" s="92">
        <v>2002</v>
      </c>
      <c r="B228" s="92" t="s">
        <v>13</v>
      </c>
      <c r="C228" s="92" t="s">
        <v>18</v>
      </c>
      <c r="D228" s="92" t="s">
        <v>19</v>
      </c>
      <c r="E228" s="96">
        <f>SUMPRODUCT(E225:E227,'CANUM (Millions)'!E225:E227)/'CANUM (Millions)'!E228</f>
        <v>10.83849611877187</v>
      </c>
      <c r="F228" s="96">
        <f>SUMPRODUCT(F225:F227,'CANUM (Millions)'!F225:F227)/'CANUM (Millions)'!F228</f>
        <v>27.276844145374124</v>
      </c>
      <c r="G228" s="96">
        <f>SUMPRODUCT(G225:G227,'CANUM (Millions)'!G225:G227)/'CANUM (Millions)'!G228</f>
        <v>57.769579931929123</v>
      </c>
      <c r="H228" s="96">
        <f>SUMPRODUCT(H225:H227,'CANUM (Millions)'!H225:H227)/'CANUM (Millions)'!H228</f>
        <v>81.659339709283273</v>
      </c>
      <c r="I228" s="96">
        <f>SUMPRODUCT(I225:I227,'CANUM (Millions)'!I225:I227)/'CANUM (Millions)'!I228</f>
        <v>108.77765852591307</v>
      </c>
      <c r="J228" s="96">
        <f>SUMPRODUCT(J225:J227,'CANUM (Millions)'!J225:J227)/'CANUM (Millions)'!J228</f>
        <v>132.08075323491929</v>
      </c>
      <c r="K228" s="96">
        <f>SUMPRODUCT(K225:K227,'CANUM (Millions)'!K225:K227)/'CANUM (Millions)'!K228</f>
        <v>186.60898383136922</v>
      </c>
      <c r="L228" s="96">
        <f>SUMPRODUCT(L225:L227,'CANUM (Millions)'!L225:L227)/'CANUM (Millions)'!L228</f>
        <v>177.8247713098003</v>
      </c>
      <c r="M228" s="96">
        <f>SUMPRODUCT(M225:M227,'CANUM (Millions)'!M225:M227)/'CANUM (Millions)'!M228</f>
        <v>157.70035887910677</v>
      </c>
    </row>
    <row r="229" spans="1:13" x14ac:dyDescent="0.25">
      <c r="A229" s="92">
        <v>2002</v>
      </c>
      <c r="B229" s="92" t="s">
        <v>13</v>
      </c>
      <c r="C229" s="92" t="s">
        <v>20</v>
      </c>
      <c r="D229" s="92" t="s">
        <v>23</v>
      </c>
      <c r="E229" s="97">
        <f>(SUMPRODUCT(E211,'CANUM (Millions)'!E211)+SUMPRODUCT('WECA (g)'!E224,'CANUM (Millions)'!E224)+SUMPRODUCT(E228,'CANUM (Millions)'!E228))/'CANUM (Millions)'!E229</f>
        <v>10.532448404622039</v>
      </c>
      <c r="F229" s="97">
        <f>(SUMPRODUCT(F211,'CANUM (Millions)'!F211)+SUMPRODUCT('WECA (g)'!F224,'CANUM (Millions)'!F224)+SUMPRODUCT(F228,'CANUM (Millions)'!F228))/'CANUM (Millions)'!F229</f>
        <v>21.265538598093453</v>
      </c>
      <c r="G229" s="97">
        <f>(SUMPRODUCT(G211,'CANUM (Millions)'!G211)+SUMPRODUCT('WECA (g)'!G224,'CANUM (Millions)'!G224)+SUMPRODUCT(G228,'CANUM (Millions)'!G228))/'CANUM (Millions)'!G229</f>
        <v>69.98001540259537</v>
      </c>
      <c r="H229" s="97">
        <f>(SUMPRODUCT(H211,'CANUM (Millions)'!H211)+SUMPRODUCT('WECA (g)'!H224,'CANUM (Millions)'!H224)+SUMPRODUCT(H228,'CANUM (Millions)'!H228))/'CANUM (Millions)'!H229</f>
        <v>96.775258010465109</v>
      </c>
      <c r="I229" s="97">
        <f>(SUMPRODUCT(I211,'CANUM (Millions)'!I211)+SUMPRODUCT('WECA (g)'!I224,'CANUM (Millions)'!I224)+SUMPRODUCT(I228,'CANUM (Millions)'!I228))/'CANUM (Millions)'!I229</f>
        <v>119.55660507787826</v>
      </c>
      <c r="J229" s="97">
        <f>(SUMPRODUCT(J211,'CANUM (Millions)'!J211)+SUMPRODUCT('WECA (g)'!J224,'CANUM (Millions)'!J224)+SUMPRODUCT(J228,'CANUM (Millions)'!J228))/'CANUM (Millions)'!J229</f>
        <v>140.02819765968579</v>
      </c>
      <c r="K229" s="97">
        <f>(SUMPRODUCT(K211,'CANUM (Millions)'!K211)+SUMPRODUCT('WECA (g)'!K224,'CANUM (Millions)'!K224)+SUMPRODUCT(K228,'CANUM (Millions)'!K228))/'CANUM (Millions)'!K229</f>
        <v>187.63372085170562</v>
      </c>
      <c r="L229" s="97">
        <f>(SUMPRODUCT(L211,'CANUM (Millions)'!L211)+SUMPRODUCT('WECA (g)'!L224,'CANUM (Millions)'!L224)+SUMPRODUCT(L228,'CANUM (Millions)'!L228))/'CANUM (Millions)'!L229</f>
        <v>181.40768600723399</v>
      </c>
      <c r="M229" s="97">
        <f>(SUMPRODUCT(M211,'CANUM (Millions)'!M211)+SUMPRODUCT('WECA (g)'!M224,'CANUM (Millions)'!M224)+SUMPRODUCT(M228,'CANUM (Millions)'!M228))/'CANUM (Millions)'!M229</f>
        <v>171.69881827061775</v>
      </c>
    </row>
    <row r="230" spans="1:13" x14ac:dyDescent="0.25">
      <c r="A230" s="77">
        <v>2003</v>
      </c>
      <c r="B230" s="77" t="s">
        <v>13</v>
      </c>
      <c r="C230" s="77" t="s">
        <v>28</v>
      </c>
      <c r="D230" s="77" t="s">
        <v>21</v>
      </c>
      <c r="E230" s="85">
        <v>0</v>
      </c>
      <c r="F230" s="85">
        <v>0</v>
      </c>
      <c r="G230" s="85">
        <v>101.4</v>
      </c>
      <c r="H230" s="85">
        <v>135.56543898248768</v>
      </c>
      <c r="I230" s="85">
        <v>141.41706299574702</v>
      </c>
      <c r="J230" s="85">
        <v>163.1703808151085</v>
      </c>
      <c r="K230" s="85">
        <v>175.15508939673023</v>
      </c>
      <c r="L230" s="85">
        <v>184.56906348896433</v>
      </c>
      <c r="M230" s="85">
        <v>192.32635422132083</v>
      </c>
    </row>
    <row r="231" spans="1:13" x14ac:dyDescent="0.25">
      <c r="A231" s="77">
        <v>2003</v>
      </c>
      <c r="B231" s="77" t="s">
        <v>24</v>
      </c>
      <c r="C231" s="77" t="s">
        <v>14</v>
      </c>
      <c r="D231" s="77" t="s">
        <v>15</v>
      </c>
      <c r="E231" s="86">
        <v>28.499999999999996</v>
      </c>
      <c r="F231" s="86">
        <v>65.144745737110824</v>
      </c>
      <c r="G231" s="86">
        <v>79.016141521509553</v>
      </c>
      <c r="H231" s="86">
        <v>131.14148242230928</v>
      </c>
      <c r="I231" s="86">
        <v>153.07537318162903</v>
      </c>
      <c r="J231" s="86">
        <v>166.57347406752396</v>
      </c>
      <c r="K231" s="86">
        <v>192.43071178971115</v>
      </c>
      <c r="L231" s="86">
        <v>214.69214032612632</v>
      </c>
      <c r="M231" s="86">
        <v>188.41579772851546</v>
      </c>
    </row>
    <row r="232" spans="1:13" x14ac:dyDescent="0.25">
      <c r="A232" s="77">
        <v>2003</v>
      </c>
      <c r="B232" s="77" t="s">
        <v>24</v>
      </c>
      <c r="C232" s="77" t="s">
        <v>14</v>
      </c>
      <c r="D232" s="77" t="s">
        <v>16</v>
      </c>
      <c r="E232" s="86">
        <v>23.614215116634366</v>
      </c>
      <c r="F232" s="86">
        <v>35.50621118113375</v>
      </c>
      <c r="G232" s="86">
        <v>49.722292611905388</v>
      </c>
      <c r="H232" s="86">
        <v>111.04259536580319</v>
      </c>
      <c r="I232" s="86">
        <v>141.59867733866247</v>
      </c>
      <c r="J232" s="86">
        <v>176.55298018871343</v>
      </c>
      <c r="K232" s="86">
        <v>152.22746906104746</v>
      </c>
      <c r="L232" s="86">
        <v>245.5</v>
      </c>
      <c r="M232" s="86">
        <v>194.3</v>
      </c>
    </row>
    <row r="233" spans="1:13" x14ac:dyDescent="0.25">
      <c r="A233" s="77">
        <v>2003</v>
      </c>
      <c r="B233" s="77" t="s">
        <v>24</v>
      </c>
      <c r="C233" s="77" t="s">
        <v>14</v>
      </c>
      <c r="D233" s="77" t="s">
        <v>25</v>
      </c>
      <c r="E233" s="86">
        <f>SUMPRODUCT(E231:E232,'CANUM (Millions)'!E231:E232)/'CANUM (Millions)'!E233</f>
        <v>23.66749840637895</v>
      </c>
      <c r="F233" s="86">
        <f>SUMPRODUCT(F231:F232,'CANUM (Millions)'!F231:F232)/'CANUM (Millions)'!F233</f>
        <v>53.693554073201135</v>
      </c>
      <c r="G233" s="86">
        <f>SUMPRODUCT(G231:G232,'CANUM (Millions)'!G231:G232)/'CANUM (Millions)'!G233</f>
        <v>72.204081443444807</v>
      </c>
      <c r="H233" s="86">
        <f>SUMPRODUCT(H231:H232,'CANUM (Millions)'!H231:H232)/'CANUM (Millions)'!H233</f>
        <v>130.40276328543467</v>
      </c>
      <c r="I233" s="86">
        <f>SUMPRODUCT(I231:I232,'CANUM (Millions)'!I231:I232)/'CANUM (Millions)'!I233</f>
        <v>152.97594744317647</v>
      </c>
      <c r="J233" s="86">
        <f>SUMPRODUCT(J231:J232,'CANUM (Millions)'!J231:J232)/'CANUM (Millions)'!J233</f>
        <v>166.6522754432342</v>
      </c>
      <c r="K233" s="86">
        <f>SUMPRODUCT(K231:K232,'CANUM (Millions)'!K231:K232)/'CANUM (Millions)'!K233</f>
        <v>189.95017019779422</v>
      </c>
      <c r="L233" s="86">
        <f>SUMPRODUCT(L231:L232,'CANUM (Millions)'!L231:L232)/'CANUM (Millions)'!L233</f>
        <v>214.83365692063109</v>
      </c>
      <c r="M233" s="86">
        <f>SUMPRODUCT(M231:M232,'CANUM (Millions)'!M231:M232)/'CANUM (Millions)'!M233</f>
        <v>188.45381949035013</v>
      </c>
    </row>
    <row r="234" spans="1:13" x14ac:dyDescent="0.25">
      <c r="A234" s="77">
        <v>2003</v>
      </c>
      <c r="B234" s="77" t="s">
        <v>24</v>
      </c>
      <c r="C234" s="77" t="s">
        <v>17</v>
      </c>
      <c r="D234" s="77" t="s">
        <v>15</v>
      </c>
      <c r="E234" s="86">
        <v>12.028154712147943</v>
      </c>
      <c r="F234" s="86">
        <v>38.733831056329848</v>
      </c>
      <c r="G234" s="86">
        <v>57.016968696420825</v>
      </c>
      <c r="H234" s="86">
        <v>88.651338398614172</v>
      </c>
      <c r="I234" s="86">
        <v>121.79587728358064</v>
      </c>
      <c r="J234" s="86">
        <v>133.25767000135326</v>
      </c>
      <c r="K234" s="86">
        <v>195.39089784239252</v>
      </c>
      <c r="L234" s="86">
        <v>126.3</v>
      </c>
      <c r="M234" s="86">
        <v>103.19999999999999</v>
      </c>
    </row>
    <row r="235" spans="1:13" x14ac:dyDescent="0.25">
      <c r="A235" s="77">
        <v>2003</v>
      </c>
      <c r="B235" s="77" t="s">
        <v>24</v>
      </c>
      <c r="C235" s="77" t="s">
        <v>17</v>
      </c>
      <c r="D235" s="77" t="s">
        <v>16</v>
      </c>
      <c r="E235" s="86">
        <v>12.468118568036928</v>
      </c>
      <c r="F235" s="86">
        <v>17.434518277999601</v>
      </c>
      <c r="G235" s="86">
        <v>40.893230339553362</v>
      </c>
      <c r="H235" s="86">
        <v>81.435838445123906</v>
      </c>
      <c r="I235" s="86">
        <v>110.22646461153424</v>
      </c>
      <c r="J235" s="86">
        <v>125.30000000000001</v>
      </c>
      <c r="K235" s="86">
        <v>123.2</v>
      </c>
      <c r="L235" s="86">
        <v>126.30000000000001</v>
      </c>
      <c r="M235" s="86">
        <v>172.45156489977424</v>
      </c>
    </row>
    <row r="236" spans="1:13" x14ac:dyDescent="0.25">
      <c r="A236" s="77">
        <v>2003</v>
      </c>
      <c r="B236" s="77" t="s">
        <v>24</v>
      </c>
      <c r="C236" s="77" t="s">
        <v>17</v>
      </c>
      <c r="D236" s="77" t="s">
        <v>25</v>
      </c>
      <c r="E236" s="86">
        <f>SUMPRODUCT(E234:E235,'CANUM (Millions)'!E234:E235)/'CANUM (Millions)'!E236</f>
        <v>12.341741455543174</v>
      </c>
      <c r="F236" s="86">
        <f>SUMPRODUCT(F234:F235,'CANUM (Millions)'!F234:F235)/'CANUM (Millions)'!F236</f>
        <v>22.665263579800015</v>
      </c>
      <c r="G236" s="86">
        <f>SUMPRODUCT(G234:G235,'CANUM (Millions)'!G234:G235)/'CANUM (Millions)'!G236</f>
        <v>53.936559032964873</v>
      </c>
      <c r="H236" s="86">
        <f>SUMPRODUCT(H234:H235,'CANUM (Millions)'!H234:H235)/'CANUM (Millions)'!H236</f>
        <v>87.760681085713998</v>
      </c>
      <c r="I236" s="86">
        <f>SUMPRODUCT(I234:I235,'CANUM (Millions)'!I234:I235)/'CANUM (Millions)'!I236</f>
        <v>120.99979753803765</v>
      </c>
      <c r="J236" s="86">
        <f>SUMPRODUCT(J234:J235,'CANUM (Millions)'!J234:J235)/'CANUM (Millions)'!J236</f>
        <v>133.22846172500931</v>
      </c>
      <c r="K236" s="86">
        <f>SUMPRODUCT(K234:K235,'CANUM (Millions)'!K234:K235)/'CANUM (Millions)'!K236</f>
        <v>195.15498240303467</v>
      </c>
      <c r="L236" s="86">
        <f>SUMPRODUCT(L234:L235,'CANUM (Millions)'!L234:L235)/'CANUM (Millions)'!L236</f>
        <v>126.3</v>
      </c>
      <c r="M236" s="86">
        <f>SUMPRODUCT(M234:M235,'CANUM (Millions)'!M234:M235)/'CANUM (Millions)'!M236</f>
        <v>133.04519246336159</v>
      </c>
    </row>
    <row r="237" spans="1:13" x14ac:dyDescent="0.25">
      <c r="A237" s="77">
        <v>2003</v>
      </c>
      <c r="B237" s="77" t="s">
        <v>13</v>
      </c>
      <c r="C237" s="77" t="s">
        <v>14</v>
      </c>
      <c r="D237" s="77" t="s">
        <v>15</v>
      </c>
      <c r="E237" s="86">
        <v>28.500000000000004</v>
      </c>
      <c r="F237" s="86">
        <v>71.28766860673386</v>
      </c>
      <c r="G237" s="86">
        <v>86.870990865493312</v>
      </c>
      <c r="H237" s="86">
        <v>126.71499650040543</v>
      </c>
      <c r="I237" s="86">
        <v>143.8421643472324</v>
      </c>
      <c r="J237" s="86">
        <v>145.96385031733294</v>
      </c>
      <c r="K237" s="86">
        <v>163.95258664808225</v>
      </c>
      <c r="L237" s="86">
        <v>170.05242923931411</v>
      </c>
      <c r="M237" s="86">
        <v>165.81836813585821</v>
      </c>
    </row>
    <row r="238" spans="1:13" x14ac:dyDescent="0.25">
      <c r="A238" s="77">
        <v>2003</v>
      </c>
      <c r="B238" s="77" t="s">
        <v>13</v>
      </c>
      <c r="C238" s="77" t="s">
        <v>14</v>
      </c>
      <c r="D238" s="77" t="s">
        <v>16</v>
      </c>
      <c r="E238" s="86">
        <v>23.614215116634366</v>
      </c>
      <c r="F238" s="86">
        <v>60.801926736968596</v>
      </c>
      <c r="G238" s="86">
        <v>53.363535723309724</v>
      </c>
      <c r="H238" s="86">
        <v>106.09748387230339</v>
      </c>
      <c r="I238" s="86">
        <v>127.92582841887133</v>
      </c>
      <c r="J238" s="86">
        <v>142.03924404943115</v>
      </c>
      <c r="K238" s="86">
        <v>147.98258348388302</v>
      </c>
      <c r="L238" s="86">
        <v>151.88487577059209</v>
      </c>
      <c r="M238" s="86">
        <v>163.81482394058514</v>
      </c>
    </row>
    <row r="239" spans="1:13" x14ac:dyDescent="0.25">
      <c r="A239" s="77">
        <v>2003</v>
      </c>
      <c r="B239" s="77" t="s">
        <v>13</v>
      </c>
      <c r="C239" s="77" t="s">
        <v>14</v>
      </c>
      <c r="D239" s="77" t="s">
        <v>25</v>
      </c>
      <c r="E239" s="86">
        <f>SUMPRODUCT(E237:E238,'CANUM (Millions)'!E237:E238)/'CANUM (Millions)'!E239</f>
        <v>23.667498406378943</v>
      </c>
      <c r="F239" s="86">
        <f>SUMPRODUCT(F237:F238,'CANUM (Millions)'!F237:F238)/'CANUM (Millions)'!F239</f>
        <v>68.934458419408969</v>
      </c>
      <c r="G239" s="86">
        <f>SUMPRODUCT(G237:G238,'CANUM (Millions)'!G237:G238)/'CANUM (Millions)'!G239</f>
        <v>81.939690607414832</v>
      </c>
      <c r="H239" s="86">
        <f>SUMPRODUCT(H237:H238,'CANUM (Millions)'!H237:H238)/'CANUM (Millions)'!H239</f>
        <v>125.67197153229846</v>
      </c>
      <c r="I239" s="86">
        <f>SUMPRODUCT(I237:I238,'CANUM (Millions)'!I237:I238)/'CANUM (Millions)'!I239</f>
        <v>143.1993597063514</v>
      </c>
      <c r="J239" s="86">
        <f>SUMPRODUCT(J237:J238,'CANUM (Millions)'!J237:J238)/'CANUM (Millions)'!J239</f>
        <v>145.73711574831336</v>
      </c>
      <c r="K239" s="86">
        <f>SUMPRODUCT(K237:K238,'CANUM (Millions)'!K237:K238)/'CANUM (Millions)'!K239</f>
        <v>162.65930542628757</v>
      </c>
      <c r="L239" s="86">
        <f>SUMPRODUCT(L237:L238,'CANUM (Millions)'!L237:L238)/'CANUM (Millions)'!L239</f>
        <v>168.62065512419278</v>
      </c>
      <c r="M239" s="86">
        <f>SUMPRODUCT(M237:M238,'CANUM (Millions)'!M237:M238)/'CANUM (Millions)'!M239</f>
        <v>165.64230007670983</v>
      </c>
    </row>
    <row r="240" spans="1:13" x14ac:dyDescent="0.25">
      <c r="A240" s="77">
        <v>2003</v>
      </c>
      <c r="B240" s="77" t="s">
        <v>13</v>
      </c>
      <c r="C240" s="77" t="s">
        <v>17</v>
      </c>
      <c r="D240" s="77" t="s">
        <v>15</v>
      </c>
      <c r="E240" s="86">
        <v>12.929999999999998</v>
      </c>
      <c r="F240" s="86">
        <v>49.93320467633032</v>
      </c>
      <c r="G240" s="86">
        <v>72.906323988513364</v>
      </c>
      <c r="H240" s="86">
        <v>97.267680605968991</v>
      </c>
      <c r="I240" s="86">
        <v>116.3300333107497</v>
      </c>
      <c r="J240" s="86">
        <v>127.45329012684708</v>
      </c>
      <c r="K240" s="86">
        <v>139.56341231790392</v>
      </c>
      <c r="L240" s="86">
        <v>126.3</v>
      </c>
      <c r="M240" s="86">
        <v>107.50455408797498</v>
      </c>
    </row>
    <row r="241" spans="1:13" x14ac:dyDescent="0.25">
      <c r="A241" s="77">
        <v>2003</v>
      </c>
      <c r="B241" s="77" t="s">
        <v>13</v>
      </c>
      <c r="C241" s="77" t="s">
        <v>17</v>
      </c>
      <c r="D241" s="77" t="s">
        <v>16</v>
      </c>
      <c r="E241" s="86">
        <v>12.53</v>
      </c>
      <c r="F241" s="86">
        <v>20.517403126589151</v>
      </c>
      <c r="G241" s="86">
        <v>49.337677952787089</v>
      </c>
      <c r="H241" s="86">
        <v>89.078628357450725</v>
      </c>
      <c r="I241" s="86">
        <v>112.92179747440478</v>
      </c>
      <c r="J241" s="86">
        <v>82.175020565784791</v>
      </c>
      <c r="K241" s="86">
        <v>77.756677606549488</v>
      </c>
      <c r="L241" s="86">
        <v>126.3</v>
      </c>
      <c r="M241" s="86">
        <v>133.85727792838057</v>
      </c>
    </row>
    <row r="242" spans="1:13" x14ac:dyDescent="0.25">
      <c r="A242" s="77">
        <v>2003</v>
      </c>
      <c r="B242" s="77" t="s">
        <v>13</v>
      </c>
      <c r="C242" s="77" t="s">
        <v>17</v>
      </c>
      <c r="D242" s="77" t="s">
        <v>25</v>
      </c>
      <c r="E242" s="86">
        <f>SUMPRODUCT(E240:E241,'CANUM (Millions)'!E240:E241)/'CANUM (Millions)'!E242</f>
        <v>12.567413256849267</v>
      </c>
      <c r="F242" s="86">
        <f>SUMPRODUCT(F240:F241,'CANUM (Millions)'!F240:F241)/'CANUM (Millions)'!F242</f>
        <v>31.894896856719942</v>
      </c>
      <c r="G242" s="86">
        <f>SUMPRODUCT(G240:G241,'CANUM (Millions)'!G240:G241)/'CANUM (Millions)'!G242</f>
        <v>69.300645431243751</v>
      </c>
      <c r="H242" s="86">
        <f>SUMPRODUCT(H240:H241,'CANUM (Millions)'!H240:H241)/'CANUM (Millions)'!H242</f>
        <v>96.380334202043016</v>
      </c>
      <c r="I242" s="86">
        <f>SUMPRODUCT(I240:I241,'CANUM (Millions)'!I240:I241)/'CANUM (Millions)'!I242</f>
        <v>116.00015654772675</v>
      </c>
      <c r="J242" s="86">
        <f>SUMPRODUCT(J240:J241,'CANUM (Millions)'!J240:J241)/'CANUM (Millions)'!J242</f>
        <v>120.66662157599491</v>
      </c>
      <c r="K242" s="86">
        <f>SUMPRODUCT(K240:K241,'CANUM (Millions)'!K240:K241)/'CANUM (Millions)'!K242</f>
        <v>126.71490961286352</v>
      </c>
      <c r="L242" s="86">
        <f>SUMPRODUCT(L240:L241,'CANUM (Millions)'!L240:L241)/'CANUM (Millions)'!L242</f>
        <v>126.29999999999998</v>
      </c>
      <c r="M242" s="86">
        <f>SUMPRODUCT(M240:M241,'CANUM (Millions)'!M240:M241)/'CANUM (Millions)'!M242</f>
        <v>113.06383117731291</v>
      </c>
    </row>
    <row r="243" spans="1:13" x14ac:dyDescent="0.25">
      <c r="A243" s="77">
        <v>2003</v>
      </c>
      <c r="B243" s="77" t="s">
        <v>13</v>
      </c>
      <c r="C243" s="77" t="s">
        <v>22</v>
      </c>
      <c r="D243" s="77" t="s">
        <v>25</v>
      </c>
      <c r="E243" s="86">
        <f>(SUMPRODUCT(E237:E238,'CANUM (Millions)'!E237:E238)+SUMPRODUCT(E240:E241,'CANUM (Millions)'!E240:E241))/'CANUM (Millions)'!E243</f>
        <v>13.006905187178484</v>
      </c>
      <c r="F243" s="86">
        <f>(SUMPRODUCT(F237:F238,'CANUM (Millions)'!F237:F238)+SUMPRODUCT(F240:F241,'CANUM (Millions)'!F240:F241))/'CANUM (Millions)'!F243</f>
        <v>37.37295454123494</v>
      </c>
      <c r="G243" s="86">
        <f>(SUMPRODUCT(G237:G238,'CANUM (Millions)'!G237:G238)+SUMPRODUCT(G240:G241,'CANUM (Millions)'!G240:G241))/'CANUM (Millions)'!G243</f>
        <v>76.460834319131479</v>
      </c>
      <c r="H243" s="86">
        <f>(SUMPRODUCT(H237:H238,'CANUM (Millions)'!H237:H238)+SUMPRODUCT(H240:H241,'CANUM (Millions)'!H240:H241))/'CANUM (Millions)'!H243</f>
        <v>112.1913571100297</v>
      </c>
      <c r="I243" s="86">
        <f>(SUMPRODUCT(I237:I238,'CANUM (Millions)'!I237:I238)+SUMPRODUCT(I240:I241,'CANUM (Millions)'!I240:I241))/'CANUM (Millions)'!I243</f>
        <v>131.77520685432353</v>
      </c>
      <c r="J243" s="86">
        <f>(SUMPRODUCT(J237:J238,'CANUM (Millions)'!J237:J238)+SUMPRODUCT(J240:J241,'CANUM (Millions)'!J240:J241))/'CANUM (Millions)'!J243</f>
        <v>138.08410962216027</v>
      </c>
      <c r="K243" s="86">
        <f>(SUMPRODUCT(K237:K238,'CANUM (Millions)'!K237:K238)+SUMPRODUCT(K240:K241,'CANUM (Millions)'!K240:K241))/'CANUM (Millions)'!K243</f>
        <v>148.59674857094782</v>
      </c>
      <c r="L243" s="86">
        <f>(SUMPRODUCT(L237:L238,'CANUM (Millions)'!L237:L238)+SUMPRODUCT(L240:L241,'CANUM (Millions)'!L240:L241))/'CANUM (Millions)'!L243</f>
        <v>163.63139335608042</v>
      </c>
      <c r="M243" s="86">
        <f>(SUMPRODUCT(M237:M238,'CANUM (Millions)'!M237:M238)+SUMPRODUCT(M240:M241,'CANUM (Millions)'!M240:M241))/'CANUM (Millions)'!M243</f>
        <v>147.21582243063341</v>
      </c>
    </row>
    <row r="244" spans="1:13" x14ac:dyDescent="0.25">
      <c r="A244" s="77">
        <v>2003</v>
      </c>
      <c r="B244" s="77" t="s">
        <v>13</v>
      </c>
      <c r="C244" s="77">
        <v>22</v>
      </c>
      <c r="D244" s="77" t="s">
        <v>19</v>
      </c>
      <c r="E244" s="86">
        <v>23</v>
      </c>
      <c r="F244" s="86">
        <v>27.899819941490371</v>
      </c>
      <c r="G244" s="86">
        <v>43.337541397350442</v>
      </c>
      <c r="H244" s="86">
        <v>85.070471439989916</v>
      </c>
      <c r="I244" s="86">
        <v>93.043021615170233</v>
      </c>
      <c r="J244" s="86">
        <v>107.17130985049022</v>
      </c>
      <c r="K244" s="86">
        <v>119.75785292298491</v>
      </c>
      <c r="L244" s="86">
        <v>117.66129079261556</v>
      </c>
      <c r="M244" s="86">
        <v>107</v>
      </c>
    </row>
    <row r="245" spans="1:13" x14ac:dyDescent="0.25">
      <c r="A245" s="77">
        <v>2003</v>
      </c>
      <c r="B245" s="77" t="s">
        <v>13</v>
      </c>
      <c r="C245" s="77">
        <v>23</v>
      </c>
      <c r="D245" s="77" t="s">
        <v>19</v>
      </c>
      <c r="E245" s="86" t="s">
        <v>31</v>
      </c>
      <c r="F245" s="86">
        <v>13.89</v>
      </c>
      <c r="G245" s="86">
        <v>83.682105727826809</v>
      </c>
      <c r="H245" s="86">
        <v>121.8192726104391</v>
      </c>
      <c r="I245" s="86">
        <v>169.09682653325081</v>
      </c>
      <c r="J245" s="86">
        <v>200.39806647882193</v>
      </c>
      <c r="K245" s="86">
        <v>199.00372760691397</v>
      </c>
      <c r="L245" s="86">
        <v>126.30000000000001</v>
      </c>
      <c r="M245" s="86">
        <v>174.47087175575476</v>
      </c>
    </row>
    <row r="246" spans="1:13" x14ac:dyDescent="0.25">
      <c r="A246" s="77">
        <v>2003</v>
      </c>
      <c r="B246" s="77" t="s">
        <v>13</v>
      </c>
      <c r="C246" s="77">
        <v>24</v>
      </c>
      <c r="D246" s="77" t="s">
        <v>19</v>
      </c>
      <c r="E246" s="86">
        <v>22.358451831702208</v>
      </c>
      <c r="F246" s="86">
        <v>25.634881874904274</v>
      </c>
      <c r="G246" s="86">
        <v>45.518171714087039</v>
      </c>
      <c r="H246" s="86">
        <v>71.992565488919595</v>
      </c>
      <c r="I246" s="86">
        <v>92.351630421881978</v>
      </c>
      <c r="J246" s="86">
        <v>115.52665985394816</v>
      </c>
      <c r="K246" s="86">
        <v>125.63262027603139</v>
      </c>
      <c r="L246" s="86">
        <v>160.55477704717981</v>
      </c>
      <c r="M246" s="86">
        <v>162.60884363736531</v>
      </c>
    </row>
    <row r="247" spans="1:13" x14ac:dyDescent="0.25">
      <c r="A247" s="77">
        <v>2003</v>
      </c>
      <c r="B247" s="77" t="s">
        <v>13</v>
      </c>
      <c r="C247" s="77" t="s">
        <v>18</v>
      </c>
      <c r="D247" s="77" t="s">
        <v>19</v>
      </c>
      <c r="E247" s="86">
        <f>SUMPRODUCT(E244:E246,'CANUM (Millions)'!E244:E246)/'CANUM (Millions)'!E247</f>
        <v>22.410129435996865</v>
      </c>
      <c r="F247" s="86">
        <f>SUMPRODUCT(F244:F246,'CANUM (Millions)'!F244:F246)/'CANUM (Millions)'!F247</f>
        <v>25.752418778399438</v>
      </c>
      <c r="G247" s="86">
        <f>SUMPRODUCT(G244:G246,'CANUM (Millions)'!G244:G246)/'CANUM (Millions)'!G247</f>
        <v>46.357274054700888</v>
      </c>
      <c r="H247" s="86">
        <f>SUMPRODUCT(H244:H246,'CANUM (Millions)'!H244:H246)/'CANUM (Millions)'!H247</f>
        <v>75.342193590923642</v>
      </c>
      <c r="I247" s="86">
        <f>SUMPRODUCT(I244:I246,'CANUM (Millions)'!I244:I246)/'CANUM (Millions)'!I247</f>
        <v>95.175952163674481</v>
      </c>
      <c r="J247" s="86">
        <f>SUMPRODUCT(J244:J246,'CANUM (Millions)'!J244:J246)/'CANUM (Millions)'!J247</f>
        <v>117.1527615615742</v>
      </c>
      <c r="K247" s="86">
        <f>SUMPRODUCT(K244:K246,'CANUM (Millions)'!K244:K246)/'CANUM (Millions)'!K247</f>
        <v>125.94047326311062</v>
      </c>
      <c r="L247" s="86">
        <f>SUMPRODUCT(L244:L246,'CANUM (Millions)'!L244:L246)/'CANUM (Millions)'!L247</f>
        <v>157.09564990946132</v>
      </c>
      <c r="M247" s="86">
        <f>SUMPRODUCT(M244:M246,'CANUM (Millions)'!M244:M246)/'CANUM (Millions)'!M247</f>
        <v>162.58974287651995</v>
      </c>
    </row>
    <row r="248" spans="1:13" x14ac:dyDescent="0.25">
      <c r="A248" s="77">
        <v>2003</v>
      </c>
      <c r="B248" s="77" t="s">
        <v>13</v>
      </c>
      <c r="C248" s="77" t="s">
        <v>20</v>
      </c>
      <c r="D248" s="77" t="s">
        <v>23</v>
      </c>
      <c r="E248" s="87">
        <f>(SUMPRODUCT(E230,'CANUM (Millions)'!E230)+SUMPRODUCT('WECA (g)'!E243,'CANUM (Millions)'!E243)+SUMPRODUCT(E247,'CANUM (Millions)'!E247))/'CANUM (Millions)'!E248</f>
        <v>13.248525633253276</v>
      </c>
      <c r="F248" s="87">
        <f>(SUMPRODUCT(F230,'CANUM (Millions)'!F230)+SUMPRODUCT('WECA (g)'!F243,'CANUM (Millions)'!F243)+SUMPRODUCT(F247,'CANUM (Millions)'!F247))/'CANUM (Millions)'!F248</f>
        <v>31.524304011354751</v>
      </c>
      <c r="G248" s="87">
        <f>(SUMPRODUCT(G230,'CANUM (Millions)'!G230)+SUMPRODUCT('WECA (g)'!G243,'CANUM (Millions)'!G243)+SUMPRODUCT(G247,'CANUM (Millions)'!G247))/'CANUM (Millions)'!G248</f>
        <v>67.10601784338823</v>
      </c>
      <c r="H248" s="87">
        <f>(SUMPRODUCT(H230,'CANUM (Millions)'!H230)+SUMPRODUCT('WECA (g)'!H243,'CANUM (Millions)'!H243)+SUMPRODUCT(H247,'CANUM (Millions)'!H247))/'CANUM (Millions)'!H248</f>
        <v>90.753363213873513</v>
      </c>
      <c r="I248" s="87">
        <f>(SUMPRODUCT(I230,'CANUM (Millions)'!I230)+SUMPRODUCT('WECA (g)'!I243,'CANUM (Millions)'!I243)+SUMPRODUCT(I247,'CANUM (Millions)'!I247))/'CANUM (Millions)'!I248</f>
        <v>107.91795594260728</v>
      </c>
      <c r="J248" s="87">
        <f>(SUMPRODUCT(J230,'CANUM (Millions)'!J230)+SUMPRODUCT('WECA (g)'!J243,'CANUM (Millions)'!J243)+SUMPRODUCT(J247,'CANUM (Millions)'!J247))/'CANUM (Millions)'!J248</f>
        <v>122.33637747433519</v>
      </c>
      <c r="K248" s="87">
        <f>(SUMPRODUCT(K230,'CANUM (Millions)'!K230)+SUMPRODUCT('WECA (g)'!K243,'CANUM (Millions)'!K243)+SUMPRODUCT(K247,'CANUM (Millions)'!K247))/'CANUM (Millions)'!K248</f>
        <v>131.87536306805461</v>
      </c>
      <c r="L248" s="87">
        <f>(SUMPRODUCT(L230,'CANUM (Millions)'!L230)+SUMPRODUCT('WECA (g)'!L243,'CANUM (Millions)'!L243)+SUMPRODUCT(L247,'CANUM (Millions)'!L247))/'CANUM (Millions)'!L248</f>
        <v>160.29224135375568</v>
      </c>
      <c r="M248" s="87">
        <f>(SUMPRODUCT(M230,'CANUM (Millions)'!M230)+SUMPRODUCT('WECA (g)'!M243,'CANUM (Millions)'!M243)+SUMPRODUCT(M247,'CANUM (Millions)'!M247))/'CANUM (Millions)'!M248</f>
        <v>162.51988020667173</v>
      </c>
    </row>
    <row r="249" spans="1:13" x14ac:dyDescent="0.25">
      <c r="A249" s="69">
        <v>2004</v>
      </c>
      <c r="B249" s="69" t="s">
        <v>13</v>
      </c>
      <c r="C249" s="69" t="s">
        <v>28</v>
      </c>
      <c r="D249" s="69" t="s">
        <v>21</v>
      </c>
      <c r="E249" s="82">
        <v>0</v>
      </c>
      <c r="F249" s="82">
        <v>0</v>
      </c>
      <c r="G249" s="82">
        <v>120.60000000000001</v>
      </c>
      <c r="H249" s="82">
        <v>132.80000000000001</v>
      </c>
      <c r="I249" s="82">
        <v>163.90000000000003</v>
      </c>
      <c r="J249" s="82">
        <v>165.89999999999998</v>
      </c>
      <c r="K249" s="82">
        <v>174.8</v>
      </c>
      <c r="L249" s="82">
        <v>184.3</v>
      </c>
      <c r="M249" s="82">
        <v>207.90154714777972</v>
      </c>
    </row>
    <row r="250" spans="1:13" x14ac:dyDescent="0.25">
      <c r="A250" s="69">
        <v>2004</v>
      </c>
      <c r="B250" s="69" t="s">
        <v>24</v>
      </c>
      <c r="C250" s="69" t="s">
        <v>14</v>
      </c>
      <c r="D250" s="69" t="s">
        <v>15</v>
      </c>
      <c r="E250" s="83">
        <v>22.215384615384615</v>
      </c>
      <c r="F250" s="83">
        <v>69.024564406570349</v>
      </c>
      <c r="G250" s="83">
        <v>74.2833833411987</v>
      </c>
      <c r="H250" s="83">
        <v>126.326661957513</v>
      </c>
      <c r="I250" s="83">
        <v>138.36555416260313</v>
      </c>
      <c r="J250" s="83">
        <v>149.44829389500416</v>
      </c>
      <c r="K250" s="83">
        <v>168.64325012567238</v>
      </c>
      <c r="L250" s="83">
        <v>186.77068323395821</v>
      </c>
      <c r="M250" s="83">
        <v>177.7660368670121</v>
      </c>
    </row>
    <row r="251" spans="1:13" x14ac:dyDescent="0.25">
      <c r="A251" s="69">
        <v>2004</v>
      </c>
      <c r="B251" s="69" t="s">
        <v>24</v>
      </c>
      <c r="C251" s="69" t="s">
        <v>14</v>
      </c>
      <c r="D251" s="69" t="s">
        <v>16</v>
      </c>
      <c r="E251" s="83">
        <v>30.530116569265399</v>
      </c>
      <c r="F251" s="83">
        <v>63.946606432411905</v>
      </c>
      <c r="G251" s="83">
        <v>80.652099308462283</v>
      </c>
      <c r="H251" s="83">
        <v>127.81771076321506</v>
      </c>
      <c r="I251" s="83">
        <v>147.44116004137754</v>
      </c>
      <c r="J251" s="83">
        <v>171.2597447262109</v>
      </c>
      <c r="K251" s="83">
        <v>185.15318843632733</v>
      </c>
      <c r="L251" s="83">
        <v>182.75702102858605</v>
      </c>
      <c r="M251" s="83">
        <v>213.03892342105502</v>
      </c>
    </row>
    <row r="252" spans="1:13" x14ac:dyDescent="0.25">
      <c r="A252" s="69">
        <v>2004</v>
      </c>
      <c r="B252" s="69" t="s">
        <v>24</v>
      </c>
      <c r="C252" s="69" t="s">
        <v>14</v>
      </c>
      <c r="D252" s="69" t="s">
        <v>25</v>
      </c>
      <c r="E252" s="83">
        <f>SUMPRODUCT(E250:E251,'CANUM (Millions)'!E250:E251)/'CANUM (Millions)'!E252</f>
        <v>27.904306534045698</v>
      </c>
      <c r="F252" s="83">
        <f>SUMPRODUCT(F250:F251,'CANUM (Millions)'!F250:F251)/'CANUM (Millions)'!F252</f>
        <v>64.55231398058838</v>
      </c>
      <c r="G252" s="83">
        <f>SUMPRODUCT(G250:G251,'CANUM (Millions)'!G250:G251)/'CANUM (Millions)'!G252</f>
        <v>77.282562428885797</v>
      </c>
      <c r="H252" s="83">
        <f>SUMPRODUCT(H250:H251,'CANUM (Millions)'!H250:H251)/'CANUM (Millions)'!H252</f>
        <v>127.02182273805005</v>
      </c>
      <c r="I252" s="83">
        <f>SUMPRODUCT(I250:I251,'CANUM (Millions)'!I250:I251)/'CANUM (Millions)'!I252</f>
        <v>140.78531424468375</v>
      </c>
      <c r="J252" s="83">
        <f>SUMPRODUCT(J250:J251,'CANUM (Millions)'!J250:J251)/'CANUM (Millions)'!J252</f>
        <v>151.78276457394881</v>
      </c>
      <c r="K252" s="83">
        <f>SUMPRODUCT(K250:K251,'CANUM (Millions)'!K250:K251)/'CANUM (Millions)'!K252</f>
        <v>170.66201319755885</v>
      </c>
      <c r="L252" s="83">
        <f>SUMPRODUCT(L250:L251,'CANUM (Millions)'!L250:L251)/'CANUM (Millions)'!L252</f>
        <v>186.5515984924813</v>
      </c>
      <c r="M252" s="83">
        <f>SUMPRODUCT(M250:M251,'CANUM (Millions)'!M250:M251)/'CANUM (Millions)'!M252</f>
        <v>178.46225523217635</v>
      </c>
    </row>
    <row r="253" spans="1:13" x14ac:dyDescent="0.25">
      <c r="A253" s="69">
        <v>2004</v>
      </c>
      <c r="B253" s="69" t="s">
        <v>24</v>
      </c>
      <c r="C253" s="69" t="s">
        <v>17</v>
      </c>
      <c r="D253" s="69" t="s">
        <v>15</v>
      </c>
      <c r="E253" s="83">
        <v>34.398111509771972</v>
      </c>
      <c r="F253" s="83">
        <v>56.116531931767156</v>
      </c>
      <c r="G253" s="83">
        <v>63.37696930311548</v>
      </c>
      <c r="H253" s="83">
        <v>99.811706790617308</v>
      </c>
      <c r="I253" s="83">
        <v>151.6</v>
      </c>
      <c r="J253" s="83">
        <v>147.2481053954603</v>
      </c>
      <c r="K253" s="83">
        <v>157.80000000000001</v>
      </c>
      <c r="L253" s="83">
        <v>185.8</v>
      </c>
      <c r="M253" s="83"/>
    </row>
    <row r="254" spans="1:13" x14ac:dyDescent="0.25">
      <c r="A254" s="69">
        <v>2004</v>
      </c>
      <c r="B254" s="69" t="s">
        <v>24</v>
      </c>
      <c r="C254" s="69" t="s">
        <v>17</v>
      </c>
      <c r="D254" s="69" t="s">
        <v>16</v>
      </c>
      <c r="E254" s="83">
        <v>18.360500549342884</v>
      </c>
      <c r="F254" s="83">
        <v>22.540052843235532</v>
      </c>
      <c r="G254" s="83">
        <v>44.352511729866777</v>
      </c>
      <c r="H254" s="83">
        <v>41.448249285616974</v>
      </c>
      <c r="I254" s="83">
        <v>149.5</v>
      </c>
      <c r="J254" s="83">
        <v>157</v>
      </c>
      <c r="K254" s="83" t="s">
        <v>31</v>
      </c>
      <c r="L254" s="83" t="s">
        <v>31</v>
      </c>
      <c r="M254" s="83" t="s">
        <v>31</v>
      </c>
    </row>
    <row r="255" spans="1:13" x14ac:dyDescent="0.25">
      <c r="A255" s="69">
        <v>2004</v>
      </c>
      <c r="B255" s="69" t="s">
        <v>24</v>
      </c>
      <c r="C255" s="69" t="s">
        <v>17</v>
      </c>
      <c r="D255" s="69" t="s">
        <v>25</v>
      </c>
      <c r="E255" s="83">
        <f>SUMPRODUCT(E253:E254,'CANUM (Millions)'!E253:E254)/'CANUM (Millions)'!E255</f>
        <v>18.993936339144113</v>
      </c>
      <c r="F255" s="83">
        <f>SUMPRODUCT(F253:F254,'CANUM (Millions)'!F253:F254)/'CANUM (Millions)'!F255</f>
        <v>39.715006845871848</v>
      </c>
      <c r="G255" s="83">
        <f>SUMPRODUCT(G253:G254,'CANUM (Millions)'!G253:G254)/'CANUM (Millions)'!G255</f>
        <v>59.49393597174199</v>
      </c>
      <c r="H255" s="83">
        <f>SUMPRODUCT(H253:H254,'CANUM (Millions)'!H253:H254)/'CANUM (Millions)'!H255</f>
        <v>88.929828314949702</v>
      </c>
      <c r="I255" s="83">
        <f>SUMPRODUCT(I253:I254,'CANUM (Millions)'!I253:I254)/'CANUM (Millions)'!I255</f>
        <v>151.2622508229347</v>
      </c>
      <c r="J255" s="83">
        <f>SUMPRODUCT(J253:J254,'CANUM (Millions)'!J253:J254)/'CANUM (Millions)'!J255</f>
        <v>147.51784566290985</v>
      </c>
      <c r="K255" s="83">
        <f>SUMPRODUCT(K253:K254,'CANUM (Millions)'!K253:K254)/'CANUM (Millions)'!K255</f>
        <v>157.80000000000001</v>
      </c>
      <c r="L255" s="83">
        <f>SUMPRODUCT(L253:L254,'CANUM (Millions)'!L253:L254)/'CANUM (Millions)'!L255</f>
        <v>185.8</v>
      </c>
      <c r="M255" s="83"/>
    </row>
    <row r="256" spans="1:13" x14ac:dyDescent="0.25">
      <c r="A256" s="69">
        <v>2004</v>
      </c>
      <c r="B256" s="69" t="s">
        <v>13</v>
      </c>
      <c r="C256" s="69" t="s">
        <v>14</v>
      </c>
      <c r="D256" s="69" t="s">
        <v>15</v>
      </c>
      <c r="E256" s="83">
        <v>22.215384615384611</v>
      </c>
      <c r="F256" s="83">
        <v>63.437014650373712</v>
      </c>
      <c r="G256" s="83">
        <v>91.379718913005092</v>
      </c>
      <c r="H256" s="83">
        <v>128.66572449243955</v>
      </c>
      <c r="I256" s="83">
        <v>145.72775445977643</v>
      </c>
      <c r="J256" s="83">
        <v>165.25494532732372</v>
      </c>
      <c r="K256" s="83">
        <v>169.80536675937927</v>
      </c>
      <c r="L256" s="83">
        <v>189.75242835792804</v>
      </c>
      <c r="M256" s="83">
        <v>186.41751872342991</v>
      </c>
    </row>
    <row r="257" spans="1:14" x14ac:dyDescent="0.25">
      <c r="A257" s="69">
        <v>2004</v>
      </c>
      <c r="B257" s="69" t="s">
        <v>13</v>
      </c>
      <c r="C257" s="69" t="s">
        <v>14</v>
      </c>
      <c r="D257" s="69" t="s">
        <v>16</v>
      </c>
      <c r="E257" s="83">
        <v>30.613828788315274</v>
      </c>
      <c r="F257" s="83">
        <v>62.236235176627979</v>
      </c>
      <c r="G257" s="83">
        <v>93.530916540016577</v>
      </c>
      <c r="H257" s="83">
        <v>124.85387341846656</v>
      </c>
      <c r="I257" s="83">
        <v>144.66031185868698</v>
      </c>
      <c r="J257" s="83">
        <v>154.9701196289092</v>
      </c>
      <c r="K257" s="83">
        <v>174.56802219698639</v>
      </c>
      <c r="L257" s="83">
        <v>179.99725273765279</v>
      </c>
      <c r="M257" s="83">
        <v>185.48556655262723</v>
      </c>
    </row>
    <row r="258" spans="1:14" x14ac:dyDescent="0.25">
      <c r="A258" s="69">
        <v>2004</v>
      </c>
      <c r="B258" s="69" t="s">
        <v>13</v>
      </c>
      <c r="C258" s="69" t="s">
        <v>14</v>
      </c>
      <c r="D258" s="69" t="s">
        <v>25</v>
      </c>
      <c r="E258" s="83">
        <f>SUMPRODUCT(E256:E257,'CANUM (Millions)'!E256:E257)/'CANUM (Millions)'!E258</f>
        <v>27.934517027318904</v>
      </c>
      <c r="F258" s="83">
        <f>SUMPRODUCT(F256:F257,'CANUM (Millions)'!F256:F257)/'CANUM (Millions)'!F258</f>
        <v>62.46766877086722</v>
      </c>
      <c r="G258" s="83">
        <f>SUMPRODUCT(G256:G257,'CANUM (Millions)'!G256:G257)/'CANUM (Millions)'!G258</f>
        <v>92.836357719976832</v>
      </c>
      <c r="H258" s="83">
        <f>SUMPRODUCT(H256:H257,'CANUM (Millions)'!H256:H257)/'CANUM (Millions)'!H258</f>
        <v>126.79682729567146</v>
      </c>
      <c r="I258" s="83">
        <f>SUMPRODUCT(I256:I257,'CANUM (Millions)'!I256:I257)/'CANUM (Millions)'!I258</f>
        <v>145.23811674738721</v>
      </c>
      <c r="J258" s="83">
        <f>SUMPRODUCT(J256:J257,'CANUM (Millions)'!J256:J257)/'CANUM (Millions)'!J258</f>
        <v>159.93854250157216</v>
      </c>
      <c r="K258" s="83">
        <f>SUMPRODUCT(K256:K257,'CANUM (Millions)'!K256:K257)/'CANUM (Millions)'!K258</f>
        <v>171.37653025804761</v>
      </c>
      <c r="L258" s="83">
        <f>SUMPRODUCT(L256:L257,'CANUM (Millions)'!L256:L257)/'CANUM (Millions)'!L258</f>
        <v>185.73517094135806</v>
      </c>
      <c r="M258" s="83">
        <f>SUMPRODUCT(M256:M257,'CANUM (Millions)'!M256:M257)/'CANUM (Millions)'!M258</f>
        <v>186.00603854090787</v>
      </c>
    </row>
    <row r="259" spans="1:14" x14ac:dyDescent="0.25">
      <c r="A259" s="69">
        <v>2004</v>
      </c>
      <c r="B259" s="69" t="s">
        <v>13</v>
      </c>
      <c r="C259" s="69" t="s">
        <v>17</v>
      </c>
      <c r="D259" s="69" t="s">
        <v>15</v>
      </c>
      <c r="E259" s="83">
        <v>36.364808355111805</v>
      </c>
      <c r="F259" s="83">
        <v>55.9064582096306</v>
      </c>
      <c r="G259" s="83">
        <v>71.022309937377628</v>
      </c>
      <c r="H259" s="83">
        <v>101.94278649391921</v>
      </c>
      <c r="I259" s="83">
        <v>131.29092308931121</v>
      </c>
      <c r="J259" s="83">
        <v>141.85334744548612</v>
      </c>
      <c r="K259" s="83">
        <v>162.54213368649519</v>
      </c>
      <c r="L259" s="83">
        <v>173.97589632599869</v>
      </c>
      <c r="M259" s="83">
        <v>158.23687446395411</v>
      </c>
    </row>
    <row r="260" spans="1:14" x14ac:dyDescent="0.25">
      <c r="A260" s="69">
        <v>2004</v>
      </c>
      <c r="B260" s="69" t="s">
        <v>13</v>
      </c>
      <c r="C260" s="69" t="s">
        <v>17</v>
      </c>
      <c r="D260" s="69" t="s">
        <v>16</v>
      </c>
      <c r="E260" s="83">
        <v>23.69</v>
      </c>
      <c r="F260" s="83">
        <v>21.061041148501602</v>
      </c>
      <c r="G260" s="83">
        <v>50.947538783507618</v>
      </c>
      <c r="H260" s="83">
        <v>47.646820856519625</v>
      </c>
      <c r="I260" s="83">
        <v>147.37295342908075</v>
      </c>
      <c r="J260" s="83">
        <v>149.54200834564304</v>
      </c>
      <c r="K260" s="83">
        <v>182</v>
      </c>
      <c r="L260" s="83" t="s">
        <v>31</v>
      </c>
      <c r="M260" s="83" t="s">
        <v>31</v>
      </c>
    </row>
    <row r="261" spans="1:14" x14ac:dyDescent="0.25">
      <c r="A261" s="69">
        <v>2004</v>
      </c>
      <c r="B261" s="69" t="s">
        <v>13</v>
      </c>
      <c r="C261" s="69" t="s">
        <v>17</v>
      </c>
      <c r="D261" s="69" t="s">
        <v>25</v>
      </c>
      <c r="E261" s="83">
        <f>SUMPRODUCT(E259:E260,'CANUM (Millions)'!E259:E260)/'CANUM (Millions)'!E261</f>
        <v>24.894180706048562</v>
      </c>
      <c r="F261" s="83">
        <f>SUMPRODUCT(F259:F260,'CANUM (Millions)'!F259:F260)/'CANUM (Millions)'!F261</f>
        <v>36.372813860350469</v>
      </c>
      <c r="G261" s="83">
        <f>SUMPRODUCT(G259:G260,'CANUM (Millions)'!G259:G260)/'CANUM (Millions)'!G261</f>
        <v>67.779841010534355</v>
      </c>
      <c r="H261" s="83">
        <f>SUMPRODUCT(H259:H260,'CANUM (Millions)'!H259:H260)/'CANUM (Millions)'!H261</f>
        <v>91.324449654584996</v>
      </c>
      <c r="I261" s="83">
        <f>SUMPRODUCT(I259:I260,'CANUM (Millions)'!I259:I260)/'CANUM (Millions)'!I261</f>
        <v>132.02202338349139</v>
      </c>
      <c r="J261" s="83">
        <f>SUMPRODUCT(J259:J260,'CANUM (Millions)'!J259:J260)/'CANUM (Millions)'!J261</f>
        <v>142.07087132231686</v>
      </c>
      <c r="K261" s="83">
        <f>SUMPRODUCT(K259:K260,'CANUM (Millions)'!K259:K260)/'CANUM (Millions)'!K261</f>
        <v>162.73638449368568</v>
      </c>
      <c r="L261" s="83">
        <f>SUMPRODUCT(L259:L260,'CANUM (Millions)'!L259:L260)/'CANUM (Millions)'!L261</f>
        <v>173.97589632599869</v>
      </c>
      <c r="M261" s="83">
        <f>SUMPRODUCT(M259:M260,'CANUM (Millions)'!M259:M260)/'CANUM (Millions)'!M261</f>
        <v>158.23687446395411</v>
      </c>
    </row>
    <row r="262" spans="1:14" x14ac:dyDescent="0.25">
      <c r="A262" s="69">
        <v>2004</v>
      </c>
      <c r="B262" s="69" t="s">
        <v>13</v>
      </c>
      <c r="C262" s="69" t="s">
        <v>22</v>
      </c>
      <c r="D262" s="69" t="s">
        <v>25</v>
      </c>
      <c r="E262" s="83">
        <f>(SUMPRODUCT(E256:E257,'CANUM (Millions)'!E256:E257)+SUMPRODUCT(E259:E260,'CANUM (Millions)'!E259:E260))/'CANUM (Millions)'!E262</f>
        <v>27.072470245791667</v>
      </c>
      <c r="F262" s="83">
        <f>(SUMPRODUCT(F256:F257,'CANUM (Millions)'!F256:F257)+SUMPRODUCT(F259:F260,'CANUM (Millions)'!F259:F260))/'CANUM (Millions)'!F262</f>
        <v>43.218234290659176</v>
      </c>
      <c r="G262" s="83">
        <f>(SUMPRODUCT(G256:G257,'CANUM (Millions)'!G256:G257)+SUMPRODUCT(G259:G260,'CANUM (Millions)'!G259:G260))/'CANUM (Millions)'!G262</f>
        <v>74.709252555842951</v>
      </c>
      <c r="H262" s="83">
        <f>(SUMPRODUCT(H256:H257,'CANUM (Millions)'!H256:H257)+SUMPRODUCT(H259:H260,'CANUM (Millions)'!H259:H260))/'CANUM (Millions)'!H262</f>
        <v>110.47108459261355</v>
      </c>
      <c r="I262" s="83">
        <f>(SUMPRODUCT(I256:I257,'CANUM (Millions)'!I256:I257)+SUMPRODUCT(I259:I260,'CANUM (Millions)'!I259:I260))/'CANUM (Millions)'!I262</f>
        <v>140.98370039095661</v>
      </c>
      <c r="J262" s="83">
        <f>(SUMPRODUCT(J256:J257,'CANUM (Millions)'!J256:J257)+SUMPRODUCT(J259:J260,'CANUM (Millions)'!J259:J260))/'CANUM (Millions)'!J262</f>
        <v>154.66705947752229</v>
      </c>
      <c r="K262" s="83">
        <f>(SUMPRODUCT(K256:K257,'CANUM (Millions)'!K256:K257)+SUMPRODUCT(K259:K260,'CANUM (Millions)'!K259:K260))/'CANUM (Millions)'!K262</f>
        <v>169.54058024198187</v>
      </c>
      <c r="L262" s="83">
        <f>(SUMPRODUCT(L256:L257,'CANUM (Millions)'!L256:L257)+SUMPRODUCT(L259:L260,'CANUM (Millions)'!L259:L260))/'CANUM (Millions)'!L262</f>
        <v>184.41996722225394</v>
      </c>
      <c r="M262" s="83">
        <f>(SUMPRODUCT(M256:M257,'CANUM (Millions)'!M256:M257)+SUMPRODUCT(M259:M260,'CANUM (Millions)'!M259:M260))/'CANUM (Millions)'!M262</f>
        <v>180.25495362648988</v>
      </c>
    </row>
    <row r="263" spans="1:14" x14ac:dyDescent="0.25">
      <c r="A263" s="69">
        <v>2004</v>
      </c>
      <c r="B263" s="69" t="s">
        <v>13</v>
      </c>
      <c r="C263" s="69">
        <v>22</v>
      </c>
      <c r="D263" s="69" t="s">
        <v>19</v>
      </c>
      <c r="E263" s="83">
        <v>3.4300879705495628</v>
      </c>
      <c r="F263" s="83">
        <v>9.3637869695849769</v>
      </c>
      <c r="G263" s="83">
        <v>32.48110786379587</v>
      </c>
      <c r="H263" s="83">
        <v>60.288202868458143</v>
      </c>
      <c r="I263" s="83">
        <v>65</v>
      </c>
      <c r="J263" s="83" t="s">
        <v>31</v>
      </c>
      <c r="K263" s="83" t="s">
        <v>31</v>
      </c>
      <c r="L263" s="83" t="s">
        <v>31</v>
      </c>
      <c r="M263" s="83" t="s">
        <v>31</v>
      </c>
    </row>
    <row r="264" spans="1:14" x14ac:dyDescent="0.25">
      <c r="A264" s="69">
        <v>2004</v>
      </c>
      <c r="B264" s="69" t="s">
        <v>13</v>
      </c>
      <c r="C264" s="69">
        <v>23</v>
      </c>
      <c r="D264" s="69" t="s">
        <v>19</v>
      </c>
      <c r="E264" s="83">
        <v>22.25</v>
      </c>
      <c r="F264" s="83">
        <v>54.326641960917733</v>
      </c>
      <c r="G264" s="83">
        <v>80.148958364587656</v>
      </c>
      <c r="H264" s="83">
        <v>121.40600079122014</v>
      </c>
      <c r="I264" s="83">
        <v>151.42620465199303</v>
      </c>
      <c r="J264" s="83">
        <v>153.99827772280369</v>
      </c>
      <c r="K264" s="83">
        <v>154.16397144150724</v>
      </c>
      <c r="L264" s="83">
        <v>170.63585895841513</v>
      </c>
      <c r="M264" s="83">
        <v>173</v>
      </c>
    </row>
    <row r="265" spans="1:14" x14ac:dyDescent="0.25">
      <c r="A265" s="69">
        <v>2004</v>
      </c>
      <c r="B265" s="69" t="s">
        <v>13</v>
      </c>
      <c r="C265" s="69">
        <v>24</v>
      </c>
      <c r="D265" s="69" t="s">
        <v>19</v>
      </c>
      <c r="E265" s="83">
        <v>9.3924300205145066</v>
      </c>
      <c r="F265" s="83">
        <v>21.043268482280531</v>
      </c>
      <c r="G265" s="83">
        <v>47.726770910252633</v>
      </c>
      <c r="H265" s="83">
        <v>76.729895795329583</v>
      </c>
      <c r="I265" s="83">
        <v>96.151094778144753</v>
      </c>
      <c r="J265" s="83">
        <v>125.06700102631592</v>
      </c>
      <c r="K265" s="83">
        <v>150.40083508081466</v>
      </c>
      <c r="L265" s="83">
        <v>165.75668058925942</v>
      </c>
      <c r="M265" s="83">
        <v>151.00030726043698</v>
      </c>
    </row>
    <row r="266" spans="1:14" x14ac:dyDescent="0.25">
      <c r="A266" s="69">
        <v>2004</v>
      </c>
      <c r="B266" s="69" t="s">
        <v>13</v>
      </c>
      <c r="C266" s="69" t="s">
        <v>18</v>
      </c>
      <c r="D266" s="69" t="s">
        <v>19</v>
      </c>
      <c r="E266" s="83">
        <f>SUMPRODUCT(E263:E265,'CANUM (Millions)'!E263:E265)/'CANUM (Millions)'!E266</f>
        <v>3.7205034973776749</v>
      </c>
      <c r="F266" s="83">
        <f>SUMPRODUCT(F263:F265,'CANUM (Millions)'!F263:F265)/'CANUM (Millions)'!F266</f>
        <v>14.331566737881969</v>
      </c>
      <c r="G266" s="83">
        <f>SUMPRODUCT(G263:G265,'CANUM (Millions)'!G263:G265)/'CANUM (Millions)'!G266</f>
        <v>47.441189104808345</v>
      </c>
      <c r="H266" s="83">
        <f>SUMPRODUCT(H263:H265,'CANUM (Millions)'!H263:H265)/'CANUM (Millions)'!H266</f>
        <v>77.698767221782276</v>
      </c>
      <c r="I266" s="83">
        <f>SUMPRODUCT(I263:I265,'CANUM (Millions)'!I263:I265)/'CANUM (Millions)'!I266</f>
        <v>96.362183959173834</v>
      </c>
      <c r="J266" s="83">
        <f>SUMPRODUCT(J263:J265,'CANUM (Millions)'!J263:J265)/'CANUM (Millions)'!J266</f>
        <v>125.49418760521354</v>
      </c>
      <c r="K266" s="83">
        <f>SUMPRODUCT(K263:K265,'CANUM (Millions)'!K263:K265)/'CANUM (Millions)'!K266</f>
        <v>150.4166293042156</v>
      </c>
      <c r="L266" s="83">
        <f>SUMPRODUCT(L263:L265,'CANUM (Millions)'!L263:L265)/'CANUM (Millions)'!L266</f>
        <v>165.78367155713767</v>
      </c>
      <c r="M266" s="83">
        <f>SUMPRODUCT(M263:M265,'CANUM (Millions)'!M263:M265)/'CANUM (Millions)'!M266</f>
        <v>151.01325680971874</v>
      </c>
    </row>
    <row r="267" spans="1:14" x14ac:dyDescent="0.25">
      <c r="A267" s="69">
        <v>2004</v>
      </c>
      <c r="B267" s="69" t="s">
        <v>13</v>
      </c>
      <c r="C267" s="69" t="s">
        <v>20</v>
      </c>
      <c r="D267" s="69" t="s">
        <v>23</v>
      </c>
      <c r="E267" s="84">
        <f>(SUMPRODUCT(E249,'CANUM (Millions)'!E249)+SUMPRODUCT('WECA (g)'!E262,'CANUM (Millions)'!E262)+SUMPRODUCT(E266,'CANUM (Millions)'!E266))/'CANUM (Millions)'!E267</f>
        <v>6.1817021819638311</v>
      </c>
      <c r="F267" s="84">
        <f>(SUMPRODUCT(F249,'CANUM (Millions)'!F249)+SUMPRODUCT('WECA (g)'!F262,'CANUM (Millions)'!F262)+SUMPRODUCT(F266,'CANUM (Millions)'!F266))/'CANUM (Millions)'!F267</f>
        <v>27.542140053465481</v>
      </c>
      <c r="G267" s="84">
        <f>(SUMPRODUCT(G249,'CANUM (Millions)'!G249)+SUMPRODUCT('WECA (g)'!G262,'CANUM (Millions)'!G262)+SUMPRODUCT(G266,'CANUM (Millions)'!G266))/'CANUM (Millions)'!G267</f>
        <v>64.190075894419024</v>
      </c>
      <c r="H267" s="84">
        <f>(SUMPRODUCT(H249,'CANUM (Millions)'!H249)+SUMPRODUCT('WECA (g)'!H262,'CANUM (Millions)'!H262)+SUMPRODUCT(H266,'CANUM (Millions)'!H266))/'CANUM (Millions)'!H267</f>
        <v>100.17191492101037</v>
      </c>
      <c r="I267" s="84">
        <f>(SUMPRODUCT(I249,'CANUM (Millions)'!I249)+SUMPRODUCT('WECA (g)'!I262,'CANUM (Millions)'!I262)+SUMPRODUCT(I266,'CANUM (Millions)'!I266))/'CANUM (Millions)'!I267</f>
        <v>105.95991721795934</v>
      </c>
      <c r="J267" s="84">
        <f>(SUMPRODUCT(J249,'CANUM (Millions)'!J249)+SUMPRODUCT('WECA (g)'!J262,'CANUM (Millions)'!J262)+SUMPRODUCT(J266,'CANUM (Millions)'!J266))/'CANUM (Millions)'!J267</f>
        <v>131.38521636503393</v>
      </c>
      <c r="K267" s="84">
        <f>(SUMPRODUCT(K249,'CANUM (Millions)'!K249)+SUMPRODUCT('WECA (g)'!K262,'CANUM (Millions)'!K262)+SUMPRODUCT(K266,'CANUM (Millions)'!K266))/'CANUM (Millions)'!K267</f>
        <v>152.28468925342142</v>
      </c>
      <c r="L267" s="84">
        <f>(SUMPRODUCT(L249,'CANUM (Millions)'!L249)+SUMPRODUCT('WECA (g)'!L262,'CANUM (Millions)'!L262)+SUMPRODUCT(L266,'CANUM (Millions)'!L266))/'CANUM (Millions)'!L267</f>
        <v>167.6752794398339</v>
      </c>
      <c r="M267" s="84">
        <f>(SUMPRODUCT(M249,'CANUM (Millions)'!M249)+SUMPRODUCT('WECA (g)'!M262,'CANUM (Millions)'!M262)+SUMPRODUCT(M266,'CANUM (Millions)'!M266))/'CANUM (Millions)'!M267</f>
        <v>152.94934746768496</v>
      </c>
    </row>
    <row r="268" spans="1:14" x14ac:dyDescent="0.25">
      <c r="A268" s="51">
        <v>2005</v>
      </c>
      <c r="B268" s="51" t="s">
        <v>13</v>
      </c>
      <c r="C268" s="51" t="s">
        <v>28</v>
      </c>
      <c r="D268" s="51" t="s">
        <v>21</v>
      </c>
      <c r="E268" s="54">
        <v>0</v>
      </c>
      <c r="F268" s="54">
        <v>0</v>
      </c>
      <c r="G268" s="54">
        <v>107.08514459098815</v>
      </c>
      <c r="H268" s="54">
        <v>153.88321122207469</v>
      </c>
      <c r="I268" s="54">
        <v>167.60771292730183</v>
      </c>
      <c r="J268" s="54">
        <v>179.30032712983638</v>
      </c>
      <c r="K268" s="54">
        <v>188.70385482269384</v>
      </c>
      <c r="L268" s="54">
        <v>186.37266915769732</v>
      </c>
      <c r="M268" s="54">
        <v>208.35702647960721</v>
      </c>
      <c r="N268" s="1"/>
    </row>
    <row r="269" spans="1:14" x14ac:dyDescent="0.25">
      <c r="A269" s="51">
        <v>2005</v>
      </c>
      <c r="B269" s="51" t="s">
        <v>24</v>
      </c>
      <c r="C269" s="51" t="s">
        <v>14</v>
      </c>
      <c r="D269" s="51" t="s">
        <v>15</v>
      </c>
      <c r="E269" s="55">
        <v>30.614648359902692</v>
      </c>
      <c r="F269" s="55">
        <v>68.709092495948937</v>
      </c>
      <c r="G269" s="55">
        <v>73.978304894413782</v>
      </c>
      <c r="H269" s="55">
        <v>111.26920173966526</v>
      </c>
      <c r="I269" s="55">
        <v>157.63411434478843</v>
      </c>
      <c r="J269" s="55">
        <v>176.86319049512983</v>
      </c>
      <c r="K269" s="55">
        <v>190.44907393833412</v>
      </c>
      <c r="L269" s="55">
        <v>229.24781249713058</v>
      </c>
      <c r="M269" s="55">
        <v>215.1</v>
      </c>
    </row>
    <row r="270" spans="1:14" x14ac:dyDescent="0.25">
      <c r="A270" s="51">
        <v>2005</v>
      </c>
      <c r="B270" s="51" t="s">
        <v>24</v>
      </c>
      <c r="C270" s="51" t="s">
        <v>14</v>
      </c>
      <c r="D270" s="51" t="s">
        <v>16</v>
      </c>
      <c r="E270" s="55">
        <v>19.26947331550204</v>
      </c>
      <c r="F270" s="55">
        <v>34.90601413159348</v>
      </c>
      <c r="G270" s="55">
        <v>68.442680181977295</v>
      </c>
      <c r="H270" s="55">
        <v>106.1764479484319</v>
      </c>
      <c r="I270" s="55">
        <v>159.80962944014342</v>
      </c>
      <c r="J270" s="55">
        <v>156.5852404732853</v>
      </c>
      <c r="K270" s="55">
        <v>160.43382206114453</v>
      </c>
      <c r="L270" s="55">
        <v>177.60441561045695</v>
      </c>
      <c r="M270" s="55" t="s">
        <v>31</v>
      </c>
    </row>
    <row r="271" spans="1:14" x14ac:dyDescent="0.25">
      <c r="A271" s="51">
        <v>2005</v>
      </c>
      <c r="B271" s="51" t="s">
        <v>24</v>
      </c>
      <c r="C271" s="51" t="s">
        <v>14</v>
      </c>
      <c r="D271" s="51" t="s">
        <v>25</v>
      </c>
      <c r="E271" s="55">
        <f>SUMPRODUCT(E269:E270,'CANUM (Millions)'!E269:E270)/'CANUM (Millions)'!E271</f>
        <v>20.071136489840267</v>
      </c>
      <c r="F271" s="55">
        <f>SUMPRODUCT(F269:F270,'CANUM (Millions)'!F269:F270)/'CANUM (Millions)'!F271</f>
        <v>55.243904051840154</v>
      </c>
      <c r="G271" s="55">
        <f>SUMPRODUCT(G269:G270,'CANUM (Millions)'!G269:G270)/'CANUM (Millions)'!G271</f>
        <v>72.287744587175553</v>
      </c>
      <c r="H271" s="55">
        <f>SUMPRODUCT(H269:H270,'CANUM (Millions)'!H269:H270)/'CANUM (Millions)'!H271</f>
        <v>109.7628404153337</v>
      </c>
      <c r="I271" s="55">
        <f>SUMPRODUCT(I269:I270,'CANUM (Millions)'!I269:I270)/'CANUM (Millions)'!I271</f>
        <v>157.90880139423703</v>
      </c>
      <c r="J271" s="55">
        <f>SUMPRODUCT(J269:J270,'CANUM (Millions)'!J269:J270)/'CANUM (Millions)'!J271</f>
        <v>174.77232208570686</v>
      </c>
      <c r="K271" s="55">
        <f>SUMPRODUCT(K269:K270,'CANUM (Millions)'!K269:K270)/'CANUM (Millions)'!K271</f>
        <v>185.96547777929163</v>
      </c>
      <c r="L271" s="55">
        <f>SUMPRODUCT(L269:L270,'CANUM (Millions)'!L269:L270)/'CANUM (Millions)'!L271</f>
        <v>205.44928345517471</v>
      </c>
      <c r="M271" s="55">
        <f>SUMPRODUCT(M269:M270,'CANUM (Millions)'!M269:M270)/'CANUM (Millions)'!M271</f>
        <v>215.1</v>
      </c>
    </row>
    <row r="272" spans="1:14" x14ac:dyDescent="0.25">
      <c r="A272" s="51">
        <v>2005</v>
      </c>
      <c r="B272" s="51" t="s">
        <v>24</v>
      </c>
      <c r="C272" s="51" t="s">
        <v>17</v>
      </c>
      <c r="D272" s="51" t="s">
        <v>15</v>
      </c>
      <c r="E272" s="55">
        <v>25.539322789917449</v>
      </c>
      <c r="F272" s="55">
        <v>53.031747664718957</v>
      </c>
      <c r="G272" s="55">
        <v>65.422960208141134</v>
      </c>
      <c r="H272" s="55">
        <v>94.243956389590693</v>
      </c>
      <c r="I272" s="55">
        <v>128.39238218972883</v>
      </c>
      <c r="J272" s="55">
        <v>144.71567681661901</v>
      </c>
      <c r="K272" s="55">
        <v>146.1875</v>
      </c>
      <c r="L272" s="55">
        <v>150.11111111111111</v>
      </c>
      <c r="M272" s="55">
        <v>140.4</v>
      </c>
    </row>
    <row r="273" spans="1:13" x14ac:dyDescent="0.25">
      <c r="A273" s="51">
        <v>2005</v>
      </c>
      <c r="B273" s="51" t="s">
        <v>24</v>
      </c>
      <c r="C273" s="51" t="s">
        <v>17</v>
      </c>
      <c r="D273" s="51" t="s">
        <v>16</v>
      </c>
      <c r="E273" s="55">
        <v>12.410070569132685</v>
      </c>
      <c r="F273" s="55">
        <v>25.116405350873258</v>
      </c>
      <c r="G273" s="55">
        <v>59.247781833570194</v>
      </c>
      <c r="H273" s="55">
        <v>84.537106360284753</v>
      </c>
      <c r="I273" s="55">
        <v>98</v>
      </c>
      <c r="J273" s="55" t="s">
        <v>31</v>
      </c>
      <c r="K273" s="55" t="s">
        <v>31</v>
      </c>
      <c r="L273" s="55" t="s">
        <v>31</v>
      </c>
      <c r="M273" s="55" t="s">
        <v>31</v>
      </c>
    </row>
    <row r="274" spans="1:13" x14ac:dyDescent="0.25">
      <c r="A274" s="51">
        <v>2005</v>
      </c>
      <c r="B274" s="51" t="s">
        <v>24</v>
      </c>
      <c r="C274" s="51" t="s">
        <v>17</v>
      </c>
      <c r="D274" s="51" t="s">
        <v>25</v>
      </c>
      <c r="E274" s="55">
        <f>SUMPRODUCT(E272:E273,'CANUM (Millions)'!E272:E273)/'CANUM (Millions)'!E274</f>
        <v>14.339515873276877</v>
      </c>
      <c r="F274" s="55">
        <f>SUMPRODUCT(F272:F273,'CANUM (Millions)'!F272:F273)/'CANUM (Millions)'!F274</f>
        <v>38.588901959591134</v>
      </c>
      <c r="G274" s="55">
        <f>SUMPRODUCT(G272:G273,'CANUM (Millions)'!G272:G273)/'CANUM (Millions)'!G274</f>
        <v>64.75158552631251</v>
      </c>
      <c r="H274" s="55">
        <f>SUMPRODUCT(H272:H273,'CANUM (Millions)'!H272:H273)/'CANUM (Millions)'!H274</f>
        <v>93.921764523576172</v>
      </c>
      <c r="I274" s="55">
        <f>SUMPRODUCT(I272:I273,'CANUM (Millions)'!I272:I273)/'CANUM (Millions)'!I274</f>
        <v>127.49246815692101</v>
      </c>
      <c r="J274" s="55">
        <f>SUMPRODUCT(J272:J273,'CANUM (Millions)'!J272:J273)/'CANUM (Millions)'!J274</f>
        <v>144.71567681661901</v>
      </c>
      <c r="K274" s="55">
        <f>SUMPRODUCT(K272:K273,'CANUM (Millions)'!K272:K273)/'CANUM (Millions)'!K274</f>
        <v>146.1875</v>
      </c>
      <c r="L274" s="55">
        <f>SUMPRODUCT(L272:L273,'CANUM (Millions)'!L272:L273)/'CANUM (Millions)'!L274</f>
        <v>150.11111111111111</v>
      </c>
      <c r="M274" s="55">
        <f>SUMPRODUCT(M272:M273,'CANUM (Millions)'!M272:M273)/'CANUM (Millions)'!M274</f>
        <v>140.4</v>
      </c>
    </row>
    <row r="275" spans="1:13" x14ac:dyDescent="0.25">
      <c r="A275" s="51">
        <v>2005</v>
      </c>
      <c r="B275" s="51" t="s">
        <v>13</v>
      </c>
      <c r="C275" s="51" t="s">
        <v>14</v>
      </c>
      <c r="D275" s="51" t="s">
        <v>15</v>
      </c>
      <c r="E275" s="55">
        <v>22.8</v>
      </c>
      <c r="F275" s="55">
        <v>77.943416854665045</v>
      </c>
      <c r="G275" s="55">
        <v>100.57941785097779</v>
      </c>
      <c r="H275" s="55">
        <v>124.92079414648988</v>
      </c>
      <c r="I275" s="55">
        <v>147.74260780717316</v>
      </c>
      <c r="J275" s="55">
        <v>162.79721717577885</v>
      </c>
      <c r="K275" s="55">
        <v>183.66990105648014</v>
      </c>
      <c r="L275" s="55">
        <v>198.15532480576692</v>
      </c>
      <c r="M275" s="55">
        <v>210.49135573932239</v>
      </c>
    </row>
    <row r="276" spans="1:13" x14ac:dyDescent="0.25">
      <c r="A276" s="51">
        <v>2005</v>
      </c>
      <c r="B276" s="51" t="s">
        <v>13</v>
      </c>
      <c r="C276" s="51" t="s">
        <v>14</v>
      </c>
      <c r="D276" s="51" t="s">
        <v>16</v>
      </c>
      <c r="E276" s="55">
        <v>13.6</v>
      </c>
      <c r="F276" s="55">
        <v>52.772580948584441</v>
      </c>
      <c r="G276" s="55">
        <v>80.074016633965186</v>
      </c>
      <c r="H276" s="55">
        <v>111.44689759508036</v>
      </c>
      <c r="I276" s="55">
        <v>141.24079348079076</v>
      </c>
      <c r="J276" s="55">
        <v>148.97019486112541</v>
      </c>
      <c r="K276" s="55">
        <v>153.11613978053302</v>
      </c>
      <c r="L276" s="55">
        <v>172.65954309211011</v>
      </c>
      <c r="M276" s="55" t="s">
        <v>31</v>
      </c>
    </row>
    <row r="277" spans="1:13" x14ac:dyDescent="0.25">
      <c r="A277" s="51">
        <v>2005</v>
      </c>
      <c r="B277" s="51" t="s">
        <v>13</v>
      </c>
      <c r="C277" s="51" t="s">
        <v>14</v>
      </c>
      <c r="D277" s="51" t="s">
        <v>25</v>
      </c>
      <c r="E277" s="55">
        <f>SUMPRODUCT(E275:E276,'CANUM (Millions)'!E275:E276)/'CANUM (Millions)'!E277</f>
        <v>14.080842968739509</v>
      </c>
      <c r="F277" s="55">
        <f>SUMPRODUCT(F275:F276,'CANUM (Millions)'!F275:F276)/'CANUM (Millions)'!F277</f>
        <v>71.582867670741308</v>
      </c>
      <c r="G277" s="55">
        <f>SUMPRODUCT(G275:G276,'CANUM (Millions)'!G275:G276)/'CANUM (Millions)'!G277</f>
        <v>97.37841580562818</v>
      </c>
      <c r="H277" s="55">
        <f>SUMPRODUCT(H275:H276,'CANUM (Millions)'!H275:H276)/'CANUM (Millions)'!H277</f>
        <v>123.19883423605476</v>
      </c>
      <c r="I277" s="55">
        <f>SUMPRODUCT(I275:I276,'CANUM (Millions)'!I275:I276)/'CANUM (Millions)'!I277</f>
        <v>146.75494775586242</v>
      </c>
      <c r="J277" s="55">
        <f>SUMPRODUCT(J275:J276,'CANUM (Millions)'!J275:J276)/'CANUM (Millions)'!J277</f>
        <v>162.27536595909402</v>
      </c>
      <c r="K277" s="55">
        <f>SUMPRODUCT(K275:K276,'CANUM (Millions)'!K275:K276)/'CANUM (Millions)'!K277</f>
        <v>181.37108030744176</v>
      </c>
      <c r="L277" s="55">
        <f>SUMPRODUCT(L275:L276,'CANUM (Millions)'!L275:L276)/'CANUM (Millions)'!L277</f>
        <v>193.36830673996371</v>
      </c>
      <c r="M277" s="55">
        <f>SUMPRODUCT(M275:M276,'CANUM (Millions)'!M275:M276)/'CANUM (Millions)'!M277</f>
        <v>210.49135573932239</v>
      </c>
    </row>
    <row r="278" spans="1:13" x14ac:dyDescent="0.25">
      <c r="A278" s="51">
        <v>2005</v>
      </c>
      <c r="B278" s="51" t="s">
        <v>13</v>
      </c>
      <c r="C278" s="51" t="s">
        <v>17</v>
      </c>
      <c r="D278" s="51" t="s">
        <v>15</v>
      </c>
      <c r="E278" s="55">
        <v>24.848297565785863</v>
      </c>
      <c r="F278" s="55">
        <v>55.172780159359696</v>
      </c>
      <c r="G278" s="55">
        <v>73.660750881972675</v>
      </c>
      <c r="H278" s="55">
        <v>99.022547003355868</v>
      </c>
      <c r="I278" s="55">
        <v>128.75856624111816</v>
      </c>
      <c r="J278" s="55">
        <v>147.96421550438518</v>
      </c>
      <c r="K278" s="55">
        <v>149.60994703943641</v>
      </c>
      <c r="L278" s="55">
        <v>153.20185512779159</v>
      </c>
      <c r="M278" s="55">
        <v>147.6861983454933</v>
      </c>
    </row>
    <row r="279" spans="1:13" x14ac:dyDescent="0.25">
      <c r="A279" s="51">
        <v>2005</v>
      </c>
      <c r="B279" s="51" t="s">
        <v>13</v>
      </c>
      <c r="C279" s="51" t="s">
        <v>17</v>
      </c>
      <c r="D279" s="51" t="s">
        <v>16</v>
      </c>
      <c r="E279" s="55">
        <v>12.239285639260046</v>
      </c>
      <c r="F279" s="55">
        <v>25.90959774778948</v>
      </c>
      <c r="G279" s="55">
        <v>57.82524304084653</v>
      </c>
      <c r="H279" s="55">
        <v>86.672008100289588</v>
      </c>
      <c r="I279" s="55">
        <v>103.83491832189905</v>
      </c>
      <c r="J279" s="55" t="s">
        <v>31</v>
      </c>
      <c r="K279" s="55" t="s">
        <v>31</v>
      </c>
      <c r="L279" s="55" t="s">
        <v>31</v>
      </c>
      <c r="M279" s="55" t="s">
        <v>31</v>
      </c>
    </row>
    <row r="280" spans="1:13" x14ac:dyDescent="0.25">
      <c r="A280" s="51">
        <v>2005</v>
      </c>
      <c r="B280" s="51" t="s">
        <v>13</v>
      </c>
      <c r="C280" s="51" t="s">
        <v>17</v>
      </c>
      <c r="D280" s="51" t="s">
        <v>25</v>
      </c>
      <c r="E280" s="55">
        <f>SUMPRODUCT(E278:E279,'CANUM (Millions)'!E278:E279)/'CANUM (Millions)'!E280</f>
        <v>13.827764583388886</v>
      </c>
      <c r="F280" s="55">
        <f>SUMPRODUCT(F278:F279,'CANUM (Millions)'!F278:F279)/'CANUM (Millions)'!F280</f>
        <v>42.179285930247595</v>
      </c>
      <c r="G280" s="55">
        <f>SUMPRODUCT(G278:G279,'CANUM (Millions)'!G278:G279)/'CANUM (Millions)'!G280</f>
        <v>72.69913694451165</v>
      </c>
      <c r="H280" s="55">
        <f>SUMPRODUCT(H278:H279,'CANUM (Millions)'!H278:H279)/'CANUM (Millions)'!H280</f>
        <v>98.848540987232226</v>
      </c>
      <c r="I280" s="55">
        <f>SUMPRODUCT(I278:I279,'CANUM (Millions)'!I278:I279)/'CANUM (Millions)'!I280</f>
        <v>128.50806489063334</v>
      </c>
      <c r="J280" s="55">
        <f>SUMPRODUCT(J278:J279,'CANUM (Millions)'!J278:J279)/'CANUM (Millions)'!J280</f>
        <v>147.96421550438518</v>
      </c>
      <c r="K280" s="55">
        <f>SUMPRODUCT(K278:K279,'CANUM (Millions)'!K278:K279)/'CANUM (Millions)'!K280</f>
        <v>149.60994703943641</v>
      </c>
      <c r="L280" s="55">
        <f>SUMPRODUCT(L278:L279,'CANUM (Millions)'!L278:L279)/'CANUM (Millions)'!L280</f>
        <v>153.20185512779159</v>
      </c>
      <c r="M280" s="55">
        <f>SUMPRODUCT(M278:M279,'CANUM (Millions)'!M278:M279)/'CANUM (Millions)'!M280</f>
        <v>147.6861983454933</v>
      </c>
    </row>
    <row r="281" spans="1:13" x14ac:dyDescent="0.25">
      <c r="A281" s="51">
        <v>2005</v>
      </c>
      <c r="B281" s="51" t="s">
        <v>13</v>
      </c>
      <c r="C281" s="51" t="s">
        <v>22</v>
      </c>
      <c r="D281" s="51" t="s">
        <v>25</v>
      </c>
      <c r="E281" s="55">
        <f>(SUMPRODUCT(E275:E276,'CANUM (Millions)'!E275:E276)+SUMPRODUCT(E278:E279,'CANUM (Millions)'!E278:E279))/'CANUM (Millions)'!E281</f>
        <v>14.068742971352156</v>
      </c>
      <c r="F281" s="55">
        <f>(SUMPRODUCT(F275:F276,'CANUM (Millions)'!F275:F276)+SUMPRODUCT(F278:F279,'CANUM (Millions)'!F278:F279))/'CANUM (Millions)'!F281</f>
        <v>54.859025449994945</v>
      </c>
      <c r="G281" s="55">
        <f>(SUMPRODUCT(G275:G276,'CANUM (Millions)'!G275:G276)+SUMPRODUCT(G278:G279,'CANUM (Millions)'!G278:G279))/'CANUM (Millions)'!G281</f>
        <v>84.930568596818418</v>
      </c>
      <c r="H281" s="55">
        <f>(SUMPRODUCT(H275:H276,'CANUM (Millions)'!H275:H276)+SUMPRODUCT(H278:H279,'CANUM (Millions)'!H278:H279))/'CANUM (Millions)'!H281</f>
        <v>111.89187920107139</v>
      </c>
      <c r="I281" s="55">
        <f>(SUMPRODUCT(I275:I276,'CANUM (Millions)'!I275:I276)+SUMPRODUCT(I278:I279,'CANUM (Millions)'!I278:I279))/'CANUM (Millions)'!I281</f>
        <v>141.17772027051515</v>
      </c>
      <c r="J281" s="55">
        <f>(SUMPRODUCT(J275:J276,'CANUM (Millions)'!J275:J276)+SUMPRODUCT(J278:J279,'CANUM (Millions)'!J278:J279))/'CANUM (Millions)'!J281</f>
        <v>156.34541543362653</v>
      </c>
      <c r="K281" s="55">
        <f>(SUMPRODUCT(K275:K276,'CANUM (Millions)'!K275:K276)+SUMPRODUCT(K278:K279,'CANUM (Millions)'!K278:K279))/'CANUM (Millions)'!K281</f>
        <v>170.23250130724429</v>
      </c>
      <c r="L281" s="55">
        <f>(SUMPRODUCT(L275:L276,'CANUM (Millions)'!L275:L276)+SUMPRODUCT(L278:L279,'CANUM (Millions)'!L278:L279))/'CANUM (Millions)'!L281</f>
        <v>174.63225606675093</v>
      </c>
      <c r="M281" s="55">
        <f>(SUMPRODUCT(M275:M276,'CANUM (Millions)'!M275:M276)+SUMPRODUCT(M278:M279,'CANUM (Millions)'!M278:M279))/'CANUM (Millions)'!M281</f>
        <v>192.62285918695849</v>
      </c>
    </row>
    <row r="282" spans="1:13" x14ac:dyDescent="0.25">
      <c r="A282" s="51">
        <v>2005</v>
      </c>
      <c r="B282" s="51" t="s">
        <v>13</v>
      </c>
      <c r="C282" s="51">
        <v>22</v>
      </c>
      <c r="D282" s="51" t="s">
        <v>19</v>
      </c>
      <c r="E282" s="55">
        <v>11.258840957380734</v>
      </c>
      <c r="F282" s="55">
        <v>10.779661516316402</v>
      </c>
      <c r="G282" s="55">
        <v>32.097036835865083</v>
      </c>
      <c r="H282" s="55">
        <v>65.265829220578667</v>
      </c>
      <c r="I282" s="55" t="s">
        <v>31</v>
      </c>
      <c r="J282" s="55" t="s">
        <v>31</v>
      </c>
      <c r="K282" s="55" t="s">
        <v>31</v>
      </c>
      <c r="L282" s="55" t="s">
        <v>31</v>
      </c>
      <c r="M282" s="55" t="s">
        <v>31</v>
      </c>
    </row>
    <row r="283" spans="1:13" x14ac:dyDescent="0.25">
      <c r="A283" s="51">
        <v>2005</v>
      </c>
      <c r="B283" s="51" t="s">
        <v>13</v>
      </c>
      <c r="C283" s="51">
        <v>23</v>
      </c>
      <c r="D283" s="51" t="s">
        <v>19</v>
      </c>
      <c r="E283" s="55">
        <v>24.133331853005554</v>
      </c>
      <c r="F283" s="55">
        <v>42.037190653156301</v>
      </c>
      <c r="G283" s="55">
        <v>53.732910411147486</v>
      </c>
      <c r="H283" s="55">
        <v>72.642312912918285</v>
      </c>
      <c r="I283" s="55">
        <v>118.96891055961437</v>
      </c>
      <c r="J283" s="55">
        <v>97.392919564255408</v>
      </c>
      <c r="K283" s="55">
        <v>138.20187529150746</v>
      </c>
      <c r="L283" s="55">
        <v>147.11861382177074</v>
      </c>
      <c r="M283" s="55">
        <v>139.56813116363529</v>
      </c>
    </row>
    <row r="284" spans="1:13" x14ac:dyDescent="0.25">
      <c r="A284" s="51">
        <v>2005</v>
      </c>
      <c r="B284" s="51" t="s">
        <v>13</v>
      </c>
      <c r="C284" s="51">
        <v>24</v>
      </c>
      <c r="D284" s="51" t="s">
        <v>19</v>
      </c>
      <c r="E284" s="55">
        <v>15.571194325364356</v>
      </c>
      <c r="F284" s="55">
        <v>31.365826401401044</v>
      </c>
      <c r="G284" s="55">
        <v>52.640088118793692</v>
      </c>
      <c r="H284" s="55">
        <v>73.502022963205278</v>
      </c>
      <c r="I284" s="55">
        <v>88.527307060045572</v>
      </c>
      <c r="J284" s="55">
        <v>116.001413186913</v>
      </c>
      <c r="K284" s="55">
        <v>143.71573952969436</v>
      </c>
      <c r="L284" s="55">
        <v>159.91939820509194</v>
      </c>
      <c r="M284" s="55">
        <v>170.26718705050112</v>
      </c>
    </row>
    <row r="285" spans="1:13" x14ac:dyDescent="0.25">
      <c r="A285" s="51">
        <v>2005</v>
      </c>
      <c r="B285" s="51" t="s">
        <v>13</v>
      </c>
      <c r="C285" s="51" t="s">
        <v>18</v>
      </c>
      <c r="D285" s="51" t="s">
        <v>19</v>
      </c>
      <c r="E285" s="55">
        <f>SUMPRODUCT(E282:E284,'CANUM (Millions)'!E282:E284)/'CANUM (Millions)'!E285</f>
        <v>13.572565251615874</v>
      </c>
      <c r="F285" s="55">
        <f>SUMPRODUCT(F282:F284,'CANUM (Millions)'!F282:F284)/'CANUM (Millions)'!F285</f>
        <v>14.182805575239311</v>
      </c>
      <c r="G285" s="55">
        <f>SUMPRODUCT(G282:G284,'CANUM (Millions)'!G282:G284)/'CANUM (Millions)'!G285</f>
        <v>48.284614677474686</v>
      </c>
      <c r="H285" s="55">
        <f>SUMPRODUCT(H282:H284,'CANUM (Millions)'!H282:H284)/'CANUM (Millions)'!H285</f>
        <v>73.312362147008045</v>
      </c>
      <c r="I285" s="55">
        <f>SUMPRODUCT(I282:I284,'CANUM (Millions)'!I282:I284)/'CANUM (Millions)'!I285</f>
        <v>89.343768818348622</v>
      </c>
      <c r="J285" s="55">
        <f>SUMPRODUCT(J282:J284,'CANUM (Millions)'!J282:J284)/'CANUM (Millions)'!J285</f>
        <v>115.54665171714993</v>
      </c>
      <c r="K285" s="55">
        <f>SUMPRODUCT(K282:K284,'CANUM (Millions)'!K282:K284)/'CANUM (Millions)'!K285</f>
        <v>143.60682030739414</v>
      </c>
      <c r="L285" s="55">
        <f>SUMPRODUCT(L282:L284,'CANUM (Millions)'!L282:L284)/'CANUM (Millions)'!L285</f>
        <v>159.87472773968088</v>
      </c>
      <c r="M285" s="55">
        <f>SUMPRODUCT(M282:M284,'CANUM (Millions)'!M282:M284)/'CANUM (Millions)'!M285</f>
        <v>170.16082976540054</v>
      </c>
    </row>
    <row r="286" spans="1:13" x14ac:dyDescent="0.25">
      <c r="A286" s="51">
        <v>2005</v>
      </c>
      <c r="B286" s="51" t="s">
        <v>13</v>
      </c>
      <c r="C286" s="51" t="s">
        <v>20</v>
      </c>
      <c r="D286" s="51" t="s">
        <v>23</v>
      </c>
      <c r="E286" s="56">
        <f>(SUMPRODUCT(E268,'CANUM (Millions)'!E268)+SUMPRODUCT('WECA (g)'!E281,'CANUM (Millions)'!E281)+SUMPRODUCT(E285,'CANUM (Millions)'!E285))/'CANUM (Millions)'!E286</f>
        <v>14.014968431037774</v>
      </c>
      <c r="F286" s="56">
        <f>(SUMPRODUCT(F268,'CANUM (Millions)'!F268)+SUMPRODUCT('WECA (g)'!F281,'CANUM (Millions)'!F281)+SUMPRODUCT(F285,'CANUM (Millions)'!F285))/'CANUM (Millions)'!F286</f>
        <v>27.19305032940094</v>
      </c>
      <c r="G286" s="56">
        <f>(SUMPRODUCT(G268,'CANUM (Millions)'!G268)+SUMPRODUCT('WECA (g)'!G281,'CANUM (Millions)'!G281)+SUMPRODUCT(G285,'CANUM (Millions)'!G285))/'CANUM (Millions)'!G286</f>
        <v>72.082667623156297</v>
      </c>
      <c r="H286" s="56">
        <f>(SUMPRODUCT(H268,'CANUM (Millions)'!H268)+SUMPRODUCT('WECA (g)'!H281,'CANUM (Millions)'!H281)+SUMPRODUCT(H285,'CANUM (Millions)'!H285))/'CANUM (Millions)'!H286</f>
        <v>93.775915662653802</v>
      </c>
      <c r="I286" s="56">
        <f>(SUMPRODUCT(I268,'CANUM (Millions)'!I268)+SUMPRODUCT('WECA (g)'!I281,'CANUM (Millions)'!I281)+SUMPRODUCT(I285,'CANUM (Millions)'!I285))/'CANUM (Millions)'!I286</f>
        <v>110.57045754769206</v>
      </c>
      <c r="J286" s="56">
        <f>(SUMPRODUCT(J268,'CANUM (Millions)'!J268)+SUMPRODUCT('WECA (g)'!J281,'CANUM (Millions)'!J281)+SUMPRODUCT(J285,'CANUM (Millions)'!J285))/'CANUM (Millions)'!J286</f>
        <v>122.80115532600101</v>
      </c>
      <c r="K286" s="56">
        <f>(SUMPRODUCT(K268,'CANUM (Millions)'!K268)+SUMPRODUCT('WECA (g)'!K281,'CANUM (Millions)'!K281)+SUMPRODUCT(K285,'CANUM (Millions)'!K285))/'CANUM (Millions)'!K286</f>
        <v>149.33242071105562</v>
      </c>
      <c r="L286" s="56">
        <f>(SUMPRODUCT(L268,'CANUM (Millions)'!L268)+SUMPRODUCT('WECA (g)'!L281,'CANUM (Millions)'!L281)+SUMPRODUCT(L285,'CANUM (Millions)'!L285))/'CANUM (Millions)'!L286</f>
        <v>161.91930525399772</v>
      </c>
      <c r="M286" s="56">
        <f>(SUMPRODUCT(M268,'CANUM (Millions)'!M268)+SUMPRODUCT('WECA (g)'!M281,'CANUM (Millions)'!M281)+SUMPRODUCT(M285,'CANUM (Millions)'!M285))/'CANUM (Millions)'!M286</f>
        <v>173.5543433563281</v>
      </c>
    </row>
    <row r="287" spans="1:13" x14ac:dyDescent="0.25">
      <c r="A287" s="44">
        <v>2006</v>
      </c>
      <c r="B287" s="44" t="s">
        <v>13</v>
      </c>
      <c r="C287" s="44" t="s">
        <v>28</v>
      </c>
      <c r="D287" s="44" t="s">
        <v>21</v>
      </c>
      <c r="E287" s="47">
        <v>0</v>
      </c>
      <c r="F287" s="47">
        <v>24.663338186134002</v>
      </c>
      <c r="G287" s="47">
        <v>124.58075405311574</v>
      </c>
      <c r="H287" s="47">
        <v>148.83913663940137</v>
      </c>
      <c r="I287" s="47">
        <v>164.09266282636793</v>
      </c>
      <c r="J287" s="47">
        <v>175.22565671320748</v>
      </c>
      <c r="K287" s="47">
        <v>213.95101541528487</v>
      </c>
      <c r="L287" s="47">
        <v>224.32755587645505</v>
      </c>
      <c r="M287" s="47">
        <v>236.65694183076619</v>
      </c>
    </row>
    <row r="288" spans="1:13" x14ac:dyDescent="0.25">
      <c r="A288" s="44">
        <v>2006</v>
      </c>
      <c r="B288" s="44" t="s">
        <v>24</v>
      </c>
      <c r="C288" s="44" t="s">
        <v>14</v>
      </c>
      <c r="D288" s="44" t="s">
        <v>15</v>
      </c>
      <c r="E288" s="48">
        <v>17.10106241279129</v>
      </c>
      <c r="F288" s="48">
        <v>76.360206635846154</v>
      </c>
      <c r="G288" s="48">
        <v>86.690329104415284</v>
      </c>
      <c r="H288" s="48">
        <v>122.09948976743863</v>
      </c>
      <c r="I288" s="48">
        <v>143.90172592486104</v>
      </c>
      <c r="J288" s="48">
        <v>184.35484984243274</v>
      </c>
      <c r="K288" s="48">
        <v>188.36568355803846</v>
      </c>
      <c r="L288" s="48">
        <v>212.28449647956018</v>
      </c>
      <c r="M288" s="48">
        <v>206.47424836370061</v>
      </c>
    </row>
    <row r="289" spans="1:13" x14ac:dyDescent="0.25">
      <c r="A289" s="44">
        <v>2006</v>
      </c>
      <c r="B289" s="44" t="s">
        <v>24</v>
      </c>
      <c r="C289" s="44" t="s">
        <v>14</v>
      </c>
      <c r="D289" s="44" t="s">
        <v>16</v>
      </c>
      <c r="E289" s="48">
        <v>15.985286675141563</v>
      </c>
      <c r="F289" s="48">
        <v>51.370535113187898</v>
      </c>
      <c r="G289" s="48">
        <v>76.181549270866086</v>
      </c>
      <c r="H289" s="48">
        <v>113.14167085589239</v>
      </c>
      <c r="I289" s="48">
        <v>136.92861766264846</v>
      </c>
      <c r="J289" s="48">
        <v>187.5758751952873</v>
      </c>
      <c r="K289" s="48">
        <v>197.43021744292764</v>
      </c>
      <c r="L289" s="48">
        <v>224.64035627303585</v>
      </c>
      <c r="M289" s="48">
        <v>208.37525461129911</v>
      </c>
    </row>
    <row r="290" spans="1:13" x14ac:dyDescent="0.25">
      <c r="A290" s="44">
        <v>2006</v>
      </c>
      <c r="B290" s="44" t="s">
        <v>24</v>
      </c>
      <c r="C290" s="44" t="s">
        <v>14</v>
      </c>
      <c r="D290" s="44" t="s">
        <v>25</v>
      </c>
      <c r="E290" s="48">
        <f>SUMPRODUCT(E288:E289,'CANUM (Millions)'!E288:E289)/'CANUM (Millions)'!E290</f>
        <v>16.448434181490416</v>
      </c>
      <c r="F290" s="48">
        <f>SUMPRODUCT(F288:F289,'CANUM (Millions)'!F288:F289)/'CANUM (Millions)'!F290</f>
        <v>71.203628448251081</v>
      </c>
      <c r="G290" s="48">
        <f>SUMPRODUCT(G288:G289,'CANUM (Millions)'!G288:G289)/'CANUM (Millions)'!G290</f>
        <v>84.863507288381939</v>
      </c>
      <c r="H290" s="48">
        <f>SUMPRODUCT(H288:H289,'CANUM (Millions)'!H288:H289)/'CANUM (Millions)'!H290</f>
        <v>119.40328360927759</v>
      </c>
      <c r="I290" s="48">
        <f>SUMPRODUCT(I288:I289,'CANUM (Millions)'!I288:I289)/'CANUM (Millions)'!I290</f>
        <v>141.98427375027248</v>
      </c>
      <c r="J290" s="48">
        <f>SUMPRODUCT(J288:J289,'CANUM (Millions)'!J288:J289)/'CANUM (Millions)'!J290</f>
        <v>185.54579823138758</v>
      </c>
      <c r="K290" s="48">
        <f>SUMPRODUCT(K288:K289,'CANUM (Millions)'!K288:K289)/'CANUM (Millions)'!K290</f>
        <v>190.77556700941864</v>
      </c>
      <c r="L290" s="48">
        <f>SUMPRODUCT(L288:L289,'CANUM (Millions)'!L288:L289)/'CANUM (Millions)'!L290</f>
        <v>215.16147723933733</v>
      </c>
      <c r="M290" s="48">
        <f>SUMPRODUCT(M288:M289,'CANUM (Millions)'!M288:M289)/'CANUM (Millions)'!M290</f>
        <v>207.00929333177143</v>
      </c>
    </row>
    <row r="291" spans="1:13" x14ac:dyDescent="0.25">
      <c r="A291" s="44">
        <v>2006</v>
      </c>
      <c r="B291" s="44" t="s">
        <v>24</v>
      </c>
      <c r="C291" s="44" t="s">
        <v>17</v>
      </c>
      <c r="D291" s="44" t="s">
        <v>15</v>
      </c>
      <c r="E291" s="48">
        <v>28.641017144722763</v>
      </c>
      <c r="F291" s="48">
        <v>49.128777529806314</v>
      </c>
      <c r="G291" s="48">
        <v>70.189474949106852</v>
      </c>
      <c r="H291" s="48">
        <v>97.391044485751323</v>
      </c>
      <c r="I291" s="48">
        <v>118.35511777639907</v>
      </c>
      <c r="J291" s="48">
        <v>143.5</v>
      </c>
      <c r="K291" s="48">
        <v>177.29825764648297</v>
      </c>
      <c r="L291" s="48">
        <v>224.78214878295066</v>
      </c>
      <c r="M291" s="48">
        <v>202.16788600321536</v>
      </c>
    </row>
    <row r="292" spans="1:13" x14ac:dyDescent="0.25">
      <c r="A292" s="44">
        <v>2006</v>
      </c>
      <c r="B292" s="44" t="s">
        <v>24</v>
      </c>
      <c r="C292" s="44" t="s">
        <v>17</v>
      </c>
      <c r="D292" s="44" t="s">
        <v>16</v>
      </c>
      <c r="E292" s="48">
        <v>12.316092513701284</v>
      </c>
      <c r="F292" s="48">
        <v>20.797557272859486</v>
      </c>
      <c r="G292" s="48">
        <v>51.539742868946213</v>
      </c>
      <c r="H292" s="48">
        <v>104.99158856073588</v>
      </c>
      <c r="I292" s="48">
        <v>133.18331998405105</v>
      </c>
      <c r="J292" s="48" t="s">
        <v>31</v>
      </c>
      <c r="K292" s="48">
        <v>189.03309225995508</v>
      </c>
      <c r="L292" s="48">
        <v>230.78059286374125</v>
      </c>
      <c r="M292" s="48">
        <v>215</v>
      </c>
    </row>
    <row r="293" spans="1:13" x14ac:dyDescent="0.25">
      <c r="A293" s="44">
        <v>2006</v>
      </c>
      <c r="B293" s="44" t="s">
        <v>24</v>
      </c>
      <c r="C293" s="44" t="s">
        <v>17</v>
      </c>
      <c r="D293" s="44" t="s">
        <v>25</v>
      </c>
      <c r="E293" s="48">
        <f>SUMPRODUCT(E291:E292,'CANUM (Millions)'!E291:E292)/'CANUM (Millions)'!E293</f>
        <v>13.479157197430595</v>
      </c>
      <c r="F293" s="48">
        <f>SUMPRODUCT(F291:F292,'CANUM (Millions)'!F291:F292)/'CANUM (Millions)'!F293</f>
        <v>32.654967724201043</v>
      </c>
      <c r="G293" s="48">
        <f>SUMPRODUCT(G291:G292,'CANUM (Millions)'!G291:G292)/'CANUM (Millions)'!G293</f>
        <v>67.627469459865495</v>
      </c>
      <c r="H293" s="48">
        <f>SUMPRODUCT(H291:H292,'CANUM (Millions)'!H291:H292)/'CANUM (Millions)'!H293</f>
        <v>97.863298607263303</v>
      </c>
      <c r="I293" s="48">
        <f>SUMPRODUCT(I291:I292,'CANUM (Millions)'!I291:I292)/'CANUM (Millions)'!I293</f>
        <v>119.18659728432532</v>
      </c>
      <c r="J293" s="48">
        <f>SUMPRODUCT(J291:J292,'CANUM (Millions)'!J291:J292)/'CANUM (Millions)'!J293</f>
        <v>143.5</v>
      </c>
      <c r="K293" s="48">
        <f>SUMPRODUCT(K291:K292,'CANUM (Millions)'!K291:K292)/'CANUM (Millions)'!K293</f>
        <v>178.86739030838481</v>
      </c>
      <c r="L293" s="48">
        <f>SUMPRODUCT(L291:L292,'CANUM (Millions)'!L291:L292)/'CANUM (Millions)'!L293</f>
        <v>226.01751973182951</v>
      </c>
      <c r="M293" s="48">
        <f>SUMPRODUCT(M291:M292,'CANUM (Millions)'!M291:M292)/'CANUM (Millions)'!M293</f>
        <v>204.29833422072019</v>
      </c>
    </row>
    <row r="294" spans="1:13" x14ac:dyDescent="0.25">
      <c r="A294" s="44">
        <v>2006</v>
      </c>
      <c r="B294" s="44" t="s">
        <v>13</v>
      </c>
      <c r="C294" s="44" t="s">
        <v>14</v>
      </c>
      <c r="D294" s="44" t="s">
        <v>15</v>
      </c>
      <c r="E294" s="48">
        <v>14.981481481481485</v>
      </c>
      <c r="F294" s="48">
        <v>68.19687017660668</v>
      </c>
      <c r="G294" s="48">
        <v>92.951906715627672</v>
      </c>
      <c r="H294" s="48">
        <v>124.05733089697519</v>
      </c>
      <c r="I294" s="48">
        <v>145.8720520463981</v>
      </c>
      <c r="J294" s="48">
        <v>176.4247195071045</v>
      </c>
      <c r="K294" s="48">
        <v>181.65724924124564</v>
      </c>
      <c r="L294" s="48">
        <v>196.45374093343199</v>
      </c>
      <c r="M294" s="48">
        <v>203.48601325951066</v>
      </c>
    </row>
    <row r="295" spans="1:13" x14ac:dyDescent="0.25">
      <c r="A295" s="44">
        <v>2006</v>
      </c>
      <c r="B295" s="44" t="s">
        <v>13</v>
      </c>
      <c r="C295" s="44" t="s">
        <v>14</v>
      </c>
      <c r="D295" s="44" t="s">
        <v>16</v>
      </c>
      <c r="E295" s="48">
        <v>14.981481481481481</v>
      </c>
      <c r="F295" s="48">
        <v>22.501763548570125</v>
      </c>
      <c r="G295" s="48">
        <v>78.564256678933901</v>
      </c>
      <c r="H295" s="48">
        <v>113.88883871106775</v>
      </c>
      <c r="I295" s="48">
        <v>137.98298182224198</v>
      </c>
      <c r="J295" s="48">
        <v>184.16970729181804</v>
      </c>
      <c r="K295" s="48">
        <v>197.2864841800957</v>
      </c>
      <c r="L295" s="48">
        <v>222.29936390022328</v>
      </c>
      <c r="M295" s="48">
        <v>207.82617414575662</v>
      </c>
    </row>
    <row r="296" spans="1:13" x14ac:dyDescent="0.25">
      <c r="A296" s="44">
        <v>2006</v>
      </c>
      <c r="B296" s="44" t="s">
        <v>13</v>
      </c>
      <c r="C296" s="44" t="s">
        <v>14</v>
      </c>
      <c r="D296" s="44" t="s">
        <v>25</v>
      </c>
      <c r="E296" s="48">
        <f>SUMPRODUCT(E294:E295,'CANUM (Millions)'!E294:E295)/'CANUM (Millions)'!E296</f>
        <v>14.981481481481485</v>
      </c>
      <c r="F296" s="48">
        <f>SUMPRODUCT(F294:F295,'CANUM (Millions)'!F294:F295)/'CANUM (Millions)'!F296</f>
        <v>42.865767394826896</v>
      </c>
      <c r="G296" s="48">
        <f>SUMPRODUCT(G294:G295,'CANUM (Millions)'!G294:G295)/'CANUM (Millions)'!G296</f>
        <v>90.270428924604587</v>
      </c>
      <c r="H296" s="48">
        <f>SUMPRODUCT(H294:H295,'CANUM (Millions)'!H294:H295)/'CANUM (Millions)'!H296</f>
        <v>121.91566337230186</v>
      </c>
      <c r="I296" s="48">
        <f>SUMPRODUCT(I294:I295,'CANUM (Millions)'!I294:I295)/'CANUM (Millions)'!I296</f>
        <v>144.61367241663416</v>
      </c>
      <c r="J296" s="48">
        <f>SUMPRODUCT(J294:J295,'CANUM (Millions)'!J294:J295)/'CANUM (Millions)'!J296</f>
        <v>178.49911151461609</v>
      </c>
      <c r="K296" s="48">
        <f>SUMPRODUCT(K294:K295,'CANUM (Millions)'!K294:K295)/'CANUM (Millions)'!K296</f>
        <v>183.88592023707281</v>
      </c>
      <c r="L296" s="48">
        <f>SUMPRODUCT(L294:L295,'CANUM (Millions)'!L294:L295)/'CANUM (Millions)'!L296</f>
        <v>199.01817689248577</v>
      </c>
      <c r="M296" s="48">
        <f>SUMPRODUCT(M294:M295,'CANUM (Millions)'!M294:M295)/'CANUM (Millions)'!M296</f>
        <v>204.04410959354627</v>
      </c>
    </row>
    <row r="297" spans="1:13" x14ac:dyDescent="0.25">
      <c r="A297" s="44">
        <v>2006</v>
      </c>
      <c r="B297" s="44" t="s">
        <v>13</v>
      </c>
      <c r="C297" s="44" t="s">
        <v>17</v>
      </c>
      <c r="D297" s="44" t="s">
        <v>15</v>
      </c>
      <c r="E297" s="48">
        <v>28.64101714472276</v>
      </c>
      <c r="F297" s="48">
        <v>54.123561582719859</v>
      </c>
      <c r="G297" s="48">
        <v>73.478162193062019</v>
      </c>
      <c r="H297" s="48">
        <v>97.999218419404158</v>
      </c>
      <c r="I297" s="48">
        <v>117.48241869767651</v>
      </c>
      <c r="J297" s="48">
        <v>172.15090431557522</v>
      </c>
      <c r="K297" s="48">
        <v>181.6300037481889</v>
      </c>
      <c r="L297" s="48">
        <v>178.93450238444117</v>
      </c>
      <c r="M297" s="48">
        <v>175.29624073458189</v>
      </c>
    </row>
    <row r="298" spans="1:13" x14ac:dyDescent="0.25">
      <c r="A298" s="44">
        <v>2006</v>
      </c>
      <c r="B298" s="44" t="s">
        <v>13</v>
      </c>
      <c r="C298" s="44" t="s">
        <v>17</v>
      </c>
      <c r="D298" s="44" t="s">
        <v>16</v>
      </c>
      <c r="E298" s="48">
        <v>14.157631107737572</v>
      </c>
      <c r="F298" s="48">
        <v>24.811101169508312</v>
      </c>
      <c r="G298" s="48">
        <v>59.917277102918696</v>
      </c>
      <c r="H298" s="48">
        <v>106.95908191778808</v>
      </c>
      <c r="I298" s="48">
        <v>130.98558577047436</v>
      </c>
      <c r="J298" s="48">
        <v>169.72422226221622</v>
      </c>
      <c r="K298" s="48">
        <v>188.47982118493942</v>
      </c>
      <c r="L298" s="48">
        <v>202.24250978110155</v>
      </c>
      <c r="M298" s="48">
        <v>185.89373370013521</v>
      </c>
    </row>
    <row r="299" spans="1:13" x14ac:dyDescent="0.25">
      <c r="A299" s="44">
        <v>2006</v>
      </c>
      <c r="B299" s="44" t="s">
        <v>13</v>
      </c>
      <c r="C299" s="44" t="s">
        <v>17</v>
      </c>
      <c r="D299" s="44" t="s">
        <v>25</v>
      </c>
      <c r="E299" s="48">
        <f>SUMPRODUCT(E297:E298,'CANUM (Millions)'!E297:E298)/'CANUM (Millions)'!E299</f>
        <v>22.098657264460872</v>
      </c>
      <c r="F299" s="48">
        <f>SUMPRODUCT(F297:F298,'CANUM (Millions)'!F297:F298)/'CANUM (Millions)'!F299</f>
        <v>38.583458578297211</v>
      </c>
      <c r="G299" s="48">
        <f>SUMPRODUCT(G297:G298,'CANUM (Millions)'!G297:G298)/'CANUM (Millions)'!G299</f>
        <v>71.727158451468341</v>
      </c>
      <c r="H299" s="48">
        <f>SUMPRODUCT(H297:H298,'CANUM (Millions)'!H297:H298)/'CANUM (Millions)'!H299</f>
        <v>98.591193149446752</v>
      </c>
      <c r="I299" s="48">
        <f>SUMPRODUCT(I297:I298,'CANUM (Millions)'!I297:I298)/'CANUM (Millions)'!I299</f>
        <v>118.16231848847815</v>
      </c>
      <c r="J299" s="48">
        <f>SUMPRODUCT(J297:J298,'CANUM (Millions)'!J297:J298)/'CANUM (Millions)'!J299</f>
        <v>172.021648544714</v>
      </c>
      <c r="K299" s="48">
        <f>SUMPRODUCT(K297:K298,'CANUM (Millions)'!K297:K298)/'CANUM (Millions)'!K299</f>
        <v>182.0254860111404</v>
      </c>
      <c r="L299" s="48">
        <f>SUMPRODUCT(L297:L298,'CANUM (Millions)'!L297:L298)/'CANUM (Millions)'!L299</f>
        <v>180.19857090467784</v>
      </c>
      <c r="M299" s="48">
        <f>SUMPRODUCT(M297:M298,'CANUM (Millions)'!M297:M298)/'CANUM (Millions)'!M299</f>
        <v>176.00053469192227</v>
      </c>
    </row>
    <row r="300" spans="1:13" x14ac:dyDescent="0.25">
      <c r="A300" s="44">
        <v>2006</v>
      </c>
      <c r="B300" s="44" t="s">
        <v>13</v>
      </c>
      <c r="C300" s="44" t="s">
        <v>22</v>
      </c>
      <c r="D300" s="44" t="s">
        <v>25</v>
      </c>
      <c r="E300" s="48">
        <f>(SUMPRODUCT(E294:E295,'CANUM (Millions)'!E294:E295)+SUMPRODUCT(E297:E298,'CANUM (Millions)'!E297:E298))/'CANUM (Millions)'!E300</f>
        <v>21.143539576355032</v>
      </c>
      <c r="F300" s="48">
        <f>(SUMPRODUCT(F294:F295,'CANUM (Millions)'!F294:F295)+SUMPRODUCT(F297:F298,'CANUM (Millions)'!F297:F298))/'CANUM (Millions)'!F300</f>
        <v>39.193738036942591</v>
      </c>
      <c r="G300" s="48">
        <f>(SUMPRODUCT(G294:G295,'CANUM (Millions)'!G294:G295)+SUMPRODUCT(G297:G298,'CANUM (Millions)'!G297:G298))/'CANUM (Millions)'!G300</f>
        <v>82.270168172993337</v>
      </c>
      <c r="H300" s="48">
        <f>(SUMPRODUCT(H294:H295,'CANUM (Millions)'!H294:H295)+SUMPRODUCT(H297:H298,'CANUM (Millions)'!H297:H298))/'CANUM (Millions)'!H300</f>
        <v>110.60638890870537</v>
      </c>
      <c r="I300" s="48">
        <f>(SUMPRODUCT(I294:I295,'CANUM (Millions)'!I294:I295)+SUMPRODUCT(I297:I298,'CANUM (Millions)'!I297:I298))/'CANUM (Millions)'!I300</f>
        <v>134.56162666224327</v>
      </c>
      <c r="J300" s="48">
        <f>(SUMPRODUCT(J294:J295,'CANUM (Millions)'!J294:J295)+SUMPRODUCT(J297:J298,'CANUM (Millions)'!J297:J298))/'CANUM (Millions)'!J300</f>
        <v>175.80501919228689</v>
      </c>
      <c r="K300" s="48">
        <f>(SUMPRODUCT(K294:K295,'CANUM (Millions)'!K294:K295)+SUMPRODUCT(K297:K298,'CANUM (Millions)'!K297:K298))/'CANUM (Millions)'!K300</f>
        <v>183.35652504272565</v>
      </c>
      <c r="L300" s="48">
        <f>(SUMPRODUCT(L294:L295,'CANUM (Millions)'!L294:L295)+SUMPRODUCT(L297:L298,'CANUM (Millions)'!L297:L298))/'CANUM (Millions)'!L300</f>
        <v>194.66013944165721</v>
      </c>
      <c r="M300" s="48">
        <f>(SUMPRODUCT(M294:M295,'CANUM (Millions)'!M294:M295)+SUMPRODUCT(M297:M298,'CANUM (Millions)'!M297:M298))/'CANUM (Millions)'!M300</f>
        <v>197.17791723612504</v>
      </c>
    </row>
    <row r="301" spans="1:13" x14ac:dyDescent="0.25">
      <c r="A301" s="44">
        <v>2006</v>
      </c>
      <c r="B301" s="44" t="s">
        <v>13</v>
      </c>
      <c r="C301" s="44">
        <v>22</v>
      </c>
      <c r="D301" s="44" t="s">
        <v>19</v>
      </c>
      <c r="E301" s="48">
        <v>22.016080617264059</v>
      </c>
      <c r="F301" s="48">
        <v>15.058230355268915</v>
      </c>
      <c r="G301" s="48">
        <v>49.404849084957718</v>
      </c>
      <c r="H301" s="48">
        <v>87.263929560366421</v>
      </c>
      <c r="I301" s="48">
        <v>119.59519225054007</v>
      </c>
      <c r="J301" s="48">
        <v>146.52809847685171</v>
      </c>
      <c r="K301" s="48">
        <v>161.47393282458813</v>
      </c>
      <c r="L301" s="48">
        <v>165.66870798523459</v>
      </c>
      <c r="M301" s="48">
        <v>196.65062269394883</v>
      </c>
    </row>
    <row r="302" spans="1:13" x14ac:dyDescent="0.25">
      <c r="A302" s="44">
        <v>2006</v>
      </c>
      <c r="B302" s="44" t="s">
        <v>13</v>
      </c>
      <c r="C302" s="44">
        <v>23</v>
      </c>
      <c r="D302" s="44" t="s">
        <v>19</v>
      </c>
      <c r="E302" s="48">
        <v>21.2</v>
      </c>
      <c r="F302" s="48">
        <v>48.032648632251068</v>
      </c>
      <c r="G302" s="48">
        <v>69.987707395646453</v>
      </c>
      <c r="H302" s="48">
        <v>86.5175363411429</v>
      </c>
      <c r="I302" s="48">
        <v>96.212537444687072</v>
      </c>
      <c r="J302" s="48">
        <v>103.81516801747756</v>
      </c>
      <c r="K302" s="48">
        <v>112.74834251641342</v>
      </c>
      <c r="L302" s="48">
        <v>142.46407344179624</v>
      </c>
      <c r="M302" s="48">
        <v>174.79137113462471</v>
      </c>
    </row>
    <row r="303" spans="1:13" x14ac:dyDescent="0.25">
      <c r="A303" s="44">
        <v>2006</v>
      </c>
      <c r="B303" s="44" t="s">
        <v>13</v>
      </c>
      <c r="C303" s="44">
        <v>24</v>
      </c>
      <c r="D303" s="44" t="s">
        <v>19</v>
      </c>
      <c r="E303" s="48">
        <v>21.231197904132678</v>
      </c>
      <c r="F303" s="48">
        <v>38.417265098678286</v>
      </c>
      <c r="G303" s="48">
        <v>56.758154527835991</v>
      </c>
      <c r="H303" s="48">
        <v>83.282587957772975</v>
      </c>
      <c r="I303" s="48">
        <v>100.74860044514918</v>
      </c>
      <c r="J303" s="48">
        <v>123.94479811435272</v>
      </c>
      <c r="K303" s="48">
        <v>143.20981539060966</v>
      </c>
      <c r="L303" s="48">
        <v>177.70562509524504</v>
      </c>
      <c r="M303" s="48">
        <v>167.77717458835275</v>
      </c>
    </row>
    <row r="304" spans="1:13" x14ac:dyDescent="0.25">
      <c r="A304" s="44">
        <v>2006</v>
      </c>
      <c r="B304" s="44" t="s">
        <v>13</v>
      </c>
      <c r="C304" s="44" t="s">
        <v>18</v>
      </c>
      <c r="D304" s="44" t="s">
        <v>19</v>
      </c>
      <c r="E304" s="48">
        <f>SUMPRODUCT(E301:E303,'CANUM (Millions)'!E301:E303)/'CANUM (Millions)'!E304</f>
        <v>21.237487230317171</v>
      </c>
      <c r="F304" s="48">
        <f>SUMPRODUCT(F301:F303,'CANUM (Millions)'!F301:F303)/'CANUM (Millions)'!F304</f>
        <v>33.979452244368964</v>
      </c>
      <c r="G304" s="48">
        <f>SUMPRODUCT(G301:G303,'CANUM (Millions)'!G301:G303)/'CANUM (Millions)'!G304</f>
        <v>56.677477985236244</v>
      </c>
      <c r="H304" s="48">
        <f>SUMPRODUCT(H301:H303,'CANUM (Millions)'!H301:H303)/'CANUM (Millions)'!H304</f>
        <v>83.964365385712341</v>
      </c>
      <c r="I304" s="48">
        <f>SUMPRODUCT(I301:I303,'CANUM (Millions)'!I301:I303)/'CANUM (Millions)'!I304</f>
        <v>102.17056992436355</v>
      </c>
      <c r="J304" s="48">
        <f>SUMPRODUCT(J301:J303,'CANUM (Millions)'!J301:J303)/'CANUM (Millions)'!J304</f>
        <v>125.29534117749202</v>
      </c>
      <c r="K304" s="48">
        <f>SUMPRODUCT(K301:K303,'CANUM (Millions)'!K301:K303)/'CANUM (Millions)'!K304</f>
        <v>143.91800710353661</v>
      </c>
      <c r="L304" s="48">
        <f>SUMPRODUCT(L301:L303,'CANUM (Millions)'!L301:L303)/'CANUM (Millions)'!L304</f>
        <v>175.84839379117372</v>
      </c>
      <c r="M304" s="48">
        <f>SUMPRODUCT(M301:M303,'CANUM (Millions)'!M301:M303)/'CANUM (Millions)'!M304</f>
        <v>169.9617107500942</v>
      </c>
    </row>
    <row r="305" spans="1:13" x14ac:dyDescent="0.25">
      <c r="A305" s="44">
        <v>2006</v>
      </c>
      <c r="B305" s="44" t="s">
        <v>13</v>
      </c>
      <c r="C305" s="44" t="s">
        <v>20</v>
      </c>
      <c r="D305" s="44" t="s">
        <v>23</v>
      </c>
      <c r="E305" s="76">
        <f>(SUMPRODUCT(E287,'CANUM (Millions)'!E287)+SUMPRODUCT('WECA (g)'!E300,'CANUM (Millions)'!E300)+SUMPRODUCT(E304,'CANUM (Millions)'!E304))/'CANUM (Millions)'!E305</f>
        <v>21.157720670466649</v>
      </c>
      <c r="F305" s="76">
        <f>(SUMPRODUCT(F287,'CANUM (Millions)'!F287)+SUMPRODUCT('WECA (g)'!F300,'CANUM (Millions)'!F300)+SUMPRODUCT(F304,'CANUM (Millions)'!F304))/'CANUM (Millions)'!F305</f>
        <v>37.44357097078052</v>
      </c>
      <c r="G305" s="76">
        <f>(SUMPRODUCT(G287,'CANUM (Millions)'!G287)+SUMPRODUCT('WECA (g)'!G300,'CANUM (Millions)'!G300)+SUMPRODUCT(G304,'CANUM (Millions)'!G304))/'CANUM (Millions)'!G305</f>
        <v>73.061184543276667</v>
      </c>
      <c r="H305" s="76">
        <f>(SUMPRODUCT(H287,'CANUM (Millions)'!H287)+SUMPRODUCT('WECA (g)'!H300,'CANUM (Millions)'!H300)+SUMPRODUCT(H304,'CANUM (Millions)'!H304))/'CANUM (Millions)'!H305</f>
        <v>98.200853285220063</v>
      </c>
      <c r="I305" s="76">
        <f>(SUMPRODUCT(I287,'CANUM (Millions)'!I287)+SUMPRODUCT('WECA (g)'!I300,'CANUM (Millions)'!I300)+SUMPRODUCT(I304,'CANUM (Millions)'!I304))/'CANUM (Millions)'!I305</f>
        <v>115.20730979062299</v>
      </c>
      <c r="J305" s="76">
        <f>(SUMPRODUCT(J287,'CANUM (Millions)'!J287)+SUMPRODUCT('WECA (g)'!J300,'CANUM (Millions)'!J300)+SUMPRODUCT(J304,'CANUM (Millions)'!J304))/'CANUM (Millions)'!J305</f>
        <v>153.37083058589442</v>
      </c>
      <c r="K305" s="76">
        <f>(SUMPRODUCT(K287,'CANUM (Millions)'!K287)+SUMPRODUCT('WECA (g)'!K300,'CANUM (Millions)'!K300)+SUMPRODUCT(K304,'CANUM (Millions)'!K304))/'CANUM (Millions)'!K305</f>
        <v>157.60072488850625</v>
      </c>
      <c r="L305" s="76">
        <f>(SUMPRODUCT(L287,'CANUM (Millions)'!L287)+SUMPRODUCT('WECA (g)'!L300,'CANUM (Millions)'!L300)+SUMPRODUCT(L304,'CANUM (Millions)'!L304))/'CANUM (Millions)'!L305</f>
        <v>186.58453602667851</v>
      </c>
      <c r="M305" s="76">
        <f>(SUMPRODUCT(M287,'CANUM (Millions)'!M287)+SUMPRODUCT('WECA (g)'!M300,'CANUM (Millions)'!M300)+SUMPRODUCT(M304,'CANUM (Millions)'!M304))/'CANUM (Millions)'!M305</f>
        <v>185.01088270647168</v>
      </c>
    </row>
    <row r="306" spans="1:13" x14ac:dyDescent="0.25">
      <c r="A306" s="36">
        <v>2007</v>
      </c>
      <c r="B306" s="36" t="s">
        <v>13</v>
      </c>
      <c r="C306" s="36" t="s">
        <v>28</v>
      </c>
      <c r="D306" s="36" t="s">
        <v>21</v>
      </c>
      <c r="E306" s="39">
        <v>0</v>
      </c>
      <c r="F306" s="39">
        <v>0</v>
      </c>
      <c r="G306" s="39">
        <v>156.5877098085266</v>
      </c>
      <c r="H306" s="39">
        <v>148.2186430915298</v>
      </c>
      <c r="I306" s="39">
        <v>156.47351322509007</v>
      </c>
      <c r="J306" s="39">
        <v>185.00105939711329</v>
      </c>
      <c r="K306" s="39">
        <v>185.79886295827961</v>
      </c>
      <c r="L306" s="39">
        <v>199.31649329128356</v>
      </c>
      <c r="M306" s="39">
        <v>224.85302198905555</v>
      </c>
    </row>
    <row r="307" spans="1:13" x14ac:dyDescent="0.25">
      <c r="A307" s="36">
        <v>2007</v>
      </c>
      <c r="B307" s="36" t="s">
        <v>24</v>
      </c>
      <c r="C307" s="36" t="s">
        <v>14</v>
      </c>
      <c r="D307" s="36" t="s">
        <v>15</v>
      </c>
      <c r="E307" s="40">
        <v>34.406686881426026</v>
      </c>
      <c r="F307" s="40">
        <v>81.886429103247409</v>
      </c>
      <c r="G307" s="40">
        <v>97.176866328964451</v>
      </c>
      <c r="H307" s="40">
        <v>120.38268889515381</v>
      </c>
      <c r="I307" s="40">
        <v>126.45541552025614</v>
      </c>
      <c r="J307" s="40">
        <v>153.52451932785709</v>
      </c>
      <c r="K307" s="40">
        <v>181.09330273874738</v>
      </c>
      <c r="L307" s="40">
        <v>175.32567524916882</v>
      </c>
      <c r="M307" s="40">
        <v>221.9110883322594</v>
      </c>
    </row>
    <row r="308" spans="1:13" x14ac:dyDescent="0.25">
      <c r="A308" s="36">
        <v>2007</v>
      </c>
      <c r="B308" s="36" t="s">
        <v>24</v>
      </c>
      <c r="C308" s="36" t="s">
        <v>14</v>
      </c>
      <c r="D308" s="36" t="s">
        <v>16</v>
      </c>
      <c r="E308" s="40">
        <v>21.854566093765936</v>
      </c>
      <c r="F308" s="40">
        <v>65.271928692575557</v>
      </c>
      <c r="G308" s="40">
        <v>61.025929237159175</v>
      </c>
      <c r="H308" s="40">
        <v>84.388828026456139</v>
      </c>
      <c r="I308" s="40">
        <v>130.33541666764046</v>
      </c>
      <c r="J308" s="40">
        <v>142.1929854299691</v>
      </c>
      <c r="K308" s="40">
        <v>191.03442232864109</v>
      </c>
      <c r="L308" s="40">
        <v>165.96763970212604</v>
      </c>
      <c r="M308" s="40">
        <v>215.86201318799925</v>
      </c>
    </row>
    <row r="309" spans="1:13" x14ac:dyDescent="0.25">
      <c r="A309" s="36">
        <v>2007</v>
      </c>
      <c r="B309" s="36" t="s">
        <v>24</v>
      </c>
      <c r="C309" s="36" t="s">
        <v>14</v>
      </c>
      <c r="D309" s="36" t="s">
        <v>25</v>
      </c>
      <c r="E309" s="40">
        <f>SUMPRODUCT(E307:E308,'CANUM (Millions)'!E307:E308)/'CANUM (Millions)'!E309</f>
        <v>22.36854924654207</v>
      </c>
      <c r="F309" s="40">
        <f>SUMPRODUCT(F307:F308,'CANUM (Millions)'!F307:F308)/'CANUM (Millions)'!F309</f>
        <v>80.263070109003266</v>
      </c>
      <c r="G309" s="40">
        <f>SUMPRODUCT(G307:G308,'CANUM (Millions)'!G307:G308)/'CANUM (Millions)'!G309</f>
        <v>88.139143379411863</v>
      </c>
      <c r="H309" s="40">
        <f>SUMPRODUCT(H307:H308,'CANUM (Millions)'!H307:H308)/'CANUM (Millions)'!H309</f>
        <v>116.00586986260623</v>
      </c>
      <c r="I309" s="40">
        <f>SUMPRODUCT(I307:I308,'CANUM (Millions)'!I307:I308)/'CANUM (Millions)'!I309</f>
        <v>128.8877843178584</v>
      </c>
      <c r="J309" s="40">
        <f>SUMPRODUCT(J307:J308,'CANUM (Millions)'!J307:J308)/'CANUM (Millions)'!J309</f>
        <v>152.87885735032978</v>
      </c>
      <c r="K309" s="40">
        <f>SUMPRODUCT(K307:K308,'CANUM (Millions)'!K307:K308)/'CANUM (Millions)'!K309</f>
        <v>187.35013966088479</v>
      </c>
      <c r="L309" s="40">
        <f>SUMPRODUCT(L307:L308,'CANUM (Millions)'!L307:L308)/'CANUM (Millions)'!L309</f>
        <v>175.13508816759847</v>
      </c>
      <c r="M309" s="40">
        <f>SUMPRODUCT(M307:M308,'CANUM (Millions)'!M307:M308)/'CANUM (Millions)'!M309</f>
        <v>219.03469453845591</v>
      </c>
    </row>
    <row r="310" spans="1:13" x14ac:dyDescent="0.25">
      <c r="A310" s="36">
        <v>2007</v>
      </c>
      <c r="B310" s="36" t="s">
        <v>24</v>
      </c>
      <c r="C310" s="36" t="s">
        <v>17</v>
      </c>
      <c r="D310" s="36" t="s">
        <v>15</v>
      </c>
      <c r="E310" s="40">
        <v>48.515845346526817</v>
      </c>
      <c r="F310" s="40">
        <v>51.340762022986112</v>
      </c>
      <c r="G310" s="40">
        <v>63.622611362505474</v>
      </c>
      <c r="H310" s="40">
        <v>91.267641183521832</v>
      </c>
      <c r="I310" s="40">
        <v>122.01184100899317</v>
      </c>
      <c r="J310" s="40">
        <v>144.25080019290274</v>
      </c>
      <c r="K310" s="40">
        <v>178.04966092956789</v>
      </c>
      <c r="L310" s="40">
        <v>166.72365987218058</v>
      </c>
      <c r="M310" s="40">
        <v>127.90050453417565</v>
      </c>
    </row>
    <row r="311" spans="1:13" x14ac:dyDescent="0.25">
      <c r="A311" s="36">
        <v>2007</v>
      </c>
      <c r="B311" s="36" t="s">
        <v>24</v>
      </c>
      <c r="C311" s="36" t="s">
        <v>17</v>
      </c>
      <c r="D311" s="36" t="s">
        <v>16</v>
      </c>
      <c r="E311" s="40">
        <v>20.886060842139557</v>
      </c>
      <c r="F311" s="40">
        <v>18.690147941352691</v>
      </c>
      <c r="G311" s="40">
        <v>57.315268017262575</v>
      </c>
      <c r="H311" s="40">
        <v>90.155527818924057</v>
      </c>
      <c r="I311" s="40">
        <v>130.96666666666667</v>
      </c>
      <c r="J311" s="40">
        <v>164.92307692307693</v>
      </c>
      <c r="K311" s="40">
        <v>190.36111111111111</v>
      </c>
      <c r="L311" s="40">
        <v>139</v>
      </c>
      <c r="M311" s="40" t="s">
        <v>31</v>
      </c>
    </row>
    <row r="312" spans="1:13" x14ac:dyDescent="0.25">
      <c r="A312" s="36">
        <v>2007</v>
      </c>
      <c r="B312" s="36" t="s">
        <v>24</v>
      </c>
      <c r="C312" s="36" t="s">
        <v>17</v>
      </c>
      <c r="D312" s="36" t="s">
        <v>25</v>
      </c>
      <c r="E312" s="40">
        <f>SUMPRODUCT(E310:E311,'CANUM (Millions)'!E310:E311)/'CANUM (Millions)'!E312</f>
        <v>27.199920342797988</v>
      </c>
      <c r="F312" s="40">
        <f>SUMPRODUCT(F310:F311,'CANUM (Millions)'!F310:F311)/'CANUM (Millions)'!F312</f>
        <v>40.076788807417124</v>
      </c>
      <c r="G312" s="40">
        <f>SUMPRODUCT(G310:G311,'CANUM (Millions)'!G310:G311)/'CANUM (Millions)'!G312</f>
        <v>62.275852406823695</v>
      </c>
      <c r="H312" s="40">
        <f>SUMPRODUCT(H310:H311,'CANUM (Millions)'!H310:H311)/'CANUM (Millions)'!H312</f>
        <v>91.204449099260302</v>
      </c>
      <c r="I312" s="40">
        <f>SUMPRODUCT(I310:I311,'CANUM (Millions)'!I310:I311)/'CANUM (Millions)'!I312</f>
        <v>122.48446235309673</v>
      </c>
      <c r="J312" s="40">
        <f>SUMPRODUCT(J310:J311,'CANUM (Millions)'!J310:J311)/'CANUM (Millions)'!J312</f>
        <v>145.15737954933039</v>
      </c>
      <c r="K312" s="40">
        <f>SUMPRODUCT(K310:K311,'CANUM (Millions)'!K310:K311)/'CANUM (Millions)'!K312</f>
        <v>179.17015015115174</v>
      </c>
      <c r="L312" s="40">
        <f>SUMPRODUCT(L310:L311,'CANUM (Millions)'!L310:L311)/'CANUM (Millions)'!L312</f>
        <v>166.493672643472</v>
      </c>
      <c r="M312" s="40">
        <f>SUMPRODUCT(M310:M311,'CANUM (Millions)'!M310:M311)/'CANUM (Millions)'!M312</f>
        <v>127.90050453417565</v>
      </c>
    </row>
    <row r="313" spans="1:13" x14ac:dyDescent="0.25">
      <c r="A313" s="36">
        <v>2007</v>
      </c>
      <c r="B313" s="36" t="s">
        <v>13</v>
      </c>
      <c r="C313" s="36" t="s">
        <v>14</v>
      </c>
      <c r="D313" s="36" t="s">
        <v>15</v>
      </c>
      <c r="E313" s="40">
        <v>30</v>
      </c>
      <c r="F313" s="40">
        <v>83.26945606963524</v>
      </c>
      <c r="G313" s="40">
        <v>108.50897358537451</v>
      </c>
      <c r="H313" s="40">
        <v>124.76702570289</v>
      </c>
      <c r="I313" s="40">
        <v>148.70483473277051</v>
      </c>
      <c r="J313" s="40">
        <v>168.68462873260441</v>
      </c>
      <c r="K313" s="40">
        <v>213.38164046694376</v>
      </c>
      <c r="L313" s="40">
        <v>179.12616398936294</v>
      </c>
      <c r="M313" s="40">
        <v>230.25937319222277</v>
      </c>
    </row>
    <row r="314" spans="1:13" x14ac:dyDescent="0.25">
      <c r="A314" s="36">
        <v>2007</v>
      </c>
      <c r="B314" s="36" t="s">
        <v>13</v>
      </c>
      <c r="C314" s="36" t="s">
        <v>14</v>
      </c>
      <c r="D314" s="36" t="s">
        <v>16</v>
      </c>
      <c r="E314" s="40">
        <v>20.890031849536538</v>
      </c>
      <c r="F314" s="40">
        <v>71.568690571352718</v>
      </c>
      <c r="G314" s="40">
        <v>72.861458768061254</v>
      </c>
      <c r="H314" s="40">
        <v>102.02607422994674</v>
      </c>
      <c r="I314" s="40">
        <v>136.11698072537686</v>
      </c>
      <c r="J314" s="40">
        <v>147.72745877281903</v>
      </c>
      <c r="K314" s="40">
        <v>192.00502368199076</v>
      </c>
      <c r="L314" s="40">
        <v>170.51929808597973</v>
      </c>
      <c r="M314" s="40">
        <v>210.74124995579351</v>
      </c>
    </row>
    <row r="315" spans="1:13" x14ac:dyDescent="0.25">
      <c r="A315" s="36">
        <v>2007</v>
      </c>
      <c r="B315" s="36" t="s">
        <v>13</v>
      </c>
      <c r="C315" s="36" t="s">
        <v>14</v>
      </c>
      <c r="D315" s="36" t="s">
        <v>25</v>
      </c>
      <c r="E315" s="40">
        <f>SUMPRODUCT(E313:E314,'CANUM (Millions)'!E313:E314)/'CANUM (Millions)'!E315</f>
        <v>21.494469476015471</v>
      </c>
      <c r="F315" s="40">
        <f>SUMPRODUCT(F313:F314,'CANUM (Millions)'!F313:F314)/'CANUM (Millions)'!F315</f>
        <v>82.701530778528081</v>
      </c>
      <c r="G315" s="40">
        <f>SUMPRODUCT(G313:G314,'CANUM (Millions)'!G313:G314)/'CANUM (Millions)'!G315</f>
        <v>105.45418761488727</v>
      </c>
      <c r="H315" s="40">
        <f>SUMPRODUCT(H313:H314,'CANUM (Millions)'!H313:H314)/'CANUM (Millions)'!H315</f>
        <v>122.53750699359053</v>
      </c>
      <c r="I315" s="40">
        <f>SUMPRODUCT(I313:I314,'CANUM (Millions)'!I313:I314)/'CANUM (Millions)'!I315</f>
        <v>146.86512898213317</v>
      </c>
      <c r="J315" s="40">
        <f>SUMPRODUCT(J313:J314,'CANUM (Millions)'!J313:J314)/'CANUM (Millions)'!J315</f>
        <v>166.20833505339334</v>
      </c>
      <c r="K315" s="40">
        <f>SUMPRODUCT(K313:K314,'CANUM (Millions)'!K313:K314)/'CANUM (Millions)'!K315</f>
        <v>208.4127211476478</v>
      </c>
      <c r="L315" s="40">
        <f>SUMPRODUCT(L313:L314,'CANUM (Millions)'!L313:L314)/'CANUM (Millions)'!L315</f>
        <v>178.85889176564854</v>
      </c>
      <c r="M315" s="40">
        <f>SUMPRODUCT(M313:M314,'CANUM (Millions)'!M313:M314)/'CANUM (Millions)'!M315</f>
        <v>228.53231961087815</v>
      </c>
    </row>
    <row r="316" spans="1:13" x14ac:dyDescent="0.25">
      <c r="A316" s="36">
        <v>2007</v>
      </c>
      <c r="B316" s="36" t="s">
        <v>13</v>
      </c>
      <c r="C316" s="36" t="s">
        <v>17</v>
      </c>
      <c r="D316" s="36" t="s">
        <v>15</v>
      </c>
      <c r="E316" s="40">
        <v>47.556289477941917</v>
      </c>
      <c r="F316" s="40">
        <v>60.947741029159708</v>
      </c>
      <c r="G316" s="40">
        <v>72.753610980229254</v>
      </c>
      <c r="H316" s="40">
        <v>101.81502057790516</v>
      </c>
      <c r="I316" s="40">
        <v>123.39993320791672</v>
      </c>
      <c r="J316" s="40">
        <v>145.59568437963168</v>
      </c>
      <c r="K316" s="40">
        <v>177.53843265516559</v>
      </c>
      <c r="L316" s="40">
        <v>170.01319044962256</v>
      </c>
      <c r="M316" s="40">
        <v>153.46891113413406</v>
      </c>
    </row>
    <row r="317" spans="1:13" x14ac:dyDescent="0.25">
      <c r="A317" s="36">
        <v>2007</v>
      </c>
      <c r="B317" s="36" t="s">
        <v>13</v>
      </c>
      <c r="C317" s="36" t="s">
        <v>17</v>
      </c>
      <c r="D317" s="36" t="s">
        <v>16</v>
      </c>
      <c r="E317" s="40">
        <v>21.579712419258932</v>
      </c>
      <c r="F317" s="40">
        <v>24.741671348119638</v>
      </c>
      <c r="G317" s="40">
        <v>58.192312474649086</v>
      </c>
      <c r="H317" s="40">
        <v>90.556497415648195</v>
      </c>
      <c r="I317" s="40">
        <v>130.95160530644094</v>
      </c>
      <c r="J317" s="40">
        <v>164.67460274602314</v>
      </c>
      <c r="K317" s="40">
        <v>190.36111111111111</v>
      </c>
      <c r="L317" s="40">
        <v>139</v>
      </c>
      <c r="M317" s="40" t="s">
        <v>31</v>
      </c>
    </row>
    <row r="318" spans="1:13" x14ac:dyDescent="0.25">
      <c r="A318" s="36">
        <v>2007</v>
      </c>
      <c r="B318" s="36" t="s">
        <v>13</v>
      </c>
      <c r="C318" s="36" t="s">
        <v>17</v>
      </c>
      <c r="D318" s="36" t="s">
        <v>25</v>
      </c>
      <c r="E318" s="40">
        <f>SUMPRODUCT(E316:E317,'CANUM (Millions)'!E316:E317)/'CANUM (Millions)'!E318</f>
        <v>25.351692637166387</v>
      </c>
      <c r="F318" s="40">
        <f>SUMPRODUCT(F316:F317,'CANUM (Millions)'!F316:F317)/'CANUM (Millions)'!F318</f>
        <v>54.090080770738886</v>
      </c>
      <c r="G318" s="40">
        <f>SUMPRODUCT(G316:G317,'CANUM (Millions)'!G316:G317)/'CANUM (Millions)'!G318</f>
        <v>70.552917720335643</v>
      </c>
      <c r="H318" s="40">
        <f>SUMPRODUCT(H316:H317,'CANUM (Millions)'!H316:H317)/'CANUM (Millions)'!H318</f>
        <v>101.46178692360472</v>
      </c>
      <c r="I318" s="40">
        <f>SUMPRODUCT(I316:I317,'CANUM (Millions)'!I316:I317)/'CANUM (Millions)'!I318</f>
        <v>123.62456034507845</v>
      </c>
      <c r="J318" s="40">
        <f>SUMPRODUCT(J316:J317,'CANUM (Millions)'!J316:J317)/'CANUM (Millions)'!J318</f>
        <v>146.1598756113944</v>
      </c>
      <c r="K318" s="40">
        <f>SUMPRODUCT(K316:K317,'CANUM (Millions)'!K316:K317)/'CANUM (Millions)'!K318</f>
        <v>178.61909423986157</v>
      </c>
      <c r="L318" s="40">
        <f>SUMPRODUCT(L316:L317,'CANUM (Millions)'!L316:L317)/'CANUM (Millions)'!L318</f>
        <v>169.66803850669217</v>
      </c>
      <c r="M318" s="40">
        <f>SUMPRODUCT(M316:M317,'CANUM (Millions)'!M316:M317)/'CANUM (Millions)'!M318</f>
        <v>153.46891113413406</v>
      </c>
    </row>
    <row r="319" spans="1:13" x14ac:dyDescent="0.25">
      <c r="A319" s="36">
        <v>2007</v>
      </c>
      <c r="B319" s="36" t="s">
        <v>13</v>
      </c>
      <c r="C319" s="36" t="s">
        <v>22</v>
      </c>
      <c r="D319" s="36" t="s">
        <v>25</v>
      </c>
      <c r="E319" s="40">
        <f>(SUMPRODUCT(E313:E314,'CANUM (Millions)'!E313:E314)+SUMPRODUCT(E316:E317,'CANUM (Millions)'!E316:E317))/'CANUM (Millions)'!E319</f>
        <v>25.171841056607178</v>
      </c>
      <c r="F319" s="40">
        <f>(SUMPRODUCT(F313:F314,'CANUM (Millions)'!F313:F314)+SUMPRODUCT(F316:F317,'CANUM (Millions)'!F316:F317))/'CANUM (Millions)'!F319</f>
        <v>65.626391932192718</v>
      </c>
      <c r="G319" s="40">
        <f>(SUMPRODUCT(G313:G314,'CANUM (Millions)'!G313:G314)+SUMPRODUCT(G316:G317,'CANUM (Millions)'!G316:G317))/'CANUM (Millions)'!G319</f>
        <v>84.924433892292669</v>
      </c>
      <c r="H319" s="40">
        <f>(SUMPRODUCT(H313:H314,'CANUM (Millions)'!H313:H314)+SUMPRODUCT(H316:H317,'CANUM (Millions)'!H316:H317))/'CANUM (Millions)'!H319</f>
        <v>113.17138204465869</v>
      </c>
      <c r="I319" s="40">
        <f>(SUMPRODUCT(I313:I314,'CANUM (Millions)'!I313:I314)+SUMPRODUCT(I316:I317,'CANUM (Millions)'!I316:I317))/'CANUM (Millions)'!I319</f>
        <v>137.67876888143584</v>
      </c>
      <c r="J319" s="40">
        <f>(SUMPRODUCT(J313:J314,'CANUM (Millions)'!J313:J314)+SUMPRODUCT(J316:J317,'CANUM (Millions)'!J316:J317))/'CANUM (Millions)'!J319</f>
        <v>157.97607063530148</v>
      </c>
      <c r="K319" s="40">
        <f>(SUMPRODUCT(K313:K314,'CANUM (Millions)'!K313:K314)+SUMPRODUCT(K316:K317,'CANUM (Millions)'!K316:K317))/'CANUM (Millions)'!K319</f>
        <v>191.23516667595084</v>
      </c>
      <c r="L319" s="40">
        <f>(SUMPRODUCT(L313:L314,'CANUM (Millions)'!L313:L314)+SUMPRODUCT(L316:L317,'CANUM (Millions)'!L316:L317))/'CANUM (Millions)'!L319</f>
        <v>177.21581447035359</v>
      </c>
      <c r="M319" s="40">
        <f>(SUMPRODUCT(M313:M314,'CANUM (Millions)'!M313:M314)+SUMPRODUCT(M316:M317,'CANUM (Millions)'!M316:M317))/'CANUM (Millions)'!M319</f>
        <v>208.02150446639649</v>
      </c>
    </row>
    <row r="320" spans="1:13" x14ac:dyDescent="0.25">
      <c r="A320" s="36">
        <v>2007</v>
      </c>
      <c r="B320" s="36" t="s">
        <v>13</v>
      </c>
      <c r="C320" s="36">
        <v>22</v>
      </c>
      <c r="D320" s="36" t="s">
        <v>19</v>
      </c>
      <c r="E320" s="40">
        <v>12.56</v>
      </c>
      <c r="F320" s="40">
        <v>11.170878356732947</v>
      </c>
      <c r="G320" s="40">
        <v>44.445936436297146</v>
      </c>
      <c r="H320" s="40">
        <v>68.909115513753861</v>
      </c>
      <c r="I320" s="40">
        <v>90.077539755370154</v>
      </c>
      <c r="J320" s="40">
        <v>114.67170522928495</v>
      </c>
      <c r="K320" s="40">
        <v>128.12157385912127</v>
      </c>
      <c r="L320" s="40">
        <v>112.63985054763131</v>
      </c>
      <c r="M320" s="40">
        <v>158.90694829999458</v>
      </c>
    </row>
    <row r="321" spans="1:13" x14ac:dyDescent="0.25">
      <c r="A321" s="36">
        <v>2007</v>
      </c>
      <c r="B321" s="36" t="s">
        <v>13</v>
      </c>
      <c r="C321" s="36">
        <v>23</v>
      </c>
      <c r="D321" s="36" t="s">
        <v>19</v>
      </c>
      <c r="E321" s="40">
        <v>11.47</v>
      </c>
      <c r="F321" s="40">
        <v>40.169686974982078</v>
      </c>
      <c r="G321" s="40">
        <v>60.553210402573605</v>
      </c>
      <c r="H321" s="40">
        <v>86.70999999999998</v>
      </c>
      <c r="I321" s="40">
        <v>125.89999999999999</v>
      </c>
      <c r="J321" s="40">
        <v>152.4</v>
      </c>
      <c r="K321" s="40">
        <v>168.9</v>
      </c>
      <c r="L321" s="40">
        <v>167.1</v>
      </c>
      <c r="M321" s="40" t="s">
        <v>31</v>
      </c>
    </row>
    <row r="322" spans="1:13" x14ac:dyDescent="0.25">
      <c r="A322" s="36">
        <v>2007</v>
      </c>
      <c r="B322" s="36" t="s">
        <v>13</v>
      </c>
      <c r="C322" s="36">
        <v>24</v>
      </c>
      <c r="D322" s="36" t="s">
        <v>19</v>
      </c>
      <c r="E322" s="40">
        <v>16</v>
      </c>
      <c r="F322" s="40">
        <v>30.04322080292355</v>
      </c>
      <c r="G322" s="40">
        <v>58.841702156597101</v>
      </c>
      <c r="H322" s="40">
        <v>74.886109735424441</v>
      </c>
      <c r="I322" s="40">
        <v>106.29311816945074</v>
      </c>
      <c r="J322" s="40">
        <v>120.2450777172798</v>
      </c>
      <c r="K322" s="40">
        <v>140.19561542902986</v>
      </c>
      <c r="L322" s="40">
        <v>164.36398067465626</v>
      </c>
      <c r="M322" s="40">
        <v>186.39798288398183</v>
      </c>
    </row>
    <row r="323" spans="1:13" x14ac:dyDescent="0.25">
      <c r="A323" s="36">
        <v>2007</v>
      </c>
      <c r="B323" s="36" t="s">
        <v>13</v>
      </c>
      <c r="C323" s="36" t="s">
        <v>18</v>
      </c>
      <c r="D323" s="36" t="s">
        <v>19</v>
      </c>
      <c r="E323" s="40">
        <f>SUMPRODUCT(E320:E322,'CANUM (Millions)'!E320:E322)/'CANUM (Millions)'!E323</f>
        <v>11.876690338813683</v>
      </c>
      <c r="F323" s="40">
        <f>SUMPRODUCT(F320:F322,'CANUM (Millions)'!F320:F322)/'CANUM (Millions)'!F323</f>
        <v>27.768674852999503</v>
      </c>
      <c r="G323" s="40">
        <f>SUMPRODUCT(G320:G322,'CANUM (Millions)'!G320:G322)/'CANUM (Millions)'!G323</f>
        <v>57.307078489232218</v>
      </c>
      <c r="H323" s="40">
        <f>SUMPRODUCT(H320:H322,'CANUM (Millions)'!H320:H322)/'CANUM (Millions)'!H323</f>
        <v>74.931780093097245</v>
      </c>
      <c r="I323" s="40">
        <f>SUMPRODUCT(I320:I322,'CANUM (Millions)'!I320:I322)/'CANUM (Millions)'!I323</f>
        <v>106.28286338346028</v>
      </c>
      <c r="J323" s="40">
        <f>SUMPRODUCT(J320:J322,'CANUM (Millions)'!J320:J322)/'CANUM (Millions)'!J323</f>
        <v>121.3403090931441</v>
      </c>
      <c r="K323" s="40">
        <f>SUMPRODUCT(K320:K322,'CANUM (Millions)'!K320:K322)/'CANUM (Millions)'!K323</f>
        <v>140.75435936538923</v>
      </c>
      <c r="L323" s="40">
        <f>SUMPRODUCT(L320:L322,'CANUM (Millions)'!L320:L322)/'CANUM (Millions)'!L323</f>
        <v>162.69037545659606</v>
      </c>
      <c r="M323" s="40">
        <f>SUMPRODUCT(M320:M322,'CANUM (Millions)'!M320:M322)/'CANUM (Millions)'!M323</f>
        <v>185.52178764251761</v>
      </c>
    </row>
    <row r="324" spans="1:13" x14ac:dyDescent="0.25">
      <c r="A324" s="36">
        <v>2007</v>
      </c>
      <c r="B324" s="36" t="s">
        <v>13</v>
      </c>
      <c r="C324" s="36" t="s">
        <v>20</v>
      </c>
      <c r="D324" s="36" t="s">
        <v>23</v>
      </c>
      <c r="E324" s="41">
        <f>(SUMPRODUCT(E306,'CANUM (Millions)'!E306)+SUMPRODUCT('WECA (g)'!E319,'CANUM (Millions)'!E319)+SUMPRODUCT(E323,'CANUM (Millions)'!E323))/'CANUM (Millions)'!E324</f>
        <v>13.892570923526568</v>
      </c>
      <c r="F324" s="41">
        <f>(SUMPRODUCT(F306,'CANUM (Millions)'!F306)+SUMPRODUCT('WECA (g)'!F319,'CANUM (Millions)'!F319)+SUMPRODUCT(F323,'CANUM (Millions)'!F323))/'CANUM (Millions)'!F324</f>
        <v>50.621653127025944</v>
      </c>
      <c r="G324" s="41">
        <f>(SUMPRODUCT(G306,'CANUM (Millions)'!G306)+SUMPRODUCT('WECA (g)'!G319,'CANUM (Millions)'!G319)+SUMPRODUCT(G323,'CANUM (Millions)'!G323))/'CANUM (Millions)'!G324</f>
        <v>70.921962263708409</v>
      </c>
      <c r="H324" s="41">
        <f>(SUMPRODUCT(H306,'CANUM (Millions)'!H306)+SUMPRODUCT('WECA (g)'!H319,'CANUM (Millions)'!H319)+SUMPRODUCT(H323,'CANUM (Millions)'!H323))/'CANUM (Millions)'!H324</f>
        <v>85.37980881057986</v>
      </c>
      <c r="I324" s="41">
        <f>(SUMPRODUCT(I306,'CANUM (Millions)'!I306)+SUMPRODUCT('WECA (g)'!I319,'CANUM (Millions)'!I319)+SUMPRODUCT(I323,'CANUM (Millions)'!I323))/'CANUM (Millions)'!I324</f>
        <v>114.09278642111262</v>
      </c>
      <c r="J324" s="41">
        <f>(SUMPRODUCT(J306,'CANUM (Millions)'!J306)+SUMPRODUCT('WECA (g)'!J319,'CANUM (Millions)'!J319)+SUMPRODUCT(J323,'CANUM (Millions)'!J323))/'CANUM (Millions)'!J324</f>
        <v>128.79193581687255</v>
      </c>
      <c r="K324" s="41">
        <f>(SUMPRODUCT(K306,'CANUM (Millions)'!K306)+SUMPRODUCT('WECA (g)'!K319,'CANUM (Millions)'!K319)+SUMPRODUCT(K323,'CANUM (Millions)'!K323))/'CANUM (Millions)'!K324</f>
        <v>156.40062005395302</v>
      </c>
      <c r="L324" s="41">
        <f>(SUMPRODUCT(L306,'CANUM (Millions)'!L306)+SUMPRODUCT('WECA (g)'!L319,'CANUM (Millions)'!L319)+SUMPRODUCT(L323,'CANUM (Millions)'!L323))/'CANUM (Millions)'!L324</f>
        <v>167.34546169195823</v>
      </c>
      <c r="M324" s="41">
        <f>(SUMPRODUCT(M306,'CANUM (Millions)'!M306)+SUMPRODUCT('WECA (g)'!M319,'CANUM (Millions)'!M319)+SUMPRODUCT(M323,'CANUM (Millions)'!M323))/'CANUM (Millions)'!M324</f>
        <v>190.30095839086121</v>
      </c>
    </row>
    <row r="325" spans="1:13" x14ac:dyDescent="0.25">
      <c r="A325" s="28">
        <v>2008</v>
      </c>
      <c r="B325" s="28" t="s">
        <v>13</v>
      </c>
      <c r="C325" s="28" t="s">
        <v>28</v>
      </c>
      <c r="D325" s="28" t="s">
        <v>21</v>
      </c>
      <c r="E325" s="31">
        <v>0</v>
      </c>
      <c r="F325" s="31">
        <v>0</v>
      </c>
      <c r="G325" s="31">
        <v>141.81601354957107</v>
      </c>
      <c r="H325" s="31">
        <v>164.66914213199215</v>
      </c>
      <c r="I325" s="31">
        <v>165.71794211987145</v>
      </c>
      <c r="J325" s="31">
        <v>167.96066301813724</v>
      </c>
      <c r="K325" s="31">
        <v>192.16639402757255</v>
      </c>
      <c r="L325" s="31">
        <v>199.41036688753346</v>
      </c>
      <c r="M325" s="31">
        <v>215.85285693039717</v>
      </c>
    </row>
    <row r="326" spans="1:13" x14ac:dyDescent="0.25">
      <c r="A326" s="28">
        <v>2008</v>
      </c>
      <c r="B326" s="28" t="s">
        <v>24</v>
      </c>
      <c r="C326" s="28" t="s">
        <v>14</v>
      </c>
      <c r="D326" s="28" t="s">
        <v>15</v>
      </c>
      <c r="E326" s="32">
        <v>36.689435975626267</v>
      </c>
      <c r="F326" s="32">
        <v>75.25157740819013</v>
      </c>
      <c r="G326" s="32">
        <v>95.715390310367397</v>
      </c>
      <c r="H326" s="32">
        <v>120.93842168338217</v>
      </c>
      <c r="I326" s="32">
        <v>156.50240591543221</v>
      </c>
      <c r="J326" s="32">
        <v>167.55469694299615</v>
      </c>
      <c r="K326" s="32">
        <v>175.47626168022003</v>
      </c>
      <c r="L326" s="32">
        <v>187.33536985759162</v>
      </c>
      <c r="M326" s="32">
        <v>196.66104957820821</v>
      </c>
    </row>
    <row r="327" spans="1:13" x14ac:dyDescent="0.25">
      <c r="A327" s="28">
        <v>2008</v>
      </c>
      <c r="B327" s="28" t="s">
        <v>24</v>
      </c>
      <c r="C327" s="28" t="s">
        <v>14</v>
      </c>
      <c r="D327" s="28" t="s">
        <v>16</v>
      </c>
      <c r="E327" s="32">
        <v>25.982413371163396</v>
      </c>
      <c r="F327" s="32">
        <v>42.206196998252594</v>
      </c>
      <c r="G327" s="32">
        <v>87.953349600671373</v>
      </c>
      <c r="H327" s="32">
        <v>110.69612084057754</v>
      </c>
      <c r="I327" s="32">
        <v>175.58722604439657</v>
      </c>
      <c r="J327" s="32">
        <v>186.67485657037793</v>
      </c>
      <c r="K327" s="32">
        <v>161.14430092590118</v>
      </c>
      <c r="L327" s="32">
        <v>183.9918735336941</v>
      </c>
      <c r="M327" s="32">
        <v>171.80292084562288</v>
      </c>
    </row>
    <row r="328" spans="1:13" x14ac:dyDescent="0.25">
      <c r="A328" s="28">
        <v>2008</v>
      </c>
      <c r="B328" s="28" t="s">
        <v>24</v>
      </c>
      <c r="C328" s="28" t="s">
        <v>14</v>
      </c>
      <c r="D328" s="28" t="s">
        <v>25</v>
      </c>
      <c r="E328" s="32">
        <f>SUMPRODUCT(E326:E327,'CANUM (Millions)'!E326:E327)/'CANUM (Millions)'!E328</f>
        <v>33.356047629810561</v>
      </c>
      <c r="F328" s="32">
        <f>SUMPRODUCT(F326:F327,'CANUM (Millions)'!F326:F327)/'CANUM (Millions)'!F328</f>
        <v>70.329979183814785</v>
      </c>
      <c r="G328" s="32">
        <f>SUMPRODUCT(G326:G327,'CANUM (Millions)'!G326:G327)/'CANUM (Millions)'!G328</f>
        <v>93.237989479132693</v>
      </c>
      <c r="H328" s="32">
        <f>SUMPRODUCT(H326:H327,'CANUM (Millions)'!H326:H327)/'CANUM (Millions)'!H328</f>
        <v>120.07188305609218</v>
      </c>
      <c r="I328" s="32">
        <f>SUMPRODUCT(I326:I327,'CANUM (Millions)'!I326:I327)/'CANUM (Millions)'!I328</f>
        <v>156.72215007297865</v>
      </c>
      <c r="J328" s="32">
        <f>SUMPRODUCT(J326:J327,'CANUM (Millions)'!J326:J327)/'CANUM (Millions)'!J328</f>
        <v>167.67066611925526</v>
      </c>
      <c r="K328" s="32">
        <f>SUMPRODUCT(K326:K327,'CANUM (Millions)'!K326:K327)/'CANUM (Millions)'!K328</f>
        <v>175.37408819778977</v>
      </c>
      <c r="L328" s="32">
        <f>SUMPRODUCT(L326:L327,'CANUM (Millions)'!L326:L327)/'CANUM (Millions)'!L328</f>
        <v>187.3190456107487</v>
      </c>
      <c r="M328" s="32">
        <f>SUMPRODUCT(M326:M327,'CANUM (Millions)'!M326:M327)/'CANUM (Millions)'!M328</f>
        <v>196.6128456080136</v>
      </c>
    </row>
    <row r="329" spans="1:13" x14ac:dyDescent="0.25">
      <c r="A329" s="28">
        <v>2008</v>
      </c>
      <c r="B329" s="28" t="s">
        <v>24</v>
      </c>
      <c r="C329" s="28" t="s">
        <v>17</v>
      </c>
      <c r="D329" s="28" t="s">
        <v>15</v>
      </c>
      <c r="E329" s="32">
        <v>31.037060532514463</v>
      </c>
      <c r="F329" s="32">
        <v>52.83275834580914</v>
      </c>
      <c r="G329" s="32">
        <v>73.691876517074306</v>
      </c>
      <c r="H329" s="32">
        <v>101.50819224006497</v>
      </c>
      <c r="I329" s="32">
        <v>129.01117750091052</v>
      </c>
      <c r="J329" s="32"/>
      <c r="K329" s="32"/>
      <c r="L329" s="32"/>
      <c r="M329" s="32"/>
    </row>
    <row r="330" spans="1:13" x14ac:dyDescent="0.25">
      <c r="A330" s="28">
        <v>2008</v>
      </c>
      <c r="B330" s="28" t="s">
        <v>24</v>
      </c>
      <c r="C330" s="28" t="s">
        <v>17</v>
      </c>
      <c r="D330" s="28" t="s">
        <v>16</v>
      </c>
      <c r="E330" s="32">
        <v>14.876796863830679</v>
      </c>
      <c r="F330" s="32">
        <v>23.971421539761458</v>
      </c>
      <c r="G330" s="32">
        <v>73.521582262177304</v>
      </c>
      <c r="H330" s="32">
        <v>109.64532855089733</v>
      </c>
      <c r="I330" s="32">
        <v>130.55000000000001</v>
      </c>
      <c r="J330" s="32"/>
      <c r="K330" s="32"/>
      <c r="L330" s="32"/>
      <c r="M330" s="32"/>
    </row>
    <row r="331" spans="1:13" x14ac:dyDescent="0.25">
      <c r="A331" s="28">
        <v>2008</v>
      </c>
      <c r="B331" s="28" t="s">
        <v>24</v>
      </c>
      <c r="C331" s="28" t="s">
        <v>17</v>
      </c>
      <c r="D331" s="28" t="s">
        <v>25</v>
      </c>
      <c r="E331" s="32">
        <f>SUMPRODUCT(E329:E330,'CANUM (Millions)'!E329:E330)/'CANUM (Millions)'!E331</f>
        <v>14.974357509432217</v>
      </c>
      <c r="F331" s="32">
        <f>SUMPRODUCT(F329:F330,'CANUM (Millions)'!F329:F330)/'CANUM (Millions)'!F331</f>
        <v>35.248550171386853</v>
      </c>
      <c r="G331" s="32">
        <f>SUMPRODUCT(G329:G330,'CANUM (Millions)'!G329:G330)/'CANUM (Millions)'!G331</f>
        <v>73.661645145782217</v>
      </c>
      <c r="H331" s="32">
        <f>SUMPRODUCT(H329:H330,'CANUM (Millions)'!H329:H330)/'CANUM (Millions)'!H331</f>
        <v>102.44743381150626</v>
      </c>
      <c r="I331" s="32">
        <f>SUMPRODUCT(I329:I330,'CANUM (Millions)'!I329:I330)/'CANUM (Millions)'!I331</f>
        <v>129.14992116610514</v>
      </c>
      <c r="J331" s="32"/>
      <c r="K331" s="32"/>
      <c r="L331" s="32"/>
      <c r="M331" s="32"/>
    </row>
    <row r="332" spans="1:13" x14ac:dyDescent="0.25">
      <c r="A332" s="28">
        <v>2008</v>
      </c>
      <c r="B332" s="28" t="s">
        <v>13</v>
      </c>
      <c r="C332" s="28" t="s">
        <v>14</v>
      </c>
      <c r="D332" s="28" t="s">
        <v>15</v>
      </c>
      <c r="E332" s="32">
        <v>36.479123093133381</v>
      </c>
      <c r="F332" s="32">
        <v>78.529966494813394</v>
      </c>
      <c r="G332" s="32">
        <v>104.01117887049757</v>
      </c>
      <c r="H332" s="32">
        <v>124.36680829896602</v>
      </c>
      <c r="I332" s="32">
        <v>152.48944862168159</v>
      </c>
      <c r="J332" s="32">
        <v>178.20730880724673</v>
      </c>
      <c r="K332" s="32">
        <v>180.02572253695308</v>
      </c>
      <c r="L332" s="32">
        <v>187.95808759872676</v>
      </c>
      <c r="M332" s="32">
        <v>197.55431356090727</v>
      </c>
    </row>
    <row r="333" spans="1:13" x14ac:dyDescent="0.25">
      <c r="A333" s="28">
        <v>2008</v>
      </c>
      <c r="B333" s="28" t="s">
        <v>13</v>
      </c>
      <c r="C333" s="28" t="s">
        <v>14</v>
      </c>
      <c r="D333" s="28" t="s">
        <v>16</v>
      </c>
      <c r="E333" s="32">
        <v>25.897128207232157</v>
      </c>
      <c r="F333" s="32">
        <v>67.793411745635041</v>
      </c>
      <c r="G333" s="32">
        <v>88.684091909027075</v>
      </c>
      <c r="H333" s="32">
        <v>110.32288442110655</v>
      </c>
      <c r="I333" s="32">
        <v>143.54745170436576</v>
      </c>
      <c r="J333" s="32">
        <v>181.09769925493376</v>
      </c>
      <c r="K333" s="32">
        <v>192.14080370224661</v>
      </c>
      <c r="L333" s="32">
        <v>203.91696601647104</v>
      </c>
      <c r="M333" s="32">
        <v>192.82298719165081</v>
      </c>
    </row>
    <row r="334" spans="1:13" x14ac:dyDescent="0.25">
      <c r="A334" s="28">
        <v>2008</v>
      </c>
      <c r="B334" s="28" t="s">
        <v>13</v>
      </c>
      <c r="C334" s="28" t="s">
        <v>14</v>
      </c>
      <c r="D334" s="28" t="s">
        <v>25</v>
      </c>
      <c r="E334" s="32">
        <f>SUMPRODUCT(E332:E333,'CANUM (Millions)'!E332:E333)/'CANUM (Millions)'!E334</f>
        <v>33.423234362214735</v>
      </c>
      <c r="F334" s="32">
        <f>SUMPRODUCT(F332:F333,'CANUM (Millions)'!F332:F333)/'CANUM (Millions)'!F334</f>
        <v>77.927980985314178</v>
      </c>
      <c r="G334" s="32">
        <f>SUMPRODUCT(G332:G333,'CANUM (Millions)'!G332:G333)/'CANUM (Millions)'!G334</f>
        <v>101.7894653148042</v>
      </c>
      <c r="H334" s="32">
        <f>SUMPRODUCT(H332:H333,'CANUM (Millions)'!H332:H333)/'CANUM (Millions)'!H334</f>
        <v>122.62650773244992</v>
      </c>
      <c r="I334" s="32">
        <f>SUMPRODUCT(I332:I333,'CANUM (Millions)'!I332:I333)/'CANUM (Millions)'!I334</f>
        <v>151.88325726122341</v>
      </c>
      <c r="J334" s="32">
        <f>SUMPRODUCT(J332:J333,'CANUM (Millions)'!J332:J333)/'CANUM (Millions)'!J334</f>
        <v>178.3261395577984</v>
      </c>
      <c r="K334" s="32">
        <f>SUMPRODUCT(K332:K333,'CANUM (Millions)'!K332:K333)/'CANUM (Millions)'!K334</f>
        <v>180.77609024802601</v>
      </c>
      <c r="L334" s="32">
        <f>SUMPRODUCT(L332:L333,'CANUM (Millions)'!L332:L333)/'CANUM (Millions)'!L334</f>
        <v>189.28304131721796</v>
      </c>
      <c r="M334" s="32">
        <f>SUMPRODUCT(M332:M333,'CANUM (Millions)'!M332:M333)/'CANUM (Millions)'!M334</f>
        <v>196.85596524949636</v>
      </c>
    </row>
    <row r="335" spans="1:13" x14ac:dyDescent="0.25">
      <c r="A335" s="28">
        <v>2008</v>
      </c>
      <c r="B335" s="28" t="s">
        <v>13</v>
      </c>
      <c r="C335" s="28" t="s">
        <v>17</v>
      </c>
      <c r="D335" s="28" t="s">
        <v>15</v>
      </c>
      <c r="E335" s="32">
        <v>22.363636363636363</v>
      </c>
      <c r="F335" s="32">
        <v>62.868822681699356</v>
      </c>
      <c r="G335" s="32">
        <v>75.065636415921858</v>
      </c>
      <c r="H335" s="32">
        <v>102.03061166379273</v>
      </c>
      <c r="I335" s="32">
        <v>121.41870211465505</v>
      </c>
      <c r="J335" s="32">
        <v>150.2177607538078</v>
      </c>
      <c r="K335" s="32">
        <v>182.69442534059581</v>
      </c>
      <c r="L335" s="32">
        <v>206.99558320684503</v>
      </c>
      <c r="M335" s="32">
        <v>194.88605607297933</v>
      </c>
    </row>
    <row r="336" spans="1:13" x14ac:dyDescent="0.25">
      <c r="A336" s="28">
        <v>2008</v>
      </c>
      <c r="B336" s="28" t="s">
        <v>13</v>
      </c>
      <c r="C336" s="28" t="s">
        <v>17</v>
      </c>
      <c r="D336" s="28" t="s">
        <v>16</v>
      </c>
      <c r="E336" s="32">
        <v>14.870006876370949</v>
      </c>
      <c r="F336" s="32">
        <v>29.960400775335092</v>
      </c>
      <c r="G336" s="32">
        <v>73.884833515722818</v>
      </c>
      <c r="H336" s="32">
        <v>109.87851771420296</v>
      </c>
      <c r="I336" s="32">
        <v>131.30832953466793</v>
      </c>
      <c r="J336" s="32">
        <v>138.65987136714784</v>
      </c>
      <c r="K336" s="32">
        <v>161.96292782248122</v>
      </c>
      <c r="L336" s="32">
        <v>237.67427596457205</v>
      </c>
      <c r="M336" s="32">
        <v>158.32448253635644</v>
      </c>
    </row>
    <row r="337" spans="1:22" x14ac:dyDescent="0.25">
      <c r="A337" s="28">
        <v>2008</v>
      </c>
      <c r="B337" s="28" t="s">
        <v>13</v>
      </c>
      <c r="C337" s="28" t="s">
        <v>17</v>
      </c>
      <c r="D337" s="28" t="s">
        <v>25</v>
      </c>
      <c r="E337" s="32">
        <f>SUMPRODUCT(E335:E336,'CANUM (Millions)'!E335:E336)/'CANUM (Millions)'!E337</f>
        <v>14.905336475230689</v>
      </c>
      <c r="F337" s="32">
        <f>SUMPRODUCT(F335:F336,'CANUM (Millions)'!F335:F336)/'CANUM (Millions)'!F337</f>
        <v>57.703665048070569</v>
      </c>
      <c r="G337" s="32">
        <f>SUMPRODUCT(G335:G336,'CANUM (Millions)'!G335:G336)/'CANUM (Millions)'!G337</f>
        <v>74.885325358022129</v>
      </c>
      <c r="H337" s="32">
        <f>SUMPRODUCT(H335:H336,'CANUM (Millions)'!H335:H336)/'CANUM (Millions)'!H337</f>
        <v>102.89209879849253</v>
      </c>
      <c r="I337" s="32">
        <f>SUMPRODUCT(I335:I336,'CANUM (Millions)'!I335:I336)/'CANUM (Millions)'!I337</f>
        <v>122.05725845931542</v>
      </c>
      <c r="J337" s="32">
        <f>SUMPRODUCT(J335:J336,'CANUM (Millions)'!J335:J336)/'CANUM (Millions)'!J337</f>
        <v>149.80767254066359</v>
      </c>
      <c r="K337" s="32">
        <f>SUMPRODUCT(K335:K336,'CANUM (Millions)'!K335:K336)/'CANUM (Millions)'!K337</f>
        <v>182.31559618118399</v>
      </c>
      <c r="L337" s="32">
        <f>SUMPRODUCT(L335:L336,'CANUM (Millions)'!L335:L336)/'CANUM (Millions)'!L337</f>
        <v>207.00788370629752</v>
      </c>
      <c r="M337" s="32">
        <f>SUMPRODUCT(M335:M336,'CANUM (Millions)'!M335:M336)/'CANUM (Millions)'!M337</f>
        <v>193.47092834884558</v>
      </c>
    </row>
    <row r="338" spans="1:22" x14ac:dyDescent="0.25">
      <c r="A338" s="28">
        <v>2008</v>
      </c>
      <c r="B338" s="28" t="s">
        <v>13</v>
      </c>
      <c r="C338" s="28" t="s">
        <v>22</v>
      </c>
      <c r="D338" s="28" t="s">
        <v>25</v>
      </c>
      <c r="E338" s="32">
        <f>(SUMPRODUCT(E332:E333,'CANUM (Millions)'!E332:E333)+SUMPRODUCT(E335:E336,'CANUM (Millions)'!E335:E336))/'CANUM (Millions)'!E338</f>
        <v>19.187814449531501</v>
      </c>
      <c r="F338" s="32">
        <f>(SUMPRODUCT(F332:F333,'CANUM (Millions)'!F332:F333)+SUMPRODUCT(F335:F336,'CANUM (Millions)'!F335:F336))/'CANUM (Millions)'!F338</f>
        <v>71.544888386865566</v>
      </c>
      <c r="G338" s="32">
        <f>(SUMPRODUCT(G332:G333,'CANUM (Millions)'!G332:G333)+SUMPRODUCT(G335:G336,'CANUM (Millions)'!G335:G336))/'CANUM (Millions)'!G338</f>
        <v>91.013930790474035</v>
      </c>
      <c r="H338" s="32">
        <f>(SUMPRODUCT(H332:H333,'CANUM (Millions)'!H332:H333)+SUMPRODUCT(H335:H336,'CANUM (Millions)'!H335:H336))/'CANUM (Millions)'!H338</f>
        <v>114.37190313450945</v>
      </c>
      <c r="I338" s="32">
        <f>(SUMPRODUCT(I332:I333,'CANUM (Millions)'!I332:I333)+SUMPRODUCT(I335:I336,'CANUM (Millions)'!I335:I336))/'CANUM (Millions)'!I338</f>
        <v>141.91328701814291</v>
      </c>
      <c r="J338" s="32">
        <f>(SUMPRODUCT(J332:J333,'CANUM (Millions)'!J332:J333)+SUMPRODUCT(J335:J336,'CANUM (Millions)'!J335:J336))/'CANUM (Millions)'!J338</f>
        <v>171.25176711873365</v>
      </c>
      <c r="K338" s="32">
        <f>(SUMPRODUCT(K332:K333,'CANUM (Millions)'!K332:K333)+SUMPRODUCT(K335:K336,'CANUM (Millions)'!K335:K336))/'CANUM (Millions)'!K338</f>
        <v>181.27412519178253</v>
      </c>
      <c r="L338" s="32">
        <f>(SUMPRODUCT(L332:L333,'CANUM (Millions)'!L332:L333)+SUMPRODUCT(L335:L336,'CANUM (Millions)'!L335:L336))/'CANUM (Millions)'!L338</f>
        <v>200.06705113208159</v>
      </c>
      <c r="M338" s="32">
        <f>(SUMPRODUCT(M332:M333,'CANUM (Millions)'!M332:M333)+SUMPRODUCT(M335:M336,'CANUM (Millions)'!M335:M336))/'CANUM (Millions)'!M338</f>
        <v>195.89226689446278</v>
      </c>
      <c r="N338" s="59" t="s">
        <v>60</v>
      </c>
      <c r="O338" s="59"/>
      <c r="P338" s="59"/>
      <c r="Q338" s="59"/>
      <c r="R338" s="59"/>
      <c r="S338" s="59"/>
      <c r="T338" s="59"/>
      <c r="U338" s="59"/>
      <c r="V338" s="59"/>
    </row>
    <row r="339" spans="1:22" x14ac:dyDescent="0.25">
      <c r="A339" s="28">
        <v>2008</v>
      </c>
      <c r="B339" s="28" t="s">
        <v>13</v>
      </c>
      <c r="C339" s="28">
        <v>22</v>
      </c>
      <c r="D339" s="28" t="s">
        <v>19</v>
      </c>
      <c r="E339" s="88">
        <v>11.81</v>
      </c>
      <c r="F339" s="88">
        <v>13.023638709360101</v>
      </c>
      <c r="G339" s="88">
        <v>48.272028740626396</v>
      </c>
      <c r="H339" s="88">
        <v>64.245896170998321</v>
      </c>
      <c r="I339" s="88">
        <v>66.165809938051922</v>
      </c>
      <c r="J339" s="88">
        <v>127.11249351995853</v>
      </c>
      <c r="K339" s="88">
        <v>152.60633115882158</v>
      </c>
      <c r="L339" s="88">
        <v>195.25141547586952</v>
      </c>
      <c r="M339" s="88">
        <v>204.60778935820076</v>
      </c>
      <c r="N339" s="48">
        <v>11.81</v>
      </c>
      <c r="O339" s="48">
        <v>15.766929857548307</v>
      </c>
      <c r="P339" s="48">
        <v>48.256183616180614</v>
      </c>
      <c r="Q339" s="48">
        <v>64.245762169013119</v>
      </c>
      <c r="R339" s="48">
        <v>66.165809938051936</v>
      </c>
      <c r="S339" s="48">
        <v>127.11249351995852</v>
      </c>
      <c r="T339" s="48">
        <v>152.60633115882158</v>
      </c>
      <c r="U339" s="48">
        <v>195.25141547586949</v>
      </c>
      <c r="V339" s="48">
        <v>204.60778935820076</v>
      </c>
    </row>
    <row r="340" spans="1:22" x14ac:dyDescent="0.25">
      <c r="A340" s="28">
        <v>2008</v>
      </c>
      <c r="B340" s="28" t="s">
        <v>13</v>
      </c>
      <c r="C340" s="28">
        <v>23</v>
      </c>
      <c r="D340" s="28" t="s">
        <v>19</v>
      </c>
      <c r="E340" s="32">
        <v>19.232243748897442</v>
      </c>
      <c r="F340" s="32">
        <v>55.819728805962662</v>
      </c>
      <c r="G340" s="32">
        <v>86.351502866398022</v>
      </c>
      <c r="H340" s="32">
        <v>118.30299765029312</v>
      </c>
      <c r="I340" s="32">
        <v>142.27561666604933</v>
      </c>
      <c r="J340" s="32">
        <v>146.65264017472327</v>
      </c>
      <c r="K340" s="32">
        <v>152.09227559154093</v>
      </c>
      <c r="L340" s="32">
        <v>182.34372511242347</v>
      </c>
      <c r="M340" s="32">
        <v>194.49478081543592</v>
      </c>
    </row>
    <row r="341" spans="1:22" x14ac:dyDescent="0.25">
      <c r="A341" s="28">
        <v>2008</v>
      </c>
      <c r="B341" s="28" t="s">
        <v>13</v>
      </c>
      <c r="C341" s="28">
        <v>24</v>
      </c>
      <c r="D341" s="28" t="s">
        <v>19</v>
      </c>
      <c r="E341" s="32">
        <v>21.210763541571062</v>
      </c>
      <c r="F341" s="32">
        <v>52.379353260987749</v>
      </c>
      <c r="G341" s="32">
        <v>63.353649647686247</v>
      </c>
      <c r="H341" s="32">
        <v>85.201020812800977</v>
      </c>
      <c r="I341" s="32">
        <v>105.81934655067967</v>
      </c>
      <c r="J341" s="32">
        <v>131.60372145693009</v>
      </c>
      <c r="K341" s="32">
        <v>138.72240219952783</v>
      </c>
      <c r="L341" s="32">
        <v>150.80018869019577</v>
      </c>
      <c r="M341" s="32">
        <v>163.01301763120583</v>
      </c>
    </row>
    <row r="342" spans="1:22" x14ac:dyDescent="0.25">
      <c r="A342" s="28">
        <v>2008</v>
      </c>
      <c r="B342" s="28" t="s">
        <v>13</v>
      </c>
      <c r="C342" s="28" t="s">
        <v>18</v>
      </c>
      <c r="D342" s="28" t="s">
        <v>19</v>
      </c>
      <c r="E342" s="32">
        <f>SUMPRODUCT(E339:E341,'CANUM (Millions)'!E339:E341)/'CANUM (Millions)'!E342</f>
        <v>16.290016330896144</v>
      </c>
      <c r="F342" s="32">
        <f>SUMPRODUCT(F339:F341,'CANUM (Millions)'!F339:F341)/'CANUM (Millions)'!F342</f>
        <v>36.864205180496342</v>
      </c>
      <c r="G342" s="32">
        <f>SUMPRODUCT(G339:G341,'CANUM (Millions)'!G339:G341)/'CANUM (Millions)'!G342</f>
        <v>64.89025865417446</v>
      </c>
      <c r="H342" s="32">
        <f>SUMPRODUCT(H339:H341,'CANUM (Millions)'!H339:H341)/'CANUM (Millions)'!H342</f>
        <v>87.658527470974064</v>
      </c>
      <c r="I342" s="32">
        <f>SUMPRODUCT(I339:I341,'CANUM (Millions)'!I339:I341)/'CANUM (Millions)'!I342</f>
        <v>110.26257440087549</v>
      </c>
      <c r="J342" s="32">
        <f>SUMPRODUCT(J339:J341,'CANUM (Millions)'!J339:J341)/'CANUM (Millions)'!J342</f>
        <v>133.19704045884228</v>
      </c>
      <c r="K342" s="32">
        <f>SUMPRODUCT(K339:K341,'CANUM (Millions)'!K339:K341)/'CANUM (Millions)'!K342</f>
        <v>140.56059149593199</v>
      </c>
      <c r="L342" s="32">
        <f>SUMPRODUCT(L339:L341,'CANUM (Millions)'!L339:L341)/'CANUM (Millions)'!L342</f>
        <v>158.31916104865917</v>
      </c>
      <c r="M342" s="32">
        <f>SUMPRODUCT(M339:M341,'CANUM (Millions)'!M339:M341)/'CANUM (Millions)'!M342</f>
        <v>174.7533176135845</v>
      </c>
    </row>
    <row r="343" spans="1:22" x14ac:dyDescent="0.25">
      <c r="A343" s="28">
        <v>2008</v>
      </c>
      <c r="B343" s="28" t="s">
        <v>13</v>
      </c>
      <c r="C343" s="28" t="s">
        <v>20</v>
      </c>
      <c r="D343" s="28" t="s">
        <v>23</v>
      </c>
      <c r="E343" s="61">
        <f>(SUMPRODUCT(E325,'CANUM (Millions)'!E325)+SUMPRODUCT('WECA (g)'!E338,'CANUM (Millions)'!E338)+SUMPRODUCT(E342,'CANUM (Millions)'!E342))/'CANUM (Millions)'!E343</f>
        <v>17.768528076388026</v>
      </c>
      <c r="F343" s="61">
        <f>(SUMPRODUCT(F325,'CANUM (Millions)'!F325)+SUMPRODUCT('WECA (g)'!F338,'CANUM (Millions)'!F338)+SUMPRODUCT(F342,'CANUM (Millions)'!F342))/'CANUM (Millions)'!F343</f>
        <v>56.981697464929539</v>
      </c>
      <c r="G343" s="61">
        <f>(SUMPRODUCT(G325,'CANUM (Millions)'!G325)+SUMPRODUCT('WECA (g)'!G338,'CANUM (Millions)'!G338)+SUMPRODUCT(G342,'CANUM (Millions)'!G342))/'CANUM (Millions)'!G343</f>
        <v>78.223864589766535</v>
      </c>
      <c r="H343" s="61">
        <f>(SUMPRODUCT(H325,'CANUM (Millions)'!H325)+SUMPRODUCT('WECA (g)'!H338,'CANUM (Millions)'!H338)+SUMPRODUCT(H342,'CANUM (Millions)'!H342))/'CANUM (Millions)'!H343</f>
        <v>95.277235441636208</v>
      </c>
      <c r="I343" s="61">
        <f>(SUMPRODUCT(I325,'CANUM (Millions)'!I325)+SUMPRODUCT('WECA (g)'!I338,'CANUM (Millions)'!I338)+SUMPRODUCT(I342,'CANUM (Millions)'!I342))/'CANUM (Millions)'!I343</f>
        <v>115.09342269219228</v>
      </c>
      <c r="J343" s="61">
        <f>(SUMPRODUCT(J325,'CANUM (Millions)'!J325)+SUMPRODUCT('WECA (g)'!J338,'CANUM (Millions)'!J338)+SUMPRODUCT(J342,'CANUM (Millions)'!J342))/'CANUM (Millions)'!J343</f>
        <v>139.89872831716977</v>
      </c>
      <c r="K343" s="61">
        <f>(SUMPRODUCT(K325,'CANUM (Millions)'!K325)+SUMPRODUCT('WECA (g)'!K338,'CANUM (Millions)'!K338)+SUMPRODUCT(K342,'CANUM (Millions)'!K342))/'CANUM (Millions)'!K343</f>
        <v>147.52522905671196</v>
      </c>
      <c r="L343" s="61">
        <f>(SUMPRODUCT(L325,'CANUM (Millions)'!L325)+SUMPRODUCT('WECA (g)'!L338,'CANUM (Millions)'!L338)+SUMPRODUCT(L342,'CANUM (Millions)'!L342))/'CANUM (Millions)'!L343</f>
        <v>168.88843800884314</v>
      </c>
      <c r="M343" s="61">
        <f>(SUMPRODUCT(M325,'CANUM (Millions)'!M325)+SUMPRODUCT('WECA (g)'!M338,'CANUM (Millions)'!M338)+SUMPRODUCT(M342,'CANUM (Millions)'!M342))/'CANUM (Millions)'!M343</f>
        <v>176.18325801155623</v>
      </c>
      <c r="N343" s="64" t="s">
        <v>32</v>
      </c>
      <c r="O343" s="64"/>
      <c r="P343" s="65"/>
    </row>
    <row r="344" spans="1:22" x14ac:dyDescent="0.25">
      <c r="A344" s="19">
        <v>2009</v>
      </c>
      <c r="B344" s="19" t="s">
        <v>13</v>
      </c>
      <c r="C344" s="19" t="s">
        <v>28</v>
      </c>
      <c r="D344" s="19" t="s">
        <v>21</v>
      </c>
      <c r="E344" s="22">
        <v>0</v>
      </c>
      <c r="F344" s="22">
        <v>0</v>
      </c>
      <c r="G344" s="22">
        <v>138.06491482893938</v>
      </c>
      <c r="H344" s="22">
        <v>170.06921602449012</v>
      </c>
      <c r="I344" s="22">
        <v>211.06466290002049</v>
      </c>
      <c r="J344" s="22">
        <v>211.00553809631617</v>
      </c>
      <c r="K344" s="22">
        <v>248.09319702679207</v>
      </c>
      <c r="L344" s="22">
        <v>248.37132856814964</v>
      </c>
      <c r="M344" s="22">
        <v>284.53152284815076</v>
      </c>
    </row>
    <row r="345" spans="1:22" x14ac:dyDescent="0.25">
      <c r="A345" s="19">
        <v>2009</v>
      </c>
      <c r="B345" s="19" t="s">
        <v>24</v>
      </c>
      <c r="C345" s="19" t="s">
        <v>14</v>
      </c>
      <c r="D345" s="19" t="s">
        <v>15</v>
      </c>
      <c r="E345" s="23">
        <v>23.030832924886891</v>
      </c>
      <c r="F345" s="23">
        <v>90.878897316947246</v>
      </c>
      <c r="G345" s="23">
        <v>123.4490829146268</v>
      </c>
      <c r="H345" s="23">
        <v>141.2351260675712</v>
      </c>
      <c r="I345" s="23">
        <v>206.74354249016983</v>
      </c>
      <c r="J345" s="23" t="s">
        <v>31</v>
      </c>
      <c r="K345" s="23" t="s">
        <v>31</v>
      </c>
      <c r="L345" s="23" t="s">
        <v>31</v>
      </c>
      <c r="M345" s="23">
        <v>268.53397204740753</v>
      </c>
    </row>
    <row r="346" spans="1:22" x14ac:dyDescent="0.25">
      <c r="A346" s="19">
        <v>2009</v>
      </c>
      <c r="B346" s="19" t="s">
        <v>24</v>
      </c>
      <c r="C346" s="19" t="s">
        <v>14</v>
      </c>
      <c r="D346" s="19" t="s">
        <v>16</v>
      </c>
      <c r="E346" s="23">
        <v>11.658585221602259</v>
      </c>
      <c r="F346" s="23">
        <v>64.338739256313147</v>
      </c>
      <c r="G346" s="23">
        <v>95.70871080750679</v>
      </c>
      <c r="H346" s="23">
        <v>148.37096421353763</v>
      </c>
      <c r="I346" s="23">
        <v>186.37883103023057</v>
      </c>
      <c r="J346" s="23" t="s">
        <v>31</v>
      </c>
      <c r="K346" s="23" t="s">
        <v>31</v>
      </c>
      <c r="L346" s="23" t="s">
        <v>31</v>
      </c>
      <c r="M346" s="23">
        <v>263</v>
      </c>
    </row>
    <row r="347" spans="1:22" x14ac:dyDescent="0.25">
      <c r="A347" s="19">
        <v>2009</v>
      </c>
      <c r="B347" s="19" t="s">
        <v>24</v>
      </c>
      <c r="C347" s="19" t="s">
        <v>14</v>
      </c>
      <c r="D347" s="19" t="s">
        <v>25</v>
      </c>
      <c r="E347" s="23">
        <f>SUMPRODUCT(E345:E346,'CANUM (Millions)'!E345:E346)/'CANUM (Millions)'!E347</f>
        <v>11.791418977961838</v>
      </c>
      <c r="F347" s="23">
        <f>SUMPRODUCT(F345:F346,'CANUM (Millions)'!F345:F346)/'CANUM (Millions)'!F347</f>
        <v>90.626723012531173</v>
      </c>
      <c r="G347" s="23">
        <f>SUMPRODUCT(G345:G346,'CANUM (Millions)'!G345:G346)/'CANUM (Millions)'!G347</f>
        <v>120.94284607094804</v>
      </c>
      <c r="H347" s="23">
        <f>SUMPRODUCT(H345:H346,'CANUM (Millions)'!H345:H346)/'CANUM (Millions)'!H347</f>
        <v>141.42710738346244</v>
      </c>
      <c r="I347" s="23">
        <f>SUMPRODUCT(I345:I346,'CANUM (Millions)'!I345:I346)/'CANUM (Millions)'!I347</f>
        <v>206.35256150844305</v>
      </c>
      <c r="J347" s="23"/>
      <c r="K347" s="23"/>
      <c r="L347" s="23"/>
      <c r="M347" s="23">
        <f>SUMPRODUCT(M345:M346,'CANUM (Millions)'!M345:M346)/'CANUM (Millions)'!M347</f>
        <v>268.53116705549479</v>
      </c>
    </row>
    <row r="348" spans="1:22" x14ac:dyDescent="0.25">
      <c r="A348" s="19">
        <v>2009</v>
      </c>
      <c r="B348" s="19" t="s">
        <v>24</v>
      </c>
      <c r="C348" s="19" t="s">
        <v>17</v>
      </c>
      <c r="D348" s="19" t="s">
        <v>15</v>
      </c>
      <c r="E348" s="23">
        <v>14.797180779509098</v>
      </c>
      <c r="F348" s="23">
        <v>55.305950059283234</v>
      </c>
      <c r="G348" s="23">
        <v>29.739969106000132</v>
      </c>
      <c r="H348" s="23">
        <v>71.286222765525707</v>
      </c>
      <c r="I348" s="23"/>
      <c r="J348" s="23"/>
      <c r="K348" s="23"/>
      <c r="L348" s="23"/>
      <c r="M348" s="23"/>
    </row>
    <row r="349" spans="1:22" x14ac:dyDescent="0.25">
      <c r="A349" s="19">
        <v>2009</v>
      </c>
      <c r="B349" s="19" t="s">
        <v>24</v>
      </c>
      <c r="C349" s="19" t="s">
        <v>17</v>
      </c>
      <c r="D349" s="19" t="s">
        <v>16</v>
      </c>
      <c r="E349" s="23">
        <v>8.4645556809675444</v>
      </c>
      <c r="F349" s="23">
        <v>11.858894924214884</v>
      </c>
      <c r="G349" s="23">
        <v>56.810192416378385</v>
      </c>
      <c r="H349" s="23">
        <v>89.583501755165031</v>
      </c>
      <c r="I349" s="23"/>
      <c r="J349" s="23"/>
      <c r="K349" s="23"/>
      <c r="L349" s="23"/>
      <c r="M349" s="23"/>
    </row>
    <row r="350" spans="1:22" x14ac:dyDescent="0.25">
      <c r="A350" s="19">
        <v>2009</v>
      </c>
      <c r="B350" s="19" t="s">
        <v>24</v>
      </c>
      <c r="C350" s="19" t="s">
        <v>17</v>
      </c>
      <c r="D350" s="19" t="s">
        <v>25</v>
      </c>
      <c r="E350" s="23">
        <f>SUMPRODUCT(E348:E349,'CANUM (Millions)'!E348:E349)/'CANUM (Millions)'!E350</f>
        <v>8.5092549473886319</v>
      </c>
      <c r="F350" s="23">
        <f>SUMPRODUCT(F348:F349,'CANUM (Millions)'!F348:F349)/'CANUM (Millions)'!F350</f>
        <v>20.032486480889908</v>
      </c>
      <c r="G350" s="23">
        <f>SUMPRODUCT(G348:G349,'CANUM (Millions)'!G348:G349)/'CANUM (Millions)'!G350</f>
        <v>31.569117995820925</v>
      </c>
      <c r="H350" s="23">
        <f>SUMPRODUCT(H348:H349,'CANUM (Millions)'!H348:H349)/'CANUM (Millions)'!H350</f>
        <v>71.670231871142889</v>
      </c>
      <c r="I350" s="23"/>
      <c r="J350" s="23"/>
      <c r="K350" s="23"/>
      <c r="L350" s="23"/>
      <c r="M350" s="23"/>
    </row>
    <row r="351" spans="1:22" x14ac:dyDescent="0.25">
      <c r="A351" s="19">
        <v>2009</v>
      </c>
      <c r="B351" s="19" t="s">
        <v>13</v>
      </c>
      <c r="C351" s="19" t="s">
        <v>14</v>
      </c>
      <c r="D351" s="19" t="s">
        <v>15</v>
      </c>
      <c r="E351" s="23">
        <v>23.908108902597149</v>
      </c>
      <c r="F351" s="23">
        <v>82.110849970444008</v>
      </c>
      <c r="G351" s="23">
        <v>120.21318878954541</v>
      </c>
      <c r="H351" s="23">
        <v>153.78226294149397</v>
      </c>
      <c r="I351" s="23">
        <v>178.78433669723248</v>
      </c>
      <c r="J351" s="23">
        <v>181.97967014220018</v>
      </c>
      <c r="K351" s="23">
        <v>209.78549648418962</v>
      </c>
      <c r="L351" s="23">
        <v>204.90846204257505</v>
      </c>
      <c r="M351" s="23">
        <v>226.62797792244007</v>
      </c>
    </row>
    <row r="352" spans="1:22" x14ac:dyDescent="0.25">
      <c r="A352" s="19">
        <v>2009</v>
      </c>
      <c r="B352" s="19" t="s">
        <v>13</v>
      </c>
      <c r="C352" s="19" t="s">
        <v>14</v>
      </c>
      <c r="D352" s="19" t="s">
        <v>16</v>
      </c>
      <c r="E352" s="23">
        <v>15.190071180718071</v>
      </c>
      <c r="F352" s="23">
        <v>57.946959680184918</v>
      </c>
      <c r="G352" s="23">
        <v>97.870246728123817</v>
      </c>
      <c r="H352" s="23">
        <v>139.17945517755965</v>
      </c>
      <c r="I352" s="23">
        <v>164.34774552246003</v>
      </c>
      <c r="J352" s="23">
        <v>181.6183792927178</v>
      </c>
      <c r="K352" s="23">
        <v>210.12438784030201</v>
      </c>
      <c r="L352" s="23">
        <v>206.50295464869322</v>
      </c>
      <c r="M352" s="23">
        <v>201.2060785978525</v>
      </c>
    </row>
    <row r="353" spans="1:13" x14ac:dyDescent="0.25">
      <c r="A353" s="19">
        <v>2009</v>
      </c>
      <c r="B353" s="19" t="s">
        <v>13</v>
      </c>
      <c r="C353" s="19" t="s">
        <v>14</v>
      </c>
      <c r="D353" s="19" t="s">
        <v>25</v>
      </c>
      <c r="E353" s="23">
        <f>SUMPRODUCT(E351:E352,'CANUM (Millions)'!E351:E352)/'CANUM (Millions)'!E353</f>
        <v>15.552589987670828</v>
      </c>
      <c r="F353" s="23">
        <f>SUMPRODUCT(F351:F352,'CANUM (Millions)'!F351:F352)/'CANUM (Millions)'!F353</f>
        <v>79.647596359858127</v>
      </c>
      <c r="G353" s="23">
        <f>SUMPRODUCT(G351:G352,'CANUM (Millions)'!G351:G352)/'CANUM (Millions)'!G353</f>
        <v>117.94608161955428</v>
      </c>
      <c r="H353" s="23">
        <f>SUMPRODUCT(H351:H352,'CANUM (Millions)'!H351:H352)/'CANUM (Millions)'!H353</f>
        <v>152.51130589478868</v>
      </c>
      <c r="I353" s="23">
        <f>SUMPRODUCT(I351:I352,'CANUM (Millions)'!I351:I352)/'CANUM (Millions)'!I353</f>
        <v>177.98426251419244</v>
      </c>
      <c r="J353" s="23">
        <f>SUMPRODUCT(J351:J352,'CANUM (Millions)'!J351:J352)/'CANUM (Millions)'!J353</f>
        <v>181.9631998833338</v>
      </c>
      <c r="K353" s="23">
        <f>SUMPRODUCT(K351:K352,'CANUM (Millions)'!K351:K352)/'CANUM (Millions)'!K353</f>
        <v>209.79920439328609</v>
      </c>
      <c r="L353" s="23">
        <f>SUMPRODUCT(L351:L352,'CANUM (Millions)'!L351:L352)/'CANUM (Millions)'!L353</f>
        <v>204.99892735421307</v>
      </c>
      <c r="M353" s="23">
        <f>SUMPRODUCT(M351:M352,'CANUM (Millions)'!M351:M352)/'CANUM (Millions)'!M353</f>
        <v>223.01596618915309</v>
      </c>
    </row>
    <row r="354" spans="1:13" x14ac:dyDescent="0.25">
      <c r="A354" s="19">
        <v>2009</v>
      </c>
      <c r="B354" s="19" t="s">
        <v>13</v>
      </c>
      <c r="C354" s="19" t="s">
        <v>17</v>
      </c>
      <c r="D354" s="19" t="s">
        <v>15</v>
      </c>
      <c r="E354" s="23">
        <v>15.982842521011065</v>
      </c>
      <c r="F354" s="23">
        <v>59.611051365789443</v>
      </c>
      <c r="G354" s="23">
        <v>41.66347027313563</v>
      </c>
      <c r="H354" s="23">
        <v>77.439271622720042</v>
      </c>
      <c r="I354" s="23">
        <v>115.38650603504816</v>
      </c>
      <c r="J354" s="23">
        <v>149.2409786476415</v>
      </c>
      <c r="K354" s="23">
        <v>169.53621605580244</v>
      </c>
      <c r="L354" s="23">
        <v>181.6597337927488</v>
      </c>
      <c r="M354" s="23">
        <v>221.30918127665379</v>
      </c>
    </row>
    <row r="355" spans="1:13" x14ac:dyDescent="0.25">
      <c r="A355" s="19">
        <v>2009</v>
      </c>
      <c r="B355" s="19" t="s">
        <v>13</v>
      </c>
      <c r="C355" s="19" t="s">
        <v>17</v>
      </c>
      <c r="D355" s="19" t="s">
        <v>16</v>
      </c>
      <c r="E355" s="23">
        <v>10.045760570340894</v>
      </c>
      <c r="F355" s="23">
        <v>12.366615840678525</v>
      </c>
      <c r="G355" s="23">
        <v>56.572759824108807</v>
      </c>
      <c r="H355" s="23">
        <v>87.346465519606724</v>
      </c>
      <c r="I355" s="23">
        <v>118.1209068933977</v>
      </c>
      <c r="J355" s="23">
        <v>136.8404156740929</v>
      </c>
      <c r="K355" s="23">
        <v>213.65312676910833</v>
      </c>
      <c r="L355" s="23">
        <v>212.2</v>
      </c>
      <c r="M355" s="23">
        <v>253.35529106821707</v>
      </c>
    </row>
    <row r="356" spans="1:13" x14ac:dyDescent="0.25">
      <c r="A356" s="19">
        <v>2009</v>
      </c>
      <c r="B356" s="19" t="s">
        <v>13</v>
      </c>
      <c r="C356" s="19" t="s">
        <v>17</v>
      </c>
      <c r="D356" s="19" t="s">
        <v>25</v>
      </c>
      <c r="E356" s="23">
        <f>SUMPRODUCT(E354:E355,'CANUM (Millions)'!E354:E355)/'CANUM (Millions)'!E356</f>
        <v>10.113720606944797</v>
      </c>
      <c r="F356" s="23">
        <f>SUMPRODUCT(F354:F355,'CANUM (Millions)'!F354:F355)/'CANUM (Millions)'!F356</f>
        <v>30.714683848284764</v>
      </c>
      <c r="G356" s="23">
        <f>SUMPRODUCT(G354:G355,'CANUM (Millions)'!G354:G355)/'CANUM (Millions)'!G356</f>
        <v>42.570681761080287</v>
      </c>
      <c r="H356" s="23">
        <f>SUMPRODUCT(H354:H355,'CANUM (Millions)'!H354:H355)/'CANUM (Millions)'!H356</f>
        <v>77.646826628250722</v>
      </c>
      <c r="I356" s="23">
        <f>SUMPRODUCT(I354:I355,'CANUM (Millions)'!I354:I355)/'CANUM (Millions)'!I356</f>
        <v>115.41971329129387</v>
      </c>
      <c r="J356" s="23">
        <f>SUMPRODUCT(J354:J355,'CANUM (Millions)'!J354:J355)/'CANUM (Millions)'!J356</f>
        <v>148.44839482802308</v>
      </c>
      <c r="K356" s="23">
        <f>SUMPRODUCT(K354:K355,'CANUM (Millions)'!K354:K355)/'CANUM (Millions)'!K356</f>
        <v>170.212417259445</v>
      </c>
      <c r="L356" s="23">
        <f>SUMPRODUCT(L354:L355,'CANUM (Millions)'!L354:L355)/'CANUM (Millions)'!L356</f>
        <v>182.15098585551493</v>
      </c>
      <c r="M356" s="23">
        <f>SUMPRODUCT(M354:M355,'CANUM (Millions)'!M354:M355)/'CANUM (Millions)'!M356</f>
        <v>222.14700767201057</v>
      </c>
    </row>
    <row r="357" spans="1:13" x14ac:dyDescent="0.25">
      <c r="A357" s="19">
        <v>2009</v>
      </c>
      <c r="B357" s="19" t="s">
        <v>13</v>
      </c>
      <c r="C357" s="19" t="s">
        <v>22</v>
      </c>
      <c r="D357" s="19" t="s">
        <v>25</v>
      </c>
      <c r="E357" s="23">
        <f>(SUMPRODUCT(E351:E352,'CANUM (Millions)'!E351:E352)+SUMPRODUCT(E354:E355,'CANUM (Millions)'!E354:E355))/'CANUM (Millions)'!E357</f>
        <v>13.43647881068167</v>
      </c>
      <c r="F357" s="23">
        <f>(SUMPRODUCT(F351:F352,'CANUM (Millions)'!F351:F352)+SUMPRODUCT(F354:F355,'CANUM (Millions)'!F354:F355))/'CANUM (Millions)'!F357</f>
        <v>52.026623005193102</v>
      </c>
      <c r="G357" s="23">
        <f>(SUMPRODUCT(G351:G352,'CANUM (Millions)'!G351:G352)+SUMPRODUCT(G354:G355,'CANUM (Millions)'!G354:G355))/'CANUM (Millions)'!G357</f>
        <v>89.930806014759284</v>
      </c>
      <c r="H357" s="23">
        <f>(SUMPRODUCT(H351:H352,'CANUM (Millions)'!H351:H352)+SUMPRODUCT(H354:H355,'CANUM (Millions)'!H354:H355))/'CANUM (Millions)'!H357</f>
        <v>116.12416119940789</v>
      </c>
      <c r="I357" s="23">
        <f>(SUMPRODUCT(I351:I352,'CANUM (Millions)'!I351:I352)+SUMPRODUCT(I354:I355,'CANUM (Millions)'!I354:I355))/'CANUM (Millions)'!I357</f>
        <v>160.50652096304387</v>
      </c>
      <c r="J357" s="23">
        <f>(SUMPRODUCT(J351:J352,'CANUM (Millions)'!J351:J352)+SUMPRODUCT(J354:J355,'CANUM (Millions)'!J354:J355))/'CANUM (Millions)'!J357</f>
        <v>177.00386240816644</v>
      </c>
      <c r="K357" s="23">
        <f>(SUMPRODUCT(K351:K352,'CANUM (Millions)'!K351:K352)+SUMPRODUCT(K354:K355,'CANUM (Millions)'!K354:K355))/'CANUM (Millions)'!K357</f>
        <v>204.12890012549838</v>
      </c>
      <c r="L357" s="23">
        <f>(SUMPRODUCT(L351:L352,'CANUM (Millions)'!L351:L352)+SUMPRODUCT(L354:L355,'CANUM (Millions)'!L354:L355))/'CANUM (Millions)'!L357</f>
        <v>201.78174307086286</v>
      </c>
      <c r="M357" s="23">
        <f>(SUMPRODUCT(M351:M352,'CANUM (Millions)'!M351:M352)+SUMPRODUCT(M354:M355,'CANUM (Millions)'!M354:M355))/'CANUM (Millions)'!M357</f>
        <v>222.71889688446316</v>
      </c>
    </row>
    <row r="358" spans="1:13" x14ac:dyDescent="0.25">
      <c r="A358" s="19">
        <v>2009</v>
      </c>
      <c r="B358" s="19" t="s">
        <v>13</v>
      </c>
      <c r="C358" s="19">
        <v>22</v>
      </c>
      <c r="D358" s="19" t="s">
        <v>19</v>
      </c>
      <c r="E358" s="23">
        <v>10.124008028679539</v>
      </c>
      <c r="F358" s="23">
        <v>12.743525113479052</v>
      </c>
      <c r="G358" s="23">
        <v>41.765844636568048</v>
      </c>
      <c r="H358" s="23">
        <v>67.44272772649299</v>
      </c>
      <c r="I358" s="23">
        <v>104.97282083234857</v>
      </c>
      <c r="J358" s="23">
        <v>111.97913588855663</v>
      </c>
      <c r="K358" s="23">
        <v>161.52265776387364</v>
      </c>
      <c r="L358" s="23">
        <v>175.15071630761253</v>
      </c>
      <c r="M358" s="23">
        <v>213.95773067275917</v>
      </c>
    </row>
    <row r="359" spans="1:13" x14ac:dyDescent="0.25">
      <c r="A359" s="19">
        <v>2009</v>
      </c>
      <c r="B359" s="19" t="s">
        <v>13</v>
      </c>
      <c r="C359" s="19">
        <v>23</v>
      </c>
      <c r="D359" s="19" t="s">
        <v>19</v>
      </c>
      <c r="E359" s="23">
        <v>23.5</v>
      </c>
      <c r="F359" s="23">
        <v>57.652414678133837</v>
      </c>
      <c r="G359" s="23">
        <v>79.251456307380181</v>
      </c>
      <c r="H359" s="23">
        <v>113.58904649003091</v>
      </c>
      <c r="I359" s="23">
        <v>165.35148549928547</v>
      </c>
      <c r="J359" s="23">
        <v>178.94149217862096</v>
      </c>
      <c r="K359" s="23">
        <v>195.55869876388888</v>
      </c>
      <c r="L359" s="23">
        <v>208.10545750496027</v>
      </c>
      <c r="M359" s="23">
        <v>216.2898903698069</v>
      </c>
    </row>
    <row r="360" spans="1:13" x14ac:dyDescent="0.25">
      <c r="A360" s="19">
        <v>2009</v>
      </c>
      <c r="B360" s="19" t="s">
        <v>13</v>
      </c>
      <c r="C360" s="19">
        <v>24</v>
      </c>
      <c r="D360" s="19" t="s">
        <v>19</v>
      </c>
      <c r="E360" s="23">
        <v>13.211135523956427</v>
      </c>
      <c r="F360" s="23">
        <v>43.452181652411475</v>
      </c>
      <c r="G360" s="23">
        <v>41.054126193908459</v>
      </c>
      <c r="H360" s="23">
        <v>87.642760958250818</v>
      </c>
      <c r="I360" s="23">
        <v>121.24496434947827</v>
      </c>
      <c r="J360" s="23">
        <v>145.30194580554155</v>
      </c>
      <c r="K360" s="23">
        <v>159.67521001938675</v>
      </c>
      <c r="L360" s="23">
        <v>170.64284407571114</v>
      </c>
      <c r="M360" s="23">
        <v>179.90302030687135</v>
      </c>
    </row>
    <row r="361" spans="1:13" x14ac:dyDescent="0.25">
      <c r="A361" s="19">
        <v>2009</v>
      </c>
      <c r="B361" s="19" t="s">
        <v>13</v>
      </c>
      <c r="C361" s="19" t="s">
        <v>18</v>
      </c>
      <c r="D361" s="19" t="s">
        <v>19</v>
      </c>
      <c r="E361" s="23">
        <f>SUMPRODUCT(E358:E360,'CANUM (Millions)'!E358:E360)/'CANUM (Millions)'!E361</f>
        <v>10.532875955363386</v>
      </c>
      <c r="F361" s="23">
        <f>SUMPRODUCT(F358:F360,'CANUM (Millions)'!F358:F360)/'CANUM (Millions)'!F361</f>
        <v>28.26775513648003</v>
      </c>
      <c r="G361" s="23">
        <f>SUMPRODUCT(G358:G360,'CANUM (Millions)'!G358:G360)/'CANUM (Millions)'!G361</f>
        <v>48.054389501615468</v>
      </c>
      <c r="H361" s="23">
        <f>SUMPRODUCT(H358:H360,'CANUM (Millions)'!H358:H360)/'CANUM (Millions)'!H361</f>
        <v>90.488817144733972</v>
      </c>
      <c r="I361" s="23">
        <f>SUMPRODUCT(I358:I360,'CANUM (Millions)'!I358:I360)/'CANUM (Millions)'!I361</f>
        <v>123.74758103394893</v>
      </c>
      <c r="J361" s="23">
        <f>SUMPRODUCT(J358:J360,'CANUM (Millions)'!J358:J360)/'CANUM (Millions)'!J361</f>
        <v>145.21997109918524</v>
      </c>
      <c r="K361" s="23">
        <f>SUMPRODUCT(K358:K360,'CANUM (Millions)'!K358:K360)/'CANUM (Millions)'!K361</f>
        <v>160.37666671809382</v>
      </c>
      <c r="L361" s="23">
        <f>SUMPRODUCT(L358:L360,'CANUM (Millions)'!L358:L360)/'CANUM (Millions)'!L361</f>
        <v>171.1606779277445</v>
      </c>
      <c r="M361" s="23">
        <f>SUMPRODUCT(M358:M360,'CANUM (Millions)'!M358:M360)/'CANUM (Millions)'!M361</f>
        <v>181.84269658054069</v>
      </c>
    </row>
    <row r="362" spans="1:13" x14ac:dyDescent="0.25">
      <c r="A362" s="19">
        <v>2009</v>
      </c>
      <c r="B362" s="19" t="s">
        <v>13</v>
      </c>
      <c r="C362" s="19" t="s">
        <v>20</v>
      </c>
      <c r="D362" s="19" t="s">
        <v>23</v>
      </c>
      <c r="E362" s="24">
        <f>(SUMPRODUCT(E344,'CANUM (Millions)'!E344)+SUMPRODUCT('WECA (g)'!E357,'CANUM (Millions)'!E357)+SUMPRODUCT(E361,'CANUM (Millions)'!E361))/'CANUM (Millions)'!E362</f>
        <v>12.605529174449506</v>
      </c>
      <c r="F362" s="24">
        <f>(SUMPRODUCT(F344,'CANUM (Millions)'!F344)+SUMPRODUCT('WECA (g)'!F357,'CANUM (Millions)'!F357)+SUMPRODUCT(F361,'CANUM (Millions)'!F361))/'CANUM (Millions)'!F362</f>
        <v>47.896127572620571</v>
      </c>
      <c r="G362" s="24">
        <f>(SUMPRODUCT(G344,'CANUM (Millions)'!G344)+SUMPRODUCT('WECA (g)'!G357,'CANUM (Millions)'!G357)+SUMPRODUCT(G361,'CANUM (Millions)'!G361))/'CANUM (Millions)'!G362</f>
        <v>71.053191680307179</v>
      </c>
      <c r="H362" s="24">
        <f>(SUMPRODUCT(H344,'CANUM (Millions)'!H344)+SUMPRODUCT('WECA (g)'!H357,'CANUM (Millions)'!H357)+SUMPRODUCT(H361,'CANUM (Millions)'!H361))/'CANUM (Millions)'!H362</f>
        <v>103.19325244946033</v>
      </c>
      <c r="I362" s="24">
        <f>(SUMPRODUCT(I344,'CANUM (Millions)'!I344)+SUMPRODUCT('WECA (g)'!I357,'CANUM (Millions)'!I357)+SUMPRODUCT(I361,'CANUM (Millions)'!I361))/'CANUM (Millions)'!I362</f>
        <v>139.03381495213915</v>
      </c>
      <c r="J362" s="24">
        <f>(SUMPRODUCT(J344,'CANUM (Millions)'!J344)+SUMPRODUCT('WECA (g)'!J357,'CANUM (Millions)'!J357)+SUMPRODUCT(J361,'CANUM (Millions)'!J361))/'CANUM (Millions)'!J362</f>
        <v>153.41640442484942</v>
      </c>
      <c r="K362" s="24">
        <f>(SUMPRODUCT(K344,'CANUM (Millions)'!K344)+SUMPRODUCT('WECA (g)'!K357,'CANUM (Millions)'!K357)+SUMPRODUCT(K361,'CANUM (Millions)'!K361))/'CANUM (Millions)'!K362</f>
        <v>170.87998793673518</v>
      </c>
      <c r="L362" s="24">
        <f>(SUMPRODUCT(L344,'CANUM (Millions)'!L344)+SUMPRODUCT('WECA (g)'!L357,'CANUM (Millions)'!L357)+SUMPRODUCT(L361,'CANUM (Millions)'!L361))/'CANUM (Millions)'!L362</f>
        <v>192.36755515017646</v>
      </c>
      <c r="M362" s="24">
        <f>(SUMPRODUCT(M344,'CANUM (Millions)'!M344)+SUMPRODUCT('WECA (g)'!M357,'CANUM (Millions)'!M357)+SUMPRODUCT(M361,'CANUM (Millions)'!M361))/'CANUM (Millions)'!M362</f>
        <v>214.5972041396933</v>
      </c>
    </row>
    <row r="363" spans="1:13" x14ac:dyDescent="0.25">
      <c r="A363" s="6">
        <v>2010</v>
      </c>
      <c r="B363" s="6" t="s">
        <v>13</v>
      </c>
      <c r="C363" s="6" t="s">
        <v>28</v>
      </c>
      <c r="D363" s="6" t="s">
        <v>21</v>
      </c>
      <c r="E363" s="9">
        <v>0</v>
      </c>
      <c r="F363" s="9">
        <v>67.8</v>
      </c>
      <c r="G363" s="9">
        <v>132.30000000000001</v>
      </c>
      <c r="H363" s="9">
        <v>157.29999999999998</v>
      </c>
      <c r="I363" s="9">
        <v>200.27482924530591</v>
      </c>
      <c r="J363" s="9">
        <v>205.56394684574784</v>
      </c>
      <c r="K363" s="9">
        <v>210.89161376859548</v>
      </c>
      <c r="L363" s="9">
        <v>219.03604928557456</v>
      </c>
      <c r="M363" s="9">
        <v>235.23986228064163</v>
      </c>
    </row>
    <row r="364" spans="1:13" x14ac:dyDescent="0.25">
      <c r="A364" s="6">
        <v>2010</v>
      </c>
      <c r="B364" s="6" t="s">
        <v>24</v>
      </c>
      <c r="C364" s="6" t="s">
        <v>14</v>
      </c>
      <c r="D364" s="6" t="s">
        <v>15</v>
      </c>
      <c r="E364" s="10">
        <v>0</v>
      </c>
      <c r="F364" s="10">
        <v>75.515096065946636</v>
      </c>
      <c r="G364" s="10">
        <v>80.352878423501934</v>
      </c>
      <c r="H364" s="10">
        <v>122.33062400913997</v>
      </c>
      <c r="I364" s="10">
        <v>149.3299553341561</v>
      </c>
      <c r="J364" s="10">
        <v>191.26090113073224</v>
      </c>
      <c r="K364" s="10">
        <v>221.49923232659722</v>
      </c>
      <c r="L364" s="10">
        <v>216.33078437188095</v>
      </c>
      <c r="M364" s="10">
        <v>204.5</v>
      </c>
    </row>
    <row r="365" spans="1:13" x14ac:dyDescent="0.25">
      <c r="A365" s="6">
        <v>2010</v>
      </c>
      <c r="B365" s="6" t="s">
        <v>24</v>
      </c>
      <c r="C365" s="6" t="s">
        <v>14</v>
      </c>
      <c r="D365" s="6" t="s">
        <v>16</v>
      </c>
      <c r="E365" s="10">
        <v>7.4094652490381208</v>
      </c>
      <c r="F365" s="10">
        <v>18.443387940121855</v>
      </c>
      <c r="G365" s="10">
        <v>37</v>
      </c>
      <c r="H365" s="10">
        <v>114</v>
      </c>
      <c r="I365" s="10"/>
      <c r="J365" s="10"/>
      <c r="K365" s="10"/>
      <c r="L365" s="10"/>
      <c r="M365" s="10"/>
    </row>
    <row r="366" spans="1:13" x14ac:dyDescent="0.25">
      <c r="A366" s="6">
        <v>2010</v>
      </c>
      <c r="B366" s="6" t="s">
        <v>24</v>
      </c>
      <c r="C366" s="6" t="s">
        <v>14</v>
      </c>
      <c r="D366" s="6" t="s">
        <v>25</v>
      </c>
      <c r="E366" s="10">
        <f>SUMPRODUCT(E364:E365,'CANUM (Millions)'!E364:E365)/'CANUM (Millions)'!E366</f>
        <v>7.4094652490381208</v>
      </c>
      <c r="F366" s="10">
        <f>SUMPRODUCT(F364:F365,'CANUM (Millions)'!F364:F365)/'CANUM (Millions)'!F366</f>
        <v>64.998587466745562</v>
      </c>
      <c r="G366" s="10">
        <f>SUMPRODUCT(G364:G365,'CANUM (Millions)'!G364:G365)/'CANUM (Millions)'!G366</f>
        <v>80.287483073937111</v>
      </c>
      <c r="H366" s="10">
        <f>SUMPRODUCT(H364:H365,'CANUM (Millions)'!H364:H365)/'CANUM (Millions)'!H366</f>
        <v>122.31480450869486</v>
      </c>
      <c r="I366" s="10">
        <f>SUMPRODUCT(I364:I365,'CANUM (Millions)'!I364:I365)/'CANUM (Millions)'!I366</f>
        <v>149.3299553341561</v>
      </c>
      <c r="J366" s="10">
        <f>SUMPRODUCT(J364:J365,'CANUM (Millions)'!J364:J365)/'CANUM (Millions)'!J366</f>
        <v>191.26090113073224</v>
      </c>
      <c r="K366" s="10">
        <f>SUMPRODUCT(K364:K365,'CANUM (Millions)'!K364:K365)/'CANUM (Millions)'!K366</f>
        <v>221.49923232659722</v>
      </c>
      <c r="L366" s="10">
        <f>SUMPRODUCT(L364:L365,'CANUM (Millions)'!L364:L365)/'CANUM (Millions)'!L366</f>
        <v>216.33078437188095</v>
      </c>
      <c r="M366" s="10">
        <f>SUMPRODUCT(M364:M365,'CANUM (Millions)'!M364:M365)/'CANUM (Millions)'!M366</f>
        <v>204.5</v>
      </c>
    </row>
    <row r="367" spans="1:13" x14ac:dyDescent="0.25">
      <c r="A367" s="6">
        <v>2010</v>
      </c>
      <c r="B367" s="6" t="s">
        <v>24</v>
      </c>
      <c r="C367" s="6" t="s">
        <v>17</v>
      </c>
      <c r="D367" s="6" t="s">
        <v>15</v>
      </c>
      <c r="E367" s="10">
        <v>27.910092614249457</v>
      </c>
      <c r="F367" s="10">
        <v>57.317030017274156</v>
      </c>
      <c r="G367" s="10">
        <v>80.818191657399993</v>
      </c>
      <c r="H367" s="10"/>
      <c r="I367" s="10"/>
      <c r="J367" s="10"/>
      <c r="K367" s="10"/>
      <c r="L367" s="10"/>
      <c r="M367" s="10"/>
    </row>
    <row r="368" spans="1:13" x14ac:dyDescent="0.25">
      <c r="A368" s="6">
        <v>2010</v>
      </c>
      <c r="B368" s="6" t="s">
        <v>24</v>
      </c>
      <c r="C368" s="6" t="s">
        <v>17</v>
      </c>
      <c r="D368" s="6" t="s">
        <v>16</v>
      </c>
      <c r="E368" s="10">
        <v>8.3991095758087493</v>
      </c>
      <c r="F368" s="10">
        <v>15.642538143825856</v>
      </c>
      <c r="G368" s="10">
        <v>39.936113024990931</v>
      </c>
      <c r="H368" s="10"/>
      <c r="I368" s="10"/>
      <c r="J368" s="10"/>
      <c r="K368" s="10"/>
      <c r="L368" s="10"/>
      <c r="M368" s="10"/>
    </row>
    <row r="369" spans="1:13" x14ac:dyDescent="0.25">
      <c r="A369" s="6">
        <v>2010</v>
      </c>
      <c r="B369" s="6" t="s">
        <v>24</v>
      </c>
      <c r="C369" s="6" t="s">
        <v>17</v>
      </c>
      <c r="D369" s="6" t="s">
        <v>25</v>
      </c>
      <c r="E369" s="10">
        <f>SUMPRODUCT(E367:E368,'CANUM (Millions)'!E367:E368)/'CANUM (Millions)'!E369</f>
        <v>8.8658061420322305</v>
      </c>
      <c r="F369" s="10">
        <f>SUMPRODUCT(F367:F368,'CANUM (Millions)'!F367:F368)/'CANUM (Millions)'!F369</f>
        <v>27.305922006352031</v>
      </c>
      <c r="G369" s="10">
        <f>SUMPRODUCT(G367:G368,'CANUM (Millions)'!G367:G368)/'CANUM (Millions)'!G369</f>
        <v>68.73926560899163</v>
      </c>
      <c r="H369" s="10"/>
      <c r="I369" s="10"/>
      <c r="J369" s="10"/>
      <c r="K369" s="10"/>
      <c r="L369" s="10"/>
      <c r="M369" s="10"/>
    </row>
    <row r="370" spans="1:13" x14ac:dyDescent="0.25">
      <c r="A370" s="6">
        <v>2010</v>
      </c>
      <c r="B370" s="6" t="s">
        <v>13</v>
      </c>
      <c r="C370" s="6" t="s">
        <v>14</v>
      </c>
      <c r="D370" s="6" t="s">
        <v>15</v>
      </c>
      <c r="E370" s="10">
        <v>0</v>
      </c>
      <c r="F370" s="10">
        <v>76.528738898279656</v>
      </c>
      <c r="G370" s="10">
        <v>89.821086835832418</v>
      </c>
      <c r="H370" s="10">
        <v>131.46673763948891</v>
      </c>
      <c r="I370" s="10">
        <v>159.70327869712938</v>
      </c>
      <c r="J370" s="10">
        <v>199.00847635301892</v>
      </c>
      <c r="K370" s="10">
        <v>220.01918769506005</v>
      </c>
      <c r="L370" s="10">
        <v>214.51299373650519</v>
      </c>
      <c r="M370" s="10">
        <v>228.38217574366394</v>
      </c>
    </row>
    <row r="371" spans="1:13" x14ac:dyDescent="0.25">
      <c r="A371" s="6">
        <v>2010</v>
      </c>
      <c r="B371" s="6" t="s">
        <v>13</v>
      </c>
      <c r="C371" s="6" t="s">
        <v>14</v>
      </c>
      <c r="D371" s="6" t="s">
        <v>16</v>
      </c>
      <c r="E371" s="10">
        <v>7.6487098867345553</v>
      </c>
      <c r="F371" s="10">
        <v>24.707181190116216</v>
      </c>
      <c r="G371" s="10">
        <v>37</v>
      </c>
      <c r="H371" s="10">
        <v>114</v>
      </c>
      <c r="I371" s="10"/>
      <c r="J371" s="10"/>
      <c r="K371" s="10"/>
      <c r="L371" s="10"/>
      <c r="M371" s="10"/>
    </row>
    <row r="372" spans="1:13" x14ac:dyDescent="0.25">
      <c r="A372" s="6">
        <v>2010</v>
      </c>
      <c r="B372" s="6" t="s">
        <v>13</v>
      </c>
      <c r="C372" s="6" t="s">
        <v>14</v>
      </c>
      <c r="D372" s="6" t="s">
        <v>25</v>
      </c>
      <c r="E372" s="10">
        <f>SUMPRODUCT(E370:E371,'CANUM (Millions)'!E370:E371)/'CANUM (Millions)'!E372</f>
        <v>7.6487098867345553</v>
      </c>
      <c r="F372" s="10">
        <f>SUMPRODUCT(F370:F371,'CANUM (Millions)'!F370:F371)/'CANUM (Millions)'!F372</f>
        <v>76.01830668057417</v>
      </c>
      <c r="G372" s="10">
        <f>SUMPRODUCT(G370:G371,'CANUM (Millions)'!G370:G371)/'CANUM (Millions)'!G372</f>
        <v>89.722407528140124</v>
      </c>
      <c r="H372" s="10">
        <f>SUMPRODUCT(H370:H371,'CANUM (Millions)'!H370:H371)/'CANUM (Millions)'!H372</f>
        <v>131.40528937748428</v>
      </c>
      <c r="I372" s="10">
        <f>SUMPRODUCT(I370:I371,'CANUM (Millions)'!I370:I371)/'CANUM (Millions)'!I372</f>
        <v>159.70327869712938</v>
      </c>
      <c r="J372" s="10">
        <f>SUMPRODUCT(J370:J371,'CANUM (Millions)'!J370:J371)/'CANUM (Millions)'!J372</f>
        <v>199.00847635301892</v>
      </c>
      <c r="K372" s="10">
        <f>SUMPRODUCT(K370:K371,'CANUM (Millions)'!K370:K371)/'CANUM (Millions)'!K372</f>
        <v>220.01918769506005</v>
      </c>
      <c r="L372" s="10">
        <f>SUMPRODUCT(L370:L371,'CANUM (Millions)'!L370:L371)/'CANUM (Millions)'!L372</f>
        <v>214.51299373650519</v>
      </c>
      <c r="M372" s="10">
        <f>SUMPRODUCT(M370:M371,'CANUM (Millions)'!M370:M371)/'CANUM (Millions)'!M372</f>
        <v>228.38217574366394</v>
      </c>
    </row>
    <row r="373" spans="1:13" x14ac:dyDescent="0.25">
      <c r="A373" s="6">
        <v>2010</v>
      </c>
      <c r="B373" s="6" t="s">
        <v>13</v>
      </c>
      <c r="C373" s="6" t="s">
        <v>17</v>
      </c>
      <c r="D373" s="6" t="s">
        <v>15</v>
      </c>
      <c r="E373" s="10">
        <v>27.910092614249457</v>
      </c>
      <c r="F373" s="10">
        <v>55.090282278946709</v>
      </c>
      <c r="G373" s="10">
        <v>82.663973248965746</v>
      </c>
      <c r="H373" s="10">
        <v>121.67136253569869</v>
      </c>
      <c r="I373" s="10">
        <v>158.41268808288069</v>
      </c>
      <c r="J373" s="10">
        <v>176.99362612080105</v>
      </c>
      <c r="K373" s="10">
        <v>187.2382423905562</v>
      </c>
      <c r="L373" s="10">
        <v>205.24224576378049</v>
      </c>
      <c r="M373" s="10">
        <v>205.84971662630855</v>
      </c>
    </row>
    <row r="374" spans="1:13" x14ac:dyDescent="0.25">
      <c r="A374" s="6">
        <v>2010</v>
      </c>
      <c r="B374" s="6" t="s">
        <v>13</v>
      </c>
      <c r="C374" s="6" t="s">
        <v>17</v>
      </c>
      <c r="D374" s="6" t="s">
        <v>16</v>
      </c>
      <c r="E374" s="10">
        <v>7.8346554017118297</v>
      </c>
      <c r="F374" s="10">
        <v>16.29222575613791</v>
      </c>
      <c r="G374" s="10">
        <v>39.951840065826403</v>
      </c>
      <c r="H374" s="10">
        <v>75</v>
      </c>
      <c r="I374" s="10">
        <v>40.96</v>
      </c>
      <c r="J374" s="10">
        <v>111</v>
      </c>
      <c r="K374" s="10"/>
      <c r="L374" s="10"/>
      <c r="M374" s="10"/>
    </row>
    <row r="375" spans="1:13" x14ac:dyDescent="0.25">
      <c r="A375" s="6">
        <v>2010</v>
      </c>
      <c r="B375" s="6" t="s">
        <v>13</v>
      </c>
      <c r="C375" s="6" t="s">
        <v>17</v>
      </c>
      <c r="D375" s="6" t="s">
        <v>25</v>
      </c>
      <c r="E375" s="10">
        <f>SUMPRODUCT(E373:E374,'CANUM (Millions)'!E373:E374)/'CANUM (Millions)'!E375</f>
        <v>9.1840170529724379</v>
      </c>
      <c r="F375" s="10">
        <f>SUMPRODUCT(F373:F374,'CANUM (Millions)'!F373:F374)/'CANUM (Millions)'!F375</f>
        <v>45.460880751447633</v>
      </c>
      <c r="G375" s="10">
        <f>SUMPRODUCT(G373:G374,'CANUM (Millions)'!G373:G374)/'CANUM (Millions)'!G375</f>
        <v>72.262088754301672</v>
      </c>
      <c r="H375" s="10">
        <f>SUMPRODUCT(H373:H374,'CANUM (Millions)'!H373:H374)/'CANUM (Millions)'!H375</f>
        <v>121.3521079976328</v>
      </c>
      <c r="I375" s="10">
        <f>SUMPRODUCT(I373:I374,'CANUM (Millions)'!I373:I374)/'CANUM (Millions)'!I375</f>
        <v>153.20264574253628</v>
      </c>
      <c r="J375" s="10">
        <f>SUMPRODUCT(J373:J374,'CANUM (Millions)'!J373:J374)/'CANUM (Millions)'!J375</f>
        <v>173.63796542111569</v>
      </c>
      <c r="K375" s="10">
        <f>SUMPRODUCT(K373:K374,'CANUM (Millions)'!K373:K374)/'CANUM (Millions)'!K375</f>
        <v>187.2382423905562</v>
      </c>
      <c r="L375" s="10">
        <f>SUMPRODUCT(L373:L374,'CANUM (Millions)'!L373:L374)/'CANUM (Millions)'!L375</f>
        <v>205.24224576378049</v>
      </c>
      <c r="M375" s="10">
        <f>SUMPRODUCT(M373:M374,'CANUM (Millions)'!M373:M374)/'CANUM (Millions)'!M375</f>
        <v>205.84971662630855</v>
      </c>
    </row>
    <row r="376" spans="1:13" x14ac:dyDescent="0.25">
      <c r="A376" s="6">
        <v>2010</v>
      </c>
      <c r="B376" s="6" t="s">
        <v>13</v>
      </c>
      <c r="C376" s="6" t="s">
        <v>22</v>
      </c>
      <c r="D376" s="6" t="s">
        <v>25</v>
      </c>
      <c r="E376" s="10">
        <f>(SUMPRODUCT(E370:E371,'CANUM (Millions)'!E370:E371)+SUMPRODUCT(E373:E374,'CANUM (Millions)'!E373:E374))/'CANUM (Millions)'!E376</f>
        <v>8.2255184800236361</v>
      </c>
      <c r="F376" s="10">
        <f>(SUMPRODUCT(F370:F371,'CANUM (Millions)'!F370:F371)+SUMPRODUCT(F373:F374,'CANUM (Millions)'!F373:F374))/'CANUM (Millions)'!F376</f>
        <v>59.262417836052904</v>
      </c>
      <c r="G376" s="10">
        <f>(SUMPRODUCT(G370:G371,'CANUM (Millions)'!G370:G371)+SUMPRODUCT(G373:G374,'CANUM (Millions)'!G373:G374))/'CANUM (Millions)'!G376</f>
        <v>84.230719732075613</v>
      </c>
      <c r="H376" s="10">
        <f>(SUMPRODUCT(H370:H371,'CANUM (Millions)'!H370:H371)+SUMPRODUCT(H373:H374,'CANUM (Millions)'!H373:H374))/'CANUM (Millions)'!H376</f>
        <v>127.8841852481526</v>
      </c>
      <c r="I376" s="10">
        <f>(SUMPRODUCT(I370:I371,'CANUM (Millions)'!I370:I371)+SUMPRODUCT(I373:I374,'CANUM (Millions)'!I373:I374))/'CANUM (Millions)'!I376</f>
        <v>157.09049312927436</v>
      </c>
      <c r="J376" s="10">
        <f>(SUMPRODUCT(J370:J371,'CANUM (Millions)'!J370:J371)+SUMPRODUCT(J373:J374,'CANUM (Millions)'!J373:J374))/'CANUM (Millions)'!J376</f>
        <v>193.21218589221729</v>
      </c>
      <c r="K376" s="10">
        <f>(SUMPRODUCT(K370:K371,'CANUM (Millions)'!K370:K371)+SUMPRODUCT(K373:K374,'CANUM (Millions)'!K373:K374))/'CANUM (Millions)'!K376</f>
        <v>210.9331869246457</v>
      </c>
      <c r="L376" s="10">
        <f>(SUMPRODUCT(L370:L371,'CANUM (Millions)'!L370:L371)+SUMPRODUCT(L373:L374,'CANUM (Millions)'!L373:L374))/'CANUM (Millions)'!L376</f>
        <v>211.6751741440562</v>
      </c>
      <c r="M376" s="10">
        <f>(SUMPRODUCT(M370:M371,'CANUM (Millions)'!M370:M371)+SUMPRODUCT(M373:M374,'CANUM (Millions)'!M373:M374))/'CANUM (Millions)'!M376</f>
        <v>225.73089800711196</v>
      </c>
    </row>
    <row r="377" spans="1:13" x14ac:dyDescent="0.25">
      <c r="A377" s="6">
        <v>2010</v>
      </c>
      <c r="B377" s="6" t="s">
        <v>13</v>
      </c>
      <c r="C377" s="6">
        <v>22</v>
      </c>
      <c r="D377" s="6" t="s">
        <v>19</v>
      </c>
      <c r="E377" s="10">
        <v>10.916773891479515</v>
      </c>
      <c r="F377" s="10">
        <v>14.605241716463569</v>
      </c>
      <c r="G377" s="10">
        <v>40.102732607888768</v>
      </c>
      <c r="H377" s="10">
        <v>75.585513382027969</v>
      </c>
      <c r="I377" s="10">
        <v>115.18303016389001</v>
      </c>
      <c r="J377" s="10">
        <v>140.44133325449428</v>
      </c>
      <c r="K377" s="10">
        <v>160.81861948824297</v>
      </c>
      <c r="L377" s="10">
        <v>188.55167677848283</v>
      </c>
      <c r="M377" s="10">
        <v>186.61686384155325</v>
      </c>
    </row>
    <row r="378" spans="1:13" x14ac:dyDescent="0.25">
      <c r="A378" s="6">
        <v>2010</v>
      </c>
      <c r="B378" s="6" t="s">
        <v>13</v>
      </c>
      <c r="C378" s="6">
        <v>23</v>
      </c>
      <c r="D378" s="6" t="s">
        <v>19</v>
      </c>
      <c r="E378" s="10">
        <v>11.545454545454545</v>
      </c>
      <c r="F378" s="10">
        <v>40.967098476864592</v>
      </c>
      <c r="G378" s="10">
        <v>61.509099385989117</v>
      </c>
      <c r="H378" s="10">
        <v>84.926356993146555</v>
      </c>
      <c r="I378" s="10">
        <v>100.35222078034158</v>
      </c>
      <c r="J378" s="10">
        <v>121.53683681121073</v>
      </c>
      <c r="K378" s="10">
        <v>135.84283758717368</v>
      </c>
      <c r="L378" s="10">
        <v>178.88049151328883</v>
      </c>
      <c r="M378" s="10">
        <v>162.72292012366032</v>
      </c>
    </row>
    <row r="379" spans="1:13" x14ac:dyDescent="0.25">
      <c r="A379" s="6">
        <v>2010</v>
      </c>
      <c r="B379" s="6" t="s">
        <v>13</v>
      </c>
      <c r="C379" s="6">
        <v>24</v>
      </c>
      <c r="D379" s="6" t="s">
        <v>19</v>
      </c>
      <c r="E379" s="10">
        <v>12.796171975455296</v>
      </c>
      <c r="F379" s="10">
        <v>25.888880962466647</v>
      </c>
      <c r="G379" s="10">
        <v>54.791038343549694</v>
      </c>
      <c r="H379" s="10">
        <v>89.242366997349606</v>
      </c>
      <c r="I379" s="10">
        <v>121.74035658240641</v>
      </c>
      <c r="J379" s="10">
        <v>158.01703174219861</v>
      </c>
      <c r="K379" s="10">
        <v>173.41249802895831</v>
      </c>
      <c r="L379" s="10">
        <v>192.48737129832739</v>
      </c>
      <c r="M379" s="10">
        <v>196.64183931266987</v>
      </c>
    </row>
    <row r="380" spans="1:13" x14ac:dyDescent="0.25">
      <c r="A380" s="6">
        <v>2010</v>
      </c>
      <c r="B380" s="6" t="s">
        <v>13</v>
      </c>
      <c r="C380" s="6" t="s">
        <v>18</v>
      </c>
      <c r="D380" s="6" t="s">
        <v>19</v>
      </c>
      <c r="E380" s="10">
        <f>SUMPRODUCT(E377:E379,'CANUM (Millions)'!E377:E379)/'CANUM (Millions)'!E380</f>
        <v>12.21522237434332</v>
      </c>
      <c r="F380" s="10">
        <f>SUMPRODUCT(F377:F379,'CANUM (Millions)'!F377:F379)/'CANUM (Millions)'!F380</f>
        <v>22.191232557025454</v>
      </c>
      <c r="G380" s="10">
        <f>SUMPRODUCT(G377:G379,'CANUM (Millions)'!G377:G379)/'CANUM (Millions)'!G380</f>
        <v>52.162230873592492</v>
      </c>
      <c r="H380" s="10">
        <f>SUMPRODUCT(H377:H379,'CANUM (Millions)'!H377:H379)/'CANUM (Millions)'!H380</f>
        <v>87.056237682051403</v>
      </c>
      <c r="I380" s="10">
        <f>SUMPRODUCT(I377:I379,'CANUM (Millions)'!I377:I379)/'CANUM (Millions)'!I380</f>
        <v>119.81979498886004</v>
      </c>
      <c r="J380" s="10">
        <f>SUMPRODUCT(J377:J379,'CANUM (Millions)'!J377:J379)/'CANUM (Millions)'!J380</f>
        <v>154.79599279690348</v>
      </c>
      <c r="K380" s="10">
        <f>SUMPRODUCT(K377:K379,'CANUM (Millions)'!K377:K379)/'CANUM (Millions)'!K380</f>
        <v>170.59279258533482</v>
      </c>
      <c r="L380" s="10">
        <f>SUMPRODUCT(L377:L379,'CANUM (Millions)'!L377:L379)/'CANUM (Millions)'!L380</f>
        <v>191.85520075772951</v>
      </c>
      <c r="M380" s="10">
        <f>SUMPRODUCT(M377:M379,'CANUM (Millions)'!M377:M379)/'CANUM (Millions)'!M380</f>
        <v>194.10434048626715</v>
      </c>
    </row>
    <row r="381" spans="1:13" x14ac:dyDescent="0.25">
      <c r="A381" s="6">
        <v>2010</v>
      </c>
      <c r="B381" s="6" t="s">
        <v>13</v>
      </c>
      <c r="C381" s="6" t="s">
        <v>20</v>
      </c>
      <c r="D381" s="6" t="s">
        <v>23</v>
      </c>
      <c r="E381" s="18">
        <f>(SUMPRODUCT(E363,'CANUM (Millions)'!E363)+SUMPRODUCT('WECA (g)'!E376,'CANUM (Millions)'!E376)+SUMPRODUCT(E380,'CANUM (Millions)'!E380))/'CANUM (Millions)'!E381</f>
        <v>9.2830950825024079</v>
      </c>
      <c r="F381" s="18">
        <f>(SUMPRODUCT(F363,'CANUM (Millions)'!F363)+SUMPRODUCT('WECA (g)'!F376,'CANUM (Millions)'!F376)+SUMPRODUCT(F380,'CANUM (Millions)'!F380))/'CANUM (Millions)'!F381</f>
        <v>46.18632243801833</v>
      </c>
      <c r="G381" s="18">
        <f>(SUMPRODUCT(G363,'CANUM (Millions)'!G363)+SUMPRODUCT('WECA (g)'!G376,'CANUM (Millions)'!G376)+SUMPRODUCT(G380,'CANUM (Millions)'!G380))/'CANUM (Millions)'!G381</f>
        <v>76.880936502866902</v>
      </c>
      <c r="H381" s="18">
        <f>(SUMPRODUCT(H363,'CANUM (Millions)'!H363)+SUMPRODUCT('WECA (g)'!H376,'CANUM (Millions)'!H376)+SUMPRODUCT(H380,'CANUM (Millions)'!H380))/'CANUM (Millions)'!H381</f>
        <v>108.72610974627342</v>
      </c>
      <c r="I381" s="18">
        <f>(SUMPRODUCT(I363,'CANUM (Millions)'!I363)+SUMPRODUCT('WECA (g)'!I376,'CANUM (Millions)'!I376)+SUMPRODUCT(I380,'CANUM (Millions)'!I380))/'CANUM (Millions)'!I381</f>
        <v>135.35360509470951</v>
      </c>
      <c r="J381" s="18">
        <f>(SUMPRODUCT(J363,'CANUM (Millions)'!J363)+SUMPRODUCT('WECA (g)'!J376,'CANUM (Millions)'!J376)+SUMPRODUCT(J380,'CANUM (Millions)'!J380))/'CANUM (Millions)'!J381</f>
        <v>164.64191890036091</v>
      </c>
      <c r="K381" s="18">
        <f>(SUMPRODUCT(K363,'CANUM (Millions)'!K363)+SUMPRODUCT('WECA (g)'!K376,'CANUM (Millions)'!K376)+SUMPRODUCT(K380,'CANUM (Millions)'!K380))/'CANUM (Millions)'!K381</f>
        <v>180.78068757689303</v>
      </c>
      <c r="L381" s="18">
        <f>(SUMPRODUCT(L363,'CANUM (Millions)'!L363)+SUMPRODUCT('WECA (g)'!L376,'CANUM (Millions)'!L376)+SUMPRODUCT(L380,'CANUM (Millions)'!L380))/'CANUM (Millions)'!L381</f>
        <v>197.51228570289823</v>
      </c>
      <c r="M381" s="18">
        <f>(SUMPRODUCT(M363,'CANUM (Millions)'!M363)+SUMPRODUCT('WECA (g)'!M376,'CANUM (Millions)'!M376)+SUMPRODUCT(M380,'CANUM (Millions)'!M380))/'CANUM (Millions)'!M381</f>
        <v>205.51294478715229</v>
      </c>
    </row>
    <row r="382" spans="1:13" x14ac:dyDescent="0.25">
      <c r="A382" s="92">
        <v>2011</v>
      </c>
      <c r="B382" s="92" t="s">
        <v>13</v>
      </c>
      <c r="C382" s="92" t="s">
        <v>28</v>
      </c>
      <c r="D382" s="92" t="s">
        <v>21</v>
      </c>
      <c r="E382" s="95">
        <v>0</v>
      </c>
      <c r="F382" s="95">
        <v>0</v>
      </c>
      <c r="G382" s="95">
        <v>149.69073029867675</v>
      </c>
      <c r="H382" s="95">
        <v>166.99999999999997</v>
      </c>
      <c r="I382" s="95">
        <v>182.81063625257761</v>
      </c>
      <c r="J382" s="95">
        <v>207.7745458400974</v>
      </c>
      <c r="K382" s="95">
        <v>213.01834988296386</v>
      </c>
      <c r="L382" s="95">
        <v>210.61192685960657</v>
      </c>
      <c r="M382" s="95">
        <v>218.83538631156475</v>
      </c>
    </row>
    <row r="383" spans="1:13" x14ac:dyDescent="0.25">
      <c r="A383" s="92">
        <v>2011</v>
      </c>
      <c r="B383" s="92" t="s">
        <v>24</v>
      </c>
      <c r="C383" s="92" t="s">
        <v>14</v>
      </c>
      <c r="D383" s="92" t="s">
        <v>15</v>
      </c>
      <c r="E383" s="96">
        <v>22.653664468252515</v>
      </c>
      <c r="F383" s="96">
        <v>55.965681035252921</v>
      </c>
      <c r="G383" s="96">
        <v>85.911100289339032</v>
      </c>
      <c r="H383" s="96">
        <v>125.49251330577663</v>
      </c>
      <c r="I383" s="96">
        <v>164.64834011285532</v>
      </c>
      <c r="J383" s="96">
        <v>191.47420339208469</v>
      </c>
      <c r="K383" s="96">
        <v>193.17160664022774</v>
      </c>
      <c r="L383" s="96">
        <v>234.32327745574753</v>
      </c>
      <c r="M383" s="96">
        <v>248.24999999999994</v>
      </c>
    </row>
    <row r="384" spans="1:13" x14ac:dyDescent="0.25">
      <c r="A384" s="92">
        <v>2011</v>
      </c>
      <c r="B384" s="92" t="s">
        <v>24</v>
      </c>
      <c r="C384" s="92" t="s">
        <v>14</v>
      </c>
      <c r="D384" s="92" t="s">
        <v>16</v>
      </c>
      <c r="E384" s="96">
        <v>6.18</v>
      </c>
      <c r="F384" s="96">
        <v>14.832217292695782</v>
      </c>
      <c r="G384" s="96">
        <v>45.161868895660298</v>
      </c>
      <c r="H384" s="96">
        <v>71.13</v>
      </c>
      <c r="I384" s="96" t="s">
        <v>31</v>
      </c>
      <c r="J384" s="96" t="s">
        <v>31</v>
      </c>
      <c r="K384" s="96" t="s">
        <v>31</v>
      </c>
      <c r="L384" s="96" t="s">
        <v>31</v>
      </c>
      <c r="M384" s="96" t="s">
        <v>31</v>
      </c>
    </row>
    <row r="385" spans="1:13" x14ac:dyDescent="0.25">
      <c r="A385" s="92">
        <v>2011</v>
      </c>
      <c r="B385" s="92" t="s">
        <v>24</v>
      </c>
      <c r="C385" s="92" t="s">
        <v>14</v>
      </c>
      <c r="D385" s="92" t="s">
        <v>25</v>
      </c>
      <c r="E385" s="96">
        <f>SUMPRODUCT(E383:E384,'CANUM (Millions)'!E383:E384)/'CANUM (Millions)'!E385</f>
        <v>6.344509136792654</v>
      </c>
      <c r="F385" s="96">
        <f>SUMPRODUCT(F383:F384,'CANUM (Millions)'!F383:F384)/'CANUM (Millions)'!F385</f>
        <v>44.851273199814699</v>
      </c>
      <c r="G385" s="96">
        <f>SUMPRODUCT(G383:G384,'CANUM (Millions)'!G383:G384)/'CANUM (Millions)'!G385</f>
        <v>85.747772818292205</v>
      </c>
      <c r="H385" s="96">
        <f>SUMPRODUCT(H383:H384,'CANUM (Millions)'!H383:H384)/'CANUM (Millions)'!H385</f>
        <v>125.15456280686612</v>
      </c>
      <c r="I385" s="96">
        <f>SUMPRODUCT(I383:I384,'CANUM (Millions)'!I383:I384)/'CANUM (Millions)'!I385</f>
        <v>164.64834011285532</v>
      </c>
      <c r="J385" s="96">
        <f>SUMPRODUCT(J383:J384,'CANUM (Millions)'!J383:J384)/'CANUM (Millions)'!J385</f>
        <v>191.47420339208469</v>
      </c>
      <c r="K385" s="96">
        <f>SUMPRODUCT(K383:K384,'CANUM (Millions)'!K383:K384)/'CANUM (Millions)'!K385</f>
        <v>193.17160664022774</v>
      </c>
      <c r="L385" s="96">
        <f>SUMPRODUCT(L383:L384,'CANUM (Millions)'!L383:L384)/'CANUM (Millions)'!L385</f>
        <v>234.32327745574753</v>
      </c>
      <c r="M385" s="96">
        <f>SUMPRODUCT(M383:M384,'CANUM (Millions)'!M383:M384)/'CANUM (Millions)'!M385</f>
        <v>248.24999999999994</v>
      </c>
    </row>
    <row r="386" spans="1:13" x14ac:dyDescent="0.25">
      <c r="A386" s="92">
        <v>2011</v>
      </c>
      <c r="B386" s="92" t="s">
        <v>24</v>
      </c>
      <c r="C386" s="92" t="s">
        <v>17</v>
      </c>
      <c r="D386" s="92" t="s">
        <v>15</v>
      </c>
      <c r="E386" s="96">
        <v>17.614006732369614</v>
      </c>
      <c r="F386" s="96">
        <v>46.042821171587249</v>
      </c>
      <c r="G386" s="96">
        <v>69.731055343245217</v>
      </c>
      <c r="H386" s="96">
        <v>109.48127204080585</v>
      </c>
      <c r="I386" s="96">
        <v>121.81771901922643</v>
      </c>
      <c r="J386" s="96" t="s">
        <v>31</v>
      </c>
      <c r="K386" s="96" t="s">
        <v>31</v>
      </c>
      <c r="L386" s="96" t="s">
        <v>31</v>
      </c>
      <c r="M386" s="96" t="s">
        <v>31</v>
      </c>
    </row>
    <row r="387" spans="1:13" x14ac:dyDescent="0.25">
      <c r="A387" s="92">
        <v>2011</v>
      </c>
      <c r="B387" s="92" t="s">
        <v>24</v>
      </c>
      <c r="C387" s="92" t="s">
        <v>17</v>
      </c>
      <c r="D387" s="92" t="s">
        <v>16</v>
      </c>
      <c r="E387" s="96">
        <v>12.90031912537466</v>
      </c>
      <c r="F387" s="96">
        <v>12.776984716351764</v>
      </c>
      <c r="G387" s="96">
        <v>44.962500289530603</v>
      </c>
      <c r="H387" s="96">
        <v>71.13</v>
      </c>
      <c r="I387" s="96" t="s">
        <v>31</v>
      </c>
      <c r="J387" s="96" t="s">
        <v>31</v>
      </c>
      <c r="K387" s="96" t="s">
        <v>31</v>
      </c>
      <c r="L387" s="96" t="s">
        <v>31</v>
      </c>
      <c r="M387" s="96" t="s">
        <v>31</v>
      </c>
    </row>
    <row r="388" spans="1:13" x14ac:dyDescent="0.25">
      <c r="A388" s="92">
        <v>2011</v>
      </c>
      <c r="B388" s="92" t="s">
        <v>24</v>
      </c>
      <c r="C388" s="92" t="s">
        <v>17</v>
      </c>
      <c r="D388" s="92" t="s">
        <v>25</v>
      </c>
      <c r="E388" s="96">
        <f>SUMPRODUCT(E386:E387,'CANUM (Millions)'!E386:E387)/'CANUM (Millions)'!E388</f>
        <v>12.978079412586702</v>
      </c>
      <c r="F388" s="96">
        <f>SUMPRODUCT(F386:F387,'CANUM (Millions)'!F386:F387)/'CANUM (Millions)'!F388</f>
        <v>24.287708487776509</v>
      </c>
      <c r="G388" s="96">
        <f>SUMPRODUCT(G386:G387,'CANUM (Millions)'!G386:G387)/'CANUM (Millions)'!G388</f>
        <v>63.418617859322801</v>
      </c>
      <c r="H388" s="96"/>
      <c r="I388" s="96"/>
      <c r="J388" s="96"/>
      <c r="K388" s="96"/>
      <c r="L388" s="96"/>
      <c r="M388" s="96"/>
    </row>
    <row r="389" spans="1:13" x14ac:dyDescent="0.25">
      <c r="A389" s="92">
        <v>2011</v>
      </c>
      <c r="B389" s="92" t="s">
        <v>13</v>
      </c>
      <c r="C389" s="92" t="s">
        <v>14</v>
      </c>
      <c r="D389" s="92" t="s">
        <v>15</v>
      </c>
      <c r="E389" s="96">
        <v>22.755394616895327</v>
      </c>
      <c r="F389" s="96">
        <v>55.032030279828781</v>
      </c>
      <c r="G389" s="96">
        <v>99.297681630036749</v>
      </c>
      <c r="H389" s="96">
        <v>130.43745895632534</v>
      </c>
      <c r="I389" s="96">
        <v>157.05037701767114</v>
      </c>
      <c r="J389" s="96">
        <v>186.59436989689769</v>
      </c>
      <c r="K389" s="96">
        <v>196.74107190551655</v>
      </c>
      <c r="L389" s="96">
        <v>220.81117179076918</v>
      </c>
      <c r="M389" s="96">
        <v>216.81446091930147</v>
      </c>
    </row>
    <row r="390" spans="1:13" x14ac:dyDescent="0.25">
      <c r="A390" s="92">
        <v>2011</v>
      </c>
      <c r="B390" s="92" t="s">
        <v>13</v>
      </c>
      <c r="C390" s="92" t="s">
        <v>14</v>
      </c>
      <c r="D390" s="92" t="s">
        <v>16</v>
      </c>
      <c r="E390" s="96">
        <v>6.18</v>
      </c>
      <c r="F390" s="96">
        <v>27</v>
      </c>
      <c r="G390" s="96">
        <v>45.134995252149068</v>
      </c>
      <c r="H390" s="96">
        <v>71.13</v>
      </c>
      <c r="I390" s="96" t="s">
        <v>31</v>
      </c>
      <c r="J390" s="96" t="s">
        <v>31</v>
      </c>
      <c r="K390" s="96" t="s">
        <v>31</v>
      </c>
      <c r="L390" s="96" t="s">
        <v>31</v>
      </c>
      <c r="M390" s="96" t="s">
        <v>31</v>
      </c>
    </row>
    <row r="391" spans="1:13" x14ac:dyDescent="0.25">
      <c r="A391" s="92">
        <v>2011</v>
      </c>
      <c r="B391" s="92" t="s">
        <v>13</v>
      </c>
      <c r="C391" s="92" t="s">
        <v>14</v>
      </c>
      <c r="D391" s="92" t="s">
        <v>25</v>
      </c>
      <c r="E391" s="96">
        <f>SUMPRODUCT(E389:E390,'CANUM (Millions)'!E389:E390)/'CANUM (Millions)'!E391</f>
        <v>6.4031343953465276</v>
      </c>
      <c r="F391" s="96">
        <f>SUMPRODUCT(F389:F390,'CANUM (Millions)'!F389:F390)/'CANUM (Millions)'!F391</f>
        <v>54.734104524872087</v>
      </c>
      <c r="G391" s="96">
        <f>SUMPRODUCT(G389:G390,'CANUM (Millions)'!G389:G390)/'CANUM (Millions)'!G391</f>
        <v>99.191400184644195</v>
      </c>
      <c r="H391" s="96">
        <f>SUMPRODUCT(H389:H390,'CANUM (Millions)'!H389:H390)/'CANUM (Millions)'!H391</f>
        <v>130.16277099871851</v>
      </c>
      <c r="I391" s="96">
        <f>SUMPRODUCT(I389:I390,'CANUM (Millions)'!I389:I390)/'CANUM (Millions)'!I391</f>
        <v>157.05037701767114</v>
      </c>
      <c r="J391" s="96">
        <f>SUMPRODUCT(J389:J390,'CANUM (Millions)'!J389:J390)/'CANUM (Millions)'!J391</f>
        <v>186.59436989689769</v>
      </c>
      <c r="K391" s="96">
        <f>SUMPRODUCT(K389:K390,'CANUM (Millions)'!K389:K390)/'CANUM (Millions)'!K391</f>
        <v>196.74107190551655</v>
      </c>
      <c r="L391" s="96">
        <f>SUMPRODUCT(L389:L390,'CANUM (Millions)'!L389:L390)/'CANUM (Millions)'!L391</f>
        <v>220.81117179076918</v>
      </c>
      <c r="M391" s="96">
        <f>SUMPRODUCT(M389:M390,'CANUM (Millions)'!M389:M390)/'CANUM (Millions)'!M391</f>
        <v>216.81446091930147</v>
      </c>
    </row>
    <row r="392" spans="1:13" x14ac:dyDescent="0.25">
      <c r="A392" s="92">
        <v>2011</v>
      </c>
      <c r="B392" s="92" t="s">
        <v>13</v>
      </c>
      <c r="C392" s="92" t="s">
        <v>17</v>
      </c>
      <c r="D392" s="92" t="s">
        <v>15</v>
      </c>
      <c r="E392" s="96">
        <v>18.816751442553404</v>
      </c>
      <c r="F392" s="96">
        <v>46.334180879336998</v>
      </c>
      <c r="G392" s="96">
        <v>81.656215068410177</v>
      </c>
      <c r="H392" s="96">
        <v>107.9296659807265</v>
      </c>
      <c r="I392" s="96">
        <v>121.97219240438496</v>
      </c>
      <c r="J392" s="96">
        <v>147.99932568488634</v>
      </c>
      <c r="K392" s="96">
        <v>177.36972709199406</v>
      </c>
      <c r="L392" s="96">
        <v>201.62902686069944</v>
      </c>
      <c r="M392" s="96">
        <v>193.24791890019679</v>
      </c>
    </row>
    <row r="393" spans="1:13" x14ac:dyDescent="0.25">
      <c r="A393" s="92">
        <v>2011</v>
      </c>
      <c r="B393" s="92" t="s">
        <v>13</v>
      </c>
      <c r="C393" s="92" t="s">
        <v>17</v>
      </c>
      <c r="D393" s="92" t="s">
        <v>16</v>
      </c>
      <c r="E393" s="96">
        <v>13.903079990064853</v>
      </c>
      <c r="F393" s="96">
        <v>16.123487793161861</v>
      </c>
      <c r="G393" s="96">
        <v>44.770353220150234</v>
      </c>
      <c r="H393" s="96">
        <v>71.13</v>
      </c>
      <c r="I393" s="96" t="s">
        <v>31</v>
      </c>
      <c r="J393" s="96" t="s">
        <v>31</v>
      </c>
      <c r="K393" s="96" t="s">
        <v>31</v>
      </c>
      <c r="L393" s="96" t="s">
        <v>31</v>
      </c>
      <c r="M393" s="96" t="s">
        <v>31</v>
      </c>
    </row>
    <row r="394" spans="1:13" x14ac:dyDescent="0.25">
      <c r="A394" s="92">
        <v>2011</v>
      </c>
      <c r="B394" s="92" t="s">
        <v>13</v>
      </c>
      <c r="C394" s="92" t="s">
        <v>17</v>
      </c>
      <c r="D394" s="92" t="s">
        <v>25</v>
      </c>
      <c r="E394" s="96">
        <f>SUMPRODUCT(E392:E393,'CANUM (Millions)'!E392:E393)/'CANUM (Millions)'!E394</f>
        <v>13.988194986049541</v>
      </c>
      <c r="F394" s="96">
        <f>SUMPRODUCT(F392:F393,'CANUM (Millions)'!F392:F393)/'CANUM (Millions)'!F394</f>
        <v>26.023509024290401</v>
      </c>
      <c r="G394" s="96">
        <f>SUMPRODUCT(G392:G393,'CANUM (Millions)'!G392:G393)/'CANUM (Millions)'!G394</f>
        <v>78.4407563960077</v>
      </c>
      <c r="H394" s="96">
        <f>SUMPRODUCT(H392:H393,'CANUM (Millions)'!H392:H393)/'CANUM (Millions)'!H394</f>
        <v>105.75306033207183</v>
      </c>
      <c r="I394" s="96">
        <f>SUMPRODUCT(I392:I393,'CANUM (Millions)'!I392:I393)/'CANUM (Millions)'!I394</f>
        <v>121.97219240438496</v>
      </c>
      <c r="J394" s="96">
        <f>SUMPRODUCT(J392:J393,'CANUM (Millions)'!J392:J393)/'CANUM (Millions)'!J394</f>
        <v>147.99932568488634</v>
      </c>
      <c r="K394" s="96">
        <f>SUMPRODUCT(K392:K393,'CANUM (Millions)'!K392:K393)/'CANUM (Millions)'!K394</f>
        <v>177.36972709199406</v>
      </c>
      <c r="L394" s="96">
        <f>SUMPRODUCT(L392:L393,'CANUM (Millions)'!L392:L393)/'CANUM (Millions)'!L394</f>
        <v>201.62902686069944</v>
      </c>
      <c r="M394" s="96">
        <f>SUMPRODUCT(M392:M393,'CANUM (Millions)'!M392:M393)/'CANUM (Millions)'!M394</f>
        <v>193.24791890019679</v>
      </c>
    </row>
    <row r="395" spans="1:13" x14ac:dyDescent="0.25">
      <c r="A395" s="92">
        <v>2011</v>
      </c>
      <c r="B395" s="92" t="s">
        <v>13</v>
      </c>
      <c r="C395" s="92" t="s">
        <v>22</v>
      </c>
      <c r="D395" s="92" t="s">
        <v>25</v>
      </c>
      <c r="E395" s="96">
        <f>(SUMPRODUCT(E389:E390,'CANUM (Millions)'!E389:E390)+SUMPRODUCT(E392:E393,'CANUM (Millions)'!E392:E393))/'CANUM (Millions)'!E395</f>
        <v>8.402722397755257</v>
      </c>
      <c r="F395" s="96">
        <f>(SUMPRODUCT(F389:F390,'CANUM (Millions)'!F389:F390)+SUMPRODUCT(F392:F393,'CANUM (Millions)'!F392:F393))/'CANUM (Millions)'!F395</f>
        <v>33.671726821315865</v>
      </c>
      <c r="G395" s="96">
        <f>(SUMPRODUCT(G389:G390,'CANUM (Millions)'!G389:G390)+SUMPRODUCT(G392:G393,'CANUM (Millions)'!G392:G393))/'CANUM (Millions)'!G395</f>
        <v>88.911899103601698</v>
      </c>
      <c r="H395" s="96">
        <f>(SUMPRODUCT(H389:H390,'CANUM (Millions)'!H389:H390)+SUMPRODUCT(H392:H393,'CANUM (Millions)'!H392:H393))/'CANUM (Millions)'!H395</f>
        <v>119.3625289309493</v>
      </c>
      <c r="I395" s="96">
        <f>(SUMPRODUCT(I389:I390,'CANUM (Millions)'!I389:I390)+SUMPRODUCT(I392:I393,'CANUM (Millions)'!I392:I393))/'CANUM (Millions)'!I395</f>
        <v>138.92805512367514</v>
      </c>
      <c r="J395" s="96">
        <f>(SUMPRODUCT(J389:J390,'CANUM (Millions)'!J389:J390)+SUMPRODUCT(J392:J393,'CANUM (Millions)'!J392:J393))/'CANUM (Millions)'!J395</f>
        <v>168.67396548622517</v>
      </c>
      <c r="K395" s="96">
        <f>(SUMPRODUCT(K389:K390,'CANUM (Millions)'!K389:K390)+SUMPRODUCT(K392:K393,'CANUM (Millions)'!K392:K393))/'CANUM (Millions)'!K395</f>
        <v>185.28234506893924</v>
      </c>
      <c r="L395" s="96">
        <f>(SUMPRODUCT(L389:L390,'CANUM (Millions)'!L389:L390)+SUMPRODUCT(L392:L393,'CANUM (Millions)'!L392:L393))/'CANUM (Millions)'!L395</f>
        <v>217.02900952207995</v>
      </c>
      <c r="M395" s="96">
        <f>(SUMPRODUCT(M389:M390,'CANUM (Millions)'!M389:M390)+SUMPRODUCT(M392:M393,'CANUM (Millions)'!M392:M393))/'CANUM (Millions)'!M395</f>
        <v>209.31166080574241</v>
      </c>
    </row>
    <row r="396" spans="1:13" x14ac:dyDescent="0.25">
      <c r="A396" s="92">
        <v>2011</v>
      </c>
      <c r="B396" s="92" t="s">
        <v>13</v>
      </c>
      <c r="C396" s="92">
        <v>22</v>
      </c>
      <c r="D396" s="92" t="s">
        <v>19</v>
      </c>
      <c r="E396" s="96">
        <v>12.309060223958435</v>
      </c>
      <c r="F396" s="96">
        <v>12.833022605689967</v>
      </c>
      <c r="G396" s="96">
        <v>48.28966904784393</v>
      </c>
      <c r="H396" s="96">
        <v>84.118785721178384</v>
      </c>
      <c r="I396" s="96">
        <v>131.83580922667173</v>
      </c>
      <c r="J396" s="96">
        <v>153.23825801203333</v>
      </c>
      <c r="K396" s="96">
        <v>168.70193930021924</v>
      </c>
      <c r="L396" s="96">
        <v>182.39702608510689</v>
      </c>
      <c r="M396" s="96">
        <v>193.29973408004338</v>
      </c>
    </row>
    <row r="397" spans="1:13" x14ac:dyDescent="0.25">
      <c r="A397" s="92">
        <v>2011</v>
      </c>
      <c r="B397" s="92" t="s">
        <v>13</v>
      </c>
      <c r="C397" s="92">
        <v>23</v>
      </c>
      <c r="D397" s="92" t="s">
        <v>19</v>
      </c>
      <c r="E397" s="96">
        <v>14.503916395986467</v>
      </c>
      <c r="F397" s="96">
        <v>32.444044180971574</v>
      </c>
      <c r="G397" s="96">
        <v>66.884223793791463</v>
      </c>
      <c r="H397" s="96">
        <v>82.750243406724763</v>
      </c>
      <c r="I397" s="96">
        <v>111.4125277082117</v>
      </c>
      <c r="J397" s="96">
        <v>136.76776736358488</v>
      </c>
      <c r="K397" s="96">
        <v>149.65689714955559</v>
      </c>
      <c r="L397" s="96">
        <v>151.87907699545366</v>
      </c>
      <c r="M397" s="96">
        <v>159.21321675309602</v>
      </c>
    </row>
    <row r="398" spans="1:13" x14ac:dyDescent="0.25">
      <c r="A398" s="92">
        <v>2011</v>
      </c>
      <c r="B398" s="92" t="s">
        <v>13</v>
      </c>
      <c r="C398" s="92">
        <v>24</v>
      </c>
      <c r="D398" s="92" t="s">
        <v>19</v>
      </c>
      <c r="E398" s="96">
        <v>11.796153390481749</v>
      </c>
      <c r="F398" s="96">
        <v>25.842415651611603</v>
      </c>
      <c r="G398" s="96">
        <v>54.773738352284276</v>
      </c>
      <c r="H398" s="96">
        <v>77.235517555130343</v>
      </c>
      <c r="I398" s="96">
        <v>111.92028056225941</v>
      </c>
      <c r="J398" s="96">
        <v>135.33713777193853</v>
      </c>
      <c r="K398" s="96">
        <v>145.99321246604106</v>
      </c>
      <c r="L398" s="96">
        <v>159.6513187049724</v>
      </c>
      <c r="M398" s="96">
        <v>166.31941217372986</v>
      </c>
    </row>
    <row r="399" spans="1:13" x14ac:dyDescent="0.25">
      <c r="A399" s="92">
        <v>2011</v>
      </c>
      <c r="B399" s="92" t="s">
        <v>13</v>
      </c>
      <c r="C399" s="92" t="s">
        <v>18</v>
      </c>
      <c r="D399" s="92" t="s">
        <v>19</v>
      </c>
      <c r="E399" s="96">
        <f>SUMPRODUCT(E396:E398,'CANUM (Millions)'!E396:E398)/'CANUM (Millions)'!E399</f>
        <v>12.446364639974529</v>
      </c>
      <c r="F399" s="96">
        <f>SUMPRODUCT(F396:F398,'CANUM (Millions)'!F396:F398)/'CANUM (Millions)'!F399</f>
        <v>22.958443763905194</v>
      </c>
      <c r="G399" s="96">
        <f>SUMPRODUCT(G396:G398,'CANUM (Millions)'!G396:G398)/'CANUM (Millions)'!G399</f>
        <v>55.061703430306522</v>
      </c>
      <c r="H399" s="96">
        <f>SUMPRODUCT(H396:H398,'CANUM (Millions)'!H396:H398)/'CANUM (Millions)'!H399</f>
        <v>78.08350744943715</v>
      </c>
      <c r="I399" s="96">
        <f>SUMPRODUCT(I396:I398,'CANUM (Millions)'!I396:I398)/'CANUM (Millions)'!I399</f>
        <v>113.16229012615428</v>
      </c>
      <c r="J399" s="96">
        <f>SUMPRODUCT(J396:J398,'CANUM (Millions)'!J396:J398)/'CANUM (Millions)'!J399</f>
        <v>136.56291655323881</v>
      </c>
      <c r="K399" s="96">
        <f>SUMPRODUCT(K396:K398,'CANUM (Millions)'!K396:K398)/'CANUM (Millions)'!K399</f>
        <v>147.58197615758809</v>
      </c>
      <c r="L399" s="96">
        <f>SUMPRODUCT(L396:L398,'CANUM (Millions)'!L396:L398)/'CANUM (Millions)'!L399</f>
        <v>161.23567464451452</v>
      </c>
      <c r="M399" s="96">
        <f>SUMPRODUCT(M396:M398,'CANUM (Millions)'!M396:M398)/'CANUM (Millions)'!M399</f>
        <v>168.00257881957404</v>
      </c>
    </row>
    <row r="400" spans="1:13" x14ac:dyDescent="0.25">
      <c r="A400" s="92">
        <v>2011</v>
      </c>
      <c r="B400" s="92" t="s">
        <v>13</v>
      </c>
      <c r="C400" s="92" t="s">
        <v>20</v>
      </c>
      <c r="D400" s="92" t="s">
        <v>23</v>
      </c>
      <c r="E400" s="97">
        <f>(SUMPRODUCT(E382,'CANUM (Millions)'!E382)+SUMPRODUCT('WECA (g)'!E395,'CANUM (Millions)'!E395)+SUMPRODUCT(E399,'CANUM (Millions)'!E399))/'CANUM (Millions)'!E400</f>
        <v>10.334514742160492</v>
      </c>
      <c r="F400" s="97">
        <f>(SUMPRODUCT(F382,'CANUM (Millions)'!F382)+SUMPRODUCT('WECA (g)'!F395,'CANUM (Millions)'!F395)+SUMPRODUCT(F399,'CANUM (Millions)'!F399))/'CANUM (Millions)'!F400</f>
        <v>31.990678572970779</v>
      </c>
      <c r="G400" s="97">
        <f>(SUMPRODUCT(G382,'CANUM (Millions)'!G382)+SUMPRODUCT('WECA (g)'!G395,'CANUM (Millions)'!G395)+SUMPRODUCT(G399,'CANUM (Millions)'!G399))/'CANUM (Millions)'!G400</f>
        <v>76.9904822716247</v>
      </c>
      <c r="H400" s="97">
        <f>(SUMPRODUCT(H382,'CANUM (Millions)'!H382)+SUMPRODUCT('WECA (g)'!H395,'CANUM (Millions)'!H395)+SUMPRODUCT(H399,'CANUM (Millions)'!H399))/'CANUM (Millions)'!H400</f>
        <v>100.92892299530097</v>
      </c>
      <c r="I400" s="97">
        <f>(SUMPRODUCT(I382,'CANUM (Millions)'!I382)+SUMPRODUCT('WECA (g)'!I395,'CANUM (Millions)'!I395)+SUMPRODUCT(I399,'CANUM (Millions)'!I399))/'CANUM (Millions)'!I400</f>
        <v>120.51230780570141</v>
      </c>
      <c r="J400" s="97">
        <f>(SUMPRODUCT(J382,'CANUM (Millions)'!J382)+SUMPRODUCT('WECA (g)'!J395,'CANUM (Millions)'!J395)+SUMPRODUCT(J399,'CANUM (Millions)'!J399))/'CANUM (Millions)'!J400</f>
        <v>143.85860767635882</v>
      </c>
      <c r="K400" s="97">
        <f>(SUMPRODUCT(K382,'CANUM (Millions)'!K382)+SUMPRODUCT('WECA (g)'!K395,'CANUM (Millions)'!K395)+SUMPRODUCT(K399,'CANUM (Millions)'!K399))/'CANUM (Millions)'!K400</f>
        <v>152.63434656125119</v>
      </c>
      <c r="L400" s="97">
        <f>(SUMPRODUCT(L382,'CANUM (Millions)'!L382)+SUMPRODUCT('WECA (g)'!L395,'CANUM (Millions)'!L395)+SUMPRODUCT(L399,'CANUM (Millions)'!L399))/'CANUM (Millions)'!L400</f>
        <v>165.84805233268276</v>
      </c>
      <c r="M400" s="97">
        <f>(SUMPRODUCT(M382,'CANUM (Millions)'!M382)+SUMPRODUCT('WECA (g)'!M395,'CANUM (Millions)'!M395)+SUMPRODUCT(M399,'CANUM (Millions)'!M399))/'CANUM (Millions)'!M400</f>
        <v>173.26682483032914</v>
      </c>
    </row>
    <row r="401" spans="1:13" x14ac:dyDescent="0.25">
      <c r="A401" s="174">
        <v>2012</v>
      </c>
      <c r="B401" s="174" t="s">
        <v>13</v>
      </c>
      <c r="C401" s="174" t="s">
        <v>28</v>
      </c>
      <c r="D401" s="174" t="s">
        <v>21</v>
      </c>
      <c r="E401" s="176">
        <v>0</v>
      </c>
      <c r="F401" s="176">
        <v>0</v>
      </c>
      <c r="G401" s="176">
        <v>139.60247270579569</v>
      </c>
      <c r="H401" s="176">
        <v>184.63166164528926</v>
      </c>
      <c r="I401" s="176">
        <v>205.32735137256489</v>
      </c>
      <c r="J401" s="176">
        <v>0</v>
      </c>
      <c r="K401" s="176">
        <v>213.10653728187418</v>
      </c>
      <c r="L401" s="176">
        <v>0</v>
      </c>
      <c r="M401" s="176">
        <v>226.39183615136221</v>
      </c>
    </row>
    <row r="402" spans="1:13" x14ac:dyDescent="0.25">
      <c r="A402" s="174">
        <v>2012</v>
      </c>
      <c r="B402" s="174" t="s">
        <v>24</v>
      </c>
      <c r="C402" s="174" t="s">
        <v>14</v>
      </c>
      <c r="D402" s="174" t="s">
        <v>15</v>
      </c>
      <c r="E402" s="177">
        <v>27</v>
      </c>
      <c r="F402" s="177">
        <v>65.195390630173208</v>
      </c>
      <c r="G402" s="177">
        <v>72.899464504801969</v>
      </c>
      <c r="H402" s="177">
        <v>126.4324154060162</v>
      </c>
      <c r="I402" s="177">
        <v>168.0625103629711</v>
      </c>
      <c r="J402" s="177">
        <v>176.02178661140084</v>
      </c>
      <c r="K402" s="177">
        <v>198.22349056993738</v>
      </c>
      <c r="L402" s="177">
        <v>215.91894972458462</v>
      </c>
      <c r="M402" s="177">
        <v>209.20000000000002</v>
      </c>
    </row>
    <row r="403" spans="1:13" x14ac:dyDescent="0.25">
      <c r="A403" s="174">
        <v>2012</v>
      </c>
      <c r="B403" s="174" t="s">
        <v>24</v>
      </c>
      <c r="C403" s="174" t="s">
        <v>14</v>
      </c>
      <c r="D403" s="174" t="s">
        <v>16</v>
      </c>
      <c r="E403" s="177">
        <v>9.31</v>
      </c>
      <c r="F403" s="177">
        <v>21.090106344512776</v>
      </c>
      <c r="G403" s="177">
        <v>39.690291913436482</v>
      </c>
      <c r="H403" s="177">
        <v>85.21</v>
      </c>
      <c r="I403" s="177" t="s">
        <v>31</v>
      </c>
      <c r="J403" s="177" t="s">
        <v>31</v>
      </c>
      <c r="K403" s="177" t="s">
        <v>31</v>
      </c>
      <c r="L403" s="177" t="s">
        <v>31</v>
      </c>
      <c r="M403" s="177" t="s">
        <v>31</v>
      </c>
    </row>
    <row r="404" spans="1:13" x14ac:dyDescent="0.25">
      <c r="A404" s="174">
        <v>2012</v>
      </c>
      <c r="B404" s="174" t="s">
        <v>24</v>
      </c>
      <c r="C404" s="174" t="s">
        <v>14</v>
      </c>
      <c r="D404" s="174" t="s">
        <v>25</v>
      </c>
      <c r="E404" s="177">
        <f>SUMPRODUCT(E402:E403,'CANUM (Millions)'!E402:E403)/'CANUM (Millions)'!E404</f>
        <v>9.5662067496915437</v>
      </c>
      <c r="F404" s="177">
        <f>SUMPRODUCT(F402:F403,'CANUM (Millions)'!F402:F403)/'CANUM (Millions)'!F404</f>
        <v>49.890480694617281</v>
      </c>
      <c r="G404" s="177">
        <f>SUMPRODUCT(G402:G403,'CANUM (Millions)'!G402:G403)/'CANUM (Millions)'!G404</f>
        <v>69.79338964251474</v>
      </c>
      <c r="H404" s="177">
        <f>SUMPRODUCT(H402:H403,'CANUM (Millions)'!H402:H403)/'CANUM (Millions)'!H404</f>
        <v>126.23283655706369</v>
      </c>
      <c r="I404" s="177">
        <f>SUMPRODUCT(I402:I403,'CANUM (Millions)'!I402:I403)/'CANUM (Millions)'!I404</f>
        <v>168.0625103629711</v>
      </c>
      <c r="J404" s="177">
        <f>SUMPRODUCT(J402:J403,'CANUM (Millions)'!J402:J403)/'CANUM (Millions)'!J404</f>
        <v>176.02178661140084</v>
      </c>
      <c r="K404" s="177">
        <f>SUMPRODUCT(K402:K403,'CANUM (Millions)'!K402:K403)/'CANUM (Millions)'!K404</f>
        <v>198.22349056993738</v>
      </c>
      <c r="L404" s="177">
        <f>SUMPRODUCT(L402:L403,'CANUM (Millions)'!L402:L403)/'CANUM (Millions)'!L404</f>
        <v>215.91894972458462</v>
      </c>
      <c r="M404" s="177">
        <f>SUMPRODUCT(M402:M403,'CANUM (Millions)'!M402:M403)/'CANUM (Millions)'!M404</f>
        <v>209.20000000000002</v>
      </c>
    </row>
    <row r="405" spans="1:13" x14ac:dyDescent="0.25">
      <c r="A405" s="174">
        <v>2012</v>
      </c>
      <c r="B405" s="174" t="s">
        <v>24</v>
      </c>
      <c r="C405" s="174" t="s">
        <v>17</v>
      </c>
      <c r="D405" s="174" t="s">
        <v>15</v>
      </c>
      <c r="E405" s="177">
        <v>27</v>
      </c>
      <c r="F405" s="177">
        <v>56.230676601589408</v>
      </c>
      <c r="G405" s="177">
        <v>69.740919908638716</v>
      </c>
      <c r="H405" s="177">
        <v>120.31501210582509</v>
      </c>
      <c r="I405" s="177">
        <v>173.79016549206474</v>
      </c>
      <c r="J405" s="177">
        <v>169.26346582890977</v>
      </c>
      <c r="K405" s="177">
        <v>202.2590617334908</v>
      </c>
      <c r="L405" s="177">
        <v>226.25749464108409</v>
      </c>
      <c r="M405" s="177">
        <v>216.84408186487701</v>
      </c>
    </row>
    <row r="406" spans="1:13" x14ac:dyDescent="0.25">
      <c r="A406" s="174">
        <v>2012</v>
      </c>
      <c r="B406" s="174" t="s">
        <v>24</v>
      </c>
      <c r="C406" s="174" t="s">
        <v>17</v>
      </c>
      <c r="D406" s="174" t="s">
        <v>16</v>
      </c>
      <c r="E406" s="177">
        <v>13.37696254990024</v>
      </c>
      <c r="F406" s="177">
        <v>23.422313524819277</v>
      </c>
      <c r="G406" s="177">
        <v>39.70648542336891</v>
      </c>
      <c r="H406" s="177">
        <v>85.20999999999998</v>
      </c>
      <c r="I406" s="177" t="s">
        <v>31</v>
      </c>
      <c r="J406" s="177" t="s">
        <v>31</v>
      </c>
      <c r="K406" s="177" t="s">
        <v>31</v>
      </c>
      <c r="L406" s="177" t="s">
        <v>31</v>
      </c>
      <c r="M406" s="177" t="s">
        <v>31</v>
      </c>
    </row>
    <row r="407" spans="1:13" x14ac:dyDescent="0.25">
      <c r="A407" s="174">
        <v>2012</v>
      </c>
      <c r="B407" s="174" t="s">
        <v>24</v>
      </c>
      <c r="C407" s="174" t="s">
        <v>17</v>
      </c>
      <c r="D407" s="174" t="s">
        <v>25</v>
      </c>
      <c r="E407" s="177">
        <f>SUMPRODUCT(E405:E406,'CANUM (Millions)'!E405:E406)/'CANUM (Millions)'!E407</f>
        <v>13.378828103492072</v>
      </c>
      <c r="F407" s="177">
        <f>SUMPRODUCT(F405:F406,'CANUM (Millions)'!F405:F406)/'CANUM (Millions)'!F407</f>
        <v>24.531163561881879</v>
      </c>
      <c r="G407" s="177">
        <f>SUMPRODUCT(G405:G406,'CANUM (Millions)'!G405:G406)/'CANUM (Millions)'!G407</f>
        <v>55.69363528674689</v>
      </c>
      <c r="H407" s="177">
        <f>SUMPRODUCT(H405:H406,'CANUM (Millions)'!H405:H406)/'CANUM (Millions)'!H407</f>
        <v>118.89192853275587</v>
      </c>
      <c r="I407" s="177">
        <f>SUMPRODUCT(I405:I406,'CANUM (Millions)'!I405:I406)/'CANUM (Millions)'!I407</f>
        <v>173.79016549206474</v>
      </c>
      <c r="J407" s="177">
        <f>SUMPRODUCT(J405:J406,'CANUM (Millions)'!J405:J406)/'CANUM (Millions)'!J407</f>
        <v>169.26346582890977</v>
      </c>
      <c r="K407" s="177">
        <f>SUMPRODUCT(K405:K406,'CANUM (Millions)'!K405:K406)/'CANUM (Millions)'!K407</f>
        <v>202.2590617334908</v>
      </c>
      <c r="L407" s="177">
        <f>SUMPRODUCT(L405:L406,'CANUM (Millions)'!L405:L406)/'CANUM (Millions)'!L407</f>
        <v>226.25749464108409</v>
      </c>
      <c r="M407" s="177">
        <f>SUMPRODUCT(M405:M406,'CANUM (Millions)'!M405:M406)/'CANUM (Millions)'!M407</f>
        <v>216.84408186487701</v>
      </c>
    </row>
    <row r="408" spans="1:13" x14ac:dyDescent="0.25">
      <c r="A408" s="174">
        <v>2012</v>
      </c>
      <c r="B408" s="174" t="s">
        <v>13</v>
      </c>
      <c r="C408" s="174" t="s">
        <v>14</v>
      </c>
      <c r="D408" s="174" t="s">
        <v>15</v>
      </c>
      <c r="E408" s="177" t="s">
        <v>31</v>
      </c>
      <c r="F408" s="177">
        <v>66.45393585724635</v>
      </c>
      <c r="G408" s="177">
        <v>82.421762136890052</v>
      </c>
      <c r="H408" s="177">
        <v>133.2951462408584</v>
      </c>
      <c r="I408" s="177">
        <v>160.96423694077239</v>
      </c>
      <c r="J408" s="177">
        <v>178.24792235230493</v>
      </c>
      <c r="K408" s="177">
        <v>198.43522966684873</v>
      </c>
      <c r="L408" s="177">
        <v>220.41666854740151</v>
      </c>
      <c r="M408" s="177">
        <v>222.01378088166177</v>
      </c>
    </row>
    <row r="409" spans="1:13" x14ac:dyDescent="0.25">
      <c r="A409" s="174">
        <v>2012</v>
      </c>
      <c r="B409" s="174" t="s">
        <v>13</v>
      </c>
      <c r="C409" s="174" t="s">
        <v>14</v>
      </c>
      <c r="D409" s="174" t="s">
        <v>16</v>
      </c>
      <c r="E409" s="177">
        <v>9.31</v>
      </c>
      <c r="F409" s="177">
        <v>39.57143537498947</v>
      </c>
      <c r="G409" s="177">
        <v>40.109317088950434</v>
      </c>
      <c r="H409" s="177">
        <v>85.20999999999998</v>
      </c>
      <c r="I409" s="177" t="s">
        <v>31</v>
      </c>
      <c r="J409" s="177" t="s">
        <v>31</v>
      </c>
      <c r="K409" s="177" t="s">
        <v>31</v>
      </c>
      <c r="L409" s="177" t="s">
        <v>31</v>
      </c>
      <c r="M409" s="177" t="s">
        <v>31</v>
      </c>
    </row>
    <row r="410" spans="1:13" x14ac:dyDescent="0.25">
      <c r="A410" s="174">
        <v>2012</v>
      </c>
      <c r="B410" s="174" t="s">
        <v>13</v>
      </c>
      <c r="C410" s="174" t="s">
        <v>14</v>
      </c>
      <c r="D410" s="174" t="s">
        <v>25</v>
      </c>
      <c r="E410" s="177">
        <f>SUMPRODUCT(E408:E409,'CANUM (Millions)'!E408:E409)/'CANUM (Millions)'!E410</f>
        <v>9.31</v>
      </c>
      <c r="F410" s="177">
        <f>SUMPRODUCT(F408:F409,'CANUM (Millions)'!F408:F409)/'CANUM (Millions)'!F410</f>
        <v>63.990862111079828</v>
      </c>
      <c r="G410" s="177">
        <f>SUMPRODUCT(G408:G409,'CANUM (Millions)'!G408:G409)/'CANUM (Millions)'!G410</f>
        <v>79.860770744720767</v>
      </c>
      <c r="H410" s="177">
        <f>SUMPRODUCT(H408:H409,'CANUM (Millions)'!H408:H409)/'CANUM (Millions)'!H410</f>
        <v>133.1328646214574</v>
      </c>
      <c r="I410" s="177">
        <f>SUMPRODUCT(I408:I409,'CANUM (Millions)'!I408:I409)/'CANUM (Millions)'!I410</f>
        <v>160.96423694077239</v>
      </c>
      <c r="J410" s="177">
        <f>SUMPRODUCT(J408:J409,'CANUM (Millions)'!J408:J409)/'CANUM (Millions)'!J410</f>
        <v>178.24792235230493</v>
      </c>
      <c r="K410" s="177">
        <f>SUMPRODUCT(K408:K409,'CANUM (Millions)'!K408:K409)/'CANUM (Millions)'!K410</f>
        <v>198.43522966684873</v>
      </c>
      <c r="L410" s="177">
        <f>SUMPRODUCT(L408:L409,'CANUM (Millions)'!L408:L409)/'CANUM (Millions)'!L410</f>
        <v>220.41666854740151</v>
      </c>
      <c r="M410" s="177">
        <f>SUMPRODUCT(M408:M409,'CANUM (Millions)'!M408:M409)/'CANUM (Millions)'!M410</f>
        <v>222.01378088166177</v>
      </c>
    </row>
    <row r="411" spans="1:13" x14ac:dyDescent="0.25">
      <c r="A411" s="174">
        <v>2012</v>
      </c>
      <c r="B411" s="174" t="s">
        <v>13</v>
      </c>
      <c r="C411" s="174" t="s">
        <v>17</v>
      </c>
      <c r="D411" s="174" t="s">
        <v>15</v>
      </c>
      <c r="E411" s="177"/>
      <c r="F411" s="177">
        <v>60.709607287501129</v>
      </c>
      <c r="G411" s="177">
        <v>78.301236324548611</v>
      </c>
      <c r="H411" s="177">
        <v>137.6278259952874</v>
      </c>
      <c r="I411" s="177">
        <v>170.04744811221067</v>
      </c>
      <c r="J411" s="177">
        <v>190.98281349356827</v>
      </c>
      <c r="K411" s="177">
        <v>202.22648861166158</v>
      </c>
      <c r="L411" s="177">
        <v>226.13581809913069</v>
      </c>
      <c r="M411" s="177">
        <v>216.94295265518818</v>
      </c>
    </row>
    <row r="412" spans="1:13" x14ac:dyDescent="0.25">
      <c r="A412" s="174">
        <v>2012</v>
      </c>
      <c r="B412" s="174" t="s">
        <v>13</v>
      </c>
      <c r="C412" s="174" t="s">
        <v>17</v>
      </c>
      <c r="D412" s="174" t="s">
        <v>16</v>
      </c>
      <c r="E412" s="177"/>
      <c r="F412" s="177">
        <v>26.218432432881031</v>
      </c>
      <c r="G412" s="177">
        <v>39.590803793802039</v>
      </c>
      <c r="H412" s="177">
        <v>85.21</v>
      </c>
      <c r="I412" s="177" t="s">
        <v>31</v>
      </c>
      <c r="J412" s="177" t="s">
        <v>31</v>
      </c>
      <c r="K412" s="177" t="s">
        <v>31</v>
      </c>
      <c r="L412" s="177" t="s">
        <v>31</v>
      </c>
      <c r="M412" s="177" t="s">
        <v>31</v>
      </c>
    </row>
    <row r="413" spans="1:13" x14ac:dyDescent="0.25">
      <c r="A413" s="174">
        <v>2012</v>
      </c>
      <c r="B413" s="174" t="s">
        <v>13</v>
      </c>
      <c r="C413" s="174" t="s">
        <v>17</v>
      </c>
      <c r="D413" s="174" t="s">
        <v>25</v>
      </c>
      <c r="E413" s="177"/>
      <c r="F413" s="177">
        <f>SUMPRODUCT(F411:F412,'CANUM (Millions)'!F411:F412)/'CANUM (Millions)'!F413</f>
        <v>27.835147901999697</v>
      </c>
      <c r="G413" s="177">
        <f>SUMPRODUCT(G411:G412,'CANUM (Millions)'!G411:G412)/'CANUM (Millions)'!G413</f>
        <v>62.297895780787073</v>
      </c>
      <c r="H413" s="177">
        <f>SUMPRODUCT(H411:H412,'CANUM (Millions)'!H411:H412)/'CANUM (Millions)'!H413</f>
        <v>136.45004365264288</v>
      </c>
      <c r="I413" s="177">
        <f>SUMPRODUCT(I411:I412,'CANUM (Millions)'!I411:I412)/'CANUM (Millions)'!I413</f>
        <v>170.04744811221067</v>
      </c>
      <c r="J413" s="177">
        <f>SUMPRODUCT(J411:J412,'CANUM (Millions)'!J411:J412)/'CANUM (Millions)'!J413</f>
        <v>190.98281349356827</v>
      </c>
      <c r="K413" s="177">
        <f>SUMPRODUCT(K411:K412,'CANUM (Millions)'!K411:K412)/'CANUM (Millions)'!K413</f>
        <v>202.22648861166158</v>
      </c>
      <c r="L413" s="177">
        <f>SUMPRODUCT(L411:L412,'CANUM (Millions)'!L411:L412)/'CANUM (Millions)'!L413</f>
        <v>226.13581809913069</v>
      </c>
      <c r="M413" s="177">
        <f>SUMPRODUCT(M411:M412,'CANUM (Millions)'!M411:M412)/'CANUM (Millions)'!M413</f>
        <v>216.94295265518818</v>
      </c>
    </row>
    <row r="414" spans="1:13" x14ac:dyDescent="0.25">
      <c r="A414" s="174">
        <v>2012</v>
      </c>
      <c r="B414" s="174" t="s">
        <v>13</v>
      </c>
      <c r="C414" s="174" t="s">
        <v>22</v>
      </c>
      <c r="D414" s="174" t="s">
        <v>25</v>
      </c>
      <c r="E414" s="177">
        <f>(SUMPRODUCT(E408:E409,'CANUM (Millions)'!E408:E409)+SUMPRODUCT(E411:E412,'CANUM (Millions)'!E411:E412))/'CANUM (Millions)'!E414</f>
        <v>9.31</v>
      </c>
      <c r="F414" s="177">
        <f>(SUMPRODUCT(F408:F409,'CANUM (Millions)'!F408:F409)+SUMPRODUCT(F411:F412,'CANUM (Millions)'!F411:F412))/'CANUM (Millions)'!F414</f>
        <v>46.959497444388155</v>
      </c>
      <c r="G414" s="177">
        <f>(SUMPRODUCT(G408:G409,'CANUM (Millions)'!G408:G409)+SUMPRODUCT(G411:G412,'CANUM (Millions)'!G411:G412))/'CANUM (Millions)'!G414</f>
        <v>76.120847100063855</v>
      </c>
      <c r="H414" s="177">
        <f>(SUMPRODUCT(H408:H409,'CANUM (Millions)'!H408:H409)+SUMPRODUCT(H411:H412,'CANUM (Millions)'!H411:H412))/'CANUM (Millions)'!H414</f>
        <v>133.71418253841065</v>
      </c>
      <c r="I414" s="177">
        <f>(SUMPRODUCT(I408:I409,'CANUM (Millions)'!I408:I409)+SUMPRODUCT(I411:I412,'CANUM (Millions)'!I411:I412))/'CANUM (Millions)'!I414</f>
        <v>163.49971766358897</v>
      </c>
      <c r="J414" s="177">
        <f>(SUMPRODUCT(J408:J409,'CANUM (Millions)'!J408:J409)+SUMPRODUCT(J411:J412,'CANUM (Millions)'!J411:J412))/'CANUM (Millions)'!J414</f>
        <v>181.95768047219801</v>
      </c>
      <c r="K414" s="177">
        <f>(SUMPRODUCT(K408:K409,'CANUM (Millions)'!K408:K409)+SUMPRODUCT(K411:K412,'CANUM (Millions)'!K411:K412))/'CANUM (Millions)'!K414</f>
        <v>199.4155961753608</v>
      </c>
      <c r="L414" s="177">
        <f>(SUMPRODUCT(L408:L409,'CANUM (Millions)'!L408:L409)+SUMPRODUCT(L411:L412,'CANUM (Millions)'!L411:L412))/'CANUM (Millions)'!L414</f>
        <v>222.00981737015078</v>
      </c>
      <c r="M414" s="177">
        <f>(SUMPRODUCT(M408:M409,'CANUM (Millions)'!M408:M409)+SUMPRODUCT(M411:M412,'CANUM (Millions)'!M411:M412))/'CANUM (Millions)'!M414</f>
        <v>220.63239292000767</v>
      </c>
    </row>
    <row r="415" spans="1:13" x14ac:dyDescent="0.25">
      <c r="A415" s="174">
        <v>2012</v>
      </c>
      <c r="B415" s="174" t="s">
        <v>13</v>
      </c>
      <c r="C415" s="174">
        <v>22</v>
      </c>
      <c r="D415" s="174" t="s">
        <v>19</v>
      </c>
      <c r="E415" s="177">
        <v>13.028353652689979</v>
      </c>
      <c r="F415" s="177">
        <v>9.9987560108089539</v>
      </c>
      <c r="G415" s="177">
        <v>42.110070337137358</v>
      </c>
      <c r="H415" s="177">
        <v>88.614172264750707</v>
      </c>
      <c r="I415" s="177">
        <v>102.68809540348266</v>
      </c>
      <c r="J415" s="177">
        <v>127.06789481290043</v>
      </c>
      <c r="K415" s="177">
        <v>134.61667574461066</v>
      </c>
      <c r="L415" s="177">
        <v>163.37255279953266</v>
      </c>
      <c r="M415" s="177">
        <v>193.96740924399992</v>
      </c>
    </row>
    <row r="416" spans="1:13" x14ac:dyDescent="0.25">
      <c r="A416" s="174">
        <v>2012</v>
      </c>
      <c r="B416" s="174" t="s">
        <v>13</v>
      </c>
      <c r="C416" s="174">
        <v>23</v>
      </c>
      <c r="D416" s="174" t="s">
        <v>19</v>
      </c>
      <c r="E416" s="177"/>
      <c r="F416" s="177">
        <v>44.18347304162932</v>
      </c>
      <c r="G416" s="177">
        <v>75.607223890140133</v>
      </c>
      <c r="H416" s="177">
        <v>121.69032793611576</v>
      </c>
      <c r="I416" s="177">
        <v>143.17729990712053</v>
      </c>
      <c r="J416" s="177">
        <v>161.04392480759074</v>
      </c>
      <c r="K416" s="177">
        <v>172.08156730543337</v>
      </c>
      <c r="L416" s="177">
        <v>176.79655663420246</v>
      </c>
      <c r="M416" s="177">
        <v>192.15079735313924</v>
      </c>
    </row>
    <row r="417" spans="1:13" x14ac:dyDescent="0.25">
      <c r="A417" s="174">
        <v>2012</v>
      </c>
      <c r="B417" s="174" t="s">
        <v>13</v>
      </c>
      <c r="C417" s="174">
        <v>24</v>
      </c>
      <c r="D417" s="174" t="s">
        <v>19</v>
      </c>
      <c r="E417" s="177">
        <v>18.335862682416202</v>
      </c>
      <c r="F417" s="177">
        <v>31.505567609454722</v>
      </c>
      <c r="G417" s="177">
        <v>55.617777257129838</v>
      </c>
      <c r="H417" s="177">
        <v>94.428936674429053</v>
      </c>
      <c r="I417" s="177">
        <v>115.24339845193394</v>
      </c>
      <c r="J417" s="177">
        <v>151.15636332995814</v>
      </c>
      <c r="K417" s="177">
        <v>169.0853267165846</v>
      </c>
      <c r="L417" s="177">
        <v>178.14987034960311</v>
      </c>
      <c r="M417" s="177">
        <v>191.0984661851061</v>
      </c>
    </row>
    <row r="418" spans="1:13" x14ac:dyDescent="0.25">
      <c r="A418" s="174">
        <v>2012</v>
      </c>
      <c r="B418" s="174" t="s">
        <v>13</v>
      </c>
      <c r="C418" s="174" t="s">
        <v>18</v>
      </c>
      <c r="D418" s="174" t="s">
        <v>19</v>
      </c>
      <c r="E418" s="177">
        <f>SUMPRODUCT(E415:E417,'CANUM (Millions)'!E415:E417)/'CANUM (Millions)'!E418</f>
        <v>18.116527455659693</v>
      </c>
      <c r="F418" s="177">
        <f>SUMPRODUCT(F415:F417,'CANUM (Millions)'!F415:F417)/'CANUM (Millions)'!F418</f>
        <v>15.87081984946091</v>
      </c>
      <c r="G418" s="177">
        <f>SUMPRODUCT(G415:G417,'CANUM (Millions)'!G415:G417)/'CANUM (Millions)'!G418</f>
        <v>55.017445345159487</v>
      </c>
      <c r="H418" s="177">
        <f>SUMPRODUCT(H415:H417,'CANUM (Millions)'!H415:H417)/'CANUM (Millions)'!H418</f>
        <v>95.444430856326647</v>
      </c>
      <c r="I418" s="177">
        <f>SUMPRODUCT(I415:I417,'CANUM (Millions)'!I415:I417)/'CANUM (Millions)'!I418</f>
        <v>115.08313340506956</v>
      </c>
      <c r="J418" s="177">
        <f>SUMPRODUCT(J415:J417,'CANUM (Millions)'!J415:J417)/'CANUM (Millions)'!J418</f>
        <v>150.33886373095481</v>
      </c>
      <c r="K418" s="177">
        <f>SUMPRODUCT(K415:K417,'CANUM (Millions)'!K415:K417)/'CANUM (Millions)'!K418</f>
        <v>167.62411615142832</v>
      </c>
      <c r="L418" s="177">
        <f>SUMPRODUCT(L415:L417,'CANUM (Millions)'!L415:L417)/'CANUM (Millions)'!L418</f>
        <v>177.41819546834401</v>
      </c>
      <c r="M418" s="177">
        <f>SUMPRODUCT(M415:M417,'CANUM (Millions)'!M415:M417)/'CANUM (Millions)'!M418</f>
        <v>191.18360114713261</v>
      </c>
    </row>
    <row r="419" spans="1:13" x14ac:dyDescent="0.25">
      <c r="A419" s="174">
        <v>2012</v>
      </c>
      <c r="B419" s="174" t="s">
        <v>13</v>
      </c>
      <c r="C419" s="174" t="s">
        <v>20</v>
      </c>
      <c r="D419" s="174" t="s">
        <v>23</v>
      </c>
      <c r="E419" s="178">
        <f>(SUMPRODUCT(E401,'CANUM (Millions)'!E401)+SUMPRODUCT('WECA (g)'!E414,'CANUM (Millions)'!E414)+SUMPRODUCT(E418,'CANUM (Millions)'!E418))/'CANUM (Millions)'!E419</f>
        <v>11.418339398541834</v>
      </c>
      <c r="F419" s="178">
        <f>(SUMPRODUCT(F401,'CANUM (Millions)'!F401)+SUMPRODUCT('WECA (g)'!F414,'CANUM (Millions)'!F414)+SUMPRODUCT(F418,'CANUM (Millions)'!F418))/'CANUM (Millions)'!F419</f>
        <v>28.225941113690133</v>
      </c>
      <c r="G419" s="178">
        <f>(SUMPRODUCT(G401,'CANUM (Millions)'!G401)+SUMPRODUCT('WECA (g)'!G414,'CANUM (Millions)'!G414)+SUMPRODUCT(G418,'CANUM (Millions)'!G418))/'CANUM (Millions)'!G419</f>
        <v>70.240159355783419</v>
      </c>
      <c r="H419" s="178">
        <f>(SUMPRODUCT(H401,'CANUM (Millions)'!H401)+SUMPRODUCT('WECA (g)'!H414,'CANUM (Millions)'!H414)+SUMPRODUCT(H418,'CANUM (Millions)'!H418))/'CANUM (Millions)'!H419</f>
        <v>107.90618291241233</v>
      </c>
      <c r="I419" s="178">
        <f>(SUMPRODUCT(I401,'CANUM (Millions)'!I401)+SUMPRODUCT('WECA (g)'!I414,'CANUM (Millions)'!I414)+SUMPRODUCT(I418,'CANUM (Millions)'!I418))/'CANUM (Millions)'!I419</f>
        <v>125.1326963884361</v>
      </c>
      <c r="J419" s="178">
        <f>(SUMPRODUCT(J401,'CANUM (Millions)'!J401)+SUMPRODUCT('WECA (g)'!J414,'CANUM (Millions)'!J414)+SUMPRODUCT(J418,'CANUM (Millions)'!J418))/'CANUM (Millions)'!J419</f>
        <v>156.6645978157361</v>
      </c>
      <c r="K419" s="178">
        <f>(SUMPRODUCT(K401,'CANUM (Millions)'!K401)+SUMPRODUCT('WECA (g)'!K414,'CANUM (Millions)'!K414)+SUMPRODUCT(K418,'CANUM (Millions)'!K418))/'CANUM (Millions)'!K419</f>
        <v>176.06104916786188</v>
      </c>
      <c r="L419" s="178">
        <f>(SUMPRODUCT(L401,'CANUM (Millions)'!L401)+SUMPRODUCT('WECA (g)'!L414,'CANUM (Millions)'!L414)+SUMPRODUCT(L418,'CANUM (Millions)'!L418))/'CANUM (Millions)'!L419</f>
        <v>186.2663769115949</v>
      </c>
      <c r="M419" s="178">
        <f>(SUMPRODUCT(M401,'CANUM (Millions)'!M401)+SUMPRODUCT('WECA (g)'!M414,'CANUM (Millions)'!M414)+SUMPRODUCT(M418,'CANUM (Millions)'!M418))/'CANUM (Millions)'!M419</f>
        <v>208.51840175586747</v>
      </c>
    </row>
    <row r="420" spans="1:13" x14ac:dyDescent="0.25">
      <c r="A420" s="108">
        <v>2013</v>
      </c>
      <c r="B420" s="108" t="s">
        <v>13</v>
      </c>
      <c r="C420" s="108" t="s">
        <v>28</v>
      </c>
      <c r="D420" s="108" t="s">
        <v>21</v>
      </c>
      <c r="E420" s="111">
        <v>0</v>
      </c>
      <c r="F420" s="111">
        <v>0</v>
      </c>
      <c r="G420" s="111">
        <v>135.0181515839067</v>
      </c>
      <c r="H420" s="111">
        <v>154.21075358591713</v>
      </c>
      <c r="I420" s="111">
        <v>214.29310787745302</v>
      </c>
      <c r="J420" s="111">
        <v>195.6</v>
      </c>
      <c r="K420" s="111">
        <v>220.57952582642596</v>
      </c>
      <c r="L420" s="111">
        <v>243.29999999999995</v>
      </c>
      <c r="M420" s="111">
        <v>253.0040904925398</v>
      </c>
    </row>
    <row r="421" spans="1:13" x14ac:dyDescent="0.25">
      <c r="A421" s="108">
        <v>2013</v>
      </c>
      <c r="B421" s="108" t="s">
        <v>24</v>
      </c>
      <c r="C421" s="108" t="s">
        <v>14</v>
      </c>
      <c r="D421" s="108" t="s">
        <v>15</v>
      </c>
      <c r="E421" s="112">
        <v>32.4</v>
      </c>
      <c r="F421" s="112">
        <v>91.753685938023153</v>
      </c>
      <c r="G421" s="112">
        <v>81.745807224916675</v>
      </c>
      <c r="H421" s="112">
        <v>152.96208681233583</v>
      </c>
      <c r="I421" s="112">
        <v>161.02243718427096</v>
      </c>
      <c r="J421" s="112">
        <v>204.97973138285801</v>
      </c>
      <c r="K421" s="112" t="s">
        <v>31</v>
      </c>
      <c r="L421" s="112" t="s">
        <v>31</v>
      </c>
      <c r="M421" s="112" t="s">
        <v>31</v>
      </c>
    </row>
    <row r="422" spans="1:13" x14ac:dyDescent="0.25">
      <c r="A422" s="108">
        <v>2013</v>
      </c>
      <c r="B422" s="108" t="s">
        <v>24</v>
      </c>
      <c r="C422" s="108" t="s">
        <v>14</v>
      </c>
      <c r="D422" s="108" t="s">
        <v>16</v>
      </c>
      <c r="E422" s="112"/>
      <c r="F422" s="112">
        <v>49.48873010553956</v>
      </c>
      <c r="G422" s="112">
        <v>56.699213941216144</v>
      </c>
      <c r="H422" s="112">
        <v>126</v>
      </c>
      <c r="I422" s="112">
        <v>137.80000000000001</v>
      </c>
      <c r="J422" s="112" t="s">
        <v>31</v>
      </c>
      <c r="K422" s="112" t="s">
        <v>31</v>
      </c>
      <c r="L422" s="112" t="s">
        <v>31</v>
      </c>
      <c r="M422" s="112" t="s">
        <v>31</v>
      </c>
    </row>
    <row r="423" spans="1:13" x14ac:dyDescent="0.25">
      <c r="A423" s="108">
        <v>2013</v>
      </c>
      <c r="B423" s="108" t="s">
        <v>24</v>
      </c>
      <c r="C423" s="108" t="s">
        <v>14</v>
      </c>
      <c r="D423" s="108" t="s">
        <v>25</v>
      </c>
      <c r="E423" s="112">
        <f>SUMPRODUCT(E421:E422,'CANUM (Millions)'!E421:E422)/'CANUM (Millions)'!E423</f>
        <v>32.4</v>
      </c>
      <c r="F423" s="112">
        <f>SUMPRODUCT(F421:F422,'CANUM (Millions)'!F421:F422)/'CANUM (Millions)'!F423</f>
        <v>88.283654565675363</v>
      </c>
      <c r="G423" s="112">
        <f>SUMPRODUCT(G421:G422,'CANUM (Millions)'!G421:G422)/'CANUM (Millions)'!G423</f>
        <v>78.576292239374268</v>
      </c>
      <c r="H423" s="112">
        <f>SUMPRODUCT(H421:H422,'CANUM (Millions)'!H421:H422)/'CANUM (Millions)'!H423</f>
        <v>152.16221271018014</v>
      </c>
      <c r="I423" s="112">
        <f>SUMPRODUCT(I421:I422,'CANUM (Millions)'!I421:I422)/'CANUM (Millions)'!I423</f>
        <v>160.52612697881227</v>
      </c>
      <c r="J423" s="112">
        <f>SUMPRODUCT(J421:J422,'CANUM (Millions)'!J421:J422)/'CANUM (Millions)'!J423</f>
        <v>204.97973138285801</v>
      </c>
      <c r="K423" s="112"/>
      <c r="L423" s="112"/>
      <c r="M423" s="112"/>
    </row>
    <row r="424" spans="1:13" x14ac:dyDescent="0.25">
      <c r="A424" s="108">
        <v>2013</v>
      </c>
      <c r="B424" s="108" t="s">
        <v>24</v>
      </c>
      <c r="C424" s="108" t="s">
        <v>17</v>
      </c>
      <c r="D424" s="108" t="s">
        <v>15</v>
      </c>
      <c r="E424" s="112">
        <v>43.899999999999991</v>
      </c>
      <c r="F424" s="112">
        <v>85.632621416116521</v>
      </c>
      <c r="G424" s="112">
        <v>72.319852987825129</v>
      </c>
      <c r="H424" s="112">
        <v>107.02667893089171</v>
      </c>
      <c r="I424" s="112">
        <v>162.47964230839804</v>
      </c>
      <c r="J424" s="112">
        <v>171.21881169160255</v>
      </c>
      <c r="K424" s="112" t="s">
        <v>31</v>
      </c>
      <c r="L424" s="112" t="s">
        <v>31</v>
      </c>
      <c r="M424" s="112" t="s">
        <v>31</v>
      </c>
    </row>
    <row r="425" spans="1:13" x14ac:dyDescent="0.25">
      <c r="A425" s="108">
        <v>2013</v>
      </c>
      <c r="B425" s="108" t="s">
        <v>24</v>
      </c>
      <c r="C425" s="108" t="s">
        <v>17</v>
      </c>
      <c r="D425" s="108" t="s">
        <v>16</v>
      </c>
      <c r="E425" s="112"/>
      <c r="F425" s="112">
        <v>25.384453375644735</v>
      </c>
      <c r="G425" s="112">
        <v>49.758459515249292</v>
      </c>
      <c r="H425" s="112">
        <v>91.140479446157769</v>
      </c>
      <c r="I425" s="112">
        <v>137.80000000000001</v>
      </c>
      <c r="J425" s="112" t="s">
        <v>31</v>
      </c>
      <c r="K425" s="112" t="s">
        <v>31</v>
      </c>
      <c r="L425" s="112" t="s">
        <v>31</v>
      </c>
      <c r="M425" s="112" t="s">
        <v>31</v>
      </c>
    </row>
    <row r="426" spans="1:13" x14ac:dyDescent="0.25">
      <c r="A426" s="108">
        <v>2013</v>
      </c>
      <c r="B426" s="108" t="s">
        <v>24</v>
      </c>
      <c r="C426" s="108" t="s">
        <v>17</v>
      </c>
      <c r="D426" s="108" t="s">
        <v>25</v>
      </c>
      <c r="E426" s="112">
        <f>SUMPRODUCT(E424:E425,'CANUM (Millions)'!E424:E425)/'CANUM (Millions)'!E426</f>
        <v>43.899999999999991</v>
      </c>
      <c r="F426" s="112">
        <f>SUMPRODUCT(F424:F425,'CANUM (Millions)'!F424:F425)/'CANUM (Millions)'!F426</f>
        <v>50.095853467823304</v>
      </c>
      <c r="G426" s="112">
        <f>SUMPRODUCT(G424:G425,'CANUM (Millions)'!G424:G425)/'CANUM (Millions)'!G426</f>
        <v>62.606192653626174</v>
      </c>
      <c r="H426" s="112">
        <f>SUMPRODUCT(H424:H425,'CANUM (Millions)'!H424:H425)/'CANUM (Millions)'!H426</f>
        <v>105.90116525648629</v>
      </c>
      <c r="I426" s="112">
        <f>SUMPRODUCT(I424:I425,'CANUM (Millions)'!I424:I425)/'CANUM (Millions)'!I426</f>
        <v>157.3482593805829</v>
      </c>
      <c r="J426" s="112">
        <f>SUMPRODUCT(J424:J425,'CANUM (Millions)'!J424:J425)/'CANUM (Millions)'!J426</f>
        <v>171.21881169160255</v>
      </c>
      <c r="K426" s="112"/>
      <c r="L426" s="112"/>
      <c r="M426" s="112"/>
    </row>
    <row r="427" spans="1:13" x14ac:dyDescent="0.25">
      <c r="A427" s="108">
        <v>2013</v>
      </c>
      <c r="B427" s="108" t="s">
        <v>13</v>
      </c>
      <c r="C427" s="108" t="s">
        <v>14</v>
      </c>
      <c r="D427" s="108" t="s">
        <v>15</v>
      </c>
      <c r="E427" s="112"/>
      <c r="F427" s="112">
        <v>97.503560614671159</v>
      </c>
      <c r="G427" s="112">
        <v>104.38550532858423</v>
      </c>
      <c r="H427" s="112">
        <v>135.72649282036801</v>
      </c>
      <c r="I427" s="112">
        <v>163.7136157011002</v>
      </c>
      <c r="J427" s="112">
        <v>199.83324477231335</v>
      </c>
      <c r="K427" s="112">
        <v>206.62695429568524</v>
      </c>
      <c r="L427" s="112">
        <v>247.86750568376829</v>
      </c>
      <c r="M427" s="112">
        <v>216.22520622134334</v>
      </c>
    </row>
    <row r="428" spans="1:13" x14ac:dyDescent="0.25">
      <c r="A428" s="108">
        <v>2013</v>
      </c>
      <c r="B428" s="108" t="s">
        <v>13</v>
      </c>
      <c r="C428" s="108" t="s">
        <v>14</v>
      </c>
      <c r="D428" s="108" t="s">
        <v>16</v>
      </c>
      <c r="E428" s="112"/>
      <c r="F428" s="112">
        <v>102.1</v>
      </c>
      <c r="G428" s="112">
        <v>95.659909033781517</v>
      </c>
      <c r="H428" s="112">
        <v>125.1501501661738</v>
      </c>
      <c r="I428" s="112">
        <v>137.80000000000001</v>
      </c>
      <c r="J428" s="112" t="s">
        <v>31</v>
      </c>
      <c r="K428" s="112" t="s">
        <v>31</v>
      </c>
      <c r="L428" s="112" t="s">
        <v>31</v>
      </c>
      <c r="M428" s="112" t="s">
        <v>31</v>
      </c>
    </row>
    <row r="429" spans="1:13" x14ac:dyDescent="0.25">
      <c r="A429" s="108">
        <v>2013</v>
      </c>
      <c r="B429" s="108" t="s">
        <v>13</v>
      </c>
      <c r="C429" s="108" t="s">
        <v>14</v>
      </c>
      <c r="D429" s="108" t="s">
        <v>25</v>
      </c>
      <c r="E429" s="112">
        <v>0</v>
      </c>
      <c r="F429" s="112">
        <f>SUMPRODUCT(F427:F428,'CANUM (Millions)'!F427:F428)/'CANUM (Millions)'!F429</f>
        <v>97.627608382959153</v>
      </c>
      <c r="G429" s="112">
        <f>SUMPRODUCT(G427:G428,'CANUM (Millions)'!G427:G428)/'CANUM (Millions)'!G429</f>
        <v>103.27270944077263</v>
      </c>
      <c r="H429" s="112">
        <f>SUMPRODUCT(H427:H428,'CANUM (Millions)'!H427:H428)/'CANUM (Millions)'!H429</f>
        <v>135.51721823377591</v>
      </c>
      <c r="I429" s="112">
        <f>SUMPRODUCT(I427:I428,'CANUM (Millions)'!I427:I428)/'CANUM (Millions)'!I429</f>
        <v>162.97283344048196</v>
      </c>
      <c r="J429" s="112">
        <f>SUMPRODUCT(J427:J428,'CANUM (Millions)'!J427:J428)/'CANUM (Millions)'!J429</f>
        <v>199.83324477231335</v>
      </c>
      <c r="K429" s="112">
        <f>SUMPRODUCT(K427:K428,'CANUM (Millions)'!K427:K428)/'CANUM (Millions)'!K429</f>
        <v>206.62695429568524</v>
      </c>
      <c r="L429" s="112">
        <f>SUMPRODUCT(L427:L428,'CANUM (Millions)'!L427:L428)/'CANUM (Millions)'!L429</f>
        <v>247.86750568376829</v>
      </c>
      <c r="M429" s="112">
        <f>SUMPRODUCT(M427:M428,'CANUM (Millions)'!M427:M428)/'CANUM (Millions)'!M429</f>
        <v>216.22520622134334</v>
      </c>
    </row>
    <row r="430" spans="1:13" x14ac:dyDescent="0.25">
      <c r="A430" s="108">
        <v>2013</v>
      </c>
      <c r="B430" s="108" t="s">
        <v>13</v>
      </c>
      <c r="C430" s="108" t="s">
        <v>17</v>
      </c>
      <c r="D430" s="108" t="s">
        <v>15</v>
      </c>
      <c r="E430" s="112"/>
      <c r="F430" s="112">
        <v>85.387319380461349</v>
      </c>
      <c r="G430" s="112">
        <v>87.404606616580409</v>
      </c>
      <c r="H430" s="112">
        <v>116.12499436558964</v>
      </c>
      <c r="I430" s="112">
        <v>154.80524382113092</v>
      </c>
      <c r="J430" s="112">
        <v>165.02212692844563</v>
      </c>
      <c r="K430" s="112">
        <v>183.53543097382345</v>
      </c>
      <c r="L430" s="112">
        <v>251.84055210304217</v>
      </c>
      <c r="M430" s="112">
        <v>186</v>
      </c>
    </row>
    <row r="431" spans="1:13" x14ac:dyDescent="0.25">
      <c r="A431" s="108">
        <v>2013</v>
      </c>
      <c r="B431" s="108" t="s">
        <v>13</v>
      </c>
      <c r="C431" s="108" t="s">
        <v>17</v>
      </c>
      <c r="D431" s="108" t="s">
        <v>16</v>
      </c>
      <c r="E431" s="112"/>
      <c r="F431" s="112">
        <v>20.75906044615472</v>
      </c>
      <c r="G431" s="112">
        <v>62.118294517111387</v>
      </c>
      <c r="H431" s="112">
        <v>97.870612206657555</v>
      </c>
      <c r="I431" s="112">
        <v>137.80000000000001</v>
      </c>
      <c r="J431" s="112" t="s">
        <v>31</v>
      </c>
      <c r="K431" s="112" t="s">
        <v>31</v>
      </c>
      <c r="L431" s="112" t="s">
        <v>31</v>
      </c>
      <c r="M431" s="112" t="s">
        <v>31</v>
      </c>
    </row>
    <row r="432" spans="1:13" x14ac:dyDescent="0.25">
      <c r="A432" s="108">
        <v>2013</v>
      </c>
      <c r="B432" s="108" t="s">
        <v>13</v>
      </c>
      <c r="C432" s="108" t="s">
        <v>17</v>
      </c>
      <c r="D432" s="108" t="s">
        <v>25</v>
      </c>
      <c r="E432" s="112">
        <v>0</v>
      </c>
      <c r="F432" s="112">
        <f>SUMPRODUCT(F430:F431,'CANUM (Millions)'!F430:F431)/'CANUM (Millions)'!F432</f>
        <v>37.529933531556473</v>
      </c>
      <c r="G432" s="112">
        <f>SUMPRODUCT(G430:G431,'CANUM (Millions)'!G430:G431)/'CANUM (Millions)'!G432</f>
        <v>78.146845594303201</v>
      </c>
      <c r="H432" s="112">
        <f>SUMPRODUCT(H430:H431,'CANUM (Millions)'!H430:H431)/'CANUM (Millions)'!H432</f>
        <v>114.4700333827802</v>
      </c>
      <c r="I432" s="112">
        <f>SUMPRODUCT(I430:I431,'CANUM (Millions)'!I430:I431)/'CANUM (Millions)'!I432</f>
        <v>152.66704234401962</v>
      </c>
      <c r="J432" s="112">
        <f>SUMPRODUCT(J430:J431,'CANUM (Millions)'!J430:J431)/'CANUM (Millions)'!J432</f>
        <v>165.02212692844563</v>
      </c>
      <c r="K432" s="112">
        <f>SUMPRODUCT(K430:K431,'CANUM (Millions)'!K430:K431)/'CANUM (Millions)'!K432</f>
        <v>183.53543097382345</v>
      </c>
      <c r="L432" s="112">
        <f>SUMPRODUCT(L430:L431,'CANUM (Millions)'!L430:L431)/'CANUM (Millions)'!L432</f>
        <v>251.84055210304217</v>
      </c>
      <c r="M432" s="112">
        <f>SUMPRODUCT(M430:M431,'CANUM (Millions)'!M430:M431)/'CANUM (Millions)'!M432</f>
        <v>186</v>
      </c>
    </row>
    <row r="433" spans="1:13" x14ac:dyDescent="0.25">
      <c r="A433" s="108">
        <v>2013</v>
      </c>
      <c r="B433" s="108" t="s">
        <v>13</v>
      </c>
      <c r="C433" s="108" t="s">
        <v>22</v>
      </c>
      <c r="D433" s="108" t="s">
        <v>25</v>
      </c>
      <c r="E433" s="112">
        <v>0</v>
      </c>
      <c r="F433" s="112">
        <f>(SUMPRODUCT(F427:F428,'CANUM (Millions)'!F427:F428)+SUMPRODUCT(F430:F431,'CANUM (Millions)'!F430:F431))/'CANUM (Millions)'!F433</f>
        <v>59.504459788142618</v>
      </c>
      <c r="G433" s="112">
        <f>(SUMPRODUCT(G427:G428,'CANUM (Millions)'!G427:G428)+SUMPRODUCT(G430:G431,'CANUM (Millions)'!G430:G431))/'CANUM (Millions)'!G433</f>
        <v>94.141379880319704</v>
      </c>
      <c r="H433" s="112">
        <f>(SUMPRODUCT(H427:H428,'CANUM (Millions)'!H427:H428)+SUMPRODUCT(H430:H431,'CANUM (Millions)'!H430:H431))/'CANUM (Millions)'!H433</f>
        <v>131.71281063787259</v>
      </c>
      <c r="I433" s="112">
        <f>(SUMPRODUCT(I427:I428,'CANUM (Millions)'!I427:I428)+SUMPRODUCT(I430:I431,'CANUM (Millions)'!I430:I431))/'CANUM (Millions)'!I433</f>
        <v>161.76064269153611</v>
      </c>
      <c r="J433" s="112">
        <f>(SUMPRODUCT(J427:J428,'CANUM (Millions)'!J427:J428)+SUMPRODUCT(J430:J431,'CANUM (Millions)'!J430:J431))/'CANUM (Millions)'!J433</f>
        <v>194.87507928464828</v>
      </c>
      <c r="K433" s="112">
        <f>(SUMPRODUCT(K427:K428,'CANUM (Millions)'!K427:K428)+SUMPRODUCT(K430:K431,'CANUM (Millions)'!K430:K431))/'CANUM (Millions)'!K433</f>
        <v>204.13497876262412</v>
      </c>
      <c r="L433" s="112">
        <f>(SUMPRODUCT(L427:L428,'CANUM (Millions)'!L427:L428)+SUMPRODUCT(L430:L431,'CANUM (Millions)'!L430:L431))/'CANUM (Millions)'!L433</f>
        <v>248.66773546233364</v>
      </c>
      <c r="M433" s="112">
        <f>(SUMPRODUCT(M427:M428,'CANUM (Millions)'!M427:M428)+SUMPRODUCT(M430:M431,'CANUM (Millions)'!M430:M431))/'CANUM (Millions)'!M433</f>
        <v>212.30909145609797</v>
      </c>
    </row>
    <row r="434" spans="1:13" x14ac:dyDescent="0.25">
      <c r="A434" s="108">
        <v>2013</v>
      </c>
      <c r="B434" s="108" t="s">
        <v>13</v>
      </c>
      <c r="C434" s="108">
        <v>22</v>
      </c>
      <c r="D434" s="108" t="s">
        <v>19</v>
      </c>
      <c r="E434" s="112">
        <v>9.3411429368676551</v>
      </c>
      <c r="F434" s="112">
        <v>12.0579597712794</v>
      </c>
      <c r="G434" s="112">
        <v>39.395451117445624</v>
      </c>
      <c r="H434" s="112">
        <v>90.587296013238884</v>
      </c>
      <c r="I434" s="112">
        <v>123.8427282269629</v>
      </c>
      <c r="J434" s="112">
        <v>146.5155033027705</v>
      </c>
      <c r="K434" s="112">
        <v>170.09767847584627</v>
      </c>
      <c r="L434" s="112">
        <v>181.95305890739178</v>
      </c>
      <c r="M434" s="112">
        <v>195.09464737759987</v>
      </c>
    </row>
    <row r="435" spans="1:13" x14ac:dyDescent="0.25">
      <c r="A435" s="108">
        <v>2013</v>
      </c>
      <c r="B435" s="108" t="s">
        <v>13</v>
      </c>
      <c r="C435" s="108">
        <v>23</v>
      </c>
      <c r="D435" s="108" t="s">
        <v>19</v>
      </c>
      <c r="E435" s="112">
        <v>14.419047346109361</v>
      </c>
      <c r="F435" s="112">
        <v>45.513906709789232</v>
      </c>
      <c r="G435" s="112">
        <v>72.123896547585474</v>
      </c>
      <c r="H435" s="112">
        <v>111.66162672594501</v>
      </c>
      <c r="I435" s="112">
        <v>149.0984571829172</v>
      </c>
      <c r="J435" s="112">
        <v>153.35847367917285</v>
      </c>
      <c r="K435" s="112">
        <v>156.11300263792833</v>
      </c>
      <c r="L435" s="112">
        <v>148.71806950530089</v>
      </c>
      <c r="M435" s="112">
        <v>116.79601635794006</v>
      </c>
    </row>
    <row r="436" spans="1:13" x14ac:dyDescent="0.25">
      <c r="A436" s="108">
        <v>2013</v>
      </c>
      <c r="B436" s="108" t="s">
        <v>13</v>
      </c>
      <c r="C436" s="108">
        <v>24</v>
      </c>
      <c r="D436" s="108" t="s">
        <v>19</v>
      </c>
      <c r="E436" s="112">
        <v>14.370297090709169</v>
      </c>
      <c r="F436" s="112">
        <v>26.004132640762457</v>
      </c>
      <c r="G436" s="112">
        <v>54.098770578593367</v>
      </c>
      <c r="H436" s="112">
        <v>85.766138499369092</v>
      </c>
      <c r="I436" s="112">
        <v>129.16553886017732</v>
      </c>
      <c r="J436" s="112">
        <v>136.21634519823934</v>
      </c>
      <c r="K436" s="112">
        <v>144.43902162962348</v>
      </c>
      <c r="L436" s="112">
        <v>158.68414510175012</v>
      </c>
      <c r="M436" s="112">
        <v>179.90672507201137</v>
      </c>
    </row>
    <row r="437" spans="1:13" x14ac:dyDescent="0.25">
      <c r="A437" s="108">
        <v>2013</v>
      </c>
      <c r="B437" s="108" t="s">
        <v>13</v>
      </c>
      <c r="C437" s="108" t="s">
        <v>18</v>
      </c>
      <c r="D437" s="108" t="s">
        <v>19</v>
      </c>
      <c r="E437" s="112">
        <f>SUMPRODUCT(E434:E436,'CANUM (Millions)'!E434:E436)/'CANUM (Millions)'!E437</f>
        <v>13.686604528692312</v>
      </c>
      <c r="F437" s="112">
        <f>SUMPRODUCT(F434:F436,'CANUM (Millions)'!F434:F436)/'CANUM (Millions)'!F437</f>
        <v>17.758704651421979</v>
      </c>
      <c r="G437" s="112">
        <f>SUMPRODUCT(G434:G436,'CANUM (Millions)'!G434:G436)/'CANUM (Millions)'!G437</f>
        <v>54.060642703218306</v>
      </c>
      <c r="H437" s="112">
        <f>SUMPRODUCT(H434:H436,'CANUM (Millions)'!H434:H436)/'CANUM (Millions)'!H437</f>
        <v>86.757723565924636</v>
      </c>
      <c r="I437" s="112">
        <f>SUMPRODUCT(I434:I436,'CANUM (Millions)'!I434:I436)/'CANUM (Millions)'!I437</f>
        <v>129.4229043456674</v>
      </c>
      <c r="J437" s="112">
        <f>SUMPRODUCT(J434:J436,'CANUM (Millions)'!J434:J436)/'CANUM (Millions)'!J437</f>
        <v>136.87137544058859</v>
      </c>
      <c r="K437" s="112">
        <f>SUMPRODUCT(K434:K436,'CANUM (Millions)'!K434:K436)/'CANUM (Millions)'!K437</f>
        <v>145.25770094107042</v>
      </c>
      <c r="L437" s="112">
        <f>SUMPRODUCT(L434:L436,'CANUM (Millions)'!L434:L436)/'CANUM (Millions)'!L437</f>
        <v>159.10491015815114</v>
      </c>
      <c r="M437" s="112">
        <f>SUMPRODUCT(M434:M436,'CANUM (Millions)'!M434:M436)/'CANUM (Millions)'!M437</f>
        <v>179.80018738178265</v>
      </c>
    </row>
    <row r="438" spans="1:13" x14ac:dyDescent="0.25">
      <c r="A438" s="108">
        <v>2013</v>
      </c>
      <c r="B438" s="108" t="s">
        <v>13</v>
      </c>
      <c r="C438" s="108" t="s">
        <v>20</v>
      </c>
      <c r="D438" s="108" t="s">
        <v>23</v>
      </c>
      <c r="E438" s="113">
        <f>(SUMPRODUCT(E420,'CANUM (Millions)'!E420)+SUMPRODUCT('WECA (g)'!E433,'CANUM (Millions)'!E433)+SUMPRODUCT(E437,'CANUM (Millions)'!E437))/'CANUM (Millions)'!E438</f>
        <v>13.686604528692312</v>
      </c>
      <c r="F438" s="113">
        <f>(SUMPRODUCT(F420,'CANUM (Millions)'!F420)+SUMPRODUCT('WECA (g)'!F433,'CANUM (Millions)'!F433)+SUMPRODUCT(F437,'CANUM (Millions)'!F437))/'CANUM (Millions)'!F438</f>
        <v>24.675655074598918</v>
      </c>
      <c r="G438" s="113">
        <f>(SUMPRODUCT(G420,'CANUM (Millions)'!G420)+SUMPRODUCT('WECA (g)'!G433,'CANUM (Millions)'!G433)+SUMPRODUCT(G437,'CANUM (Millions)'!G437))/'CANUM (Millions)'!G438</f>
        <v>77.42661779255728</v>
      </c>
      <c r="H438" s="113">
        <f>(SUMPRODUCT(H420,'CANUM (Millions)'!H420)+SUMPRODUCT('WECA (g)'!H433,'CANUM (Millions)'!H433)+SUMPRODUCT(H437,'CANUM (Millions)'!H437))/'CANUM (Millions)'!H438</f>
        <v>114.81392802138234</v>
      </c>
      <c r="I438" s="113">
        <f>(SUMPRODUCT(I420,'CANUM (Millions)'!I420)+SUMPRODUCT('WECA (g)'!I433,'CANUM (Millions)'!I433)+SUMPRODUCT(I437,'CANUM (Millions)'!I437))/'CANUM (Millions)'!I438</f>
        <v>134.97595982903579</v>
      </c>
      <c r="J438" s="113">
        <f>(SUMPRODUCT(J420,'CANUM (Millions)'!J420)+SUMPRODUCT('WECA (g)'!J433,'CANUM (Millions)'!J433)+SUMPRODUCT(J437,'CANUM (Millions)'!J437))/'CANUM (Millions)'!J438</f>
        <v>144.51494178548114</v>
      </c>
      <c r="K438" s="113">
        <f>(SUMPRODUCT(K420,'CANUM (Millions)'!K420)+SUMPRODUCT('WECA (g)'!K433,'CANUM (Millions)'!K433)+SUMPRODUCT(K437,'CANUM (Millions)'!K437))/'CANUM (Millions)'!K438</f>
        <v>148.52636786212494</v>
      </c>
      <c r="L438" s="113">
        <f>(SUMPRODUCT(L420,'CANUM (Millions)'!L420)+SUMPRODUCT('WECA (g)'!L433,'CANUM (Millions)'!L433)+SUMPRODUCT(L437,'CANUM (Millions)'!L437))/'CANUM (Millions)'!L438</f>
        <v>162.63399426712783</v>
      </c>
      <c r="M438" s="113">
        <f>(SUMPRODUCT(M420,'CANUM (Millions)'!M420)+SUMPRODUCT('WECA (g)'!M433,'CANUM (Millions)'!M433)+SUMPRODUCT(M437,'CANUM (Millions)'!M437))/'CANUM (Millions)'!M438</f>
        <v>184.74410848619988</v>
      </c>
    </row>
    <row r="439" spans="1:13" x14ac:dyDescent="0.25">
      <c r="A439" s="51">
        <v>2014</v>
      </c>
      <c r="B439" s="51" t="s">
        <v>13</v>
      </c>
      <c r="C439" s="51" t="s">
        <v>28</v>
      </c>
      <c r="D439" s="51" t="s">
        <v>21</v>
      </c>
      <c r="E439" s="54">
        <v>0</v>
      </c>
      <c r="F439" s="54">
        <v>103.64560217948539</v>
      </c>
      <c r="G439" s="54">
        <v>147.76629811607165</v>
      </c>
      <c r="H439" s="54">
        <v>159.49847496066428</v>
      </c>
      <c r="I439" s="54">
        <v>166.63774747005752</v>
      </c>
      <c r="J439" s="54">
        <v>195.68389311639817</v>
      </c>
      <c r="K439" s="54">
        <v>199.71560473034401</v>
      </c>
      <c r="L439" s="54">
        <v>211.61105064213768</v>
      </c>
      <c r="M439" s="54">
        <v>221.5238259385726</v>
      </c>
    </row>
    <row r="440" spans="1:13" x14ac:dyDescent="0.25">
      <c r="A440" s="51">
        <v>2014</v>
      </c>
      <c r="B440" s="51" t="s">
        <v>24</v>
      </c>
      <c r="C440" s="51" t="s">
        <v>14</v>
      </c>
      <c r="D440" s="51" t="s">
        <v>15</v>
      </c>
      <c r="E440" s="55">
        <v>14.000000000000002</v>
      </c>
      <c r="F440" s="55">
        <v>66.478120590329453</v>
      </c>
      <c r="G440" s="55">
        <v>90.350314546219991</v>
      </c>
      <c r="H440" s="55">
        <v>113.78921782225888</v>
      </c>
      <c r="I440" s="55">
        <v>173.3111035586806</v>
      </c>
      <c r="J440" s="55">
        <v>191.20144594021644</v>
      </c>
      <c r="K440" s="55">
        <v>209.93887873394806</v>
      </c>
      <c r="L440" s="55">
        <v>219</v>
      </c>
      <c r="M440" s="55">
        <v>199.26166922835125</v>
      </c>
    </row>
    <row r="441" spans="1:13" x14ac:dyDescent="0.25">
      <c r="A441" s="51">
        <v>2014</v>
      </c>
      <c r="B441" s="51" t="s">
        <v>24</v>
      </c>
      <c r="C441" s="51" t="s">
        <v>14</v>
      </c>
      <c r="D441" s="51" t="s">
        <v>16</v>
      </c>
      <c r="E441" s="55">
        <v>9.1742873271239063</v>
      </c>
      <c r="F441" s="55">
        <v>26.301929394449719</v>
      </c>
      <c r="G441" s="55">
        <v>25.541607898448518</v>
      </c>
      <c r="H441" s="55">
        <v>65.459459459459467</v>
      </c>
      <c r="I441" s="55" t="s">
        <v>31</v>
      </c>
      <c r="J441" s="55" t="s">
        <v>31</v>
      </c>
      <c r="K441" s="55" t="s">
        <v>31</v>
      </c>
      <c r="L441" s="55" t="s">
        <v>31</v>
      </c>
      <c r="M441" s="55" t="s">
        <v>31</v>
      </c>
    </row>
    <row r="442" spans="1:13" x14ac:dyDescent="0.25">
      <c r="A442" s="51">
        <v>2014</v>
      </c>
      <c r="B442" s="51" t="s">
        <v>24</v>
      </c>
      <c r="C442" s="51" t="s">
        <v>14</v>
      </c>
      <c r="D442" s="51" t="s">
        <v>25</v>
      </c>
      <c r="E442" s="55">
        <f>SUMPRODUCT(E440:E441,'CANUM (Millions)'!E440:E441)/'CANUM (Millions)'!E442</f>
        <v>9.1758397603385742</v>
      </c>
      <c r="F442" s="55">
        <f>SUMPRODUCT(F440:F441,'CANUM (Millions)'!F440:F441)/'CANUM (Millions)'!F442</f>
        <v>62.29980232484894</v>
      </c>
      <c r="G442" s="55">
        <f>SUMPRODUCT(G440:G441,'CANUM (Millions)'!G440:G441)/'CANUM (Millions)'!G442</f>
        <v>82.416050233739028</v>
      </c>
      <c r="H442" s="55">
        <f>SUMPRODUCT(H440:H441,'CANUM (Millions)'!H440:H441)/'CANUM (Millions)'!H442</f>
        <v>109.50000241789023</v>
      </c>
      <c r="I442" s="55">
        <f>SUMPRODUCT(I440:I441,'CANUM (Millions)'!I440:I441)/'CANUM (Millions)'!I442</f>
        <v>173.3111035586806</v>
      </c>
      <c r="J442" s="55">
        <f>SUMPRODUCT(J440:J441,'CANUM (Millions)'!J440:J441)/'CANUM (Millions)'!J442</f>
        <v>191.20144594021644</v>
      </c>
      <c r="K442" s="55"/>
      <c r="L442" s="55"/>
      <c r="M442" s="55"/>
    </row>
    <row r="443" spans="1:13" x14ac:dyDescent="0.25">
      <c r="A443" s="51">
        <v>2014</v>
      </c>
      <c r="B443" s="51" t="s">
        <v>24</v>
      </c>
      <c r="C443" s="51" t="s">
        <v>17</v>
      </c>
      <c r="D443" s="51" t="s">
        <v>15</v>
      </c>
      <c r="E443" s="55">
        <v>14.100000000000001</v>
      </c>
      <c r="F443" s="55">
        <v>56.12103511834934</v>
      </c>
      <c r="G443" s="55">
        <v>89.694191744445135</v>
      </c>
      <c r="H443" s="55">
        <v>125.18439864520796</v>
      </c>
      <c r="I443" s="55">
        <v>150.62905348164821</v>
      </c>
      <c r="J443" s="55">
        <v>190.42894926112854</v>
      </c>
      <c r="K443" s="55">
        <v>202.59409133584467</v>
      </c>
      <c r="L443" s="55">
        <v>222.70021835516036</v>
      </c>
      <c r="M443" s="55">
        <v>271.00993336532451</v>
      </c>
    </row>
    <row r="444" spans="1:13" x14ac:dyDescent="0.25">
      <c r="A444" s="51">
        <v>2014</v>
      </c>
      <c r="B444" s="51" t="s">
        <v>24</v>
      </c>
      <c r="C444" s="51" t="s">
        <v>17</v>
      </c>
      <c r="D444" s="51" t="s">
        <v>16</v>
      </c>
      <c r="E444" s="55">
        <v>8.2309972978033468</v>
      </c>
      <c r="F444" s="55">
        <v>18.501969676108452</v>
      </c>
      <c r="G444" s="55">
        <v>24.031024917823995</v>
      </c>
      <c r="H444" s="55">
        <v>62.443636926038053</v>
      </c>
      <c r="I444" s="55" t="s">
        <v>31</v>
      </c>
      <c r="J444" s="55" t="s">
        <v>31</v>
      </c>
      <c r="K444" s="55" t="s">
        <v>31</v>
      </c>
      <c r="L444" s="55" t="s">
        <v>31</v>
      </c>
      <c r="M444" s="55" t="s">
        <v>31</v>
      </c>
    </row>
    <row r="445" spans="1:13" x14ac:dyDescent="0.25">
      <c r="A445" s="51">
        <v>2014</v>
      </c>
      <c r="B445" s="51" t="s">
        <v>24</v>
      </c>
      <c r="C445" s="51" t="s">
        <v>17</v>
      </c>
      <c r="D445" s="51" t="s">
        <v>25</v>
      </c>
      <c r="E445" s="55">
        <f>SUMPRODUCT(E443:E444,'CANUM (Millions)'!E443:E444)/'CANUM (Millions)'!E445</f>
        <v>8.2494628474856011</v>
      </c>
      <c r="F445" s="55">
        <f>SUMPRODUCT(F443:F444,'CANUM (Millions)'!F443:F444)/'CANUM (Millions)'!F445</f>
        <v>41.479673749357495</v>
      </c>
      <c r="G445" s="55">
        <f>SUMPRODUCT(G443:G444,'CANUM (Millions)'!G443:G444)/'CANUM (Millions)'!G445</f>
        <v>63.47295936901677</v>
      </c>
      <c r="H445" s="55">
        <f>SUMPRODUCT(H443:H444,'CANUM (Millions)'!H443:H444)/'CANUM (Millions)'!H445</f>
        <v>106.55534818647158</v>
      </c>
      <c r="I445" s="55">
        <f>SUMPRODUCT(I443:I444,'CANUM (Millions)'!I443:I444)/'CANUM (Millions)'!I445</f>
        <v>150.62905348164821</v>
      </c>
      <c r="J445" s="55">
        <f>SUMPRODUCT(J443:J444,'CANUM (Millions)'!J443:J444)/'CANUM (Millions)'!J445</f>
        <v>190.42894926112854</v>
      </c>
      <c r="K445" s="55"/>
      <c r="L445" s="55"/>
      <c r="M445" s="55"/>
    </row>
    <row r="446" spans="1:13" x14ac:dyDescent="0.25">
      <c r="A446" s="51">
        <v>2014</v>
      </c>
      <c r="B446" s="51" t="s">
        <v>13</v>
      </c>
      <c r="C446" s="51" t="s">
        <v>14</v>
      </c>
      <c r="D446" s="51" t="s">
        <v>15</v>
      </c>
      <c r="E446" s="55">
        <v>14</v>
      </c>
      <c r="F446" s="55">
        <v>67.969738288938302</v>
      </c>
      <c r="G446" s="55">
        <v>110.59030952198532</v>
      </c>
      <c r="H446" s="55">
        <v>143.67209387952471</v>
      </c>
      <c r="I446" s="55">
        <v>183.01587932849341</v>
      </c>
      <c r="J446" s="55">
        <v>201.88425057364967</v>
      </c>
      <c r="K446" s="55">
        <v>222.58994263677059</v>
      </c>
      <c r="L446" s="55">
        <v>237.34203476944055</v>
      </c>
      <c r="M446" s="55">
        <v>229.77170853380386</v>
      </c>
    </row>
    <row r="447" spans="1:13" x14ac:dyDescent="0.25">
      <c r="A447" s="51">
        <v>2014</v>
      </c>
      <c r="B447" s="51" t="s">
        <v>13</v>
      </c>
      <c r="C447" s="51" t="s">
        <v>14</v>
      </c>
      <c r="D447" s="51" t="s">
        <v>16</v>
      </c>
      <c r="E447" s="55">
        <v>9.174287327123908</v>
      </c>
      <c r="F447" s="55">
        <v>36.341269841269842</v>
      </c>
      <c r="G447" s="55">
        <v>25.541607898448518</v>
      </c>
      <c r="H447" s="55">
        <v>65.459459459459467</v>
      </c>
      <c r="I447" s="55" t="s">
        <v>31</v>
      </c>
      <c r="J447" s="55" t="s">
        <v>31</v>
      </c>
      <c r="K447" s="55" t="s">
        <v>31</v>
      </c>
      <c r="L447" s="55" t="s">
        <v>31</v>
      </c>
      <c r="M447" s="55" t="s">
        <v>31</v>
      </c>
    </row>
    <row r="448" spans="1:13" x14ac:dyDescent="0.25">
      <c r="A448" s="51">
        <v>2014</v>
      </c>
      <c r="B448" s="51" t="s">
        <v>13</v>
      </c>
      <c r="C448" s="51" t="s">
        <v>14</v>
      </c>
      <c r="D448" s="51" t="s">
        <v>25</v>
      </c>
      <c r="E448" s="55">
        <f>SUMPRODUCT(E446:E447,'CANUM (Millions)'!E446:E447)/'CANUM (Millions)'!E448</f>
        <v>9.177113766070832</v>
      </c>
      <c r="F448" s="55">
        <f>SUMPRODUCT(F446:F447,'CANUM (Millions)'!F446:F447)/'CANUM (Millions)'!F448</f>
        <v>65.559093357280815</v>
      </c>
      <c r="G448" s="55">
        <f>SUMPRODUCT(G446:G447,'CANUM (Millions)'!G446:G447)/'CANUM (Millions)'!G448</f>
        <v>104.89943584401364</v>
      </c>
      <c r="H448" s="55">
        <f>SUMPRODUCT(H446:H447,'CANUM (Millions)'!H446:H447)/'CANUM (Millions)'!H448</f>
        <v>140.66859838875973</v>
      </c>
      <c r="I448" s="55">
        <f>SUMPRODUCT(I446:I447,'CANUM (Millions)'!I446:I447)/'CANUM (Millions)'!I448</f>
        <v>183.01587932849341</v>
      </c>
      <c r="J448" s="55">
        <f>SUMPRODUCT(J446:J447,'CANUM (Millions)'!J446:J447)/'CANUM (Millions)'!J448</f>
        <v>201.88425057364967</v>
      </c>
      <c r="K448" s="55">
        <f>SUMPRODUCT(K446:K447,'CANUM (Millions)'!K446:K447)/'CANUM (Millions)'!K448</f>
        <v>222.58994263677059</v>
      </c>
      <c r="L448" s="55">
        <f>SUMPRODUCT(L446:L447,'CANUM (Millions)'!L446:L447)/'CANUM (Millions)'!L448</f>
        <v>237.34203476944055</v>
      </c>
      <c r="M448" s="55">
        <f>SUMPRODUCT(M446:M447,'CANUM (Millions)'!M446:M447)/'CANUM (Millions)'!M448</f>
        <v>229.77170853380386</v>
      </c>
    </row>
    <row r="449" spans="1:13" x14ac:dyDescent="0.25">
      <c r="A449" s="51">
        <v>2014</v>
      </c>
      <c r="B449" s="51" t="s">
        <v>13</v>
      </c>
      <c r="C449" s="51" t="s">
        <v>17</v>
      </c>
      <c r="D449" s="51" t="s">
        <v>15</v>
      </c>
      <c r="E449" s="55">
        <v>14.100000000000001</v>
      </c>
      <c r="F449" s="55">
        <v>57.35637158471215</v>
      </c>
      <c r="G449" s="55">
        <v>95.498782821419411</v>
      </c>
      <c r="H449" s="55">
        <v>132.64489029107352</v>
      </c>
      <c r="I449" s="55">
        <v>167.47977295753691</v>
      </c>
      <c r="J449" s="55">
        <v>189.66366960566211</v>
      </c>
      <c r="K449" s="55">
        <v>218.56937537204595</v>
      </c>
      <c r="L449" s="55">
        <v>228.15521745718181</v>
      </c>
      <c r="M449" s="55">
        <v>251.74847698796523</v>
      </c>
    </row>
    <row r="450" spans="1:13" x14ac:dyDescent="0.25">
      <c r="A450" s="51">
        <v>2014</v>
      </c>
      <c r="B450" s="51" t="s">
        <v>13</v>
      </c>
      <c r="C450" s="51" t="s">
        <v>17</v>
      </c>
      <c r="D450" s="51" t="s">
        <v>16</v>
      </c>
      <c r="E450" s="55">
        <v>10.698834831899299</v>
      </c>
      <c r="F450" s="55">
        <v>19.485568439706547</v>
      </c>
      <c r="G450" s="55">
        <v>24.076680567635009</v>
      </c>
      <c r="H450" s="55">
        <v>63.836524721240849</v>
      </c>
      <c r="I450" s="55" t="s">
        <v>31</v>
      </c>
      <c r="J450" s="55" t="s">
        <v>31</v>
      </c>
      <c r="K450" s="55" t="s">
        <v>31</v>
      </c>
      <c r="L450" s="55" t="s">
        <v>31</v>
      </c>
      <c r="M450" s="55" t="s">
        <v>31</v>
      </c>
    </row>
    <row r="451" spans="1:13" x14ac:dyDescent="0.25">
      <c r="A451" s="51">
        <v>2014</v>
      </c>
      <c r="B451" s="51" t="s">
        <v>13</v>
      </c>
      <c r="C451" s="51" t="s">
        <v>17</v>
      </c>
      <c r="D451" s="51" t="s">
        <v>25</v>
      </c>
      <c r="E451" s="55">
        <v>0</v>
      </c>
      <c r="F451" s="55">
        <f>SUMPRODUCT(F449:F450,'CANUM (Millions)'!F449:F450)/'CANUM (Millions)'!F451</f>
        <v>41.480740197288107</v>
      </c>
      <c r="G451" s="55">
        <f>SUMPRODUCT(G449:G450,'CANUM (Millions)'!G449:G450)/'CANUM (Millions)'!G451</f>
        <v>77.124333961738344</v>
      </c>
      <c r="H451" s="55">
        <f>SUMPRODUCT(H449:H450,'CANUM (Millions)'!H449:H450)/'CANUM (Millions)'!H451</f>
        <v>115.86820144503849</v>
      </c>
      <c r="I451" s="55">
        <f>SUMPRODUCT(I449:I450,'CANUM (Millions)'!I449:I450)/'CANUM (Millions)'!I451</f>
        <v>167.47977295753691</v>
      </c>
      <c r="J451" s="55">
        <f>SUMPRODUCT(J449:J450,'CANUM (Millions)'!J449:J450)/'CANUM (Millions)'!J451</f>
        <v>189.66366960566211</v>
      </c>
      <c r="K451" s="55">
        <f>SUMPRODUCT(K449:K450,'CANUM (Millions)'!K449:K450)/'CANUM (Millions)'!K451</f>
        <v>218.56937537204595</v>
      </c>
      <c r="L451" s="55">
        <f>SUMPRODUCT(L449:L450,'CANUM (Millions)'!L449:L450)/'CANUM (Millions)'!L451</f>
        <v>228.15521745718181</v>
      </c>
      <c r="M451" s="55">
        <f>SUMPRODUCT(M449:M450,'CANUM (Millions)'!M449:M450)/'CANUM (Millions)'!M451</f>
        <v>251.74847698796523</v>
      </c>
    </row>
    <row r="452" spans="1:13" x14ac:dyDescent="0.25">
      <c r="A452" s="51">
        <v>2014</v>
      </c>
      <c r="B452" s="51" t="s">
        <v>13</v>
      </c>
      <c r="C452" s="51" t="s">
        <v>22</v>
      </c>
      <c r="D452" s="51" t="s">
        <v>25</v>
      </c>
      <c r="E452" s="55">
        <f>(SUMPRODUCT(E446:E447,'CANUM (Millions)'!E446:E447)+SUMPRODUCT(E449:E450,'CANUM (Millions)'!E449:E450))/'CANUM (Millions)'!E452</f>
        <v>9.3141195732376492</v>
      </c>
      <c r="F452" s="55">
        <f>(SUMPRODUCT(F446:F447,'CANUM (Millions)'!F446:F447)+SUMPRODUCT(F449:F450,'CANUM (Millions)'!F449:F450))/'CANUM (Millions)'!F452</f>
        <v>52.191473614511317</v>
      </c>
      <c r="G452" s="55">
        <f>(SUMPRODUCT(G446:G447,'CANUM (Millions)'!G446:G447)+SUMPRODUCT(G449:G450,'CANUM (Millions)'!G449:G450))/'CANUM (Millions)'!G452</f>
        <v>92.408301236191107</v>
      </c>
      <c r="H452" s="55">
        <f>(SUMPRODUCT(H446:H447,'CANUM (Millions)'!H446:H447)+SUMPRODUCT(H449:H450,'CANUM (Millions)'!H449:H450))/'CANUM (Millions)'!H452</f>
        <v>133.86103239295471</v>
      </c>
      <c r="I452" s="55">
        <f>(SUMPRODUCT(I446:I447,'CANUM (Millions)'!I446:I447)+SUMPRODUCT(I449:I450,'CANUM (Millions)'!I449:I450))/'CANUM (Millions)'!I452</f>
        <v>179.76505247597791</v>
      </c>
      <c r="J452" s="55">
        <f>(SUMPRODUCT(J446:J447,'CANUM (Millions)'!J446:J447)+SUMPRODUCT(J449:J450,'CANUM (Millions)'!J449:J450))/'CANUM (Millions)'!J452</f>
        <v>199.6302092797701</v>
      </c>
      <c r="K452" s="55">
        <f>(SUMPRODUCT(K446:K447,'CANUM (Millions)'!K446:K447)+SUMPRODUCT(K449:K450,'CANUM (Millions)'!K449:K450))/'CANUM (Millions)'!K452</f>
        <v>222.11958798239428</v>
      </c>
      <c r="L452" s="55">
        <f>(SUMPRODUCT(L446:L447,'CANUM (Millions)'!L446:L447)+SUMPRODUCT(L449:L450,'CANUM (Millions)'!L449:L450))/'CANUM (Millions)'!L452</f>
        <v>236.08469661643119</v>
      </c>
      <c r="M452" s="55">
        <f>(SUMPRODUCT(M446:M447,'CANUM (Millions)'!M446:M447)+SUMPRODUCT(M449:M450,'CANUM (Millions)'!M449:M450))/'CANUM (Millions)'!M452</f>
        <v>233.59327446081571</v>
      </c>
    </row>
    <row r="453" spans="1:13" x14ac:dyDescent="0.25">
      <c r="A453" s="51">
        <v>2014</v>
      </c>
      <c r="B453" s="51" t="s">
        <v>13</v>
      </c>
      <c r="C453" s="51">
        <v>22</v>
      </c>
      <c r="D453" s="51" t="s">
        <v>19</v>
      </c>
      <c r="E453" s="55">
        <v>15.371638560261276</v>
      </c>
      <c r="F453" s="55">
        <v>14.34002533862186</v>
      </c>
      <c r="G453" s="55">
        <v>53.474215501674948</v>
      </c>
      <c r="H453" s="55">
        <v>70.93766168377887</v>
      </c>
      <c r="I453" s="55">
        <v>99.174617494122515</v>
      </c>
      <c r="J453" s="55">
        <v>141.19015680552124</v>
      </c>
      <c r="K453" s="55">
        <v>145.11141154883029</v>
      </c>
      <c r="L453" s="55">
        <v>169.03685132135942</v>
      </c>
      <c r="M453" s="55">
        <v>199.04105302628503</v>
      </c>
    </row>
    <row r="454" spans="1:13" x14ac:dyDescent="0.25">
      <c r="A454" s="51">
        <v>2014</v>
      </c>
      <c r="B454" s="51" t="s">
        <v>13</v>
      </c>
      <c r="C454" s="51">
        <v>23</v>
      </c>
      <c r="D454" s="51" t="s">
        <v>19</v>
      </c>
      <c r="E454" s="55">
        <v>17.18614898240882</v>
      </c>
      <c r="F454" s="55">
        <v>40.887099235594953</v>
      </c>
      <c r="G454" s="55">
        <v>70.529066658007451</v>
      </c>
      <c r="H454" s="55">
        <v>95.068080510036765</v>
      </c>
      <c r="I454" s="55">
        <v>129.54679295414323</v>
      </c>
      <c r="J454" s="55">
        <v>158.23125297442044</v>
      </c>
      <c r="K454" s="55">
        <v>178.48798000607565</v>
      </c>
      <c r="L454" s="55">
        <v>141.80583267389153</v>
      </c>
      <c r="M454" s="55">
        <v>101.17293044221637</v>
      </c>
    </row>
    <row r="455" spans="1:13" x14ac:dyDescent="0.25">
      <c r="A455" s="51">
        <v>2014</v>
      </c>
      <c r="B455" s="51" t="s">
        <v>13</v>
      </c>
      <c r="C455" s="51">
        <v>24</v>
      </c>
      <c r="D455" s="51" t="s">
        <v>19</v>
      </c>
      <c r="E455" s="55">
        <v>17.110764113713536</v>
      </c>
      <c r="F455" s="55">
        <v>38.36876709802938</v>
      </c>
      <c r="G455" s="55">
        <v>59.169976832034877</v>
      </c>
      <c r="H455" s="55">
        <v>82.987133122086391</v>
      </c>
      <c r="I455" s="55">
        <v>122.53130751915505</v>
      </c>
      <c r="J455" s="55">
        <v>158.70774415947812</v>
      </c>
      <c r="K455" s="55">
        <v>156.01035625801612</v>
      </c>
      <c r="L455" s="55">
        <v>163.10388350026628</v>
      </c>
      <c r="M455" s="55">
        <v>175.44453094576212</v>
      </c>
    </row>
    <row r="456" spans="1:13" x14ac:dyDescent="0.25">
      <c r="A456" s="51">
        <v>2014</v>
      </c>
      <c r="B456" s="51" t="s">
        <v>13</v>
      </c>
      <c r="C456" s="51" t="s">
        <v>18</v>
      </c>
      <c r="D456" s="51" t="s">
        <v>19</v>
      </c>
      <c r="E456" s="55">
        <f>SUMPRODUCT(E453:E455,'CANUM (Millions)'!E453:E455)/'CANUM (Millions)'!E456</f>
        <v>16.456019666701383</v>
      </c>
      <c r="F456" s="55">
        <f>SUMPRODUCT(F453:F455,'CANUM (Millions)'!F453:F455)/'CANUM (Millions)'!F456</f>
        <v>30.02188705420027</v>
      </c>
      <c r="G456" s="55">
        <f>SUMPRODUCT(G453:G455,'CANUM (Millions)'!G453:G455)/'CANUM (Millions)'!G456</f>
        <v>59.015842789852719</v>
      </c>
      <c r="H456" s="55">
        <f>SUMPRODUCT(H453:H455,'CANUM (Millions)'!H453:H455)/'CANUM (Millions)'!H456</f>
        <v>82.291156096087633</v>
      </c>
      <c r="I456" s="55">
        <f>SUMPRODUCT(I453:I455,'CANUM (Millions)'!I453:I455)/'CANUM (Millions)'!I456</f>
        <v>122.07138875216384</v>
      </c>
      <c r="J456" s="55">
        <f>SUMPRODUCT(J453:J455,'CANUM (Millions)'!J453:J455)/'CANUM (Millions)'!J456</f>
        <v>158.43156230835885</v>
      </c>
      <c r="K456" s="55">
        <f>SUMPRODUCT(K453:K455,'CANUM (Millions)'!K453:K455)/'CANUM (Millions)'!K456</f>
        <v>155.98295396297655</v>
      </c>
      <c r="L456" s="55">
        <f>SUMPRODUCT(L453:L455,'CANUM (Millions)'!L453:L455)/'CANUM (Millions)'!L456</f>
        <v>163.02409183765383</v>
      </c>
      <c r="M456" s="55">
        <f>SUMPRODUCT(M453:M455,'CANUM (Millions)'!M453:M455)/'CANUM (Millions)'!M456</f>
        <v>175.51193449292717</v>
      </c>
    </row>
    <row r="457" spans="1:13" x14ac:dyDescent="0.25">
      <c r="A457" s="51">
        <v>2014</v>
      </c>
      <c r="B457" s="51" t="s">
        <v>13</v>
      </c>
      <c r="C457" s="51" t="s">
        <v>20</v>
      </c>
      <c r="D457" s="51" t="s">
        <v>23</v>
      </c>
      <c r="E457" s="56">
        <f>(SUMPRODUCT(E439,'CANUM (Millions)'!E439)+SUMPRODUCT('WECA (g)'!E452,'CANUM (Millions)'!E452)+SUMPRODUCT(E456,'CANUM (Millions)'!E456))/'CANUM (Millions)'!E457</f>
        <v>10.652889278892784</v>
      </c>
      <c r="F457" s="56">
        <f>(SUMPRODUCT(F439,'CANUM (Millions)'!F439)+SUMPRODUCT('WECA (g)'!F452,'CANUM (Millions)'!F452)+SUMPRODUCT(F456,'CANUM (Millions)'!F456))/'CANUM (Millions)'!F457</f>
        <v>40.511148794425949</v>
      </c>
      <c r="G457" s="56">
        <f>(SUMPRODUCT(G439,'CANUM (Millions)'!G439)+SUMPRODUCT('WECA (g)'!G452,'CANUM (Millions)'!G452)+SUMPRODUCT(G456,'CANUM (Millions)'!G456))/'CANUM (Millions)'!G457</f>
        <v>73.702953785445928</v>
      </c>
      <c r="H457" s="56">
        <f>(SUMPRODUCT(H439,'CANUM (Millions)'!H439)+SUMPRODUCT('WECA (g)'!H452,'CANUM (Millions)'!H452)+SUMPRODUCT(H456,'CANUM (Millions)'!H456))/'CANUM (Millions)'!H457</f>
        <v>102.43161959029173</v>
      </c>
      <c r="I457" s="56">
        <f>(SUMPRODUCT(I439,'CANUM (Millions)'!I439)+SUMPRODUCT('WECA (g)'!I452,'CANUM (Millions)'!I452)+SUMPRODUCT(I456,'CANUM (Millions)'!I456))/'CANUM (Millions)'!I457</f>
        <v>152.54055189139103</v>
      </c>
      <c r="J457" s="56">
        <f>(SUMPRODUCT(J439,'CANUM (Millions)'!J439)+SUMPRODUCT('WECA (g)'!J452,'CANUM (Millions)'!J452)+SUMPRODUCT(J456,'CANUM (Millions)'!J456))/'CANUM (Millions)'!J457</f>
        <v>170.06934451288569</v>
      </c>
      <c r="K457" s="56">
        <f>(SUMPRODUCT(K439,'CANUM (Millions)'!K439)+SUMPRODUCT('WECA (g)'!K452,'CANUM (Millions)'!K452)+SUMPRODUCT(K456,'CANUM (Millions)'!K456))/'CANUM (Millions)'!K457</f>
        <v>172.09987036703899</v>
      </c>
      <c r="L457" s="56">
        <f>(SUMPRODUCT(L439,'CANUM (Millions)'!L439)+SUMPRODUCT('WECA (g)'!L452,'CANUM (Millions)'!L452)+SUMPRODUCT(L456,'CANUM (Millions)'!L456))/'CANUM (Millions)'!L457</f>
        <v>179.31416849946871</v>
      </c>
      <c r="M457" s="56">
        <f>(SUMPRODUCT(M439,'CANUM (Millions)'!M439)+SUMPRODUCT('WECA (g)'!M452,'CANUM (Millions)'!M452)+SUMPRODUCT(M456,'CANUM (Millions)'!M456))/'CANUM (Millions)'!M457</f>
        <v>191.96891410462328</v>
      </c>
    </row>
    <row r="458" spans="1:13" x14ac:dyDescent="0.25">
      <c r="A458" s="28">
        <v>2015</v>
      </c>
      <c r="B458" s="28" t="s">
        <v>13</v>
      </c>
      <c r="C458" s="28" t="s">
        <v>28</v>
      </c>
      <c r="D458" s="28" t="s">
        <v>21</v>
      </c>
      <c r="E458" s="31">
        <v>0</v>
      </c>
      <c r="F458" s="31">
        <v>114.68500036674828</v>
      </c>
      <c r="G458" s="31">
        <v>136.69999999999999</v>
      </c>
      <c r="H458" s="31">
        <v>143.61707114692589</v>
      </c>
      <c r="I458" s="31">
        <v>162.44841510785571</v>
      </c>
      <c r="J458" s="31">
        <v>180.85570239861272</v>
      </c>
      <c r="K458" s="31">
        <v>202.7544714044146</v>
      </c>
      <c r="L458" s="31">
        <v>203.97233911460486</v>
      </c>
      <c r="M458" s="31">
        <v>216.08538930654331</v>
      </c>
    </row>
    <row r="459" spans="1:13" x14ac:dyDescent="0.25">
      <c r="A459" s="28">
        <v>2015</v>
      </c>
      <c r="B459" s="28" t="s">
        <v>24</v>
      </c>
      <c r="C459" s="28" t="s">
        <v>14</v>
      </c>
      <c r="D459" s="28" t="s">
        <v>15</v>
      </c>
      <c r="E459" s="32">
        <v>18.000000000000004</v>
      </c>
      <c r="F459" s="32">
        <v>43.32548257155927</v>
      </c>
      <c r="G459" s="32">
        <v>75.542487084244627</v>
      </c>
      <c r="H459" s="32">
        <v>136.86142815089255</v>
      </c>
      <c r="I459" s="32">
        <v>164.42202544301566</v>
      </c>
      <c r="J459" s="32">
        <v>182.35601492020888</v>
      </c>
      <c r="K459" s="32">
        <v>196.113624700477</v>
      </c>
      <c r="L459" s="32">
        <v>197.27101837146679</v>
      </c>
      <c r="M459" s="32">
        <v>215.3361045746839</v>
      </c>
    </row>
    <row r="460" spans="1:13" x14ac:dyDescent="0.25">
      <c r="A460" s="28">
        <v>2015</v>
      </c>
      <c r="B460" s="28" t="s">
        <v>24</v>
      </c>
      <c r="C460" s="28" t="s">
        <v>14</v>
      </c>
      <c r="D460" s="28" t="s">
        <v>16</v>
      </c>
      <c r="E460" s="32">
        <v>16.293030411104059</v>
      </c>
      <c r="F460" s="32">
        <v>24.504015098517876</v>
      </c>
      <c r="G460" s="32">
        <v>53.359660842746109</v>
      </c>
      <c r="H460" s="32">
        <v>98.153846153999993</v>
      </c>
      <c r="I460" s="32" t="s">
        <v>31</v>
      </c>
      <c r="J460" s="32" t="s">
        <v>31</v>
      </c>
      <c r="K460" s="32" t="s">
        <v>31</v>
      </c>
      <c r="L460" s="32" t="s">
        <v>31</v>
      </c>
      <c r="M460" s="32" t="s">
        <v>31</v>
      </c>
    </row>
    <row r="461" spans="1:13" x14ac:dyDescent="0.25">
      <c r="A461" s="28">
        <v>2015</v>
      </c>
      <c r="B461" s="28" t="s">
        <v>24</v>
      </c>
      <c r="C461" s="28" t="s">
        <v>14</v>
      </c>
      <c r="D461" s="28" t="s">
        <v>25</v>
      </c>
      <c r="E461" s="32">
        <f>SUMPRODUCT(E459:E460,'CANUM (Millions)'!E459:E460)/'CANUM (Millions)'!E461</f>
        <v>16.342345613308936</v>
      </c>
      <c r="F461" s="32">
        <f>SUMPRODUCT(F459:F460,'CANUM (Millions)'!F459:F460)/'CANUM (Millions)'!F461</f>
        <v>31.486093494808713</v>
      </c>
      <c r="G461" s="32">
        <f>SUMPRODUCT(G459:G460,'CANUM (Millions)'!G459:G460)/'CANUM (Millions)'!G461</f>
        <v>72.386539339161416</v>
      </c>
      <c r="H461" s="32">
        <f>SUMPRODUCT(H459:H460,'CANUM (Millions)'!H459:H460)/'CANUM (Millions)'!H461</f>
        <v>136.62230694821719</v>
      </c>
      <c r="I461" s="32">
        <f>SUMPRODUCT(I459:I460,'CANUM (Millions)'!I459:I460)/'CANUM (Millions)'!I461</f>
        <v>164.42202544301566</v>
      </c>
      <c r="J461" s="32">
        <f>SUMPRODUCT(J459:J460,'CANUM (Millions)'!J459:J460)/'CANUM (Millions)'!J461</f>
        <v>182.35601492020888</v>
      </c>
      <c r="K461" s="32"/>
      <c r="L461" s="32"/>
      <c r="M461" s="32"/>
    </row>
    <row r="462" spans="1:13" x14ac:dyDescent="0.25">
      <c r="A462" s="28">
        <v>2015</v>
      </c>
      <c r="B462" s="28" t="s">
        <v>24</v>
      </c>
      <c r="C462" s="28" t="s">
        <v>17</v>
      </c>
      <c r="D462" s="28" t="s">
        <v>15</v>
      </c>
      <c r="E462" s="32">
        <v>14.299999999999999</v>
      </c>
      <c r="F462" s="32">
        <v>33.363138893326337</v>
      </c>
      <c r="G462" s="32">
        <v>61.65207238345198</v>
      </c>
      <c r="H462" s="32">
        <v>99.989002229581516</v>
      </c>
      <c r="I462" s="32">
        <v>146.80428197578684</v>
      </c>
      <c r="J462" s="32">
        <v>163.12506389303383</v>
      </c>
      <c r="K462" s="32">
        <v>158</v>
      </c>
      <c r="L462" s="32">
        <v>184</v>
      </c>
      <c r="M462" s="32">
        <v>160</v>
      </c>
    </row>
    <row r="463" spans="1:13" x14ac:dyDescent="0.25">
      <c r="A463" s="28">
        <v>2015</v>
      </c>
      <c r="B463" s="28" t="s">
        <v>24</v>
      </c>
      <c r="C463" s="28" t="s">
        <v>17</v>
      </c>
      <c r="D463" s="28" t="s">
        <v>16</v>
      </c>
      <c r="E463" s="32">
        <v>14.452919706212676</v>
      </c>
      <c r="F463" s="32">
        <v>24.325114304456587</v>
      </c>
      <c r="G463" s="32">
        <v>56.218665397437206</v>
      </c>
      <c r="H463" s="32">
        <v>92.664869306444686</v>
      </c>
      <c r="I463" s="32" t="s">
        <v>31</v>
      </c>
      <c r="J463" s="32">
        <v>147</v>
      </c>
      <c r="K463" s="32" t="s">
        <v>31</v>
      </c>
      <c r="L463" s="32" t="s">
        <v>31</v>
      </c>
      <c r="M463" s="32" t="s">
        <v>31</v>
      </c>
    </row>
    <row r="464" spans="1:13" x14ac:dyDescent="0.25">
      <c r="A464" s="28">
        <v>2015</v>
      </c>
      <c r="B464" s="28" t="s">
        <v>24</v>
      </c>
      <c r="C464" s="28" t="s">
        <v>17</v>
      </c>
      <c r="D464" s="28" t="s">
        <v>25</v>
      </c>
      <c r="E464" s="32">
        <f>SUMPRODUCT(E462:E463,'CANUM (Millions)'!E462:E463)/'CANUM (Millions)'!E464</f>
        <v>14.429403223534292</v>
      </c>
      <c r="F464" s="32">
        <f>SUMPRODUCT(F462:F463,'CANUM (Millions)'!F462:F463)/'CANUM (Millions)'!F464</f>
        <v>25.460262008960985</v>
      </c>
      <c r="G464" s="32">
        <f>SUMPRODUCT(G462:G463,'CANUM (Millions)'!G462:G463)/'CANUM (Millions)'!G464</f>
        <v>59.971800309185276</v>
      </c>
      <c r="H464" s="32">
        <f>SUMPRODUCT(H462:H463,'CANUM (Millions)'!H462:H463)/'CANUM (Millions)'!H464</f>
        <v>99.45684527297874</v>
      </c>
      <c r="I464" s="32">
        <f>SUMPRODUCT(I462:I463,'CANUM (Millions)'!I462:I463)/'CANUM (Millions)'!I464</f>
        <v>146.80428197578684</v>
      </c>
      <c r="J464" s="32">
        <f>SUMPRODUCT(J462:J463,'CANUM (Millions)'!J462:J463)/'CANUM (Millions)'!J464</f>
        <v>162.66102968460601</v>
      </c>
      <c r="K464" s="32"/>
      <c r="L464" s="32"/>
      <c r="M464" s="32"/>
    </row>
    <row r="465" spans="1:13" x14ac:dyDescent="0.25">
      <c r="A465" s="28">
        <v>2015</v>
      </c>
      <c r="B465" s="28" t="s">
        <v>13</v>
      </c>
      <c r="C465" s="28" t="s">
        <v>14</v>
      </c>
      <c r="D465" s="28" t="s">
        <v>15</v>
      </c>
      <c r="E465" s="32">
        <v>18.000000000000004</v>
      </c>
      <c r="F465" s="32">
        <v>43.634659881123639</v>
      </c>
      <c r="G465" s="32">
        <v>78.005510843399165</v>
      </c>
      <c r="H465" s="32">
        <v>119.11390160961187</v>
      </c>
      <c r="I465" s="32">
        <v>155.77810559474963</v>
      </c>
      <c r="J465" s="32">
        <v>171.03346971491192</v>
      </c>
      <c r="K465" s="32">
        <v>195.0154676923882</v>
      </c>
      <c r="L465" s="32">
        <v>194.80446918934217</v>
      </c>
      <c r="M465" s="32">
        <v>212.96903523771752</v>
      </c>
    </row>
    <row r="466" spans="1:13" x14ac:dyDescent="0.25">
      <c r="A466" s="28">
        <v>2015</v>
      </c>
      <c r="B466" s="28" t="s">
        <v>13</v>
      </c>
      <c r="C466" s="28" t="s">
        <v>14</v>
      </c>
      <c r="D466" s="28" t="s">
        <v>16</v>
      </c>
      <c r="E466" s="32">
        <v>16.045397542</v>
      </c>
      <c r="F466" s="32">
        <v>23.852962816449558</v>
      </c>
      <c r="G466" s="32">
        <v>33.075348301320474</v>
      </c>
      <c r="H466" s="32">
        <v>98.153846154000007</v>
      </c>
      <c r="I466" s="32" t="s">
        <v>31</v>
      </c>
      <c r="J466" s="32">
        <v>147</v>
      </c>
      <c r="K466" s="32" t="s">
        <v>31</v>
      </c>
      <c r="L466" s="32" t="s">
        <v>31</v>
      </c>
      <c r="M466" s="32" t="s">
        <v>31</v>
      </c>
    </row>
    <row r="467" spans="1:13" x14ac:dyDescent="0.25">
      <c r="A467" s="28">
        <v>2015</v>
      </c>
      <c r="B467" s="28" t="s">
        <v>13</v>
      </c>
      <c r="C467" s="28" t="s">
        <v>14</v>
      </c>
      <c r="D467" s="28" t="s">
        <v>25</v>
      </c>
      <c r="E467" s="32">
        <f>SUMPRODUCT(E465:E466,'CANUM (Millions)'!E465:E466)/'CANUM (Millions)'!E467</f>
        <v>16.108232028931141</v>
      </c>
      <c r="F467" s="32">
        <f>SUMPRODUCT(F465:F466,'CANUM (Millions)'!F465:F466)/'CANUM (Millions)'!F467</f>
        <v>31.500242093568872</v>
      </c>
      <c r="G467" s="32">
        <f>SUMPRODUCT(G465:G466,'CANUM (Millions)'!G465:G466)/'CANUM (Millions)'!G467</f>
        <v>69.250068881251195</v>
      </c>
      <c r="H467" s="32">
        <f>SUMPRODUCT(H465:H466,'CANUM (Millions)'!H465:H466)/'CANUM (Millions)'!H467</f>
        <v>118.84303782713533</v>
      </c>
      <c r="I467" s="32">
        <f>SUMPRODUCT(I465:I466,'CANUM (Millions)'!I465:I466)/'CANUM (Millions)'!I467</f>
        <v>155.77810559474963</v>
      </c>
      <c r="J467" s="32">
        <f>SUMPRODUCT(J465:J466,'CANUM (Millions)'!J465:J466)/'CANUM (Millions)'!J467</f>
        <v>170.5968570024838</v>
      </c>
      <c r="K467" s="32">
        <f>SUMPRODUCT(K465:K466,'CANUM (Millions)'!K465:K466)/'CANUM (Millions)'!K467</f>
        <v>195.0154676923882</v>
      </c>
      <c r="L467" s="32">
        <f>SUMPRODUCT(L465:L466,'CANUM (Millions)'!L465:L466)/'CANUM (Millions)'!L467</f>
        <v>194.80446918934217</v>
      </c>
      <c r="M467" s="32">
        <f>SUMPRODUCT(M465:M466,'CANUM (Millions)'!M465:M466)/'CANUM (Millions)'!M467</f>
        <v>212.96903523771752</v>
      </c>
    </row>
    <row r="468" spans="1:13" x14ac:dyDescent="0.25">
      <c r="A468" s="28">
        <v>2015</v>
      </c>
      <c r="B468" s="28" t="s">
        <v>13</v>
      </c>
      <c r="C468" s="28" t="s">
        <v>17</v>
      </c>
      <c r="D468" s="28" t="s">
        <v>15</v>
      </c>
      <c r="E468" s="32">
        <v>14.300000000000002</v>
      </c>
      <c r="F468" s="32">
        <v>34.283707240841736</v>
      </c>
      <c r="G468" s="32">
        <v>69.016074911663324</v>
      </c>
      <c r="H468" s="32">
        <v>100.28028578985827</v>
      </c>
      <c r="I468" s="32">
        <v>130.76316381324526</v>
      </c>
      <c r="J468" s="32">
        <v>169.69949632008101</v>
      </c>
      <c r="K468" s="32">
        <v>162.86310710468132</v>
      </c>
      <c r="L468" s="32">
        <v>183.91240512685559</v>
      </c>
      <c r="M468" s="32">
        <v>177.16560529820623</v>
      </c>
    </row>
    <row r="469" spans="1:13" x14ac:dyDescent="0.25">
      <c r="A469" s="28">
        <v>2015</v>
      </c>
      <c r="B469" s="28" t="s">
        <v>13</v>
      </c>
      <c r="C469" s="28" t="s">
        <v>17</v>
      </c>
      <c r="D469" s="28" t="s">
        <v>16</v>
      </c>
      <c r="E469" s="32">
        <v>14.140952949077981</v>
      </c>
      <c r="F469" s="32">
        <v>31.663313034584462</v>
      </c>
      <c r="G469" s="32">
        <v>52.988753518574235</v>
      </c>
      <c r="H469" s="32">
        <v>96.470777218138977</v>
      </c>
      <c r="I469" s="32">
        <v>284</v>
      </c>
      <c r="J469" s="32">
        <v>147</v>
      </c>
      <c r="K469" s="32" t="s">
        <v>31</v>
      </c>
      <c r="L469" s="32" t="s">
        <v>31</v>
      </c>
      <c r="M469" s="32" t="s">
        <v>31</v>
      </c>
    </row>
    <row r="470" spans="1:13" x14ac:dyDescent="0.25">
      <c r="A470" s="28">
        <v>2015</v>
      </c>
      <c r="B470" s="28" t="s">
        <v>13</v>
      </c>
      <c r="C470" s="28" t="s">
        <v>17</v>
      </c>
      <c r="D470" s="28" t="s">
        <v>25</v>
      </c>
      <c r="E470" s="32">
        <f>SUMPRODUCT(E468:E469,'CANUM (Millions)'!E468:E469)/'CANUM (Millions)'!E470</f>
        <v>14.153132431567817</v>
      </c>
      <c r="F470" s="32">
        <f>SUMPRODUCT(F468:F469,'CANUM (Millions)'!F468:F469)/'CANUM (Millions)'!F470</f>
        <v>32.175597527455842</v>
      </c>
      <c r="G470" s="32">
        <f>SUMPRODUCT(G468:G469,'CANUM (Millions)'!G468:G469)/'CANUM (Millions)'!G470</f>
        <v>65.300501310838726</v>
      </c>
      <c r="H470" s="32">
        <f>SUMPRODUCT(H468:H469,'CANUM (Millions)'!H468:H469)/'CANUM (Millions)'!H470</f>
        <v>100.03492793072814</v>
      </c>
      <c r="I470" s="32">
        <f>SUMPRODUCT(I468:I469,'CANUM (Millions)'!I468:I469)/'CANUM (Millions)'!I470</f>
        <v>136.96545538234869</v>
      </c>
      <c r="J470" s="32">
        <f>SUMPRODUCT(J468:J469,'CANUM (Millions)'!J468:J469)/'CANUM (Millions)'!J470</f>
        <v>168.48453301965392</v>
      </c>
      <c r="K470" s="32">
        <f>SUMPRODUCT(K468:K469,'CANUM (Millions)'!K468:K469)/'CANUM (Millions)'!K470</f>
        <v>162.86310710468132</v>
      </c>
      <c r="L470" s="32">
        <f>SUMPRODUCT(L468:L469,'CANUM (Millions)'!L468:L469)/'CANUM (Millions)'!L470</f>
        <v>183.91240512685559</v>
      </c>
      <c r="M470" s="32">
        <f>SUMPRODUCT(M468:M469,'CANUM (Millions)'!M468:M469)/'CANUM (Millions)'!M470</f>
        <v>177.16560529820623</v>
      </c>
    </row>
    <row r="471" spans="1:13" x14ac:dyDescent="0.25">
      <c r="A471" s="28">
        <v>2015</v>
      </c>
      <c r="B471" s="28" t="s">
        <v>13</v>
      </c>
      <c r="C471" s="28" t="s">
        <v>22</v>
      </c>
      <c r="D471" s="28" t="s">
        <v>25</v>
      </c>
      <c r="E471" s="32">
        <f>(SUMPRODUCT(E465:E466,'CANUM (Millions)'!E465:E466)+SUMPRODUCT(E468:E469,'CANUM (Millions)'!E468:E469))/'CANUM (Millions)'!E471</f>
        <v>15.995201460970305</v>
      </c>
      <c r="F471" s="32">
        <f>(SUMPRODUCT(F465:F466,'CANUM (Millions)'!F465:F466)+SUMPRODUCT(F468:F469,'CANUM (Millions)'!F468:F469))/'CANUM (Millions)'!F471</f>
        <v>31.804018204919348</v>
      </c>
      <c r="G471" s="32">
        <f>(SUMPRODUCT(G465:G466,'CANUM (Millions)'!G465:G466)+SUMPRODUCT(G468:G469,'CANUM (Millions)'!G468:G469))/'CANUM (Millions)'!G471</f>
        <v>67.741450067204369</v>
      </c>
      <c r="H471" s="32">
        <f>(SUMPRODUCT(H465:H466,'CANUM (Millions)'!H465:H466)+SUMPRODUCT(H468:H469,'CANUM (Millions)'!H468:H469))/'CANUM (Millions)'!H471</f>
        <v>114.01439618005058</v>
      </c>
      <c r="I471" s="32">
        <f>(SUMPRODUCT(I465:I466,'CANUM (Millions)'!I465:I466)+SUMPRODUCT(I468:I469,'CANUM (Millions)'!I468:I469))/'CANUM (Millions)'!I471</f>
        <v>151.33275261439201</v>
      </c>
      <c r="J471" s="32">
        <f>(SUMPRODUCT(J465:J466,'CANUM (Millions)'!J465:J466)+SUMPRODUCT(J468:J469,'CANUM (Millions)'!J468:J469))/'CANUM (Millions)'!J471</f>
        <v>169.9362526126686</v>
      </c>
      <c r="K471" s="32">
        <f>(SUMPRODUCT(K465:K466,'CANUM (Millions)'!K465:K466)+SUMPRODUCT(K468:K469,'CANUM (Millions)'!K468:K469))/'CANUM (Millions)'!K471</f>
        <v>187.70591255576176</v>
      </c>
      <c r="L471" s="32">
        <f>(SUMPRODUCT(L465:L466,'CANUM (Millions)'!L465:L466)+SUMPRODUCT(L468:L469,'CANUM (Millions)'!L468:L469))/'CANUM (Millions)'!L471</f>
        <v>192.41851577437794</v>
      </c>
      <c r="M471" s="32">
        <f>(SUMPRODUCT(M465:M466,'CANUM (Millions)'!M465:M466)+SUMPRODUCT(M468:M469,'CANUM (Millions)'!M468:M469))/'CANUM (Millions)'!M471</f>
        <v>208.88794242934316</v>
      </c>
    </row>
    <row r="472" spans="1:13" x14ac:dyDescent="0.25">
      <c r="A472" s="28">
        <v>2015</v>
      </c>
      <c r="B472" s="28" t="s">
        <v>13</v>
      </c>
      <c r="C472" s="28">
        <v>22</v>
      </c>
      <c r="D472" s="28" t="s">
        <v>19</v>
      </c>
      <c r="E472" s="32">
        <v>7.1062584703506362</v>
      </c>
      <c r="F472" s="32">
        <v>15.028381367344021</v>
      </c>
      <c r="G472" s="32">
        <v>34.728728036551054</v>
      </c>
      <c r="H472" s="32">
        <v>68.723724837785454</v>
      </c>
      <c r="I472" s="32">
        <v>109.01578972530258</v>
      </c>
      <c r="J472" s="32">
        <v>123.15856757513225</v>
      </c>
      <c r="K472" s="32">
        <v>168.31523331539228</v>
      </c>
      <c r="L472" s="32">
        <v>136.69522462034442</v>
      </c>
      <c r="M472" s="32">
        <v>194.06789095422781</v>
      </c>
    </row>
    <row r="473" spans="1:13" x14ac:dyDescent="0.25">
      <c r="A473" s="28">
        <v>2015</v>
      </c>
      <c r="B473" s="28" t="s">
        <v>13</v>
      </c>
      <c r="C473" s="28">
        <v>23</v>
      </c>
      <c r="D473" s="28" t="s">
        <v>19</v>
      </c>
      <c r="E473" s="32">
        <v>7.1172142778858136</v>
      </c>
      <c r="F473" s="32">
        <v>33.078020163195248</v>
      </c>
      <c r="G473" s="32">
        <v>71.682330707605502</v>
      </c>
      <c r="H473" s="32">
        <v>80.275420394431592</v>
      </c>
      <c r="I473" s="32">
        <v>94.892653372986871</v>
      </c>
      <c r="J473" s="32">
        <v>113.73279916315519</v>
      </c>
      <c r="K473" s="32">
        <v>100.45575504083106</v>
      </c>
      <c r="L473" s="32">
        <v>107.66786979437839</v>
      </c>
      <c r="M473" s="32">
        <v>59.465561756212324</v>
      </c>
    </row>
    <row r="474" spans="1:13" x14ac:dyDescent="0.25">
      <c r="A474" s="28">
        <v>2015</v>
      </c>
      <c r="B474" s="28" t="s">
        <v>13</v>
      </c>
      <c r="C474" s="28">
        <v>24</v>
      </c>
      <c r="D474" s="28" t="s">
        <v>19</v>
      </c>
      <c r="E474" s="32">
        <v>13.83495624055154</v>
      </c>
      <c r="F474" s="32">
        <v>19.406003169909237</v>
      </c>
      <c r="G474" s="32">
        <v>53.07619642138981</v>
      </c>
      <c r="H474" s="32">
        <v>79.585645140000238</v>
      </c>
      <c r="I474" s="32">
        <v>107.64219530423843</v>
      </c>
      <c r="J474" s="32">
        <v>145.16592940189659</v>
      </c>
      <c r="K474" s="32">
        <v>170.78168471654851</v>
      </c>
      <c r="L474" s="32">
        <v>135.74583886313459</v>
      </c>
      <c r="M474" s="32">
        <v>149.04973373287882</v>
      </c>
    </row>
    <row r="475" spans="1:13" x14ac:dyDescent="0.25">
      <c r="A475" s="28">
        <v>2015</v>
      </c>
      <c r="B475" s="28" t="s">
        <v>13</v>
      </c>
      <c r="C475" s="28" t="s">
        <v>18</v>
      </c>
      <c r="D475" s="28" t="s">
        <v>19</v>
      </c>
      <c r="E475" s="32">
        <f>SUMPRODUCT(E472:E474,'CANUM (Millions)'!E472:E474)/'CANUM (Millions)'!E475</f>
        <v>7.1322706324317222</v>
      </c>
      <c r="F475" s="32">
        <f>SUMPRODUCT(F472:F474,'CANUM (Millions)'!F472:F474)/'CANUM (Millions)'!F475</f>
        <v>15.930351010874281</v>
      </c>
      <c r="G475" s="32">
        <f>SUMPRODUCT(G472:G474,'CANUM (Millions)'!G472:G474)/'CANUM (Millions)'!G475</f>
        <v>50.436505177609192</v>
      </c>
      <c r="H475" s="32">
        <f>SUMPRODUCT(H472:H474,'CANUM (Millions)'!H472:H474)/'CANUM (Millions)'!H475</f>
        <v>79.292672267128268</v>
      </c>
      <c r="I475" s="32">
        <f>SUMPRODUCT(I472:I474,'CANUM (Millions)'!I472:I474)/'CANUM (Millions)'!I475</f>
        <v>107.58338543383782</v>
      </c>
      <c r="J475" s="32">
        <f>SUMPRODUCT(J472:J474,'CANUM (Millions)'!J472:J474)/'CANUM (Millions)'!J475</f>
        <v>144.69030924398521</v>
      </c>
      <c r="K475" s="32">
        <f>SUMPRODUCT(K472:K474,'CANUM (Millions)'!K472:K474)/'CANUM (Millions)'!K475</f>
        <v>170.59286551325141</v>
      </c>
      <c r="L475" s="32">
        <f>SUMPRODUCT(L472:L474,'CANUM (Millions)'!L472:L474)/'CANUM (Millions)'!L475</f>
        <v>135.6457218718505</v>
      </c>
      <c r="M475" s="32">
        <f>SUMPRODUCT(M472:M474,'CANUM (Millions)'!M472:M474)/'CANUM (Millions)'!M475</f>
        <v>149.35991768344275</v>
      </c>
    </row>
    <row r="476" spans="1:13" x14ac:dyDescent="0.25">
      <c r="A476" s="28">
        <v>2015</v>
      </c>
      <c r="B476" s="28" t="s">
        <v>13</v>
      </c>
      <c r="C476" s="28" t="s">
        <v>20</v>
      </c>
      <c r="D476" s="28" t="s">
        <v>23</v>
      </c>
      <c r="E476" s="81">
        <f>(SUMPRODUCT(E458,'CANUM (Millions)'!E458)+SUMPRODUCT('WECA (g)'!E471,'CANUM (Millions)'!E471)+SUMPRODUCT(E475,'CANUM (Millions)'!E475))/'CANUM (Millions)'!E476</f>
        <v>8.11075638553244</v>
      </c>
      <c r="F476" s="81">
        <f>(SUMPRODUCT(F458,'CANUM (Millions)'!F458)+SUMPRODUCT('WECA (g)'!F471,'CANUM (Millions)'!F471)+SUMPRODUCT(F475,'CANUM (Millions)'!F475))/'CANUM (Millions)'!F476</f>
        <v>24.761496593007557</v>
      </c>
      <c r="G476" s="81">
        <f>(SUMPRODUCT(G458,'CANUM (Millions)'!G458)+SUMPRODUCT('WECA (g)'!G471,'CANUM (Millions)'!G471)+SUMPRODUCT(G475,'CANUM (Millions)'!G475))/'CANUM (Millions)'!G476</f>
        <v>58.301400396571246</v>
      </c>
      <c r="H476" s="81">
        <f>(SUMPRODUCT(H458,'CANUM (Millions)'!H458)+SUMPRODUCT('WECA (g)'!H471,'CANUM (Millions)'!H471)+SUMPRODUCT(H475,'CANUM (Millions)'!H475))/'CANUM (Millions)'!H476</f>
        <v>91.97144365674049</v>
      </c>
      <c r="I476" s="81">
        <f>(SUMPRODUCT(I458,'CANUM (Millions)'!I458)+SUMPRODUCT('WECA (g)'!I471,'CANUM (Millions)'!I471)+SUMPRODUCT(I475,'CANUM (Millions)'!I475))/'CANUM (Millions)'!I476</f>
        <v>117.69888677742377</v>
      </c>
      <c r="J476" s="81">
        <f>(SUMPRODUCT(J458,'CANUM (Millions)'!J458)+SUMPRODUCT('WECA (g)'!J471,'CANUM (Millions)'!J471)+SUMPRODUCT(J475,'CANUM (Millions)'!J475))/'CANUM (Millions)'!J476</f>
        <v>153.92922976103634</v>
      </c>
      <c r="K476" s="81">
        <f>(SUMPRODUCT(K458,'CANUM (Millions)'!K458)+SUMPRODUCT('WECA (g)'!K471,'CANUM (Millions)'!K471)+SUMPRODUCT(K475,'CANUM (Millions)'!K475))/'CANUM (Millions)'!K476</f>
        <v>176.20845131031021</v>
      </c>
      <c r="L476" s="81">
        <f>(SUMPRODUCT(L458,'CANUM (Millions)'!L458)+SUMPRODUCT('WECA (g)'!L471,'CANUM (Millions)'!L471)+SUMPRODUCT(L475,'CANUM (Millions)'!L475))/'CANUM (Millions)'!L476</f>
        <v>151.66227825658947</v>
      </c>
      <c r="M476" s="81">
        <f>(SUMPRODUCT(M458,'CANUM (Millions)'!M458)+SUMPRODUCT('WECA (g)'!M471,'CANUM (Millions)'!M471)+SUMPRODUCT(M475,'CANUM (Millions)'!M475))/'CANUM (Millions)'!M476</f>
        <v>168.38237851159525</v>
      </c>
    </row>
    <row r="477" spans="1:13" x14ac:dyDescent="0.25">
      <c r="A477" s="44">
        <v>2016</v>
      </c>
      <c r="B477" s="44" t="s">
        <v>13</v>
      </c>
      <c r="C477" s="44" t="s">
        <v>28</v>
      </c>
      <c r="D477" s="44" t="s">
        <v>21</v>
      </c>
      <c r="E477" s="47"/>
      <c r="F477" s="47">
        <v>121.80443062983232</v>
      </c>
      <c r="G477" s="47">
        <v>121.31367348523078</v>
      </c>
      <c r="H477" s="47">
        <v>153.70572615981337</v>
      </c>
      <c r="I477" s="47">
        <v>174.24186617114864</v>
      </c>
      <c r="J477" s="47">
        <v>181.92427273231345</v>
      </c>
      <c r="K477" s="47">
        <v>209.87177278982395</v>
      </c>
      <c r="L477" s="47">
        <v>219.82755957109532</v>
      </c>
      <c r="M477" s="47">
        <v>224.69096457731152</v>
      </c>
    </row>
    <row r="478" spans="1:13" x14ac:dyDescent="0.25">
      <c r="A478" s="44">
        <v>2016</v>
      </c>
      <c r="B478" s="44" t="s">
        <v>24</v>
      </c>
      <c r="C478" s="44" t="s">
        <v>14</v>
      </c>
      <c r="D478" s="44" t="s">
        <v>15</v>
      </c>
      <c r="E478" s="48"/>
      <c r="F478" s="48">
        <v>57.063585073958443</v>
      </c>
      <c r="G478" s="48">
        <v>65.003776551118335</v>
      </c>
      <c r="H478" s="48">
        <v>135.35003412808496</v>
      </c>
      <c r="I478" s="48">
        <v>155.78169451244966</v>
      </c>
      <c r="J478" s="48">
        <v>187.07113520584375</v>
      </c>
      <c r="K478" s="48">
        <v>209.19715322389624</v>
      </c>
      <c r="L478" s="48">
        <v>209.50963789723858</v>
      </c>
      <c r="M478" s="48">
        <v>234.62614868563642</v>
      </c>
    </row>
    <row r="479" spans="1:13" x14ac:dyDescent="0.25">
      <c r="A479" s="44">
        <v>2016</v>
      </c>
      <c r="B479" s="44" t="s">
        <v>24</v>
      </c>
      <c r="C479" s="44" t="s">
        <v>14</v>
      </c>
      <c r="D479" s="44" t="s">
        <v>16</v>
      </c>
      <c r="E479" s="48">
        <v>6.1009717654667197</v>
      </c>
      <c r="F479" s="48">
        <v>23.636941803941959</v>
      </c>
      <c r="G479" s="48">
        <v>44.509695636973149</v>
      </c>
      <c r="H479" s="48">
        <v>80.5</v>
      </c>
      <c r="I479" s="48"/>
      <c r="J479" s="48">
        <v>78</v>
      </c>
      <c r="K479" s="48"/>
      <c r="L479" s="48"/>
      <c r="M479" s="48"/>
    </row>
    <row r="480" spans="1:13" x14ac:dyDescent="0.25">
      <c r="A480" s="44">
        <v>2016</v>
      </c>
      <c r="B480" s="44" t="s">
        <v>24</v>
      </c>
      <c r="C480" s="44" t="s">
        <v>14</v>
      </c>
      <c r="D480" s="44" t="s">
        <v>25</v>
      </c>
      <c r="E480" s="48">
        <f>SUMPRODUCT(E478:E479,'CANUM (Millions)'!E478:E479)/'CANUM (Millions)'!E480</f>
        <v>6.1009717654667197</v>
      </c>
      <c r="F480" s="48">
        <f>SUMPRODUCT(F478:F479,'CANUM (Millions)'!F478:F479)/'CANUM (Millions)'!F480</f>
        <v>34.039199654459821</v>
      </c>
      <c r="G480" s="48">
        <f>SUMPRODUCT(G478:G479,'CANUM (Millions)'!G478:G479)/'CANUM (Millions)'!G480</f>
        <v>63.402030686700833</v>
      </c>
      <c r="H480" s="48">
        <f>SUMPRODUCT(H478:H479,'CANUM (Millions)'!H478:H479)/'CANUM (Millions)'!H480</f>
        <v>135.16126886122629</v>
      </c>
      <c r="I480" s="48">
        <f>SUMPRODUCT(I478:I479,'CANUM (Millions)'!I478:I479)/'CANUM (Millions)'!I480</f>
        <v>155.78169451244966</v>
      </c>
      <c r="J480" s="48">
        <f>SUMPRODUCT(J478:J479,'CANUM (Millions)'!J478:J479)/'CANUM (Millions)'!J480</f>
        <v>152.05880856169264</v>
      </c>
      <c r="K480" s="48"/>
      <c r="L480" s="48"/>
      <c r="M480" s="48"/>
    </row>
    <row r="481" spans="1:13" x14ac:dyDescent="0.25">
      <c r="A481" s="44">
        <v>2016</v>
      </c>
      <c r="B481" s="44" t="s">
        <v>24</v>
      </c>
      <c r="C481" s="44" t="s">
        <v>17</v>
      </c>
      <c r="D481" s="44" t="s">
        <v>15</v>
      </c>
      <c r="E481" s="48"/>
      <c r="F481" s="48">
        <v>51.545777318365573</v>
      </c>
      <c r="G481" s="48">
        <v>54.290935489423049</v>
      </c>
      <c r="H481" s="48">
        <v>100.85311745987077</v>
      </c>
      <c r="I481" s="48">
        <v>135.07355623920347</v>
      </c>
      <c r="J481" s="48">
        <v>196.19406296844812</v>
      </c>
      <c r="K481" s="48">
        <v>192.83482270281894</v>
      </c>
      <c r="L481" s="48">
        <v>209.45922984823747</v>
      </c>
      <c r="M481" s="48">
        <v>232.4573302241225</v>
      </c>
    </row>
    <row r="482" spans="1:13" x14ac:dyDescent="0.25">
      <c r="A482" s="44">
        <v>2016</v>
      </c>
      <c r="B482" s="44" t="s">
        <v>24</v>
      </c>
      <c r="C482" s="44" t="s">
        <v>17</v>
      </c>
      <c r="D482" s="44" t="s">
        <v>16</v>
      </c>
      <c r="E482" s="48">
        <v>7.8728036512037338</v>
      </c>
      <c r="F482" s="48">
        <v>22.408281927927725</v>
      </c>
      <c r="G482" s="48">
        <v>35.982331026181221</v>
      </c>
      <c r="H482" s="48">
        <v>80.5</v>
      </c>
      <c r="I482" s="48"/>
      <c r="J482" s="48"/>
      <c r="K482" s="48"/>
      <c r="L482" s="48"/>
      <c r="M482" s="48"/>
    </row>
    <row r="483" spans="1:13" x14ac:dyDescent="0.25">
      <c r="A483" s="44">
        <v>2016</v>
      </c>
      <c r="B483" s="44" t="s">
        <v>24</v>
      </c>
      <c r="C483" s="44" t="s">
        <v>17</v>
      </c>
      <c r="D483" s="44" t="s">
        <v>25</v>
      </c>
      <c r="E483" s="48">
        <f>SUMPRODUCT(E481:E482,'CANUM (Millions)'!E481:E482)/'CANUM (Millions)'!E483</f>
        <v>7.8728036512037338</v>
      </c>
      <c r="F483" s="48">
        <f>SUMPRODUCT(F481:F482,'CANUM (Millions)'!F481:F482)/'CANUM (Millions)'!F483</f>
        <v>41.968287772475463</v>
      </c>
      <c r="G483" s="48">
        <f>SUMPRODUCT(G481:G482,'CANUM (Millions)'!G481:G482)/'CANUM (Millions)'!G483</f>
        <v>50.984304010462921</v>
      </c>
      <c r="H483" s="48">
        <f>SUMPRODUCT(H481:H482,'CANUM (Millions)'!H481:H482)/'CANUM (Millions)'!H483</f>
        <v>100.23710144464891</v>
      </c>
      <c r="I483" s="48">
        <f>SUMPRODUCT(I481:I482,'CANUM (Millions)'!I481:I482)/'CANUM (Millions)'!I483</f>
        <v>135.07355623920347</v>
      </c>
      <c r="J483" s="48">
        <f>SUMPRODUCT(J481:J482,'CANUM (Millions)'!J481:J482)/'CANUM (Millions)'!J483</f>
        <v>196.19406296844812</v>
      </c>
      <c r="K483" s="48"/>
      <c r="L483" s="48"/>
      <c r="M483" s="48"/>
    </row>
    <row r="484" spans="1:13" x14ac:dyDescent="0.25">
      <c r="A484" s="44">
        <v>2016</v>
      </c>
      <c r="B484" s="44" t="s">
        <v>13</v>
      </c>
      <c r="C484" s="44" t="s">
        <v>14</v>
      </c>
      <c r="D484" s="44" t="s">
        <v>15</v>
      </c>
      <c r="E484" s="48"/>
      <c r="F484" s="48">
        <v>62.463344234818678</v>
      </c>
      <c r="G484" s="48">
        <v>68.435047758884266</v>
      </c>
      <c r="H484" s="48">
        <v>129.43121192011924</v>
      </c>
      <c r="I484" s="48">
        <v>164.76852929251177</v>
      </c>
      <c r="J484" s="48">
        <v>182.83305249134904</v>
      </c>
      <c r="K484" s="48">
        <v>207.11808172718034</v>
      </c>
      <c r="L484" s="48">
        <v>211.74900135733418</v>
      </c>
      <c r="M484" s="48">
        <v>239.31865926692362</v>
      </c>
    </row>
    <row r="485" spans="1:13" x14ac:dyDescent="0.25">
      <c r="A485" s="44">
        <v>2016</v>
      </c>
      <c r="B485" s="44" t="s">
        <v>13</v>
      </c>
      <c r="C485" s="44" t="s">
        <v>14</v>
      </c>
      <c r="D485" s="44" t="s">
        <v>16</v>
      </c>
      <c r="E485" s="48">
        <v>6.3145878816279311</v>
      </c>
      <c r="F485" s="48">
        <v>23.299975570484669</v>
      </c>
      <c r="G485" s="48">
        <v>39.006948124161482</v>
      </c>
      <c r="H485" s="48">
        <v>80.5</v>
      </c>
      <c r="I485" s="48"/>
      <c r="J485" s="48">
        <v>78</v>
      </c>
      <c r="K485" s="48"/>
      <c r="L485" s="48"/>
      <c r="M485" s="48"/>
    </row>
    <row r="486" spans="1:13" x14ac:dyDescent="0.25">
      <c r="A486" s="44">
        <v>2016</v>
      </c>
      <c r="B486" s="44" t="s">
        <v>13</v>
      </c>
      <c r="C486" s="44" t="s">
        <v>14</v>
      </c>
      <c r="D486" s="44" t="s">
        <v>25</v>
      </c>
      <c r="E486" s="48">
        <f>SUMPRODUCT(E484:E485,'CANUM (Millions)'!E484:E485)/'CANUM (Millions)'!E486</f>
        <v>6.3145878816279311</v>
      </c>
      <c r="F486" s="48">
        <f>SUMPRODUCT(F484:F485,'CANUM (Millions)'!F484:F485)/'CANUM (Millions)'!F486</f>
        <v>34.626679815353128</v>
      </c>
      <c r="G486" s="48">
        <f>SUMPRODUCT(G484:G485,'CANUM (Millions)'!G484:G485)/'CANUM (Millions)'!G486</f>
        <v>66.850497378125766</v>
      </c>
      <c r="H486" s="48">
        <f>SUMPRODUCT(H484:H485,'CANUM (Millions)'!H484:H485)/'CANUM (Millions)'!H486</f>
        <v>129.1814082655097</v>
      </c>
      <c r="I486" s="48">
        <f>SUMPRODUCT(I484:I485,'CANUM (Millions)'!I484:I485)/'CANUM (Millions)'!I486</f>
        <v>164.76852929251177</v>
      </c>
      <c r="J486" s="48">
        <f>SUMPRODUCT(J484:J485,'CANUM (Millions)'!J484:J485)/'CANUM (Millions)'!J486</f>
        <v>174.69133238473177</v>
      </c>
      <c r="K486" s="48">
        <f>SUMPRODUCT(K484:K485,'CANUM (Millions)'!K484:K485)/'CANUM (Millions)'!K486</f>
        <v>207.11808172718034</v>
      </c>
      <c r="L486" s="48">
        <f>SUMPRODUCT(L484:L485,'CANUM (Millions)'!L484:L485)/'CANUM (Millions)'!L486</f>
        <v>211.74900135733418</v>
      </c>
      <c r="M486" s="48">
        <f>SUMPRODUCT(M484:M485,'CANUM (Millions)'!M484:M485)/'CANUM (Millions)'!M486</f>
        <v>239.31865926692362</v>
      </c>
    </row>
    <row r="487" spans="1:13" x14ac:dyDescent="0.25">
      <c r="A487" s="44">
        <v>2016</v>
      </c>
      <c r="B487" s="44" t="s">
        <v>13</v>
      </c>
      <c r="C487" s="44" t="s">
        <v>17</v>
      </c>
      <c r="D487" s="44" t="s">
        <v>15</v>
      </c>
      <c r="E487" s="48"/>
      <c r="F487" s="48">
        <v>54.380379278704119</v>
      </c>
      <c r="G487" s="48">
        <v>60.684131181015317</v>
      </c>
      <c r="H487" s="48">
        <v>106.3747193432182</v>
      </c>
      <c r="I487" s="48">
        <v>144.80270040253089</v>
      </c>
      <c r="J487" s="48">
        <v>173.19172009152521</v>
      </c>
      <c r="K487" s="48">
        <v>181.98581276032692</v>
      </c>
      <c r="L487" s="48">
        <v>208.82495472720521</v>
      </c>
      <c r="M487" s="48">
        <v>205.87620170614881</v>
      </c>
    </row>
    <row r="488" spans="1:13" x14ac:dyDescent="0.25">
      <c r="A488" s="44">
        <v>2016</v>
      </c>
      <c r="B488" s="44" t="s">
        <v>13</v>
      </c>
      <c r="C488" s="44" t="s">
        <v>17</v>
      </c>
      <c r="D488" s="44" t="s">
        <v>16</v>
      </c>
      <c r="E488" s="48">
        <v>7.7043496780495913</v>
      </c>
      <c r="F488" s="48">
        <v>23.5494806056995</v>
      </c>
      <c r="G488" s="48">
        <v>36.494597756357443</v>
      </c>
      <c r="H488" s="48">
        <v>80.5</v>
      </c>
      <c r="I488" s="48"/>
      <c r="J488" s="48"/>
      <c r="K488" s="48"/>
      <c r="L488" s="48"/>
      <c r="M488" s="48"/>
    </row>
    <row r="489" spans="1:13" x14ac:dyDescent="0.25">
      <c r="A489" s="44">
        <v>2016</v>
      </c>
      <c r="B489" s="44" t="s">
        <v>13</v>
      </c>
      <c r="C489" s="44" t="s">
        <v>17</v>
      </c>
      <c r="D489" s="44" t="s">
        <v>25</v>
      </c>
      <c r="E489" s="48">
        <f>SUMPRODUCT(E487:E488,'CANUM (Millions)'!E487:E488)/'CANUM (Millions)'!E489</f>
        <v>7.7043496780495913</v>
      </c>
      <c r="F489" s="48">
        <f>SUMPRODUCT(F487:F488,'CANUM (Millions)'!F487:F488)/'CANUM (Millions)'!F489</f>
        <v>43.950254445651808</v>
      </c>
      <c r="G489" s="48">
        <f>SUMPRODUCT(G487:G488,'CANUM (Millions)'!G487:G488)/'CANUM (Millions)'!G489</f>
        <v>56.946752888021358</v>
      </c>
      <c r="H489" s="48">
        <f>SUMPRODUCT(H487:H488,'CANUM (Millions)'!H487:H488)/'CANUM (Millions)'!H489</f>
        <v>105.7433857700518</v>
      </c>
      <c r="I489" s="48">
        <f>SUMPRODUCT(I487:I488,'CANUM (Millions)'!I487:I488)/'CANUM (Millions)'!I489</f>
        <v>144.80270040253089</v>
      </c>
      <c r="J489" s="48">
        <f>SUMPRODUCT(J487:J488,'CANUM (Millions)'!J487:J488)/'CANUM (Millions)'!J489</f>
        <v>173.19172009152521</v>
      </c>
      <c r="K489" s="48">
        <f>SUMPRODUCT(K487:K488,'CANUM (Millions)'!K487:K488)/'CANUM (Millions)'!K489</f>
        <v>181.98581276032692</v>
      </c>
      <c r="L489" s="48">
        <f>SUMPRODUCT(L487:L488,'CANUM (Millions)'!L487:L488)/'CANUM (Millions)'!L489</f>
        <v>208.82495472720521</v>
      </c>
      <c r="M489" s="48">
        <f>SUMPRODUCT(M487:M488,'CANUM (Millions)'!M487:M488)/'CANUM (Millions)'!M489</f>
        <v>205.87620170614881</v>
      </c>
    </row>
    <row r="490" spans="1:13" x14ac:dyDescent="0.25">
      <c r="A490" s="44">
        <v>2016</v>
      </c>
      <c r="B490" s="44" t="s">
        <v>13</v>
      </c>
      <c r="C490" s="44" t="s">
        <v>22</v>
      </c>
      <c r="D490" s="44" t="s">
        <v>25</v>
      </c>
      <c r="E490" s="48">
        <f>(SUMPRODUCT(E484:E485,'CANUM (Millions)'!E484:E485)+SUMPRODUCT(E487:E488,'CANUM (Millions)'!E487:E488))/'CANUM (Millions)'!E490</f>
        <v>7.1280132691101752</v>
      </c>
      <c r="F490" s="48">
        <f>(SUMPRODUCT(F484:F485,'CANUM (Millions)'!F484:F485)+SUMPRODUCT(F487:F488,'CANUM (Millions)'!F487:F488))/'CANUM (Millions)'!F490</f>
        <v>40.070239890108411</v>
      </c>
      <c r="G490" s="48">
        <f>(SUMPRODUCT(G484:G485,'CANUM (Millions)'!G484:G485)+SUMPRODUCT(G487:G488,'CANUM (Millions)'!G487:G488))/'CANUM (Millions)'!G490</f>
        <v>63.32856541294364</v>
      </c>
      <c r="H490" s="48">
        <f>(SUMPRODUCT(H484:H485,'CANUM (Millions)'!H484:H485)+SUMPRODUCT(H487:H488,'CANUM (Millions)'!H487:H488))/'CANUM (Millions)'!H490</f>
        <v>123.17563483293223</v>
      </c>
      <c r="I490" s="48">
        <f>(SUMPRODUCT(I484:I485,'CANUM (Millions)'!I484:I485)+SUMPRODUCT(I487:I488,'CANUM (Millions)'!I487:I488))/'CANUM (Millions)'!I490</f>
        <v>159.51629274656577</v>
      </c>
      <c r="J490" s="48">
        <f>(SUMPRODUCT(J484:J485,'CANUM (Millions)'!J484:J485)+SUMPRODUCT(J487:J488,'CANUM (Millions)'!J487:J488))/'CANUM (Millions)'!J490</f>
        <v>174.3784853185432</v>
      </c>
      <c r="K490" s="48">
        <f>(SUMPRODUCT(K484:K485,'CANUM (Millions)'!K484:K485)+SUMPRODUCT(K487:K488,'CANUM (Millions)'!K487:K488))/'CANUM (Millions)'!K490</f>
        <v>199.93324185612337</v>
      </c>
      <c r="L490" s="48">
        <f>(SUMPRODUCT(L484:L485,'CANUM (Millions)'!L484:L485)+SUMPRODUCT(L487:L488,'CANUM (Millions)'!L487:L488))/'CANUM (Millions)'!L490</f>
        <v>211.15404872971436</v>
      </c>
      <c r="M490" s="48">
        <f>(SUMPRODUCT(M484:M485,'CANUM (Millions)'!M484:M485)+SUMPRODUCT(M487:M488,'CANUM (Millions)'!M487:M488))/'CANUM (Millions)'!M490</f>
        <v>237.36538469405929</v>
      </c>
    </row>
    <row r="491" spans="1:13" x14ac:dyDescent="0.25">
      <c r="A491" s="44">
        <v>2016</v>
      </c>
      <c r="B491" s="44" t="s">
        <v>13</v>
      </c>
      <c r="C491" s="44">
        <v>22</v>
      </c>
      <c r="D491" s="44" t="s">
        <v>19</v>
      </c>
      <c r="E491" s="48">
        <v>11.200001907849858</v>
      </c>
      <c r="F491" s="48">
        <v>18.865782468091165</v>
      </c>
      <c r="G491" s="48">
        <v>65.032856927696898</v>
      </c>
      <c r="H491" s="48">
        <v>89.26827921788599</v>
      </c>
      <c r="I491" s="48">
        <v>104.77373593281573</v>
      </c>
      <c r="J491" s="48">
        <v>132.53392107975807</v>
      </c>
      <c r="K491" s="48">
        <v>160.48010572360025</v>
      </c>
      <c r="L491" s="48">
        <v>167.84878940139342</v>
      </c>
      <c r="M491" s="48">
        <v>175.85222459135463</v>
      </c>
    </row>
    <row r="492" spans="1:13" x14ac:dyDescent="0.25">
      <c r="A492" s="44">
        <v>2016</v>
      </c>
      <c r="B492" s="44" t="s">
        <v>13</v>
      </c>
      <c r="C492" s="44">
        <v>23</v>
      </c>
      <c r="D492" s="44" t="s">
        <v>19</v>
      </c>
      <c r="E492" s="48"/>
      <c r="F492" s="48">
        <v>14.408162999999998</v>
      </c>
      <c r="G492" s="48">
        <v>57.383861189669744</v>
      </c>
      <c r="H492" s="48">
        <v>141.52919507482977</v>
      </c>
      <c r="I492" s="48">
        <v>159.32953080046707</v>
      </c>
      <c r="J492" s="48">
        <v>168.56072019644017</v>
      </c>
      <c r="K492" s="48">
        <v>197.66578288089974</v>
      </c>
      <c r="L492" s="48">
        <v>191.13286276805033</v>
      </c>
      <c r="M492" s="48">
        <v>178.13890089641927</v>
      </c>
    </row>
    <row r="493" spans="1:13" x14ac:dyDescent="0.25">
      <c r="A493" s="44">
        <v>2016</v>
      </c>
      <c r="B493" s="44" t="s">
        <v>13</v>
      </c>
      <c r="C493" s="44">
        <v>24</v>
      </c>
      <c r="D493" s="44" t="s">
        <v>19</v>
      </c>
      <c r="E493" s="48">
        <v>9.3837908464922535</v>
      </c>
      <c r="F493" s="48">
        <v>34.808843047299298</v>
      </c>
      <c r="G493" s="48">
        <v>51.626559213151765</v>
      </c>
      <c r="H493" s="48">
        <v>83.95311585936777</v>
      </c>
      <c r="I493" s="48">
        <v>94.158475661616848</v>
      </c>
      <c r="J493" s="48">
        <v>128.73533302213113</v>
      </c>
      <c r="K493" s="48">
        <v>160.11625331938453</v>
      </c>
      <c r="L493" s="48">
        <v>167.91162497408965</v>
      </c>
      <c r="M493" s="48">
        <v>169.02360289162334</v>
      </c>
    </row>
    <row r="494" spans="1:13" x14ac:dyDescent="0.25">
      <c r="A494" s="44">
        <v>2016</v>
      </c>
      <c r="B494" s="44" t="s">
        <v>13</v>
      </c>
      <c r="C494" s="44" t="s">
        <v>18</v>
      </c>
      <c r="D494" s="44" t="s">
        <v>19</v>
      </c>
      <c r="E494" s="48">
        <f>SUMPRODUCT(E491:E493,'CANUM (Millions)'!E491:E493)/'CANUM (Millions)'!E494</f>
        <v>10.309117125446472</v>
      </c>
      <c r="F494" s="48">
        <f>SUMPRODUCT(F491:F493,'CANUM (Millions)'!F491:F493)/'CANUM (Millions)'!F494</f>
        <v>34.086365930366043</v>
      </c>
      <c r="G494" s="48">
        <f>SUMPRODUCT(G491:G493,'CANUM (Millions)'!G491:G493)/'CANUM (Millions)'!G494</f>
        <v>51.669723943970041</v>
      </c>
      <c r="H494" s="48">
        <f>SUMPRODUCT(H491:H493,'CANUM (Millions)'!H491:H493)/'CANUM (Millions)'!H494</f>
        <v>84.56411807760739</v>
      </c>
      <c r="I494" s="48">
        <f>SUMPRODUCT(I491:I493,'CANUM (Millions)'!I491:I493)/'CANUM (Millions)'!I494</f>
        <v>95.008297921622173</v>
      </c>
      <c r="J494" s="48">
        <f>SUMPRODUCT(J491:J493,'CANUM (Millions)'!J491:J493)/'CANUM (Millions)'!J494</f>
        <v>129.5390656288869</v>
      </c>
      <c r="K494" s="48">
        <f>SUMPRODUCT(K491:K493,'CANUM (Millions)'!K491:K493)/'CANUM (Millions)'!K494</f>
        <v>160.35908054578837</v>
      </c>
      <c r="L494" s="48">
        <f>SUMPRODUCT(L491:L493,'CANUM (Millions)'!L491:L493)/'CANUM (Millions)'!L494</f>
        <v>168.05647617607869</v>
      </c>
      <c r="M494" s="48">
        <f>SUMPRODUCT(M491:M493,'CANUM (Millions)'!M491:M493)/'CANUM (Millions)'!M494</f>
        <v>169.16814854432022</v>
      </c>
    </row>
    <row r="495" spans="1:13" x14ac:dyDescent="0.25">
      <c r="A495" s="44">
        <v>2016</v>
      </c>
      <c r="B495" s="44" t="s">
        <v>13</v>
      </c>
      <c r="C495" s="44" t="s">
        <v>20</v>
      </c>
      <c r="D495" s="44" t="s">
        <v>23</v>
      </c>
      <c r="E495" s="182" t="e">
        <f>(SUMPRODUCT(E477,'CANUM (Millions)'!E477)+SUMPRODUCT('WECA (g)'!E490,'CANUM (Millions)'!E490)+SUMPRODUCT(E494,'CANUM (Millions)'!E494))/'CANUM (Millions)'!E495</f>
        <v>#VALUE!</v>
      </c>
      <c r="F495" s="182">
        <f>(SUMPRODUCT(F477,'CANUM (Millions)'!F477)+SUMPRODUCT('WECA (g)'!F490,'CANUM (Millions)'!F490)+SUMPRODUCT(F494,'CANUM (Millions)'!F494))/'CANUM (Millions)'!F495</f>
        <v>37.403212111707788</v>
      </c>
      <c r="G495" s="182">
        <f>(SUMPRODUCT(G477,'CANUM (Millions)'!G477)+SUMPRODUCT('WECA (g)'!G490,'CANUM (Millions)'!G490)+SUMPRODUCT(G494,'CANUM (Millions)'!G494))/'CANUM (Millions)'!G495</f>
        <v>61.49833976436323</v>
      </c>
      <c r="H495" s="182">
        <f>(SUMPRODUCT(H477,'CANUM (Millions)'!H477)+SUMPRODUCT('WECA (g)'!H490,'CANUM (Millions)'!H490)+SUMPRODUCT(H494,'CANUM (Millions)'!H494))/'CANUM (Millions)'!H495</f>
        <v>97.617135399232936</v>
      </c>
      <c r="I495" s="182">
        <f>(SUMPRODUCT(I477,'CANUM (Millions)'!I477)+SUMPRODUCT('WECA (g)'!I490,'CANUM (Millions)'!I490)+SUMPRODUCT(I494,'CANUM (Millions)'!I494))/'CANUM (Millions)'!I495</f>
        <v>109.83888693501524</v>
      </c>
      <c r="J495" s="182">
        <f>(SUMPRODUCT(J477,'CANUM (Millions)'!J477)+SUMPRODUCT('WECA (g)'!J490,'CANUM (Millions)'!J490)+SUMPRODUCT(J494,'CANUM (Millions)'!J494))/'CANUM (Millions)'!J495</f>
        <v>142.46635231248797</v>
      </c>
      <c r="K495" s="182">
        <f>(SUMPRODUCT(K477,'CANUM (Millions)'!K477)+SUMPRODUCT('WECA (g)'!K490,'CANUM (Millions)'!K490)+SUMPRODUCT(K494,'CANUM (Millions)'!K494))/'CANUM (Millions)'!K495</f>
        <v>177.83644850029279</v>
      </c>
      <c r="L495" s="182">
        <f>(SUMPRODUCT(L477,'CANUM (Millions)'!L477)+SUMPRODUCT('WECA (g)'!L490,'CANUM (Millions)'!L490)+SUMPRODUCT(L494,'CANUM (Millions)'!L494))/'CANUM (Millions)'!L495</f>
        <v>179.50949379550875</v>
      </c>
      <c r="M495" s="182">
        <f>(SUMPRODUCT(M477,'CANUM (Millions)'!M477)+SUMPRODUCT('WECA (g)'!M490,'CANUM (Millions)'!M490)+SUMPRODUCT(M494,'CANUM (Millions)'!M494))/'CANUM (Millions)'!M495</f>
        <v>198.30116114706567</v>
      </c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opLeftCell="F1" workbookViewId="0">
      <pane ySplit="1" topLeftCell="A8" activePane="bottomLeft" state="frozen"/>
      <selection pane="bottomLeft" activeCell="N33" sqref="N33"/>
    </sheetView>
  </sheetViews>
  <sheetFormatPr baseColWidth="10" defaultRowHeight="15" x14ac:dyDescent="0.25"/>
  <cols>
    <col min="1" max="4" width="10.7109375" customWidth="1"/>
    <col min="5" max="5" width="10.7109375" style="2" customWidth="1"/>
    <col min="6" max="14" width="10.7109375" style="5" customWidth="1"/>
  </cols>
  <sheetData>
    <row r="1" spans="1:15" x14ac:dyDescent="0.25">
      <c r="A1" s="13" t="s">
        <v>0</v>
      </c>
      <c r="B1" s="13" t="s">
        <v>2</v>
      </c>
      <c r="C1" s="13" t="s">
        <v>1</v>
      </c>
      <c r="D1" s="13" t="s">
        <v>3</v>
      </c>
      <c r="E1" s="13" t="s">
        <v>26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"/>
    </row>
    <row r="2" spans="1:15" x14ac:dyDescent="0.25">
      <c r="A2" s="171">
        <v>1991</v>
      </c>
      <c r="B2" s="171" t="s">
        <v>13</v>
      </c>
      <c r="C2" s="171" t="s">
        <v>20</v>
      </c>
      <c r="D2" s="171" t="s">
        <v>23</v>
      </c>
      <c r="E2" s="171">
        <v>1</v>
      </c>
      <c r="F2" s="172"/>
      <c r="G2" s="172"/>
      <c r="H2" s="172"/>
      <c r="I2" s="172"/>
      <c r="J2" s="172"/>
      <c r="K2" s="172"/>
      <c r="L2" s="172"/>
      <c r="M2" s="172"/>
      <c r="N2" s="172"/>
      <c r="O2" s="1"/>
    </row>
    <row r="3" spans="1:15" x14ac:dyDescent="0.25">
      <c r="A3" s="171">
        <v>1992</v>
      </c>
      <c r="B3" s="171" t="s">
        <v>13</v>
      </c>
      <c r="C3" s="171" t="s">
        <v>20</v>
      </c>
      <c r="D3" s="171" t="s">
        <v>23</v>
      </c>
      <c r="E3" s="171">
        <v>1</v>
      </c>
      <c r="F3" s="172"/>
      <c r="G3" s="172"/>
      <c r="H3" s="172"/>
      <c r="I3" s="172"/>
      <c r="J3" s="172"/>
      <c r="K3" s="172"/>
      <c r="L3" s="172"/>
      <c r="M3" s="172"/>
      <c r="N3" s="172"/>
    </row>
    <row r="4" spans="1:15" x14ac:dyDescent="0.25">
      <c r="A4" s="171">
        <v>1993</v>
      </c>
      <c r="B4" s="171" t="s">
        <v>13</v>
      </c>
      <c r="C4" s="171" t="s">
        <v>20</v>
      </c>
      <c r="D4" s="171" t="s">
        <v>23</v>
      </c>
      <c r="E4" s="171">
        <v>1</v>
      </c>
      <c r="F4" s="172"/>
      <c r="G4" s="172"/>
      <c r="H4" s="172"/>
      <c r="I4" s="172"/>
      <c r="J4" s="172"/>
      <c r="K4" s="172"/>
      <c r="L4" s="172"/>
      <c r="M4" s="172"/>
      <c r="N4" s="172"/>
    </row>
    <row r="5" spans="1:15" x14ac:dyDescent="0.25">
      <c r="A5" s="171">
        <v>1994</v>
      </c>
      <c r="B5" s="171" t="s">
        <v>13</v>
      </c>
      <c r="C5" s="171" t="s">
        <v>20</v>
      </c>
      <c r="D5" s="171" t="s">
        <v>23</v>
      </c>
      <c r="E5" s="171">
        <v>1</v>
      </c>
      <c r="F5" s="172"/>
      <c r="G5" s="172"/>
      <c r="H5" s="172"/>
      <c r="I5" s="172"/>
      <c r="J5" s="172"/>
      <c r="K5" s="172"/>
      <c r="L5" s="172"/>
      <c r="M5" s="172"/>
      <c r="N5" s="172"/>
    </row>
    <row r="6" spans="1:15" x14ac:dyDescent="0.25">
      <c r="A6" s="171">
        <v>1995</v>
      </c>
      <c r="B6" s="171" t="s">
        <v>13</v>
      </c>
      <c r="C6" s="171" t="s">
        <v>20</v>
      </c>
      <c r="D6" s="171" t="s">
        <v>23</v>
      </c>
      <c r="E6" s="171">
        <v>1</v>
      </c>
      <c r="F6" s="172"/>
      <c r="G6" s="172"/>
      <c r="H6" s="172"/>
      <c r="I6" s="172"/>
      <c r="J6" s="172"/>
      <c r="K6" s="172"/>
      <c r="L6" s="172"/>
      <c r="M6" s="172"/>
      <c r="N6" s="172"/>
    </row>
    <row r="7" spans="1:15" x14ac:dyDescent="0.25">
      <c r="A7" s="171">
        <v>1996</v>
      </c>
      <c r="B7" s="171" t="s">
        <v>13</v>
      </c>
      <c r="C7" s="171" t="s">
        <v>20</v>
      </c>
      <c r="D7" s="171" t="s">
        <v>23</v>
      </c>
      <c r="E7" s="171">
        <v>1</v>
      </c>
      <c r="F7" s="172"/>
      <c r="G7" s="172"/>
      <c r="H7" s="172"/>
      <c r="I7" s="172"/>
      <c r="J7" s="172"/>
      <c r="K7" s="172"/>
      <c r="L7" s="172"/>
      <c r="M7" s="172"/>
      <c r="N7" s="172"/>
    </row>
    <row r="8" spans="1:15" x14ac:dyDescent="0.25">
      <c r="A8" s="171">
        <v>1997</v>
      </c>
      <c r="B8" s="171" t="s">
        <v>13</v>
      </c>
      <c r="C8" s="171" t="s">
        <v>20</v>
      </c>
      <c r="D8" s="171" t="s">
        <v>23</v>
      </c>
      <c r="E8" s="171">
        <v>1</v>
      </c>
      <c r="F8" s="172"/>
      <c r="G8" s="172"/>
      <c r="H8" s="172"/>
      <c r="I8" s="172"/>
      <c r="J8" s="172"/>
      <c r="K8" s="172"/>
      <c r="L8" s="172"/>
      <c r="M8" s="172"/>
      <c r="N8" s="172"/>
    </row>
    <row r="9" spans="1:15" x14ac:dyDescent="0.25">
      <c r="A9" s="171">
        <v>1998</v>
      </c>
      <c r="B9" s="171" t="s">
        <v>13</v>
      </c>
      <c r="C9" s="171" t="s">
        <v>20</v>
      </c>
      <c r="D9" s="171" t="s">
        <v>23</v>
      </c>
      <c r="E9" s="171">
        <v>1</v>
      </c>
      <c r="F9" s="172"/>
      <c r="G9" s="172"/>
      <c r="H9" s="172"/>
      <c r="I9" s="172"/>
      <c r="J9" s="172"/>
      <c r="K9" s="172"/>
      <c r="L9" s="172"/>
      <c r="M9" s="172"/>
      <c r="N9" s="172"/>
    </row>
    <row r="10" spans="1:15" x14ac:dyDescent="0.25">
      <c r="A10" s="171">
        <v>1999</v>
      </c>
      <c r="B10" s="171" t="s">
        <v>13</v>
      </c>
      <c r="C10" s="171" t="s">
        <v>20</v>
      </c>
      <c r="D10" s="171" t="s">
        <v>23</v>
      </c>
      <c r="E10" s="171">
        <v>1</v>
      </c>
      <c r="F10" s="172"/>
      <c r="G10" s="172"/>
      <c r="H10" s="172"/>
      <c r="I10" s="172"/>
      <c r="J10" s="172"/>
      <c r="K10" s="172"/>
      <c r="L10" s="172"/>
      <c r="M10" s="172"/>
      <c r="N10" s="172"/>
      <c r="O10" s="1"/>
    </row>
    <row r="11" spans="1:15" x14ac:dyDescent="0.25">
      <c r="A11" s="171">
        <v>2000</v>
      </c>
      <c r="B11" s="171" t="s">
        <v>13</v>
      </c>
      <c r="C11" s="171" t="s">
        <v>20</v>
      </c>
      <c r="D11" s="171" t="s">
        <v>23</v>
      </c>
      <c r="E11" s="171">
        <v>1</v>
      </c>
      <c r="F11" s="172"/>
      <c r="G11" s="172"/>
      <c r="H11" s="172"/>
      <c r="I11" s="172"/>
      <c r="J11" s="172"/>
      <c r="K11" s="172"/>
      <c r="L11" s="172"/>
      <c r="M11" s="172"/>
      <c r="N11" s="172"/>
    </row>
    <row r="12" spans="1:15" x14ac:dyDescent="0.25">
      <c r="A12" s="28">
        <v>2001</v>
      </c>
      <c r="B12" s="28" t="s">
        <v>13</v>
      </c>
      <c r="C12" s="28" t="s">
        <v>20</v>
      </c>
      <c r="D12" s="28" t="s">
        <v>23</v>
      </c>
      <c r="E12" s="28">
        <v>1</v>
      </c>
      <c r="F12" s="81"/>
      <c r="G12" s="81">
        <v>16.776486494366694</v>
      </c>
      <c r="H12" s="81">
        <v>50.854915247428082</v>
      </c>
      <c r="I12" s="81">
        <v>78.261529939269806</v>
      </c>
      <c r="J12" s="81">
        <v>115.82886644345697</v>
      </c>
      <c r="K12" s="81">
        <v>168.89566427591183</v>
      </c>
      <c r="L12" s="81">
        <v>176.12135746917616</v>
      </c>
      <c r="M12" s="81">
        <v>167.72805495011289</v>
      </c>
      <c r="N12" s="81">
        <v>180.30790114016651</v>
      </c>
      <c r="O12" t="s">
        <v>41</v>
      </c>
    </row>
    <row r="13" spans="1:15" x14ac:dyDescent="0.25">
      <c r="A13" s="92">
        <v>2002</v>
      </c>
      <c r="B13" s="92" t="s">
        <v>13</v>
      </c>
      <c r="C13" s="92" t="s">
        <v>20</v>
      </c>
      <c r="D13" s="92" t="s">
        <v>23</v>
      </c>
      <c r="E13" s="92">
        <v>1</v>
      </c>
      <c r="F13" s="97"/>
      <c r="G13" s="97">
        <v>16.454220280977555</v>
      </c>
      <c r="H13" s="97">
        <v>63.677853958472085</v>
      </c>
      <c r="I13" s="97">
        <v>90.461878986582306</v>
      </c>
      <c r="J13" s="97">
        <v>123.88220358413719</v>
      </c>
      <c r="K13" s="97">
        <v>173.64555752792253</v>
      </c>
      <c r="L13" s="97">
        <v>198.30325923658415</v>
      </c>
      <c r="M13" s="97">
        <v>198.01371614955445</v>
      </c>
      <c r="N13" s="97">
        <v>203.63301538424628</v>
      </c>
    </row>
    <row r="14" spans="1:15" x14ac:dyDescent="0.25">
      <c r="A14" s="77">
        <v>2003</v>
      </c>
      <c r="B14" s="77" t="s">
        <v>13</v>
      </c>
      <c r="C14" s="77" t="s">
        <v>20</v>
      </c>
      <c r="D14" s="77" t="s">
        <v>23</v>
      </c>
      <c r="E14" s="77">
        <v>1</v>
      </c>
      <c r="F14" s="87"/>
      <c r="G14" s="87">
        <v>14.443620466228932</v>
      </c>
      <c r="H14" s="87">
        <v>44.470845962569513</v>
      </c>
      <c r="I14" s="87">
        <v>79.258776399557718</v>
      </c>
      <c r="J14" s="87">
        <v>105.08530117987632</v>
      </c>
      <c r="K14" s="87">
        <v>126.80835132241938</v>
      </c>
      <c r="L14" s="87">
        <v>150.61104570816872</v>
      </c>
      <c r="M14" s="87">
        <v>172.87423534712329</v>
      </c>
      <c r="N14" s="87">
        <v>184.70860328818213</v>
      </c>
    </row>
    <row r="15" spans="1:15" x14ac:dyDescent="0.25">
      <c r="A15" s="69">
        <v>2004</v>
      </c>
      <c r="B15" s="69" t="s">
        <v>13</v>
      </c>
      <c r="C15" s="69" t="s">
        <v>20</v>
      </c>
      <c r="D15" s="69" t="s">
        <v>23</v>
      </c>
      <c r="E15" s="69">
        <v>1</v>
      </c>
      <c r="F15" s="84"/>
      <c r="G15" s="84">
        <v>13.055725558767389</v>
      </c>
      <c r="H15" s="84">
        <v>45.610709752805676</v>
      </c>
      <c r="I15" s="84">
        <v>81.057354665655183</v>
      </c>
      <c r="J15" s="84">
        <v>109.24876173947197</v>
      </c>
      <c r="K15" s="84">
        <v>143.98924997697637</v>
      </c>
      <c r="L15" s="84">
        <v>162.85273294603275</v>
      </c>
      <c r="M15" s="84">
        <v>193.20846599554832</v>
      </c>
      <c r="N15" s="84">
        <v>207.58875188048833</v>
      </c>
    </row>
    <row r="16" spans="1:15" x14ac:dyDescent="0.25">
      <c r="A16" s="51">
        <v>2005</v>
      </c>
      <c r="B16" s="51" t="s">
        <v>13</v>
      </c>
      <c r="C16" s="51" t="s">
        <v>20</v>
      </c>
      <c r="D16" s="51" t="s">
        <v>23</v>
      </c>
      <c r="E16" s="51">
        <v>1</v>
      </c>
      <c r="F16" s="57"/>
      <c r="G16" s="57">
        <v>12.596920804109418</v>
      </c>
      <c r="H16" s="57">
        <v>51.357784400028521</v>
      </c>
      <c r="I16" s="57">
        <v>79.995268141420354</v>
      </c>
      <c r="J16" s="57">
        <v>106.5710555969172</v>
      </c>
      <c r="K16" s="57">
        <v>132.21402593446248</v>
      </c>
      <c r="L16" s="57">
        <v>157.3347393165123</v>
      </c>
      <c r="M16" s="57">
        <v>167.66259671549977</v>
      </c>
      <c r="N16" s="57">
        <v>182.05474864727643</v>
      </c>
    </row>
    <row r="17" spans="1:22" x14ac:dyDescent="0.25">
      <c r="A17" s="44">
        <v>2006</v>
      </c>
      <c r="B17" s="44" t="s">
        <v>13</v>
      </c>
      <c r="C17" s="44" t="s">
        <v>20</v>
      </c>
      <c r="D17" s="44" t="s">
        <v>23</v>
      </c>
      <c r="E17" s="44">
        <v>1</v>
      </c>
      <c r="F17" s="49"/>
      <c r="G17" s="49">
        <v>18.461702514685822</v>
      </c>
      <c r="H17" s="49">
        <v>62.095766633498698</v>
      </c>
      <c r="I17" s="49">
        <v>95.269063933647203</v>
      </c>
      <c r="J17" s="49">
        <v>117.40181638499452</v>
      </c>
      <c r="K17" s="49">
        <v>165.93203049140669</v>
      </c>
      <c r="L17" s="49">
        <v>171.01657834383511</v>
      </c>
      <c r="M17" s="49">
        <v>185.84345272255234</v>
      </c>
      <c r="N17" s="49">
        <v>187.08013576425705</v>
      </c>
    </row>
    <row r="18" spans="1:22" x14ac:dyDescent="0.25">
      <c r="A18" s="36">
        <v>2007</v>
      </c>
      <c r="B18" s="36" t="s">
        <v>13</v>
      </c>
      <c r="C18" s="36" t="s">
        <v>20</v>
      </c>
      <c r="D18" s="36" t="s">
        <v>23</v>
      </c>
      <c r="E18" s="36">
        <v>1</v>
      </c>
      <c r="F18" s="42"/>
      <c r="G18" s="42">
        <v>14.973925032296377</v>
      </c>
      <c r="H18" s="42">
        <v>55.435332756216653</v>
      </c>
      <c r="I18" s="42">
        <v>79.905100113150951</v>
      </c>
      <c r="J18" s="42">
        <v>113.87612962854216</v>
      </c>
      <c r="K18" s="42">
        <v>142.64964776861919</v>
      </c>
      <c r="L18" s="42">
        <v>170.77913561116736</v>
      </c>
      <c r="M18" s="42">
        <v>174.94019561503745</v>
      </c>
      <c r="N18" s="42">
        <v>188.36366801353657</v>
      </c>
      <c r="O18" s="15" t="s">
        <v>5</v>
      </c>
      <c r="P18" s="15" t="s">
        <v>6</v>
      </c>
      <c r="Q18" s="15" t="s">
        <v>7</v>
      </c>
      <c r="R18" s="15" t="s">
        <v>8</v>
      </c>
      <c r="S18" s="15" t="s">
        <v>9</v>
      </c>
      <c r="T18" s="15" t="s">
        <v>10</v>
      </c>
      <c r="U18" s="15" t="s">
        <v>11</v>
      </c>
      <c r="V18" s="15" t="s">
        <v>12</v>
      </c>
    </row>
    <row r="19" spans="1:22" x14ac:dyDescent="0.25">
      <c r="A19" s="28">
        <v>2008</v>
      </c>
      <c r="B19" s="28" t="s">
        <v>13</v>
      </c>
      <c r="C19" s="28" t="s">
        <v>20</v>
      </c>
      <c r="D19" s="28" t="s">
        <v>23</v>
      </c>
      <c r="E19" s="28">
        <v>1</v>
      </c>
      <c r="F19" s="33"/>
      <c r="G19" s="161">
        <v>28.571530472039942</v>
      </c>
      <c r="H19" s="161">
        <v>71.361571607082624</v>
      </c>
      <c r="I19" s="161">
        <v>91.327384367248925</v>
      </c>
      <c r="J19" s="161">
        <v>112.87746183469363</v>
      </c>
      <c r="K19" s="161">
        <v>148.04527736364298</v>
      </c>
      <c r="L19" s="161">
        <v>163.20804355209776</v>
      </c>
      <c r="M19" s="161">
        <v>185.00515463245935</v>
      </c>
      <c r="N19" s="161">
        <v>187.72927694316991</v>
      </c>
      <c r="O19" s="161">
        <v>18</v>
      </c>
      <c r="P19" s="161">
        <v>68</v>
      </c>
      <c r="Q19" s="161">
        <v>86</v>
      </c>
      <c r="R19" s="161">
        <v>110</v>
      </c>
      <c r="S19" s="161">
        <v>139</v>
      </c>
      <c r="T19" s="161">
        <v>143</v>
      </c>
      <c r="U19" s="161">
        <v>141</v>
      </c>
      <c r="V19" s="161">
        <v>158</v>
      </c>
    </row>
    <row r="20" spans="1:22" x14ac:dyDescent="0.25">
      <c r="A20" s="19">
        <v>2009</v>
      </c>
      <c r="B20" s="19" t="s">
        <v>13</v>
      </c>
      <c r="C20" s="19" t="s">
        <v>20</v>
      </c>
      <c r="D20" s="19" t="s">
        <v>23</v>
      </c>
      <c r="E20" s="19">
        <v>1</v>
      </c>
      <c r="F20" s="25"/>
      <c r="G20" s="25">
        <v>23.374194978425503</v>
      </c>
      <c r="H20" s="25">
        <v>51.8915174329697</v>
      </c>
      <c r="I20" s="25">
        <v>90.102316736946833</v>
      </c>
      <c r="J20" s="25">
        <v>130.4899730086527</v>
      </c>
      <c r="K20" s="25">
        <v>156.47469556226355</v>
      </c>
      <c r="L20" s="25">
        <v>174.08184907274003</v>
      </c>
      <c r="M20" s="25">
        <v>184.70812059113601</v>
      </c>
      <c r="N20" s="25">
        <v>199.11942238309319</v>
      </c>
      <c r="O20" s="162" t="s">
        <v>61</v>
      </c>
    </row>
    <row r="21" spans="1:22" x14ac:dyDescent="0.25">
      <c r="A21" s="6">
        <v>2010</v>
      </c>
      <c r="B21" s="6" t="s">
        <v>13</v>
      </c>
      <c r="C21" s="6" t="s">
        <v>20</v>
      </c>
      <c r="D21" s="6" t="s">
        <v>23</v>
      </c>
      <c r="E21" s="6">
        <v>1</v>
      </c>
      <c r="F21" s="12"/>
      <c r="G21" s="12">
        <v>14.044740121550547</v>
      </c>
      <c r="H21" s="12">
        <v>62.65153070858257</v>
      </c>
      <c r="I21" s="12">
        <v>97.348150326788755</v>
      </c>
      <c r="J21" s="12">
        <v>128.32521769879838</v>
      </c>
      <c r="K21" s="12">
        <v>161.75578125852661</v>
      </c>
      <c r="L21" s="12">
        <v>181.31468236778093</v>
      </c>
      <c r="M21" s="12">
        <v>202.29014707305802</v>
      </c>
      <c r="N21" s="12">
        <v>204.46825950133376</v>
      </c>
    </row>
    <row r="22" spans="1:22" x14ac:dyDescent="0.25">
      <c r="A22" s="92">
        <v>2011</v>
      </c>
      <c r="B22" s="92" t="s">
        <v>13</v>
      </c>
      <c r="C22" s="92" t="s">
        <v>20</v>
      </c>
      <c r="D22" s="92" t="s">
        <v>23</v>
      </c>
      <c r="E22" s="92">
        <v>1</v>
      </c>
      <c r="F22" s="168"/>
      <c r="G22" s="168">
        <v>9.4600838370678826</v>
      </c>
      <c r="H22" s="168">
        <v>57.779807527357804</v>
      </c>
      <c r="I22" s="168">
        <v>95.443204049095385</v>
      </c>
      <c r="J22" s="168">
        <v>126.07640625039123</v>
      </c>
      <c r="K22" s="168">
        <v>155.50274896211306</v>
      </c>
      <c r="L22" s="168">
        <v>173.02712631630013</v>
      </c>
      <c r="M22" s="168">
        <v>184.56015976966029</v>
      </c>
      <c r="N22" s="168">
        <v>192.38617784293024</v>
      </c>
    </row>
    <row r="23" spans="1:22" x14ac:dyDescent="0.25">
      <c r="A23" s="174">
        <v>2012</v>
      </c>
      <c r="B23" s="174" t="s">
        <v>13</v>
      </c>
      <c r="C23" s="174" t="s">
        <v>20</v>
      </c>
      <c r="D23" s="174" t="s">
        <v>23</v>
      </c>
      <c r="E23" s="174">
        <v>1</v>
      </c>
      <c r="F23" s="175"/>
      <c r="G23" s="175">
        <v>11.880524755786935</v>
      </c>
      <c r="H23" s="175">
        <v>49.725417400714889</v>
      </c>
      <c r="I23" s="175">
        <v>91.788989161368647</v>
      </c>
      <c r="J23" s="175">
        <v>113.81213849834757</v>
      </c>
      <c r="K23" s="175">
        <v>158.42443542532024</v>
      </c>
      <c r="L23" s="175">
        <v>177.53507197765455</v>
      </c>
      <c r="M23" s="175">
        <v>190.62213868497614</v>
      </c>
      <c r="N23" s="175">
        <v>200.64610311278651</v>
      </c>
    </row>
    <row r="24" spans="1:22" x14ac:dyDescent="0.25">
      <c r="A24" s="108">
        <v>2013</v>
      </c>
      <c r="B24" s="108" t="s">
        <v>13</v>
      </c>
      <c r="C24" s="108" t="s">
        <v>20</v>
      </c>
      <c r="D24" s="108" t="s">
        <v>23</v>
      </c>
      <c r="E24" s="108">
        <v>1</v>
      </c>
      <c r="F24" s="173"/>
      <c r="G24" s="173">
        <v>13.81204333642536</v>
      </c>
      <c r="H24" s="173">
        <v>56.36658061763967</v>
      </c>
      <c r="I24" s="173">
        <v>95.114866804095911</v>
      </c>
      <c r="J24" s="173">
        <v>128.62479450562643</v>
      </c>
      <c r="K24" s="173">
        <v>143.42766976778464</v>
      </c>
      <c r="L24" s="173">
        <v>161.17772424003158</v>
      </c>
      <c r="M24" s="173">
        <v>178.97066647348174</v>
      </c>
      <c r="N24" s="173">
        <v>198.85728712666435</v>
      </c>
    </row>
    <row r="25" spans="1:22" x14ac:dyDescent="0.25">
      <c r="A25" s="51">
        <v>2014</v>
      </c>
      <c r="B25" s="51" t="s">
        <v>13</v>
      </c>
      <c r="C25" s="51" t="s">
        <v>20</v>
      </c>
      <c r="D25" s="51" t="s">
        <v>23</v>
      </c>
      <c r="E25" s="51">
        <v>1</v>
      </c>
      <c r="F25" s="57"/>
      <c r="G25" s="57">
        <v>16.012162922832793</v>
      </c>
      <c r="H25" s="57">
        <v>52.102523745939052</v>
      </c>
      <c r="I25" s="57">
        <v>80.806838440425437</v>
      </c>
      <c r="J25" s="57">
        <v>130.34649032013226</v>
      </c>
      <c r="K25" s="57">
        <v>165.29526106387647</v>
      </c>
      <c r="L25" s="57">
        <v>174.42414836183661</v>
      </c>
      <c r="M25" s="57">
        <v>190.10763058754915</v>
      </c>
      <c r="N25" s="57">
        <v>205.46744602502048</v>
      </c>
    </row>
    <row r="26" spans="1:22" x14ac:dyDescent="0.25">
      <c r="A26" s="28">
        <v>2015</v>
      </c>
      <c r="B26" s="28" t="s">
        <v>13</v>
      </c>
      <c r="C26" s="28" t="s">
        <v>20</v>
      </c>
      <c r="D26" s="28" t="s">
        <v>23</v>
      </c>
      <c r="E26" s="28">
        <v>1</v>
      </c>
      <c r="F26" s="33"/>
      <c r="G26" s="33">
        <v>14.987383375371797</v>
      </c>
      <c r="H26" s="33">
        <v>49.27963333328443</v>
      </c>
      <c r="I26" s="33">
        <v>88.037306098263258</v>
      </c>
      <c r="J26" s="33">
        <v>116.03684283237625</v>
      </c>
      <c r="K26" s="33">
        <v>156.8817577894809</v>
      </c>
      <c r="L26" s="33">
        <v>179.58146583821767</v>
      </c>
      <c r="M26" s="33">
        <v>169.4126563081025</v>
      </c>
      <c r="N26" s="33">
        <v>193.77739308859219</v>
      </c>
    </row>
    <row r="27" spans="1:22" x14ac:dyDescent="0.25">
      <c r="A27" s="44">
        <v>2016</v>
      </c>
      <c r="B27" s="44" t="s">
        <v>13</v>
      </c>
      <c r="C27" s="44" t="s">
        <v>20</v>
      </c>
      <c r="D27" s="44" t="s">
        <v>23</v>
      </c>
      <c r="E27" s="44">
        <v>1</v>
      </c>
      <c r="F27" s="49"/>
      <c r="G27" s="49">
        <v>13.752453291975025</v>
      </c>
      <c r="H27" s="49">
        <v>41.467537060214539</v>
      </c>
      <c r="I27" s="49">
        <v>81.093301192384757</v>
      </c>
      <c r="J27" s="49">
        <v>105.71321835560772</v>
      </c>
      <c r="K27" s="49">
        <v>136.62245020883847</v>
      </c>
      <c r="L27" s="49">
        <v>173.48788562335346</v>
      </c>
      <c r="M27" s="49">
        <v>182.39449195840211</v>
      </c>
      <c r="N27" s="49">
        <v>190.3186497157761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1"/>
  <sheetViews>
    <sheetView workbookViewId="0">
      <pane ySplit="1" topLeftCell="A485" activePane="bottomLeft" state="frozen"/>
      <selection pane="bottomLeft" activeCell="E502" sqref="E502"/>
    </sheetView>
  </sheetViews>
  <sheetFormatPr baseColWidth="10" defaultRowHeight="15" x14ac:dyDescent="0.25"/>
  <cols>
    <col min="1" max="4" width="10.7109375" style="2" customWidth="1"/>
    <col min="5" max="5" width="11.5703125" bestFit="1" customWidth="1"/>
    <col min="6" max="6" width="11.5703125" style="66"/>
  </cols>
  <sheetData>
    <row r="1" spans="1:6" x14ac:dyDescent="0.25">
      <c r="A1" s="13" t="s">
        <v>0</v>
      </c>
      <c r="B1" s="13" t="s">
        <v>2</v>
      </c>
      <c r="C1" s="13" t="s">
        <v>1</v>
      </c>
      <c r="D1" s="13" t="s">
        <v>3</v>
      </c>
      <c r="E1" s="14" t="s">
        <v>27</v>
      </c>
      <c r="F1" s="75" t="s">
        <v>62</v>
      </c>
    </row>
    <row r="2" spans="1:6" x14ac:dyDescent="0.25">
      <c r="A2" s="122">
        <v>1991</v>
      </c>
      <c r="B2" s="122" t="s">
        <v>13</v>
      </c>
      <c r="C2" s="122" t="s">
        <v>28</v>
      </c>
      <c r="D2" s="122" t="s">
        <v>21</v>
      </c>
      <c r="E2" s="138">
        <f>SUMPRODUCT('WECA (g)'!E2:M2,'CANUM (Millions)'!E2:M2)</f>
        <v>9936.7000000000007</v>
      </c>
    </row>
    <row r="3" spans="1:6" x14ac:dyDescent="0.25">
      <c r="A3" s="122">
        <v>1991</v>
      </c>
      <c r="B3" s="122" t="s">
        <v>24</v>
      </c>
      <c r="C3" s="122" t="s">
        <v>14</v>
      </c>
      <c r="D3" s="122" t="s">
        <v>15</v>
      </c>
      <c r="E3" s="138">
        <f>SUMPRODUCT('WECA (g)'!E3:M3,'CANUM (Millions)'!E3:M3)</f>
        <v>0</v>
      </c>
    </row>
    <row r="4" spans="1:6" x14ac:dyDescent="0.25">
      <c r="A4" s="122">
        <v>1991</v>
      </c>
      <c r="B4" s="122" t="s">
        <v>24</v>
      </c>
      <c r="C4" s="122" t="s">
        <v>14</v>
      </c>
      <c r="D4" s="122" t="s">
        <v>16</v>
      </c>
      <c r="E4" s="138">
        <f>SUMPRODUCT('WECA (g)'!E4:M4,'CANUM (Millions)'!E4:M4)</f>
        <v>0</v>
      </c>
    </row>
    <row r="5" spans="1:6" x14ac:dyDescent="0.25">
      <c r="A5" s="122">
        <v>1991</v>
      </c>
      <c r="B5" s="122" t="s">
        <v>24</v>
      </c>
      <c r="C5" s="122" t="s">
        <v>14</v>
      </c>
      <c r="D5" s="122" t="s">
        <v>25</v>
      </c>
      <c r="E5" s="138">
        <f>SUMPRODUCT('WECA (g)'!E5:M5,'CANUM (Millions)'!E5:M5)</f>
        <v>55922.884401972966</v>
      </c>
    </row>
    <row r="6" spans="1:6" x14ac:dyDescent="0.25">
      <c r="A6" s="122">
        <v>1991</v>
      </c>
      <c r="B6" s="122" t="s">
        <v>24</v>
      </c>
      <c r="C6" s="122" t="s">
        <v>17</v>
      </c>
      <c r="D6" s="122" t="s">
        <v>15</v>
      </c>
      <c r="E6" s="138">
        <f>SUMPRODUCT('WECA (g)'!E6:M6,'CANUM (Millions)'!E6:M6)</f>
        <v>0</v>
      </c>
    </row>
    <row r="7" spans="1:6" x14ac:dyDescent="0.25">
      <c r="A7" s="122">
        <v>1991</v>
      </c>
      <c r="B7" s="122" t="s">
        <v>24</v>
      </c>
      <c r="C7" s="122" t="s">
        <v>17</v>
      </c>
      <c r="D7" s="122" t="s">
        <v>16</v>
      </c>
      <c r="E7" s="138">
        <f>SUMPRODUCT('WECA (g)'!E7:M7,'CANUM (Millions)'!E7:M7)</f>
        <v>0</v>
      </c>
    </row>
    <row r="8" spans="1:6" x14ac:dyDescent="0.25">
      <c r="A8" s="122">
        <v>1991</v>
      </c>
      <c r="B8" s="122" t="s">
        <v>24</v>
      </c>
      <c r="C8" s="122" t="s">
        <v>17</v>
      </c>
      <c r="D8" s="122" t="s">
        <v>25</v>
      </c>
      <c r="E8" s="138">
        <f>SUMPRODUCT('WECA (g)'!E8:M8,'CANUM (Millions)'!E8:M8)</f>
        <v>20652.451625023325</v>
      </c>
    </row>
    <row r="9" spans="1:6" x14ac:dyDescent="0.25">
      <c r="A9" s="122">
        <v>1991</v>
      </c>
      <c r="B9" s="122" t="s">
        <v>13</v>
      </c>
      <c r="C9" s="122" t="s">
        <v>14</v>
      </c>
      <c r="D9" s="122" t="s">
        <v>15</v>
      </c>
      <c r="E9" s="138">
        <f>SUMPRODUCT('WECA (g)'!E9:M9,'CANUM (Millions)'!E9:M9)</f>
        <v>0</v>
      </c>
    </row>
    <row r="10" spans="1:6" x14ac:dyDescent="0.25">
      <c r="A10" s="122">
        <v>1991</v>
      </c>
      <c r="B10" s="122" t="s">
        <v>13</v>
      </c>
      <c r="C10" s="122" t="s">
        <v>14</v>
      </c>
      <c r="D10" s="122" t="s">
        <v>16</v>
      </c>
      <c r="E10" s="138">
        <f>SUMPRODUCT('WECA (g)'!E10:M10,'CANUM (Millions)'!E10:M10)</f>
        <v>0</v>
      </c>
    </row>
    <row r="11" spans="1:6" x14ac:dyDescent="0.25">
      <c r="A11" s="122">
        <v>1991</v>
      </c>
      <c r="B11" s="122" t="s">
        <v>13</v>
      </c>
      <c r="C11" s="122" t="s">
        <v>14</v>
      </c>
      <c r="D11" s="122" t="s">
        <v>25</v>
      </c>
      <c r="E11" s="138">
        <f>SUMPRODUCT('WECA (g)'!E11:M11,'CANUM (Millions)'!E11:M11)</f>
        <v>68840.335598027028</v>
      </c>
    </row>
    <row r="12" spans="1:6" x14ac:dyDescent="0.25">
      <c r="A12" s="122">
        <v>1991</v>
      </c>
      <c r="B12" s="122" t="s">
        <v>13</v>
      </c>
      <c r="C12" s="122" t="s">
        <v>17</v>
      </c>
      <c r="D12" s="122" t="s">
        <v>15</v>
      </c>
      <c r="E12" s="138">
        <f>SUMPRODUCT('WECA (g)'!E12:M12,'CANUM (Millions)'!E12:M12)</f>
        <v>0</v>
      </c>
    </row>
    <row r="13" spans="1:6" x14ac:dyDescent="0.25">
      <c r="A13" s="122">
        <v>1991</v>
      </c>
      <c r="B13" s="122" t="s">
        <v>13</v>
      </c>
      <c r="C13" s="122" t="s">
        <v>17</v>
      </c>
      <c r="D13" s="122" t="s">
        <v>16</v>
      </c>
      <c r="E13" s="138">
        <f>SUMPRODUCT('WECA (g)'!E13:M13,'CANUM (Millions)'!E13:M13)</f>
        <v>0</v>
      </c>
    </row>
    <row r="14" spans="1:6" x14ac:dyDescent="0.25">
      <c r="A14" s="122">
        <v>1991</v>
      </c>
      <c r="B14" s="122" t="s">
        <v>13</v>
      </c>
      <c r="C14" s="122" t="s">
        <v>17</v>
      </c>
      <c r="D14" s="122" t="s">
        <v>25</v>
      </c>
      <c r="E14" s="138">
        <f>SUMPRODUCT('WECA (g)'!E14:M14,'CANUM (Millions)'!E14:M14)</f>
        <v>42909.598374976675</v>
      </c>
    </row>
    <row r="15" spans="1:6" x14ac:dyDescent="0.25">
      <c r="A15" s="122">
        <v>1991</v>
      </c>
      <c r="B15" s="122" t="s">
        <v>13</v>
      </c>
      <c r="C15" s="122" t="s">
        <v>22</v>
      </c>
      <c r="D15" s="122" t="s">
        <v>25</v>
      </c>
      <c r="E15" s="139">
        <f>SUM(E11,E14)</f>
        <v>111749.9339730037</v>
      </c>
    </row>
    <row r="16" spans="1:6" x14ac:dyDescent="0.25">
      <c r="A16" s="122">
        <v>1991</v>
      </c>
      <c r="B16" s="122" t="s">
        <v>13</v>
      </c>
      <c r="C16" s="122">
        <v>22</v>
      </c>
      <c r="D16" s="122" t="s">
        <v>19</v>
      </c>
      <c r="E16" s="138">
        <f>SUMPRODUCT('WECA (g)'!E16:M16,'CANUM (Millions)'!E16:M16)</f>
        <v>0</v>
      </c>
    </row>
    <row r="17" spans="1:6" x14ac:dyDescent="0.25">
      <c r="A17" s="122">
        <v>1991</v>
      </c>
      <c r="B17" s="122" t="s">
        <v>13</v>
      </c>
      <c r="C17" s="122">
        <v>23</v>
      </c>
      <c r="D17" s="122" t="s">
        <v>19</v>
      </c>
      <c r="E17" s="138">
        <f>SUMPRODUCT('WECA (g)'!E17:M17,'CANUM (Millions)'!E17:M17)</f>
        <v>0</v>
      </c>
    </row>
    <row r="18" spans="1:6" x14ac:dyDescent="0.25">
      <c r="A18" s="122">
        <v>1991</v>
      </c>
      <c r="B18" s="122" t="s">
        <v>13</v>
      </c>
      <c r="C18" s="122">
        <v>24</v>
      </c>
      <c r="D18" s="122" t="s">
        <v>19</v>
      </c>
      <c r="E18" s="138">
        <f>SUMPRODUCT('WECA (g)'!E18:M18,'CANUM (Millions)'!E18:M18)</f>
        <v>0</v>
      </c>
    </row>
    <row r="19" spans="1:6" x14ac:dyDescent="0.25">
      <c r="A19" s="122">
        <v>1991</v>
      </c>
      <c r="B19" s="122" t="s">
        <v>13</v>
      </c>
      <c r="C19" s="122" t="s">
        <v>18</v>
      </c>
      <c r="D19" s="122" t="s">
        <v>19</v>
      </c>
      <c r="E19" s="138">
        <f>SUMPRODUCT('WECA (g)'!E19:M19,'CANUM (Millions)'!E19:M19)</f>
        <v>69886.474865566561</v>
      </c>
    </row>
    <row r="20" spans="1:6" x14ac:dyDescent="0.25">
      <c r="A20" s="122">
        <v>1991</v>
      </c>
      <c r="B20" s="122" t="s">
        <v>13</v>
      </c>
      <c r="C20" s="122" t="s">
        <v>20</v>
      </c>
      <c r="D20" s="122" t="s">
        <v>23</v>
      </c>
      <c r="E20" s="139">
        <f>SUM(E2,E15,E19)</f>
        <v>191573.10883857025</v>
      </c>
      <c r="F20" s="66">
        <v>191573</v>
      </c>
    </row>
    <row r="21" spans="1:6" x14ac:dyDescent="0.25">
      <c r="A21" s="122">
        <v>1991</v>
      </c>
      <c r="B21" s="122" t="s">
        <v>20</v>
      </c>
      <c r="C21" s="122" t="s">
        <v>29</v>
      </c>
      <c r="D21" s="122" t="s">
        <v>30</v>
      </c>
      <c r="E21" s="139">
        <f>SUM(E5,E8,E15,E19)</f>
        <v>258211.74486556655</v>
      </c>
      <c r="F21" s="66">
        <v>257800</v>
      </c>
    </row>
    <row r="22" spans="1:6" x14ac:dyDescent="0.25">
      <c r="A22" s="131">
        <v>1992</v>
      </c>
      <c r="B22" s="131" t="s">
        <v>13</v>
      </c>
      <c r="C22" s="131" t="s">
        <v>28</v>
      </c>
      <c r="D22" s="131" t="s">
        <v>21</v>
      </c>
      <c r="E22" s="142">
        <f>SUMPRODUCT('WECA (g)'!E21:M21,'CANUM (Millions)'!E21:M21)</f>
        <v>8794.4</v>
      </c>
    </row>
    <row r="23" spans="1:6" x14ac:dyDescent="0.25">
      <c r="A23" s="131">
        <v>1992</v>
      </c>
      <c r="B23" s="131" t="s">
        <v>24</v>
      </c>
      <c r="C23" s="131" t="s">
        <v>14</v>
      </c>
      <c r="D23" s="131" t="s">
        <v>15</v>
      </c>
      <c r="E23" s="142">
        <f>SUMPRODUCT('WECA (g)'!E22:M22,'CANUM (Millions)'!E22:M22)</f>
        <v>0</v>
      </c>
    </row>
    <row r="24" spans="1:6" x14ac:dyDescent="0.25">
      <c r="A24" s="131">
        <v>1992</v>
      </c>
      <c r="B24" s="131" t="s">
        <v>24</v>
      </c>
      <c r="C24" s="131" t="s">
        <v>14</v>
      </c>
      <c r="D24" s="131" t="s">
        <v>16</v>
      </c>
      <c r="E24" s="142">
        <f>SUMPRODUCT('WECA (g)'!E23:M23,'CANUM (Millions)'!E23:M23)</f>
        <v>0</v>
      </c>
    </row>
    <row r="25" spans="1:6" x14ac:dyDescent="0.25">
      <c r="A25" s="131">
        <v>1992</v>
      </c>
      <c r="B25" s="131" t="s">
        <v>24</v>
      </c>
      <c r="C25" s="131" t="s">
        <v>14</v>
      </c>
      <c r="D25" s="131" t="s">
        <v>25</v>
      </c>
      <c r="E25" s="142">
        <f>SUMPRODUCT('WECA (g)'!E24:M24,'CANUM (Millions)'!E24:M24)</f>
        <v>104641.73630169776</v>
      </c>
    </row>
    <row r="26" spans="1:6" x14ac:dyDescent="0.25">
      <c r="A26" s="131">
        <v>1992</v>
      </c>
      <c r="B26" s="131" t="s">
        <v>24</v>
      </c>
      <c r="C26" s="131" t="s">
        <v>17</v>
      </c>
      <c r="D26" s="131" t="s">
        <v>15</v>
      </c>
      <c r="E26" s="142">
        <f>SUMPRODUCT('WECA (g)'!E25:M25,'CANUM (Millions)'!E25:M25)</f>
        <v>0</v>
      </c>
    </row>
    <row r="27" spans="1:6" x14ac:dyDescent="0.25">
      <c r="A27" s="131">
        <v>1992</v>
      </c>
      <c r="B27" s="131" t="s">
        <v>24</v>
      </c>
      <c r="C27" s="131" t="s">
        <v>17</v>
      </c>
      <c r="D27" s="131" t="s">
        <v>16</v>
      </c>
      <c r="E27" s="142">
        <f>SUMPRODUCT('WECA (g)'!E26:M26,'CANUM (Millions)'!E26:M26)</f>
        <v>0</v>
      </c>
    </row>
    <row r="28" spans="1:6" x14ac:dyDescent="0.25">
      <c r="A28" s="131">
        <v>1992</v>
      </c>
      <c r="B28" s="131" t="s">
        <v>24</v>
      </c>
      <c r="C28" s="131" t="s">
        <v>17</v>
      </c>
      <c r="D28" s="131" t="s">
        <v>25</v>
      </c>
      <c r="E28" s="142">
        <f>SUMPRODUCT('WECA (g)'!E27:M27,'CANUM (Millions)'!E27:M27)</f>
        <v>21609.453328357198</v>
      </c>
    </row>
    <row r="29" spans="1:6" x14ac:dyDescent="0.25">
      <c r="A29" s="131">
        <v>1992</v>
      </c>
      <c r="B29" s="131" t="s">
        <v>13</v>
      </c>
      <c r="C29" s="131" t="s">
        <v>14</v>
      </c>
      <c r="D29" s="131" t="s">
        <v>15</v>
      </c>
      <c r="E29" s="142">
        <f>SUMPRODUCT('WECA (g)'!E28:M28,'CANUM (Millions)'!E28:M28)</f>
        <v>0</v>
      </c>
    </row>
    <row r="30" spans="1:6" x14ac:dyDescent="0.25">
      <c r="A30" s="131">
        <v>1992</v>
      </c>
      <c r="B30" s="131" t="s">
        <v>13</v>
      </c>
      <c r="C30" s="131" t="s">
        <v>14</v>
      </c>
      <c r="D30" s="131" t="s">
        <v>16</v>
      </c>
      <c r="E30" s="142">
        <f>SUMPRODUCT('WECA (g)'!E29:M29,'CANUM (Millions)'!E29:M29)</f>
        <v>0</v>
      </c>
    </row>
    <row r="31" spans="1:6" x14ac:dyDescent="0.25">
      <c r="A31" s="131">
        <v>1992</v>
      </c>
      <c r="B31" s="131" t="s">
        <v>13</v>
      </c>
      <c r="C31" s="131" t="s">
        <v>14</v>
      </c>
      <c r="D31" s="131" t="s">
        <v>25</v>
      </c>
      <c r="E31" s="142">
        <f>SUMPRODUCT('WECA (g)'!E30:M30,'CANUM (Millions)'!E30:M30)</f>
        <v>62670.054698302272</v>
      </c>
    </row>
    <row r="32" spans="1:6" x14ac:dyDescent="0.25">
      <c r="A32" s="131">
        <v>1992</v>
      </c>
      <c r="B32" s="131" t="s">
        <v>13</v>
      </c>
      <c r="C32" s="131" t="s">
        <v>17</v>
      </c>
      <c r="D32" s="131" t="s">
        <v>15</v>
      </c>
      <c r="E32" s="142">
        <f>SUMPRODUCT('WECA (g)'!E31:M31,'CANUM (Millions)'!E31:M31)</f>
        <v>0</v>
      </c>
    </row>
    <row r="33" spans="1:6" x14ac:dyDescent="0.25">
      <c r="A33" s="131">
        <v>1992</v>
      </c>
      <c r="B33" s="131" t="s">
        <v>13</v>
      </c>
      <c r="C33" s="131" t="s">
        <v>17</v>
      </c>
      <c r="D33" s="131" t="s">
        <v>16</v>
      </c>
      <c r="E33" s="142">
        <f>SUMPRODUCT('WECA (g)'!E32:M32,'CANUM (Millions)'!E32:M32)</f>
        <v>0</v>
      </c>
    </row>
    <row r="34" spans="1:6" x14ac:dyDescent="0.25">
      <c r="A34" s="131">
        <v>1992</v>
      </c>
      <c r="B34" s="131" t="s">
        <v>13</v>
      </c>
      <c r="C34" s="131" t="s">
        <v>17</v>
      </c>
      <c r="D34" s="131" t="s">
        <v>25</v>
      </c>
      <c r="E34" s="142">
        <f>SUMPRODUCT('WECA (g)'!E33:M33,'CANUM (Millions)'!E33:M33)</f>
        <v>38058.560971642801</v>
      </c>
    </row>
    <row r="35" spans="1:6" x14ac:dyDescent="0.25">
      <c r="A35" s="131">
        <v>1992</v>
      </c>
      <c r="B35" s="131" t="s">
        <v>13</v>
      </c>
      <c r="C35" s="131" t="s">
        <v>22</v>
      </c>
      <c r="D35" s="131" t="s">
        <v>25</v>
      </c>
      <c r="E35" s="142">
        <f>SUM(E31,E34)</f>
        <v>100728.61566994508</v>
      </c>
    </row>
    <row r="36" spans="1:6" x14ac:dyDescent="0.25">
      <c r="A36" s="131">
        <v>1992</v>
      </c>
      <c r="B36" s="131" t="s">
        <v>13</v>
      </c>
      <c r="C36" s="131">
        <v>22</v>
      </c>
      <c r="D36" s="131" t="s">
        <v>19</v>
      </c>
      <c r="E36" s="142">
        <f>SUMPRODUCT('WECA (g)'!E35:M35,'CANUM (Millions)'!E35:M35)</f>
        <v>0</v>
      </c>
    </row>
    <row r="37" spans="1:6" x14ac:dyDescent="0.25">
      <c r="A37" s="131">
        <v>1992</v>
      </c>
      <c r="B37" s="131" t="s">
        <v>13</v>
      </c>
      <c r="C37" s="131">
        <v>23</v>
      </c>
      <c r="D37" s="131" t="s">
        <v>19</v>
      </c>
      <c r="E37" s="142">
        <f>SUMPRODUCT('WECA (g)'!E36:M36,'CANUM (Millions)'!E36:M36)</f>
        <v>0</v>
      </c>
    </row>
    <row r="38" spans="1:6" x14ac:dyDescent="0.25">
      <c r="A38" s="131">
        <v>1992</v>
      </c>
      <c r="B38" s="131" t="s">
        <v>13</v>
      </c>
      <c r="C38" s="131">
        <v>24</v>
      </c>
      <c r="D38" s="131" t="s">
        <v>19</v>
      </c>
      <c r="E38" s="142">
        <f>SUMPRODUCT('WECA (g)'!E37:M37,'CANUM (Millions)'!E37:M37)</f>
        <v>0</v>
      </c>
    </row>
    <row r="39" spans="1:6" x14ac:dyDescent="0.25">
      <c r="A39" s="131">
        <v>1992</v>
      </c>
      <c r="B39" s="131" t="s">
        <v>13</v>
      </c>
      <c r="C39" s="131" t="s">
        <v>18</v>
      </c>
      <c r="D39" s="131" t="s">
        <v>19</v>
      </c>
      <c r="E39" s="142">
        <f>SUMPRODUCT('WECA (g)'!E38:M38,'CANUM (Millions)'!E38:M38)</f>
        <v>84888.246000000014</v>
      </c>
    </row>
    <row r="40" spans="1:6" x14ac:dyDescent="0.25">
      <c r="A40" s="131">
        <v>1992</v>
      </c>
      <c r="B40" s="131" t="s">
        <v>13</v>
      </c>
      <c r="C40" s="131" t="s">
        <v>20</v>
      </c>
      <c r="D40" s="131" t="s">
        <v>23</v>
      </c>
      <c r="E40" s="142">
        <f>SUM(E22,E35,E39)</f>
        <v>194411.26166994509</v>
      </c>
      <c r="F40" s="66">
        <v>194411</v>
      </c>
    </row>
    <row r="41" spans="1:6" x14ac:dyDescent="0.25">
      <c r="A41" s="131">
        <v>1992</v>
      </c>
      <c r="B41" s="131" t="s">
        <v>20</v>
      </c>
      <c r="C41" s="131" t="s">
        <v>29</v>
      </c>
      <c r="D41" s="131" t="s">
        <v>30</v>
      </c>
      <c r="E41" s="142">
        <f>SUM(E25,E28,E35,E39)</f>
        <v>311868.05130000005</v>
      </c>
      <c r="F41" s="66">
        <v>311400</v>
      </c>
    </row>
    <row r="42" spans="1:6" x14ac:dyDescent="0.25">
      <c r="A42" s="128">
        <v>1993</v>
      </c>
      <c r="B42" s="128" t="s">
        <v>13</v>
      </c>
      <c r="C42" s="128" t="s">
        <v>28</v>
      </c>
      <c r="D42" s="128" t="s">
        <v>21</v>
      </c>
      <c r="E42" s="146">
        <f>SUMPRODUCT('WECA (g)'!E40:M40,'CANUM (Millions)'!E40:M40)</f>
        <v>9703</v>
      </c>
    </row>
    <row r="43" spans="1:6" x14ac:dyDescent="0.25">
      <c r="A43" s="128">
        <v>1993</v>
      </c>
      <c r="B43" s="128" t="s">
        <v>24</v>
      </c>
      <c r="C43" s="128" t="s">
        <v>14</v>
      </c>
      <c r="D43" s="128" t="s">
        <v>15</v>
      </c>
      <c r="E43" s="146">
        <f>SUMPRODUCT('WECA (g)'!E41:M41,'CANUM (Millions)'!E41:M41)</f>
        <v>0</v>
      </c>
    </row>
    <row r="44" spans="1:6" x14ac:dyDescent="0.25">
      <c r="A44" s="128">
        <v>1993</v>
      </c>
      <c r="B44" s="128" t="s">
        <v>24</v>
      </c>
      <c r="C44" s="128" t="s">
        <v>14</v>
      </c>
      <c r="D44" s="128" t="s">
        <v>16</v>
      </c>
      <c r="E44" s="146">
        <f>SUMPRODUCT('WECA (g)'!E42:M42,'CANUM (Millions)'!E42:M42)</f>
        <v>0</v>
      </c>
    </row>
    <row r="45" spans="1:6" x14ac:dyDescent="0.25">
      <c r="A45" s="128">
        <v>1993</v>
      </c>
      <c r="B45" s="128" t="s">
        <v>24</v>
      </c>
      <c r="C45" s="128" t="s">
        <v>14</v>
      </c>
      <c r="D45" s="128" t="s">
        <v>25</v>
      </c>
      <c r="E45" s="146">
        <f>SUMPRODUCT('WECA (g)'!E43:M43,'CANUM (Millions)'!E43:M43)</f>
        <v>100043.28969113629</v>
      </c>
    </row>
    <row r="46" spans="1:6" x14ac:dyDescent="0.25">
      <c r="A46" s="128">
        <v>1993</v>
      </c>
      <c r="B46" s="128" t="s">
        <v>24</v>
      </c>
      <c r="C46" s="128" t="s">
        <v>17</v>
      </c>
      <c r="D46" s="128" t="s">
        <v>15</v>
      </c>
      <c r="E46" s="146">
        <f>SUMPRODUCT('WECA (g)'!E44:M44,'CANUM (Millions)'!E44:M44)</f>
        <v>0</v>
      </c>
    </row>
    <row r="47" spans="1:6" x14ac:dyDescent="0.25">
      <c r="A47" s="128">
        <v>1993</v>
      </c>
      <c r="B47" s="128" t="s">
        <v>24</v>
      </c>
      <c r="C47" s="128" t="s">
        <v>17</v>
      </c>
      <c r="D47" s="128" t="s">
        <v>16</v>
      </c>
      <c r="E47" s="146">
        <f>SUMPRODUCT('WECA (g)'!E45:M45,'CANUM (Millions)'!E45:M45)</f>
        <v>0</v>
      </c>
    </row>
    <row r="48" spans="1:6" x14ac:dyDescent="0.25">
      <c r="A48" s="128">
        <v>1993</v>
      </c>
      <c r="B48" s="128" t="s">
        <v>24</v>
      </c>
      <c r="C48" s="128" t="s">
        <v>17</v>
      </c>
      <c r="D48" s="128" t="s">
        <v>25</v>
      </c>
      <c r="E48" s="146">
        <f>SUMPRODUCT('WECA (g)'!E46:M46,'CANUM (Millions)'!E46:M46)</f>
        <v>18691.202344483314</v>
      </c>
    </row>
    <row r="49" spans="1:6" x14ac:dyDescent="0.25">
      <c r="A49" s="128">
        <v>1993</v>
      </c>
      <c r="B49" s="128" t="s">
        <v>13</v>
      </c>
      <c r="C49" s="128" t="s">
        <v>14</v>
      </c>
      <c r="D49" s="128" t="s">
        <v>15</v>
      </c>
      <c r="E49" s="146">
        <f>SUMPRODUCT('WECA (g)'!E47:M47,'CANUM (Millions)'!E47:M47)</f>
        <v>0</v>
      </c>
    </row>
    <row r="50" spans="1:6" x14ac:dyDescent="0.25">
      <c r="A50" s="128">
        <v>1993</v>
      </c>
      <c r="B50" s="128" t="s">
        <v>13</v>
      </c>
      <c r="C50" s="128" t="s">
        <v>14</v>
      </c>
      <c r="D50" s="128" t="s">
        <v>16</v>
      </c>
      <c r="E50" s="146">
        <f>SUMPRODUCT('WECA (g)'!E48:M48,'CANUM (Millions)'!E48:M48)</f>
        <v>0</v>
      </c>
    </row>
    <row r="51" spans="1:6" x14ac:dyDescent="0.25">
      <c r="A51" s="128">
        <v>1993</v>
      </c>
      <c r="B51" s="128" t="s">
        <v>13</v>
      </c>
      <c r="C51" s="128" t="s">
        <v>14</v>
      </c>
      <c r="D51" s="128" t="s">
        <v>25</v>
      </c>
      <c r="E51" s="146">
        <f>SUMPRODUCT('WECA (g)'!E49:M49,'CANUM (Millions)'!E49:M49)</f>
        <v>68134.755308863721</v>
      </c>
    </row>
    <row r="52" spans="1:6" x14ac:dyDescent="0.25">
      <c r="A52" s="128">
        <v>1993</v>
      </c>
      <c r="B52" s="128" t="s">
        <v>13</v>
      </c>
      <c r="C52" s="128" t="s">
        <v>17</v>
      </c>
      <c r="D52" s="128" t="s">
        <v>15</v>
      </c>
      <c r="E52" s="146">
        <f>SUMPRODUCT('WECA (g)'!E50:M50,'CANUM (Millions)'!E50:M50)</f>
        <v>0</v>
      </c>
    </row>
    <row r="53" spans="1:6" x14ac:dyDescent="0.25">
      <c r="A53" s="128">
        <v>1993</v>
      </c>
      <c r="B53" s="128" t="s">
        <v>13</v>
      </c>
      <c r="C53" s="128" t="s">
        <v>17</v>
      </c>
      <c r="D53" s="128" t="s">
        <v>16</v>
      </c>
      <c r="E53" s="146">
        <f>SUMPRODUCT('WECA (g)'!E51:M51,'CANUM (Millions)'!E51:M51)</f>
        <v>0</v>
      </c>
    </row>
    <row r="54" spans="1:6" x14ac:dyDescent="0.25">
      <c r="A54" s="128">
        <v>1993</v>
      </c>
      <c r="B54" s="128" t="s">
        <v>13</v>
      </c>
      <c r="C54" s="128" t="s">
        <v>17</v>
      </c>
      <c r="D54" s="128" t="s">
        <v>25</v>
      </c>
      <c r="E54" s="146">
        <f>SUMPRODUCT('WECA (g)'!E52:M52,'CANUM (Millions)'!E52:M52)</f>
        <v>26660.223655516686</v>
      </c>
    </row>
    <row r="55" spans="1:6" x14ac:dyDescent="0.25">
      <c r="A55" s="128">
        <v>1993</v>
      </c>
      <c r="B55" s="128" t="s">
        <v>13</v>
      </c>
      <c r="C55" s="128" t="s">
        <v>22</v>
      </c>
      <c r="D55" s="128" t="s">
        <v>25</v>
      </c>
      <c r="E55" s="146">
        <f>SUM(E51,E54)</f>
        <v>94794.978964380411</v>
      </c>
    </row>
    <row r="56" spans="1:6" x14ac:dyDescent="0.25">
      <c r="A56" s="128">
        <v>1993</v>
      </c>
      <c r="B56" s="128" t="s">
        <v>13</v>
      </c>
      <c r="C56" s="128">
        <v>22</v>
      </c>
      <c r="D56" s="128" t="s">
        <v>19</v>
      </c>
      <c r="E56" s="146">
        <f>SUMPRODUCT('WECA (g)'!E54:M54,'CANUM (Millions)'!E54:M54)</f>
        <v>0</v>
      </c>
    </row>
    <row r="57" spans="1:6" x14ac:dyDescent="0.25">
      <c r="A57" s="128">
        <v>1993</v>
      </c>
      <c r="B57" s="128" t="s">
        <v>13</v>
      </c>
      <c r="C57" s="128">
        <v>23</v>
      </c>
      <c r="D57" s="128" t="s">
        <v>19</v>
      </c>
      <c r="E57" s="146">
        <f>SUMPRODUCT('WECA (g)'!E55:M55,'CANUM (Millions)'!E55:M55)</f>
        <v>0</v>
      </c>
    </row>
    <row r="58" spans="1:6" x14ac:dyDescent="0.25">
      <c r="A58" s="128">
        <v>1993</v>
      </c>
      <c r="B58" s="128" t="s">
        <v>13</v>
      </c>
      <c r="C58" s="128">
        <v>24</v>
      </c>
      <c r="D58" s="128" t="s">
        <v>19</v>
      </c>
      <c r="E58" s="146">
        <f>SUMPRODUCT('WECA (g)'!E56:M56,'CANUM (Millions)'!E56:M56)</f>
        <v>0</v>
      </c>
    </row>
    <row r="59" spans="1:6" x14ac:dyDescent="0.25">
      <c r="A59" s="128">
        <v>1993</v>
      </c>
      <c r="B59" s="128" t="s">
        <v>13</v>
      </c>
      <c r="C59" s="128" t="s">
        <v>18</v>
      </c>
      <c r="D59" s="128" t="s">
        <v>19</v>
      </c>
      <c r="E59" s="146">
        <f>SUMPRODUCT('WECA (g)'!E57:M57,'CANUM (Millions)'!E57:M57)</f>
        <v>80511.929999999993</v>
      </c>
    </row>
    <row r="60" spans="1:6" x14ac:dyDescent="0.25">
      <c r="A60" s="128">
        <v>1993</v>
      </c>
      <c r="B60" s="128" t="s">
        <v>13</v>
      </c>
      <c r="C60" s="128" t="s">
        <v>20</v>
      </c>
      <c r="D60" s="128" t="s">
        <v>23</v>
      </c>
      <c r="E60" s="146">
        <f>SUM(E42,E55,E59)</f>
        <v>185009.90896438039</v>
      </c>
      <c r="F60" s="66">
        <v>185010</v>
      </c>
    </row>
    <row r="61" spans="1:6" x14ac:dyDescent="0.25">
      <c r="A61" s="128">
        <v>1993</v>
      </c>
      <c r="B61" s="128" t="s">
        <v>20</v>
      </c>
      <c r="C61" s="128" t="s">
        <v>29</v>
      </c>
      <c r="D61" s="128" t="s">
        <v>30</v>
      </c>
      <c r="E61" s="146">
        <f>SUM(E45,E48,E55,E59)</f>
        <v>294041.40100000001</v>
      </c>
      <c r="F61" s="66">
        <v>294900</v>
      </c>
    </row>
    <row r="62" spans="1:6" x14ac:dyDescent="0.25">
      <c r="A62" s="120">
        <v>1994</v>
      </c>
      <c r="B62" s="120" t="s">
        <v>13</v>
      </c>
      <c r="C62" s="120" t="s">
        <v>28</v>
      </c>
      <c r="D62" s="120" t="s">
        <v>21</v>
      </c>
      <c r="E62" s="63">
        <f>SUMPRODUCT('WECA (g)'!E59:M59,'CANUM (Millions)'!E59:M59)</f>
        <v>14310.300000000001</v>
      </c>
    </row>
    <row r="63" spans="1:6" x14ac:dyDescent="0.25">
      <c r="A63" s="120">
        <v>1994</v>
      </c>
      <c r="B63" s="120" t="s">
        <v>24</v>
      </c>
      <c r="C63" s="120" t="s">
        <v>14</v>
      </c>
      <c r="D63" s="120" t="s">
        <v>15</v>
      </c>
      <c r="E63" s="63">
        <f>SUMPRODUCT('WECA (g)'!E60:M60,'CANUM (Millions)'!E60:M60)</f>
        <v>0</v>
      </c>
    </row>
    <row r="64" spans="1:6" x14ac:dyDescent="0.25">
      <c r="A64" s="120">
        <v>1994</v>
      </c>
      <c r="B64" s="120" t="s">
        <v>24</v>
      </c>
      <c r="C64" s="120" t="s">
        <v>14</v>
      </c>
      <c r="D64" s="120" t="s">
        <v>16</v>
      </c>
      <c r="E64" s="63">
        <f>SUMPRODUCT('WECA (g)'!E61:M61,'CANUM (Millions)'!E61:M61)</f>
        <v>0</v>
      </c>
    </row>
    <row r="65" spans="1:6" x14ac:dyDescent="0.25">
      <c r="A65" s="120">
        <v>1994</v>
      </c>
      <c r="B65" s="120" t="s">
        <v>24</v>
      </c>
      <c r="C65" s="120" t="s">
        <v>14</v>
      </c>
      <c r="D65" s="120" t="s">
        <v>25</v>
      </c>
      <c r="E65" s="63">
        <f>SUMPRODUCT('WECA (g)'!E62:M62,'CANUM (Millions)'!E62:M62)</f>
        <v>64685.368829363069</v>
      </c>
    </row>
    <row r="66" spans="1:6" x14ac:dyDescent="0.25">
      <c r="A66" s="120">
        <v>1994</v>
      </c>
      <c r="B66" s="120" t="s">
        <v>24</v>
      </c>
      <c r="C66" s="120" t="s">
        <v>17</v>
      </c>
      <c r="D66" s="120" t="s">
        <v>15</v>
      </c>
      <c r="E66" s="63">
        <f>SUMPRODUCT('WECA (g)'!E63:M63,'CANUM (Millions)'!E63:M63)</f>
        <v>0</v>
      </c>
    </row>
    <row r="67" spans="1:6" x14ac:dyDescent="0.25">
      <c r="A67" s="120">
        <v>1994</v>
      </c>
      <c r="B67" s="120" t="s">
        <v>24</v>
      </c>
      <c r="C67" s="120" t="s">
        <v>17</v>
      </c>
      <c r="D67" s="120" t="s">
        <v>16</v>
      </c>
      <c r="E67" s="63">
        <f>SUMPRODUCT('WECA (g)'!E64:M64,'CANUM (Millions)'!E64:M64)</f>
        <v>0</v>
      </c>
    </row>
    <row r="68" spans="1:6" x14ac:dyDescent="0.25">
      <c r="A68" s="120">
        <v>1994</v>
      </c>
      <c r="B68" s="120" t="s">
        <v>24</v>
      </c>
      <c r="C68" s="120" t="s">
        <v>17</v>
      </c>
      <c r="D68" s="120" t="s">
        <v>25</v>
      </c>
      <c r="E68" s="63">
        <f>SUMPRODUCT('WECA (g)'!E65:M65,'CANUM (Millions)'!E65:M65)</f>
        <v>11126.069189205939</v>
      </c>
    </row>
    <row r="69" spans="1:6" x14ac:dyDescent="0.25">
      <c r="A69" s="120">
        <v>1994</v>
      </c>
      <c r="B69" s="120" t="s">
        <v>13</v>
      </c>
      <c r="C69" s="120" t="s">
        <v>14</v>
      </c>
      <c r="D69" s="120" t="s">
        <v>15</v>
      </c>
      <c r="E69" s="63">
        <f>SUMPRODUCT('WECA (g)'!E66:M66,'CANUM (Millions)'!E66:M66)</f>
        <v>0</v>
      </c>
    </row>
    <row r="70" spans="1:6" x14ac:dyDescent="0.25">
      <c r="A70" s="120">
        <v>1994</v>
      </c>
      <c r="B70" s="120" t="s">
        <v>13</v>
      </c>
      <c r="C70" s="120" t="s">
        <v>14</v>
      </c>
      <c r="D70" s="120" t="s">
        <v>16</v>
      </c>
      <c r="E70" s="63">
        <f>SUMPRODUCT('WECA (g)'!E67:M67,'CANUM (Millions)'!E67:M67)</f>
        <v>0</v>
      </c>
    </row>
    <row r="71" spans="1:6" x14ac:dyDescent="0.25">
      <c r="A71" s="120">
        <v>1994</v>
      </c>
      <c r="B71" s="120" t="s">
        <v>13</v>
      </c>
      <c r="C71" s="120" t="s">
        <v>14</v>
      </c>
      <c r="D71" s="120" t="s">
        <v>25</v>
      </c>
      <c r="E71" s="63">
        <f>SUMPRODUCT('WECA (g)'!E68:M68,'CANUM (Millions)'!E68:M68)</f>
        <v>63954.275170636953</v>
      </c>
    </row>
    <row r="72" spans="1:6" x14ac:dyDescent="0.25">
      <c r="A72" s="120">
        <v>1994</v>
      </c>
      <c r="B72" s="120" t="s">
        <v>13</v>
      </c>
      <c r="C72" s="120" t="s">
        <v>17</v>
      </c>
      <c r="D72" s="120" t="s">
        <v>15</v>
      </c>
      <c r="E72" s="63">
        <f>SUMPRODUCT('WECA (g)'!E69:M69,'CANUM (Millions)'!E69:M69)</f>
        <v>0</v>
      </c>
    </row>
    <row r="73" spans="1:6" x14ac:dyDescent="0.25">
      <c r="A73" s="120">
        <v>1994</v>
      </c>
      <c r="B73" s="120" t="s">
        <v>13</v>
      </c>
      <c r="C73" s="120" t="s">
        <v>17</v>
      </c>
      <c r="D73" s="120" t="s">
        <v>16</v>
      </c>
      <c r="E73" s="63">
        <f>SUMPRODUCT('WECA (g)'!E70:M70,'CANUM (Millions)'!E70:M70)</f>
        <v>0</v>
      </c>
    </row>
    <row r="74" spans="1:6" x14ac:dyDescent="0.25">
      <c r="A74" s="120">
        <v>1994</v>
      </c>
      <c r="B74" s="120" t="s">
        <v>13</v>
      </c>
      <c r="C74" s="120" t="s">
        <v>17</v>
      </c>
      <c r="D74" s="120" t="s">
        <v>25</v>
      </c>
      <c r="E74" s="63">
        <f>SUMPRODUCT('WECA (g)'!E71:M71,'CANUM (Millions)'!E71:M71)</f>
        <v>27748.810810794068</v>
      </c>
    </row>
    <row r="75" spans="1:6" x14ac:dyDescent="0.25">
      <c r="A75" s="120">
        <v>1994</v>
      </c>
      <c r="B75" s="120" t="s">
        <v>13</v>
      </c>
      <c r="C75" s="120" t="s">
        <v>22</v>
      </c>
      <c r="D75" s="120" t="s">
        <v>25</v>
      </c>
      <c r="E75" s="63">
        <f>SUM(E71,E74)</f>
        <v>91703.085981431024</v>
      </c>
    </row>
    <row r="76" spans="1:6" x14ac:dyDescent="0.25">
      <c r="A76" s="120">
        <v>1994</v>
      </c>
      <c r="B76" s="120" t="s">
        <v>13</v>
      </c>
      <c r="C76" s="120">
        <v>22</v>
      </c>
      <c r="D76" s="120" t="s">
        <v>19</v>
      </c>
      <c r="E76" s="63">
        <f>SUMPRODUCT('WECA (g)'!E73:M73,'CANUM (Millions)'!E73:M73)</f>
        <v>0</v>
      </c>
    </row>
    <row r="77" spans="1:6" x14ac:dyDescent="0.25">
      <c r="A77" s="120">
        <v>1994</v>
      </c>
      <c r="B77" s="120" t="s">
        <v>13</v>
      </c>
      <c r="C77" s="120">
        <v>23</v>
      </c>
      <c r="D77" s="120" t="s">
        <v>19</v>
      </c>
      <c r="E77" s="63">
        <f>SUMPRODUCT('WECA (g)'!E74:M74,'CANUM (Millions)'!E74:M74)</f>
        <v>0</v>
      </c>
    </row>
    <row r="78" spans="1:6" x14ac:dyDescent="0.25">
      <c r="A78" s="120">
        <v>1994</v>
      </c>
      <c r="B78" s="120" t="s">
        <v>13</v>
      </c>
      <c r="C78" s="120">
        <v>24</v>
      </c>
      <c r="D78" s="120" t="s">
        <v>19</v>
      </c>
      <c r="E78" s="63">
        <f>SUMPRODUCT('WECA (g)'!E75:M75,'CANUM (Millions)'!E75:M75)</f>
        <v>0</v>
      </c>
    </row>
    <row r="79" spans="1:6" x14ac:dyDescent="0.25">
      <c r="A79" s="120">
        <v>1994</v>
      </c>
      <c r="B79" s="120" t="s">
        <v>13</v>
      </c>
      <c r="C79" s="120" t="s">
        <v>18</v>
      </c>
      <c r="D79" s="120" t="s">
        <v>19</v>
      </c>
      <c r="E79" s="63">
        <f>SUMPRODUCT('WECA (g)'!E76:M76,'CANUM (Millions)'!E76:M76)</f>
        <v>66424.78899999999</v>
      </c>
    </row>
    <row r="80" spans="1:6" x14ac:dyDescent="0.25">
      <c r="A80" s="120">
        <v>1994</v>
      </c>
      <c r="B80" s="120" t="s">
        <v>13</v>
      </c>
      <c r="C80" s="120" t="s">
        <v>20</v>
      </c>
      <c r="D80" s="120" t="s">
        <v>23</v>
      </c>
      <c r="E80" s="63">
        <f>SUM(E62,E75,E79)</f>
        <v>172438.17498143102</v>
      </c>
      <c r="F80" s="66">
        <v>172438</v>
      </c>
    </row>
    <row r="81" spans="1:9" x14ac:dyDescent="0.25">
      <c r="A81" s="120">
        <v>1994</v>
      </c>
      <c r="B81" s="120" t="s">
        <v>20</v>
      </c>
      <c r="C81" s="120" t="s">
        <v>29</v>
      </c>
      <c r="D81" s="120" t="s">
        <v>30</v>
      </c>
      <c r="E81" s="63">
        <f>SUM(E65,E68,E75,E79)</f>
        <v>233939.31300000002</v>
      </c>
      <c r="F81" s="66">
        <v>234400</v>
      </c>
    </row>
    <row r="82" spans="1:9" x14ac:dyDescent="0.25">
      <c r="A82" s="125">
        <v>1995</v>
      </c>
      <c r="B82" s="125" t="s">
        <v>13</v>
      </c>
      <c r="C82" s="125" t="s">
        <v>28</v>
      </c>
      <c r="D82" s="125" t="s">
        <v>21</v>
      </c>
      <c r="E82" s="152">
        <f>SUMPRODUCT('WECA (g)'!E78:M78,'CANUM (Millions)'!E78:M78)</f>
        <v>10149.499999999998</v>
      </c>
    </row>
    <row r="83" spans="1:9" x14ac:dyDescent="0.25">
      <c r="A83" s="125">
        <v>1995</v>
      </c>
      <c r="B83" s="125" t="s">
        <v>24</v>
      </c>
      <c r="C83" s="125" t="s">
        <v>14</v>
      </c>
      <c r="D83" s="125" t="s">
        <v>15</v>
      </c>
      <c r="E83" s="152">
        <f>SUMPRODUCT('WECA (g)'!E79:M79,'CANUM (Millions)'!E79:M79)</f>
        <v>0</v>
      </c>
    </row>
    <row r="84" spans="1:9" x14ac:dyDescent="0.25">
      <c r="A84" s="125">
        <v>1995</v>
      </c>
      <c r="B84" s="125" t="s">
        <v>24</v>
      </c>
      <c r="C84" s="125" t="s">
        <v>14</v>
      </c>
      <c r="D84" s="125" t="s">
        <v>16</v>
      </c>
      <c r="E84" s="152">
        <f>SUMPRODUCT('WECA (g)'!E80:M80,'CANUM (Millions)'!E80:M80)</f>
        <v>0</v>
      </c>
    </row>
    <row r="85" spans="1:9" x14ac:dyDescent="0.25">
      <c r="A85" s="125">
        <v>1995</v>
      </c>
      <c r="B85" s="125" t="s">
        <v>24</v>
      </c>
      <c r="C85" s="125" t="s">
        <v>14</v>
      </c>
      <c r="D85" s="125" t="s">
        <v>25</v>
      </c>
      <c r="E85" s="152">
        <f>SUMPRODUCT('WECA (g)'!E81:M81,'CANUM (Millions)'!E81:M81)</f>
        <v>60077.538809324957</v>
      </c>
      <c r="I85" s="66">
        <v>56830.573383779054</v>
      </c>
    </row>
    <row r="86" spans="1:9" x14ac:dyDescent="0.25">
      <c r="A86" s="125">
        <v>1995</v>
      </c>
      <c r="B86" s="125" t="s">
        <v>24</v>
      </c>
      <c r="C86" s="125" t="s">
        <v>17</v>
      </c>
      <c r="D86" s="125" t="s">
        <v>15</v>
      </c>
      <c r="E86" s="152">
        <f>SUMPRODUCT('WECA (g)'!E82:M82,'CANUM (Millions)'!E82:M82)</f>
        <v>0</v>
      </c>
    </row>
    <row r="87" spans="1:9" x14ac:dyDescent="0.25">
      <c r="A87" s="125">
        <v>1995</v>
      </c>
      <c r="B87" s="125" t="s">
        <v>24</v>
      </c>
      <c r="C87" s="125" t="s">
        <v>17</v>
      </c>
      <c r="D87" s="125" t="s">
        <v>16</v>
      </c>
      <c r="E87" s="152">
        <f>SUMPRODUCT('WECA (g)'!E83:M83,'CANUM (Millions)'!E83:M83)</f>
        <v>0</v>
      </c>
    </row>
    <row r="88" spans="1:9" x14ac:dyDescent="0.25">
      <c r="A88" s="125">
        <v>1995</v>
      </c>
      <c r="B88" s="125" t="s">
        <v>24</v>
      </c>
      <c r="C88" s="125" t="s">
        <v>17</v>
      </c>
      <c r="D88" s="125" t="s">
        <v>25</v>
      </c>
      <c r="E88" s="152">
        <f>SUMPRODUCT('WECA (g)'!E84:M84,'CANUM (Millions)'!E84:M84)</f>
        <v>16602.676127772011</v>
      </c>
    </row>
    <row r="89" spans="1:9" x14ac:dyDescent="0.25">
      <c r="A89" s="125">
        <v>1995</v>
      </c>
      <c r="B89" s="125" t="s">
        <v>13</v>
      </c>
      <c r="C89" s="125" t="s">
        <v>14</v>
      </c>
      <c r="D89" s="125" t="s">
        <v>15</v>
      </c>
      <c r="E89" s="152">
        <f>SUMPRODUCT('WECA (g)'!E85:M85,'CANUM (Millions)'!E85:M85)</f>
        <v>0</v>
      </c>
    </row>
    <row r="90" spans="1:9" x14ac:dyDescent="0.25">
      <c r="A90" s="125">
        <v>1995</v>
      </c>
      <c r="B90" s="125" t="s">
        <v>13</v>
      </c>
      <c r="C90" s="125" t="s">
        <v>14</v>
      </c>
      <c r="D90" s="125" t="s">
        <v>16</v>
      </c>
      <c r="E90" s="152">
        <f>SUMPRODUCT('WECA (g)'!E86:M86,'CANUM (Millions)'!E86:M86)</f>
        <v>0</v>
      </c>
      <c r="F90" s="154" t="s">
        <v>38</v>
      </c>
    </row>
    <row r="91" spans="1:9" x14ac:dyDescent="0.25">
      <c r="A91" s="125">
        <v>1995</v>
      </c>
      <c r="B91" s="125" t="s">
        <v>13</v>
      </c>
      <c r="C91" s="125" t="s">
        <v>14</v>
      </c>
      <c r="D91" s="125" t="s">
        <v>25</v>
      </c>
      <c r="E91" s="152">
        <f>SUMPRODUCT('WECA (g)'!E87:M87,'CANUM (Millions)'!E87:M87)</f>
        <v>48850.802190675044</v>
      </c>
      <c r="F91" s="154">
        <v>108900</v>
      </c>
      <c r="G91" s="66">
        <f>SUM(E85,E91)</f>
        <v>108928.341</v>
      </c>
      <c r="H91" s="66">
        <f>G91-16700</f>
        <v>92228.341</v>
      </c>
      <c r="I91" s="66">
        <v>35397.767616220946</v>
      </c>
    </row>
    <row r="92" spans="1:9" x14ac:dyDescent="0.25">
      <c r="A92" s="125">
        <v>1995</v>
      </c>
      <c r="B92" s="125" t="s">
        <v>13</v>
      </c>
      <c r="C92" s="125" t="s">
        <v>17</v>
      </c>
      <c r="D92" s="125" t="s">
        <v>15</v>
      </c>
      <c r="E92" s="152">
        <f>SUMPRODUCT('WECA (g)'!E88:M88,'CANUM (Millions)'!E88:M88)</f>
        <v>0</v>
      </c>
      <c r="F92" s="154"/>
    </row>
    <row r="93" spans="1:9" x14ac:dyDescent="0.25">
      <c r="A93" s="125">
        <v>1995</v>
      </c>
      <c r="B93" s="125" t="s">
        <v>13</v>
      </c>
      <c r="C93" s="125" t="s">
        <v>17</v>
      </c>
      <c r="D93" s="125" t="s">
        <v>16</v>
      </c>
      <c r="E93" s="152">
        <f>SUMPRODUCT('WECA (g)'!E89:M89,'CANUM (Millions)'!E89:M89)</f>
        <v>0</v>
      </c>
      <c r="F93" s="154" t="s">
        <v>39</v>
      </c>
    </row>
    <row r="94" spans="1:9" x14ac:dyDescent="0.25">
      <c r="A94" s="125">
        <v>1995</v>
      </c>
      <c r="B94" s="125" t="s">
        <v>13</v>
      </c>
      <c r="C94" s="125" t="s">
        <v>17</v>
      </c>
      <c r="D94" s="125" t="s">
        <v>25</v>
      </c>
      <c r="E94" s="152">
        <f>SUMPRODUCT('WECA (g)'!E90:M90,'CANUM (Millions)'!E90:M90)</f>
        <v>31126.943872227985</v>
      </c>
      <c r="F94" s="66">
        <v>47700</v>
      </c>
      <c r="G94" s="66">
        <f>SUM(E88,E94)</f>
        <v>47729.619999999995</v>
      </c>
      <c r="H94" s="66">
        <f>G94</f>
        <v>47729.619999999995</v>
      </c>
    </row>
    <row r="95" spans="1:9" x14ac:dyDescent="0.25">
      <c r="A95" s="125">
        <v>1995</v>
      </c>
      <c r="B95" s="125" t="s">
        <v>13</v>
      </c>
      <c r="C95" s="125" t="s">
        <v>22</v>
      </c>
      <c r="D95" s="125" t="s">
        <v>25</v>
      </c>
      <c r="E95" s="152">
        <f>SUM(E91,E94)</f>
        <v>79977.746062903025</v>
      </c>
    </row>
    <row r="96" spans="1:9" x14ac:dyDescent="0.25">
      <c r="A96" s="125">
        <v>1995</v>
      </c>
      <c r="B96" s="125" t="s">
        <v>13</v>
      </c>
      <c r="C96" s="125">
        <v>22</v>
      </c>
      <c r="D96" s="125" t="s">
        <v>19</v>
      </c>
      <c r="E96" s="152">
        <f>SUMPRODUCT('WECA (g)'!E92:M92,'CANUM (Millions)'!E92:M92)</f>
        <v>0</v>
      </c>
    </row>
    <row r="97" spans="1:8" x14ac:dyDescent="0.25">
      <c r="A97" s="125">
        <v>1995</v>
      </c>
      <c r="B97" s="125" t="s">
        <v>13</v>
      </c>
      <c r="C97" s="125">
        <v>23</v>
      </c>
      <c r="D97" s="125" t="s">
        <v>19</v>
      </c>
      <c r="E97" s="152">
        <f>SUMPRODUCT('WECA (g)'!E93:M93,'CANUM (Millions)'!E93:M93)</f>
        <v>0</v>
      </c>
    </row>
    <row r="98" spans="1:8" x14ac:dyDescent="0.25">
      <c r="A98" s="125">
        <v>1995</v>
      </c>
      <c r="B98" s="125" t="s">
        <v>13</v>
      </c>
      <c r="C98" s="125">
        <v>24</v>
      </c>
      <c r="D98" s="125" t="s">
        <v>19</v>
      </c>
      <c r="E98" s="152">
        <f>SUMPRODUCT('WECA (g)'!E94:M94,'CANUM (Millions)'!E94:M94)</f>
        <v>0</v>
      </c>
    </row>
    <row r="99" spans="1:8" x14ac:dyDescent="0.25">
      <c r="A99" s="125">
        <v>1995</v>
      </c>
      <c r="B99" s="125" t="s">
        <v>13</v>
      </c>
      <c r="C99" s="125" t="s">
        <v>18</v>
      </c>
      <c r="D99" s="125" t="s">
        <v>19</v>
      </c>
      <c r="E99" s="152">
        <f>SUMPRODUCT('WECA (g)'!E95:M95,'CANUM (Millions)'!E95:M95)</f>
        <v>74156.788511551073</v>
      </c>
      <c r="F99" s="66">
        <f>73300+1100</f>
        <v>74400</v>
      </c>
      <c r="G99" s="66">
        <f>E99</f>
        <v>74156.788511551073</v>
      </c>
      <c r="H99" s="66">
        <f>G99</f>
        <v>74156.788511551073</v>
      </c>
    </row>
    <row r="100" spans="1:8" x14ac:dyDescent="0.25">
      <c r="A100" s="125">
        <v>1995</v>
      </c>
      <c r="B100" s="125" t="s">
        <v>13</v>
      </c>
      <c r="C100" s="125" t="s">
        <v>20</v>
      </c>
      <c r="D100" s="125" t="s">
        <v>23</v>
      </c>
      <c r="E100" s="153">
        <f>SUM(E82,E95,E99)</f>
        <v>164284.0345744541</v>
      </c>
      <c r="F100" s="155">
        <v>150831</v>
      </c>
      <c r="G100" s="66">
        <f>E100-F100</f>
        <v>13453.034574454097</v>
      </c>
    </row>
    <row r="101" spans="1:8" x14ac:dyDescent="0.25">
      <c r="A101" s="125">
        <v>1995</v>
      </c>
      <c r="B101" s="125" t="s">
        <v>20</v>
      </c>
      <c r="C101" s="125" t="s">
        <v>29</v>
      </c>
      <c r="D101" s="125" t="s">
        <v>30</v>
      </c>
      <c r="E101" s="152">
        <f>SUM(E85,E88,E95,E99)</f>
        <v>230814.74951155108</v>
      </c>
      <c r="F101" s="66">
        <f>SUM(F91,F94,F99)</f>
        <v>231000</v>
      </c>
      <c r="G101" s="66">
        <f>SUM(G91,G94,G99)</f>
        <v>230814.74951155108</v>
      </c>
      <c r="H101" s="66">
        <f>SUM(H91:H99)</f>
        <v>214114.74951155108</v>
      </c>
    </row>
    <row r="102" spans="1:8" x14ac:dyDescent="0.25">
      <c r="A102" s="117">
        <v>1996</v>
      </c>
      <c r="B102" s="117" t="s">
        <v>13</v>
      </c>
      <c r="C102" s="117" t="s">
        <v>28</v>
      </c>
      <c r="D102" s="117" t="s">
        <v>21</v>
      </c>
      <c r="E102" s="119">
        <f>SUMPRODUCT('WECA (g)'!E97:M97,'CANUM (Millions)'!E97:M97)</f>
        <v>0</v>
      </c>
    </row>
    <row r="103" spans="1:8" x14ac:dyDescent="0.25">
      <c r="A103" s="117">
        <v>1996</v>
      </c>
      <c r="B103" s="117" t="s">
        <v>24</v>
      </c>
      <c r="C103" s="117" t="s">
        <v>14</v>
      </c>
      <c r="D103" s="117" t="s">
        <v>15</v>
      </c>
      <c r="E103" s="119">
        <f>SUMPRODUCT('WECA (g)'!E98:M98,'CANUM (Millions)'!E98:M98)</f>
        <v>0</v>
      </c>
    </row>
    <row r="104" spans="1:8" x14ac:dyDescent="0.25">
      <c r="A104" s="117">
        <v>1996</v>
      </c>
      <c r="B104" s="117" t="s">
        <v>24</v>
      </c>
      <c r="C104" s="117" t="s">
        <v>14</v>
      </c>
      <c r="D104" s="117" t="s">
        <v>16</v>
      </c>
      <c r="E104" s="119">
        <f>SUMPRODUCT('WECA (g)'!E99:M99,'CANUM (Millions)'!E99:M99)</f>
        <v>0</v>
      </c>
    </row>
    <row r="105" spans="1:8" x14ac:dyDescent="0.25">
      <c r="A105" s="117">
        <v>1996</v>
      </c>
      <c r="B105" s="117" t="s">
        <v>24</v>
      </c>
      <c r="C105" s="117" t="s">
        <v>14</v>
      </c>
      <c r="D105" s="117" t="s">
        <v>25</v>
      </c>
      <c r="E105" s="119">
        <f>SUM(E103:E104)</f>
        <v>0</v>
      </c>
    </row>
    <row r="106" spans="1:8" x14ac:dyDescent="0.25">
      <c r="A106" s="117">
        <v>1996</v>
      </c>
      <c r="B106" s="117" t="s">
        <v>24</v>
      </c>
      <c r="C106" s="117" t="s">
        <v>17</v>
      </c>
      <c r="D106" s="117" t="s">
        <v>15</v>
      </c>
      <c r="E106" s="119">
        <f>SUMPRODUCT('WECA (g)'!E101:M101,'CANUM (Millions)'!E101:M101)</f>
        <v>0</v>
      </c>
    </row>
    <row r="107" spans="1:8" x14ac:dyDescent="0.25">
      <c r="A107" s="117">
        <v>1996</v>
      </c>
      <c r="B107" s="117" t="s">
        <v>24</v>
      </c>
      <c r="C107" s="117" t="s">
        <v>17</v>
      </c>
      <c r="D107" s="117" t="s">
        <v>16</v>
      </c>
      <c r="E107" s="119">
        <f>SUMPRODUCT('WECA (g)'!E102:M102,'CANUM (Millions)'!E102:M102)</f>
        <v>0</v>
      </c>
    </row>
    <row r="108" spans="1:8" x14ac:dyDescent="0.25">
      <c r="A108" s="117">
        <v>1996</v>
      </c>
      <c r="B108" s="117" t="s">
        <v>24</v>
      </c>
      <c r="C108" s="117" t="s">
        <v>17</v>
      </c>
      <c r="D108" s="117" t="s">
        <v>25</v>
      </c>
      <c r="E108" s="119">
        <f>SUM(E106:E107)</f>
        <v>0</v>
      </c>
    </row>
    <row r="109" spans="1:8" x14ac:dyDescent="0.25">
      <c r="A109" s="117">
        <v>1996</v>
      </c>
      <c r="B109" s="117" t="s">
        <v>13</v>
      </c>
      <c r="C109" s="117" t="s">
        <v>14</v>
      </c>
      <c r="D109" s="117" t="s">
        <v>15</v>
      </c>
      <c r="E109" s="119">
        <f>SUMPRODUCT('WECA (g)'!E104:M104,'CANUM (Millions)'!E104:M104)</f>
        <v>0</v>
      </c>
    </row>
    <row r="110" spans="1:8" x14ac:dyDescent="0.25">
      <c r="A110" s="117">
        <v>1996</v>
      </c>
      <c r="B110" s="117" t="s">
        <v>13</v>
      </c>
      <c r="C110" s="117" t="s">
        <v>14</v>
      </c>
      <c r="D110" s="117" t="s">
        <v>16</v>
      </c>
      <c r="E110" s="119">
        <f>SUMPRODUCT('WECA (g)'!E105:M105,'CANUM (Millions)'!E105:M105)</f>
        <v>0</v>
      </c>
    </row>
    <row r="111" spans="1:8" x14ac:dyDescent="0.25">
      <c r="A111" s="117">
        <v>1996</v>
      </c>
      <c r="B111" s="117" t="s">
        <v>13</v>
      </c>
      <c r="C111" s="117" t="s">
        <v>14</v>
      </c>
      <c r="D111" s="117" t="s">
        <v>25</v>
      </c>
      <c r="E111" s="119">
        <f>SUM(E109:E110)</f>
        <v>0</v>
      </c>
    </row>
    <row r="112" spans="1:8" x14ac:dyDescent="0.25">
      <c r="A112" s="117">
        <v>1996</v>
      </c>
      <c r="B112" s="117" t="s">
        <v>13</v>
      </c>
      <c r="C112" s="117" t="s">
        <v>17</v>
      </c>
      <c r="D112" s="117" t="s">
        <v>15</v>
      </c>
      <c r="E112" s="119">
        <f>SUMPRODUCT('WECA (g)'!E107:M107,'CANUM (Millions)'!E107:M107)</f>
        <v>0</v>
      </c>
    </row>
    <row r="113" spans="1:6" x14ac:dyDescent="0.25">
      <c r="A113" s="117">
        <v>1996</v>
      </c>
      <c r="B113" s="117" t="s">
        <v>13</v>
      </c>
      <c r="C113" s="117" t="s">
        <v>17</v>
      </c>
      <c r="D113" s="117" t="s">
        <v>16</v>
      </c>
      <c r="E113" s="119">
        <f>SUMPRODUCT('WECA (g)'!E108:M108,'CANUM (Millions)'!E108:M108)</f>
        <v>0</v>
      </c>
    </row>
    <row r="114" spans="1:6" x14ac:dyDescent="0.25">
      <c r="A114" s="117">
        <v>1996</v>
      </c>
      <c r="B114" s="117" t="s">
        <v>13</v>
      </c>
      <c r="C114" s="117" t="s">
        <v>17</v>
      </c>
      <c r="D114" s="117" t="s">
        <v>25</v>
      </c>
      <c r="E114" s="119">
        <f>SUM(E112:E113)</f>
        <v>0</v>
      </c>
    </row>
    <row r="115" spans="1:6" x14ac:dyDescent="0.25">
      <c r="A115" s="117">
        <v>1996</v>
      </c>
      <c r="B115" s="117" t="s">
        <v>13</v>
      </c>
      <c r="C115" s="117" t="s">
        <v>22</v>
      </c>
      <c r="D115" s="117" t="s">
        <v>25</v>
      </c>
      <c r="E115" s="119">
        <f>SUM(E111,E114)</f>
        <v>0</v>
      </c>
    </row>
    <row r="116" spans="1:6" x14ac:dyDescent="0.25">
      <c r="A116" s="117">
        <v>1996</v>
      </c>
      <c r="B116" s="117" t="s">
        <v>13</v>
      </c>
      <c r="C116" s="117">
        <v>22</v>
      </c>
      <c r="D116" s="117" t="s">
        <v>19</v>
      </c>
      <c r="E116" s="119">
        <f>SUMPRODUCT('WECA (g)'!E111:M111,'CANUM (Millions)'!E111:M111)</f>
        <v>0</v>
      </c>
    </row>
    <row r="117" spans="1:6" x14ac:dyDescent="0.25">
      <c r="A117" s="117">
        <v>1996</v>
      </c>
      <c r="B117" s="117" t="s">
        <v>13</v>
      </c>
      <c r="C117" s="117">
        <v>23</v>
      </c>
      <c r="D117" s="117" t="s">
        <v>19</v>
      </c>
      <c r="E117" s="119">
        <f>SUMPRODUCT('WECA (g)'!E112:M112,'CANUM (Millions)'!E112:M112)</f>
        <v>0</v>
      </c>
    </row>
    <row r="118" spans="1:6" x14ac:dyDescent="0.25">
      <c r="A118" s="117">
        <v>1996</v>
      </c>
      <c r="B118" s="117" t="s">
        <v>13</v>
      </c>
      <c r="C118" s="117">
        <v>24</v>
      </c>
      <c r="D118" s="117" t="s">
        <v>19</v>
      </c>
      <c r="E118" s="119">
        <f>SUMPRODUCT('WECA (g)'!E113:M113,'CANUM (Millions)'!E113:M113)</f>
        <v>0</v>
      </c>
    </row>
    <row r="119" spans="1:6" x14ac:dyDescent="0.25">
      <c r="A119" s="117">
        <v>1996</v>
      </c>
      <c r="B119" s="117" t="s">
        <v>13</v>
      </c>
      <c r="C119" s="117" t="s">
        <v>18</v>
      </c>
      <c r="D119" s="117" t="s">
        <v>19</v>
      </c>
      <c r="E119" s="119">
        <f>SUM(E116:E118)</f>
        <v>0</v>
      </c>
    </row>
    <row r="120" spans="1:6" x14ac:dyDescent="0.25">
      <c r="A120" s="117">
        <v>1996</v>
      </c>
      <c r="B120" s="117" t="s">
        <v>13</v>
      </c>
      <c r="C120" s="117" t="s">
        <v>20</v>
      </c>
      <c r="D120" s="117" t="s">
        <v>23</v>
      </c>
      <c r="E120" s="119">
        <f>SUM(E102,E115,E119)</f>
        <v>0</v>
      </c>
      <c r="F120" s="66">
        <v>121266</v>
      </c>
    </row>
    <row r="121" spans="1:6" x14ac:dyDescent="0.25">
      <c r="A121" s="117">
        <v>1996</v>
      </c>
      <c r="B121" s="117" t="s">
        <v>20</v>
      </c>
      <c r="C121" s="117" t="s">
        <v>29</v>
      </c>
      <c r="D121" s="117" t="s">
        <v>30</v>
      </c>
      <c r="E121" s="119">
        <f>SUM(E105,E108,E115,E119)</f>
        <v>0</v>
      </c>
      <c r="F121" s="66">
        <v>172700</v>
      </c>
    </row>
    <row r="122" spans="1:6" x14ac:dyDescent="0.25">
      <c r="A122" s="99">
        <v>1997</v>
      </c>
      <c r="B122" s="99" t="s">
        <v>13</v>
      </c>
      <c r="C122" s="99" t="s">
        <v>28</v>
      </c>
      <c r="D122" s="99" t="s">
        <v>21</v>
      </c>
      <c r="E122" s="104">
        <f>SUMPRODUCT('WECA (g)'!E116:M116,'CANUM (Millions)'!E116:M116)</f>
        <v>0</v>
      </c>
    </row>
    <row r="123" spans="1:6" x14ac:dyDescent="0.25">
      <c r="A123" s="99">
        <v>1997</v>
      </c>
      <c r="B123" s="99" t="s">
        <v>24</v>
      </c>
      <c r="C123" s="99" t="s">
        <v>14</v>
      </c>
      <c r="D123" s="99" t="s">
        <v>15</v>
      </c>
      <c r="E123" s="104">
        <f>SUMPRODUCT('WECA (g)'!E117:M117,'CANUM (Millions)'!E117:M117)</f>
        <v>0</v>
      </c>
    </row>
    <row r="124" spans="1:6" x14ac:dyDescent="0.25">
      <c r="A124" s="99">
        <v>1997</v>
      </c>
      <c r="B124" s="99" t="s">
        <v>24</v>
      </c>
      <c r="C124" s="99" t="s">
        <v>14</v>
      </c>
      <c r="D124" s="99" t="s">
        <v>16</v>
      </c>
      <c r="E124" s="104">
        <f>SUMPRODUCT('WECA (g)'!E118:M118,'CANUM (Millions)'!E118:M118)</f>
        <v>0</v>
      </c>
    </row>
    <row r="125" spans="1:6" x14ac:dyDescent="0.25">
      <c r="A125" s="99">
        <v>1997</v>
      </c>
      <c r="B125" s="99" t="s">
        <v>24</v>
      </c>
      <c r="C125" s="99" t="s">
        <v>14</v>
      </c>
      <c r="D125" s="99" t="s">
        <v>25</v>
      </c>
      <c r="E125" s="104">
        <f>SUM(E123:E124)</f>
        <v>0</v>
      </c>
    </row>
    <row r="126" spans="1:6" x14ac:dyDescent="0.25">
      <c r="A126" s="99">
        <v>1997</v>
      </c>
      <c r="B126" s="99" t="s">
        <v>24</v>
      </c>
      <c r="C126" s="99" t="s">
        <v>17</v>
      </c>
      <c r="D126" s="99" t="s">
        <v>15</v>
      </c>
      <c r="E126" s="104">
        <f>SUMPRODUCT('WECA (g)'!E120:M120,'CANUM (Millions)'!E120:M120)</f>
        <v>0</v>
      </c>
    </row>
    <row r="127" spans="1:6" x14ac:dyDescent="0.25">
      <c r="A127" s="99">
        <v>1997</v>
      </c>
      <c r="B127" s="99" t="s">
        <v>24</v>
      </c>
      <c r="C127" s="99" t="s">
        <v>17</v>
      </c>
      <c r="D127" s="99" t="s">
        <v>16</v>
      </c>
      <c r="E127" s="104">
        <f>SUMPRODUCT('WECA (g)'!E121:M121,'CANUM (Millions)'!E121:M121)</f>
        <v>0</v>
      </c>
    </row>
    <row r="128" spans="1:6" x14ac:dyDescent="0.25">
      <c r="A128" s="99">
        <v>1997</v>
      </c>
      <c r="B128" s="99" t="s">
        <v>24</v>
      </c>
      <c r="C128" s="99" t="s">
        <v>17</v>
      </c>
      <c r="D128" s="99" t="s">
        <v>25</v>
      </c>
      <c r="E128" s="104">
        <f>SUM(E126:E127)</f>
        <v>0</v>
      </c>
    </row>
    <row r="129" spans="1:6" x14ac:dyDescent="0.25">
      <c r="A129" s="99">
        <v>1997</v>
      </c>
      <c r="B129" s="99" t="s">
        <v>13</v>
      </c>
      <c r="C129" s="99" t="s">
        <v>14</v>
      </c>
      <c r="D129" s="99" t="s">
        <v>15</v>
      </c>
      <c r="E129" s="104">
        <f>SUMPRODUCT('WECA (g)'!E123:M123,'CANUM (Millions)'!E123:M123)</f>
        <v>0</v>
      </c>
    </row>
    <row r="130" spans="1:6" x14ac:dyDescent="0.25">
      <c r="A130" s="99">
        <v>1997</v>
      </c>
      <c r="B130" s="99" t="s">
        <v>13</v>
      </c>
      <c r="C130" s="99" t="s">
        <v>14</v>
      </c>
      <c r="D130" s="99" t="s">
        <v>16</v>
      </c>
      <c r="E130" s="104">
        <f>SUMPRODUCT('WECA (g)'!E124:M124,'CANUM (Millions)'!E124:M124)</f>
        <v>0</v>
      </c>
    </row>
    <row r="131" spans="1:6" x14ac:dyDescent="0.25">
      <c r="A131" s="99">
        <v>1997</v>
      </c>
      <c r="B131" s="99" t="s">
        <v>13</v>
      </c>
      <c r="C131" s="99" t="s">
        <v>14</v>
      </c>
      <c r="D131" s="99" t="s">
        <v>25</v>
      </c>
      <c r="E131" s="104">
        <f>SUM(E129:E130)</f>
        <v>0</v>
      </c>
    </row>
    <row r="132" spans="1:6" x14ac:dyDescent="0.25">
      <c r="A132" s="99">
        <v>1997</v>
      </c>
      <c r="B132" s="99" t="s">
        <v>13</v>
      </c>
      <c r="C132" s="99" t="s">
        <v>17</v>
      </c>
      <c r="D132" s="99" t="s">
        <v>15</v>
      </c>
      <c r="E132" s="104">
        <f>SUMPRODUCT('WECA (g)'!E126:M126,'CANUM (Millions)'!E126:M126)</f>
        <v>0</v>
      </c>
    </row>
    <row r="133" spans="1:6" x14ac:dyDescent="0.25">
      <c r="A133" s="99">
        <v>1997</v>
      </c>
      <c r="B133" s="99" t="s">
        <v>13</v>
      </c>
      <c r="C133" s="99" t="s">
        <v>17</v>
      </c>
      <c r="D133" s="99" t="s">
        <v>16</v>
      </c>
      <c r="E133" s="104">
        <f>SUMPRODUCT('WECA (g)'!E127:M127,'CANUM (Millions)'!E127:M127)</f>
        <v>0</v>
      </c>
    </row>
    <row r="134" spans="1:6" x14ac:dyDescent="0.25">
      <c r="A134" s="99">
        <v>1997</v>
      </c>
      <c r="B134" s="99" t="s">
        <v>13</v>
      </c>
      <c r="C134" s="99" t="s">
        <v>17</v>
      </c>
      <c r="D134" s="99" t="s">
        <v>25</v>
      </c>
      <c r="E134" s="104">
        <f>SUM(E132:E133)</f>
        <v>0</v>
      </c>
    </row>
    <row r="135" spans="1:6" x14ac:dyDescent="0.25">
      <c r="A135" s="99">
        <v>1997</v>
      </c>
      <c r="B135" s="99" t="s">
        <v>13</v>
      </c>
      <c r="C135" s="99" t="s">
        <v>22</v>
      </c>
      <c r="D135" s="99" t="s">
        <v>25</v>
      </c>
      <c r="E135" s="104">
        <f>SUM(E131,E134)</f>
        <v>0</v>
      </c>
    </row>
    <row r="136" spans="1:6" x14ac:dyDescent="0.25">
      <c r="A136" s="99">
        <v>1997</v>
      </c>
      <c r="B136" s="99" t="s">
        <v>13</v>
      </c>
      <c r="C136" s="99">
        <v>22</v>
      </c>
      <c r="D136" s="99" t="s">
        <v>19</v>
      </c>
      <c r="E136" s="104">
        <f>SUMPRODUCT('WECA (g)'!E130:M130,'CANUM (Millions)'!E130:M130)</f>
        <v>19308.87</v>
      </c>
    </row>
    <row r="137" spans="1:6" x14ac:dyDescent="0.25">
      <c r="A137" s="99">
        <v>1997</v>
      </c>
      <c r="B137" s="99" t="s">
        <v>13</v>
      </c>
      <c r="C137" s="99">
        <v>23</v>
      </c>
      <c r="D137" s="99" t="s">
        <v>19</v>
      </c>
      <c r="E137" s="104">
        <f>SUMPRODUCT('WECA (g)'!E131:M131,'CANUM (Millions)'!E131:M131)</f>
        <v>2330.5899999999992</v>
      </c>
    </row>
    <row r="138" spans="1:6" x14ac:dyDescent="0.25">
      <c r="A138" s="99">
        <v>1997</v>
      </c>
      <c r="B138" s="99" t="s">
        <v>13</v>
      </c>
      <c r="C138" s="99">
        <v>24</v>
      </c>
      <c r="D138" s="99" t="s">
        <v>19</v>
      </c>
      <c r="E138" s="104">
        <f>SUMPRODUCT('WECA (g)'!E132:M132,'CANUM (Millions)'!E132:M132)</f>
        <v>45530.83</v>
      </c>
    </row>
    <row r="139" spans="1:6" x14ac:dyDescent="0.25">
      <c r="A139" s="99">
        <v>1997</v>
      </c>
      <c r="B139" s="99" t="s">
        <v>13</v>
      </c>
      <c r="C139" s="99" t="s">
        <v>18</v>
      </c>
      <c r="D139" s="99" t="s">
        <v>19</v>
      </c>
      <c r="E139" s="104">
        <f>SUM(E136:E138)</f>
        <v>67170.290000000008</v>
      </c>
      <c r="F139" s="66">
        <v>67000</v>
      </c>
    </row>
    <row r="140" spans="1:6" x14ac:dyDescent="0.25">
      <c r="A140" s="99">
        <v>1997</v>
      </c>
      <c r="B140" s="99" t="s">
        <v>13</v>
      </c>
      <c r="C140" s="99" t="s">
        <v>20</v>
      </c>
      <c r="D140" s="99" t="s">
        <v>23</v>
      </c>
      <c r="E140" s="104">
        <f>SUM(E122,E135,E139)</f>
        <v>67170.290000000008</v>
      </c>
      <c r="F140" s="66">
        <v>115588</v>
      </c>
    </row>
    <row r="141" spans="1:6" x14ac:dyDescent="0.25">
      <c r="A141" s="99">
        <v>1997</v>
      </c>
      <c r="B141" s="99" t="s">
        <v>20</v>
      </c>
      <c r="C141" s="99" t="s">
        <v>29</v>
      </c>
      <c r="D141" s="99" t="s">
        <v>30</v>
      </c>
      <c r="E141" s="104">
        <f>SUM(E125,E128,E135,E139)</f>
        <v>67170.290000000008</v>
      </c>
      <c r="F141" s="66">
        <v>149800</v>
      </c>
    </row>
    <row r="142" spans="1:6" x14ac:dyDescent="0.25">
      <c r="A142" s="77">
        <v>1998</v>
      </c>
      <c r="B142" s="77" t="s">
        <v>13</v>
      </c>
      <c r="C142" s="77" t="s">
        <v>28</v>
      </c>
      <c r="D142" s="77" t="s">
        <v>21</v>
      </c>
      <c r="E142" s="67">
        <f>SUMPRODUCT('WECA (g)'!E135:M135,'CANUM (Millions)'!E135:M135)</f>
        <v>0</v>
      </c>
    </row>
    <row r="143" spans="1:6" x14ac:dyDescent="0.25">
      <c r="A143" s="77">
        <v>1998</v>
      </c>
      <c r="B143" s="77" t="s">
        <v>24</v>
      </c>
      <c r="C143" s="77" t="s">
        <v>14</v>
      </c>
      <c r="D143" s="77" t="s">
        <v>15</v>
      </c>
      <c r="E143" s="67">
        <f>SUMPRODUCT('WECA (g)'!E136:M136,'CANUM (Millions)'!E136:M136)</f>
        <v>0</v>
      </c>
    </row>
    <row r="144" spans="1:6" x14ac:dyDescent="0.25">
      <c r="A144" s="77">
        <v>1998</v>
      </c>
      <c r="B144" s="77" t="s">
        <v>24</v>
      </c>
      <c r="C144" s="77" t="s">
        <v>14</v>
      </c>
      <c r="D144" s="77" t="s">
        <v>16</v>
      </c>
      <c r="E144" s="67">
        <f>SUMPRODUCT('WECA (g)'!E137:M137,'CANUM (Millions)'!E137:M137)</f>
        <v>0</v>
      </c>
    </row>
    <row r="145" spans="1:6" x14ac:dyDescent="0.25">
      <c r="A145" s="77">
        <v>1998</v>
      </c>
      <c r="B145" s="77" t="s">
        <v>24</v>
      </c>
      <c r="C145" s="77" t="s">
        <v>14</v>
      </c>
      <c r="D145" s="77" t="s">
        <v>25</v>
      </c>
      <c r="E145" s="67">
        <f>SUM(E143:E144)</f>
        <v>0</v>
      </c>
    </row>
    <row r="146" spans="1:6" x14ac:dyDescent="0.25">
      <c r="A146" s="77">
        <v>1998</v>
      </c>
      <c r="B146" s="77" t="s">
        <v>24</v>
      </c>
      <c r="C146" s="77" t="s">
        <v>17</v>
      </c>
      <c r="D146" s="77" t="s">
        <v>15</v>
      </c>
      <c r="E146" s="67">
        <f>SUMPRODUCT('WECA (g)'!E139:M139,'CANUM (Millions)'!E139:M139)</f>
        <v>0</v>
      </c>
    </row>
    <row r="147" spans="1:6" x14ac:dyDescent="0.25">
      <c r="A147" s="77">
        <v>1998</v>
      </c>
      <c r="B147" s="77" t="s">
        <v>24</v>
      </c>
      <c r="C147" s="77" t="s">
        <v>17</v>
      </c>
      <c r="D147" s="77" t="s">
        <v>16</v>
      </c>
      <c r="E147" s="67">
        <f>SUMPRODUCT('WECA (g)'!E140:M140,'CANUM (Millions)'!E140:M140)</f>
        <v>0</v>
      </c>
    </row>
    <row r="148" spans="1:6" x14ac:dyDescent="0.25">
      <c r="A148" s="77">
        <v>1998</v>
      </c>
      <c r="B148" s="77" t="s">
        <v>24</v>
      </c>
      <c r="C148" s="77" t="s">
        <v>17</v>
      </c>
      <c r="D148" s="77" t="s">
        <v>25</v>
      </c>
      <c r="E148" s="67">
        <f>SUM(E146:E147)</f>
        <v>0</v>
      </c>
    </row>
    <row r="149" spans="1:6" x14ac:dyDescent="0.25">
      <c r="A149" s="77">
        <v>1998</v>
      </c>
      <c r="B149" s="77" t="s">
        <v>13</v>
      </c>
      <c r="C149" s="77" t="s">
        <v>14</v>
      </c>
      <c r="D149" s="77" t="s">
        <v>15</v>
      </c>
      <c r="E149" s="67">
        <f>SUMPRODUCT('WECA (g)'!E142:M142,'CANUM (Millions)'!E142:M142)</f>
        <v>0</v>
      </c>
    </row>
    <row r="150" spans="1:6" x14ac:dyDescent="0.25">
      <c r="A150" s="77">
        <v>1998</v>
      </c>
      <c r="B150" s="77" t="s">
        <v>13</v>
      </c>
      <c r="C150" s="77" t="s">
        <v>14</v>
      </c>
      <c r="D150" s="77" t="s">
        <v>16</v>
      </c>
      <c r="E150" s="67">
        <f>SUMPRODUCT('WECA (g)'!E143:M143,'CANUM (Millions)'!E143:M143)</f>
        <v>0</v>
      </c>
    </row>
    <row r="151" spans="1:6" x14ac:dyDescent="0.25">
      <c r="A151" s="77">
        <v>1998</v>
      </c>
      <c r="B151" s="77" t="s">
        <v>13</v>
      </c>
      <c r="C151" s="77" t="s">
        <v>14</v>
      </c>
      <c r="D151" s="77" t="s">
        <v>25</v>
      </c>
      <c r="E151" s="67">
        <f>SUM(E149:E150)</f>
        <v>0</v>
      </c>
    </row>
    <row r="152" spans="1:6" x14ac:dyDescent="0.25">
      <c r="A152" s="77">
        <v>1998</v>
      </c>
      <c r="B152" s="77" t="s">
        <v>13</v>
      </c>
      <c r="C152" s="77" t="s">
        <v>17</v>
      </c>
      <c r="D152" s="77" t="s">
        <v>15</v>
      </c>
      <c r="E152" s="67">
        <f>SUMPRODUCT('WECA (g)'!E145:M145,'CANUM (Millions)'!E145:M145)</f>
        <v>0</v>
      </c>
    </row>
    <row r="153" spans="1:6" x14ac:dyDescent="0.25">
      <c r="A153" s="77">
        <v>1998</v>
      </c>
      <c r="B153" s="77" t="s">
        <v>13</v>
      </c>
      <c r="C153" s="77" t="s">
        <v>17</v>
      </c>
      <c r="D153" s="77" t="s">
        <v>16</v>
      </c>
      <c r="E153" s="67">
        <f>SUMPRODUCT('WECA (g)'!E146:M146,'CANUM (Millions)'!E146:M146)</f>
        <v>0</v>
      </c>
    </row>
    <row r="154" spans="1:6" x14ac:dyDescent="0.25">
      <c r="A154" s="77">
        <v>1998</v>
      </c>
      <c r="B154" s="77" t="s">
        <v>13</v>
      </c>
      <c r="C154" s="77" t="s">
        <v>17</v>
      </c>
      <c r="D154" s="77" t="s">
        <v>25</v>
      </c>
      <c r="E154" s="67">
        <f>SUM(E152:E153)</f>
        <v>0</v>
      </c>
    </row>
    <row r="155" spans="1:6" x14ac:dyDescent="0.25">
      <c r="A155" s="77">
        <v>1998</v>
      </c>
      <c r="B155" s="77" t="s">
        <v>13</v>
      </c>
      <c r="C155" s="77" t="s">
        <v>22</v>
      </c>
      <c r="D155" s="77" t="s">
        <v>25</v>
      </c>
      <c r="E155" s="67">
        <f>SUM(E151,E154)</f>
        <v>0</v>
      </c>
    </row>
    <row r="156" spans="1:6" x14ac:dyDescent="0.25">
      <c r="A156" s="77">
        <v>1998</v>
      </c>
      <c r="B156" s="77" t="s">
        <v>13</v>
      </c>
      <c r="C156" s="77">
        <v>22</v>
      </c>
      <c r="D156" s="77" t="s">
        <v>19</v>
      </c>
      <c r="E156" s="67">
        <f>SUMPRODUCT('WECA (g)'!E149:M149,'CANUM (Millions)'!E149:M149)</f>
        <v>0</v>
      </c>
    </row>
    <row r="157" spans="1:6" x14ac:dyDescent="0.25">
      <c r="A157" s="77">
        <v>1998</v>
      </c>
      <c r="B157" s="77" t="s">
        <v>13</v>
      </c>
      <c r="C157" s="77">
        <v>23</v>
      </c>
      <c r="D157" s="77" t="s">
        <v>19</v>
      </c>
      <c r="E157" s="67">
        <f>SUMPRODUCT('WECA (g)'!E150:M150,'CANUM (Millions)'!E150:M150)</f>
        <v>0</v>
      </c>
    </row>
    <row r="158" spans="1:6" x14ac:dyDescent="0.25">
      <c r="A158" s="77">
        <v>1998</v>
      </c>
      <c r="B158" s="77" t="s">
        <v>13</v>
      </c>
      <c r="C158" s="77">
        <v>24</v>
      </c>
      <c r="D158" s="77" t="s">
        <v>19</v>
      </c>
      <c r="E158" s="67">
        <f>SUMPRODUCT('WECA (g)'!E151:M151,'CANUM (Millions)'!E151:M151)</f>
        <v>0</v>
      </c>
    </row>
    <row r="159" spans="1:6" x14ac:dyDescent="0.25">
      <c r="A159" s="77">
        <v>1998</v>
      </c>
      <c r="B159" s="77" t="s">
        <v>13</v>
      </c>
      <c r="C159" s="77" t="s">
        <v>18</v>
      </c>
      <c r="D159" s="77" t="s">
        <v>19</v>
      </c>
      <c r="E159" s="67">
        <f>SUM(E156:E158)</f>
        <v>0</v>
      </c>
    </row>
    <row r="160" spans="1:6" x14ac:dyDescent="0.25">
      <c r="A160" s="77">
        <v>1998</v>
      </c>
      <c r="B160" s="77" t="s">
        <v>13</v>
      </c>
      <c r="C160" s="77" t="s">
        <v>20</v>
      </c>
      <c r="D160" s="77" t="s">
        <v>23</v>
      </c>
      <c r="E160" s="67">
        <f>SUM(E142,E155,E159)</f>
        <v>0</v>
      </c>
      <c r="F160" s="66">
        <v>107032</v>
      </c>
    </row>
    <row r="161" spans="1:6" x14ac:dyDescent="0.25">
      <c r="A161" s="77">
        <v>1998</v>
      </c>
      <c r="B161" s="77" t="s">
        <v>20</v>
      </c>
      <c r="C161" s="77" t="s">
        <v>29</v>
      </c>
      <c r="D161" s="77" t="s">
        <v>30</v>
      </c>
      <c r="E161" s="67">
        <f>SUM(E145,E148,E155,E159)</f>
        <v>0</v>
      </c>
      <c r="F161" s="66">
        <v>169400</v>
      </c>
    </row>
    <row r="162" spans="1:6" x14ac:dyDescent="0.25">
      <c r="A162" s="108">
        <v>1999</v>
      </c>
      <c r="B162" s="108" t="s">
        <v>13</v>
      </c>
      <c r="C162" s="108" t="s">
        <v>28</v>
      </c>
      <c r="D162" s="108" t="s">
        <v>21</v>
      </c>
      <c r="E162" s="71">
        <f>SUMPRODUCT('WECA (g)'!E154:M154,'CANUM (Millions)'!E154:M154)</f>
        <v>0</v>
      </c>
    </row>
    <row r="163" spans="1:6" x14ac:dyDescent="0.25">
      <c r="A163" s="108">
        <v>1999</v>
      </c>
      <c r="B163" s="108" t="s">
        <v>24</v>
      </c>
      <c r="C163" s="108" t="s">
        <v>14</v>
      </c>
      <c r="D163" s="108" t="s">
        <v>15</v>
      </c>
      <c r="E163" s="71">
        <f>SUMPRODUCT('WECA (g)'!E155:M155,'CANUM (Millions)'!E155:M155)</f>
        <v>0</v>
      </c>
    </row>
    <row r="164" spans="1:6" x14ac:dyDescent="0.25">
      <c r="A164" s="108">
        <v>1999</v>
      </c>
      <c r="B164" s="108" t="s">
        <v>24</v>
      </c>
      <c r="C164" s="108" t="s">
        <v>14</v>
      </c>
      <c r="D164" s="108" t="s">
        <v>16</v>
      </c>
      <c r="E164" s="71">
        <f>SUMPRODUCT('WECA (g)'!E156:M156,'CANUM (Millions)'!E156:M156)</f>
        <v>0</v>
      </c>
    </row>
    <row r="165" spans="1:6" x14ac:dyDescent="0.25">
      <c r="A165" s="108">
        <v>1999</v>
      </c>
      <c r="B165" s="108" t="s">
        <v>24</v>
      </c>
      <c r="C165" s="108" t="s">
        <v>14</v>
      </c>
      <c r="D165" s="108" t="s">
        <v>25</v>
      </c>
      <c r="E165" s="71">
        <f>SUM(E163:E164)</f>
        <v>0</v>
      </c>
    </row>
    <row r="166" spans="1:6" x14ac:dyDescent="0.25">
      <c r="A166" s="108">
        <v>1999</v>
      </c>
      <c r="B166" s="108" t="s">
        <v>24</v>
      </c>
      <c r="C166" s="108" t="s">
        <v>17</v>
      </c>
      <c r="D166" s="108" t="s">
        <v>15</v>
      </c>
      <c r="E166" s="71">
        <f>SUMPRODUCT('WECA (g)'!E158:M158,'CANUM (Millions)'!E158:M158)</f>
        <v>0</v>
      </c>
    </row>
    <row r="167" spans="1:6" x14ac:dyDescent="0.25">
      <c r="A167" s="108">
        <v>1999</v>
      </c>
      <c r="B167" s="108" t="s">
        <v>24</v>
      </c>
      <c r="C167" s="108" t="s">
        <v>17</v>
      </c>
      <c r="D167" s="108" t="s">
        <v>16</v>
      </c>
      <c r="E167" s="71">
        <f>SUMPRODUCT('WECA (g)'!E159:M159,'CANUM (Millions)'!E159:M159)</f>
        <v>0</v>
      </c>
    </row>
    <row r="168" spans="1:6" x14ac:dyDescent="0.25">
      <c r="A168" s="108">
        <v>1999</v>
      </c>
      <c r="B168" s="108" t="s">
        <v>24</v>
      </c>
      <c r="C168" s="108" t="s">
        <v>17</v>
      </c>
      <c r="D168" s="108" t="s">
        <v>25</v>
      </c>
      <c r="E168" s="71">
        <f>SUM(E166:E167)</f>
        <v>0</v>
      </c>
    </row>
    <row r="169" spans="1:6" x14ac:dyDescent="0.25">
      <c r="A169" s="108">
        <v>1999</v>
      </c>
      <c r="B169" s="108" t="s">
        <v>13</v>
      </c>
      <c r="C169" s="108" t="s">
        <v>14</v>
      </c>
      <c r="D169" s="108" t="s">
        <v>15</v>
      </c>
      <c r="E169" s="71">
        <f>SUMPRODUCT('WECA (g)'!E161:M161,'CANUM (Millions)'!E161:M161)</f>
        <v>0</v>
      </c>
    </row>
    <row r="170" spans="1:6" x14ac:dyDescent="0.25">
      <c r="A170" s="108">
        <v>1999</v>
      </c>
      <c r="B170" s="108" t="s">
        <v>13</v>
      </c>
      <c r="C170" s="108" t="s">
        <v>14</v>
      </c>
      <c r="D170" s="108" t="s">
        <v>16</v>
      </c>
      <c r="E170" s="71">
        <f>SUMPRODUCT('WECA (g)'!E162:M162,'CANUM (Millions)'!E162:M162)</f>
        <v>0</v>
      </c>
    </row>
    <row r="171" spans="1:6" x14ac:dyDescent="0.25">
      <c r="A171" s="108">
        <v>1999</v>
      </c>
      <c r="B171" s="108" t="s">
        <v>13</v>
      </c>
      <c r="C171" s="108" t="s">
        <v>14</v>
      </c>
      <c r="D171" s="108" t="s">
        <v>25</v>
      </c>
      <c r="E171" s="71">
        <f>SUM(E169:E170)</f>
        <v>0</v>
      </c>
    </row>
    <row r="172" spans="1:6" x14ac:dyDescent="0.25">
      <c r="A172" s="108">
        <v>1999</v>
      </c>
      <c r="B172" s="108" t="s">
        <v>13</v>
      </c>
      <c r="C172" s="108" t="s">
        <v>17</v>
      </c>
      <c r="D172" s="108" t="s">
        <v>15</v>
      </c>
      <c r="E172" s="71">
        <f>SUMPRODUCT('WECA (g)'!E164:M164,'CANUM (Millions)'!E164:M164)</f>
        <v>0</v>
      </c>
    </row>
    <row r="173" spans="1:6" x14ac:dyDescent="0.25">
      <c r="A173" s="108">
        <v>1999</v>
      </c>
      <c r="B173" s="108" t="s">
        <v>13</v>
      </c>
      <c r="C173" s="108" t="s">
        <v>17</v>
      </c>
      <c r="D173" s="108" t="s">
        <v>16</v>
      </c>
      <c r="E173" s="71">
        <f>SUMPRODUCT('WECA (g)'!E165:M165,'CANUM (Millions)'!E165:M165)</f>
        <v>0</v>
      </c>
    </row>
    <row r="174" spans="1:6" x14ac:dyDescent="0.25">
      <c r="A174" s="108">
        <v>1999</v>
      </c>
      <c r="B174" s="108" t="s">
        <v>13</v>
      </c>
      <c r="C174" s="108" t="s">
        <v>17</v>
      </c>
      <c r="D174" s="108" t="s">
        <v>25</v>
      </c>
      <c r="E174" s="71">
        <f>SUM(E172:E173)</f>
        <v>0</v>
      </c>
    </row>
    <row r="175" spans="1:6" x14ac:dyDescent="0.25">
      <c r="A175" s="108">
        <v>1999</v>
      </c>
      <c r="B175" s="108" t="s">
        <v>13</v>
      </c>
      <c r="C175" s="108" t="s">
        <v>22</v>
      </c>
      <c r="D175" s="108" t="s">
        <v>25</v>
      </c>
      <c r="E175" s="71">
        <f>SUM(E171,E174)</f>
        <v>0</v>
      </c>
    </row>
    <row r="176" spans="1:6" x14ac:dyDescent="0.25">
      <c r="A176" s="108">
        <v>1999</v>
      </c>
      <c r="B176" s="108" t="s">
        <v>13</v>
      </c>
      <c r="C176" s="108">
        <v>22</v>
      </c>
      <c r="D176" s="108" t="s">
        <v>19</v>
      </c>
      <c r="E176" s="71">
        <f>SUMPRODUCT('WECA (g)'!E168:M168,'CANUM (Millions)'!E168:M168)</f>
        <v>0</v>
      </c>
      <c r="F176" s="165" t="e">
        <f>E176/E180</f>
        <v>#DIV/0!</v>
      </c>
    </row>
    <row r="177" spans="1:6" x14ac:dyDescent="0.25">
      <c r="A177" s="108">
        <v>1999</v>
      </c>
      <c r="B177" s="108" t="s">
        <v>13</v>
      </c>
      <c r="C177" s="108">
        <v>23</v>
      </c>
      <c r="D177" s="108" t="s">
        <v>19</v>
      </c>
      <c r="E177" s="71">
        <f>SUMPRODUCT('WECA (g)'!E169:M169,'CANUM (Millions)'!E169:M169)</f>
        <v>0</v>
      </c>
    </row>
    <row r="178" spans="1:6" x14ac:dyDescent="0.25">
      <c r="A178" s="108">
        <v>1999</v>
      </c>
      <c r="B178" s="108" t="s">
        <v>13</v>
      </c>
      <c r="C178" s="108">
        <v>24</v>
      </c>
      <c r="D178" s="108" t="s">
        <v>19</v>
      </c>
      <c r="E178" s="71">
        <f>SUMPRODUCT('WECA (g)'!E170:M170,'CANUM (Millions)'!E170:M170)</f>
        <v>0</v>
      </c>
    </row>
    <row r="179" spans="1:6" x14ac:dyDescent="0.25">
      <c r="A179" s="108">
        <v>1999</v>
      </c>
      <c r="B179" s="108" t="s">
        <v>13</v>
      </c>
      <c r="C179" s="108" t="s">
        <v>18</v>
      </c>
      <c r="D179" s="108" t="s">
        <v>19</v>
      </c>
      <c r="E179" s="71">
        <f>SUM(E176:E178)</f>
        <v>0</v>
      </c>
    </row>
    <row r="180" spans="1:6" x14ac:dyDescent="0.25">
      <c r="A180" s="108">
        <v>1999</v>
      </c>
      <c r="B180" s="108" t="s">
        <v>13</v>
      </c>
      <c r="C180" s="108" t="s">
        <v>20</v>
      </c>
      <c r="D180" s="108" t="s">
        <v>23</v>
      </c>
      <c r="E180" s="71">
        <f>SUM(E162,E175,E179)</f>
        <v>0</v>
      </c>
      <c r="F180" s="66">
        <v>97240</v>
      </c>
    </row>
    <row r="181" spans="1:6" x14ac:dyDescent="0.25">
      <c r="A181" s="108">
        <v>1999</v>
      </c>
      <c r="B181" s="108" t="s">
        <v>20</v>
      </c>
      <c r="C181" s="108" t="s">
        <v>29</v>
      </c>
      <c r="D181" s="108" t="s">
        <v>30</v>
      </c>
      <c r="E181" s="71">
        <f>SUM(E165,E168,E175,E179)</f>
        <v>0</v>
      </c>
      <c r="F181" s="66">
        <v>137200</v>
      </c>
    </row>
    <row r="182" spans="1:6" x14ac:dyDescent="0.25">
      <c r="A182" s="99">
        <v>2000</v>
      </c>
      <c r="B182" s="99" t="s">
        <v>13</v>
      </c>
      <c r="C182" s="99" t="s">
        <v>28</v>
      </c>
      <c r="D182" s="99" t="s">
        <v>21</v>
      </c>
      <c r="E182" s="104">
        <f>SUMPRODUCT('WECA (g)'!E173:M173,'CANUM (Millions)'!E173:M173)</f>
        <v>6649.34210928022</v>
      </c>
    </row>
    <row r="183" spans="1:6" x14ac:dyDescent="0.25">
      <c r="A183" s="99">
        <v>2000</v>
      </c>
      <c r="B183" s="99" t="s">
        <v>24</v>
      </c>
      <c r="C183" s="99" t="s">
        <v>14</v>
      </c>
      <c r="D183" s="99" t="s">
        <v>15</v>
      </c>
      <c r="E183" s="104">
        <f>SUMPRODUCT('WECA (g)'!E174:M174,'CANUM (Millions)'!E174:M174)</f>
        <v>30042.03764237904</v>
      </c>
    </row>
    <row r="184" spans="1:6" x14ac:dyDescent="0.25">
      <c r="A184" s="99">
        <v>2000</v>
      </c>
      <c r="B184" s="99" t="s">
        <v>24</v>
      </c>
      <c r="C184" s="99" t="s">
        <v>14</v>
      </c>
      <c r="D184" s="99" t="s">
        <v>16</v>
      </c>
      <c r="E184" s="104">
        <f>SUMPRODUCT('WECA (g)'!E175:M175,'CANUM (Millions)'!E175:M175)</f>
        <v>7874.1039128005814</v>
      </c>
    </row>
    <row r="185" spans="1:6" x14ac:dyDescent="0.25">
      <c r="A185" s="99">
        <v>2000</v>
      </c>
      <c r="B185" s="99" t="s">
        <v>24</v>
      </c>
      <c r="C185" s="99" t="s">
        <v>14</v>
      </c>
      <c r="D185" s="99" t="s">
        <v>25</v>
      </c>
      <c r="E185" s="104">
        <f>SUM(E183:E184)</f>
        <v>37916.141555179624</v>
      </c>
    </row>
    <row r="186" spans="1:6" x14ac:dyDescent="0.25">
      <c r="A186" s="99">
        <v>2000</v>
      </c>
      <c r="B186" s="99" t="s">
        <v>24</v>
      </c>
      <c r="C186" s="99" t="s">
        <v>17</v>
      </c>
      <c r="D186" s="99" t="s">
        <v>15</v>
      </c>
      <c r="E186" s="104">
        <f>SUMPRODUCT('WECA (g)'!E177:M177,'CANUM (Millions)'!E177:M177)</f>
        <v>6955.9966733326082</v>
      </c>
    </row>
    <row r="187" spans="1:6" x14ac:dyDescent="0.25">
      <c r="A187" s="99">
        <v>2000</v>
      </c>
      <c r="B187" s="99" t="s">
        <v>24</v>
      </c>
      <c r="C187" s="99" t="s">
        <v>17</v>
      </c>
      <c r="D187" s="99" t="s">
        <v>16</v>
      </c>
      <c r="E187" s="104">
        <f>SUMPRODUCT('WECA (g)'!E178:M178,'CANUM (Millions)'!E178:M178)</f>
        <v>5216.8658315403427</v>
      </c>
    </row>
    <row r="188" spans="1:6" x14ac:dyDescent="0.25">
      <c r="A188" s="99">
        <v>2000</v>
      </c>
      <c r="B188" s="99" t="s">
        <v>24</v>
      </c>
      <c r="C188" s="99" t="s">
        <v>17</v>
      </c>
      <c r="D188" s="99" t="s">
        <v>25</v>
      </c>
      <c r="E188" s="104">
        <f>SUM(E186:E187)</f>
        <v>12172.862504872952</v>
      </c>
    </row>
    <row r="189" spans="1:6" x14ac:dyDescent="0.25">
      <c r="A189" s="99">
        <v>2000</v>
      </c>
      <c r="B189" s="99" t="s">
        <v>13</v>
      </c>
      <c r="C189" s="99" t="s">
        <v>14</v>
      </c>
      <c r="D189" s="99" t="s">
        <v>15</v>
      </c>
      <c r="E189" s="104">
        <f>SUMPRODUCT('WECA (g)'!E180:M180,'CANUM (Millions)'!E180:M180)</f>
        <v>31109.410910194078</v>
      </c>
    </row>
    <row r="190" spans="1:6" x14ac:dyDescent="0.25">
      <c r="A190" s="99">
        <v>2000</v>
      </c>
      <c r="B190" s="99" t="s">
        <v>13</v>
      </c>
      <c r="C190" s="99" t="s">
        <v>14</v>
      </c>
      <c r="D190" s="99" t="s">
        <v>16</v>
      </c>
      <c r="E190" s="104">
        <f>SUMPRODUCT('WECA (g)'!E181:M181,'CANUM (Millions)'!E181:M181)</f>
        <v>2589.7996226924702</v>
      </c>
    </row>
    <row r="191" spans="1:6" x14ac:dyDescent="0.25">
      <c r="A191" s="99">
        <v>2000</v>
      </c>
      <c r="B191" s="99" t="s">
        <v>13</v>
      </c>
      <c r="C191" s="99" t="s">
        <v>14</v>
      </c>
      <c r="D191" s="99" t="s">
        <v>25</v>
      </c>
      <c r="E191" s="104">
        <f>SUM(E189:E190)</f>
        <v>33699.210532886551</v>
      </c>
    </row>
    <row r="192" spans="1:6" x14ac:dyDescent="0.25">
      <c r="A192" s="99">
        <v>2000</v>
      </c>
      <c r="B192" s="99" t="s">
        <v>13</v>
      </c>
      <c r="C192" s="99" t="s">
        <v>17</v>
      </c>
      <c r="D192" s="99" t="s">
        <v>15</v>
      </c>
      <c r="E192" s="104">
        <f>SUMPRODUCT('WECA (g)'!E183:M183,'CANUM (Millions)'!E183:M183)</f>
        <v>21773.993212416975</v>
      </c>
    </row>
    <row r="193" spans="1:7" x14ac:dyDescent="0.25">
      <c r="A193" s="99">
        <v>2000</v>
      </c>
      <c r="B193" s="99" t="s">
        <v>13</v>
      </c>
      <c r="C193" s="99" t="s">
        <v>17</v>
      </c>
      <c r="D193" s="99" t="s">
        <v>16</v>
      </c>
      <c r="E193" s="104">
        <f>SUMPRODUCT('WECA (g)'!E184:M184,'CANUM (Millions)'!E184:M184)</f>
        <v>2251.4250050292476</v>
      </c>
    </row>
    <row r="194" spans="1:7" x14ac:dyDescent="0.25">
      <c r="A194" s="99">
        <v>2000</v>
      </c>
      <c r="B194" s="99" t="s">
        <v>13</v>
      </c>
      <c r="C194" s="99" t="s">
        <v>17</v>
      </c>
      <c r="D194" s="99" t="s">
        <v>25</v>
      </c>
      <c r="E194" s="104">
        <f>SUM(E192:E193)</f>
        <v>24025.418217446222</v>
      </c>
    </row>
    <row r="195" spans="1:7" x14ac:dyDescent="0.25">
      <c r="A195" s="99">
        <v>2000</v>
      </c>
      <c r="B195" s="99" t="s">
        <v>13</v>
      </c>
      <c r="C195" s="99" t="s">
        <v>22</v>
      </c>
      <c r="D195" s="99" t="s">
        <v>25</v>
      </c>
      <c r="E195" s="104">
        <f>SUM(E191,E194)</f>
        <v>57724.628750332777</v>
      </c>
      <c r="F195" s="66">
        <v>71633.399999999994</v>
      </c>
      <c r="G195" s="66">
        <f>E195-F195</f>
        <v>-13908.771249667217</v>
      </c>
    </row>
    <row r="196" spans="1:7" x14ac:dyDescent="0.25">
      <c r="A196" s="99">
        <v>2000</v>
      </c>
      <c r="B196" s="99" t="s">
        <v>13</v>
      </c>
      <c r="C196" s="99">
        <v>22</v>
      </c>
      <c r="D196" s="99" t="s">
        <v>19</v>
      </c>
      <c r="E196" s="104">
        <f>SUMPRODUCT('WECA (g)'!E187:M187,'CANUM (Millions)'!E187:M187)</f>
        <v>14755.811993226298</v>
      </c>
      <c r="F196" s="165">
        <f>E196/E200</f>
        <v>0.12475567527421359</v>
      </c>
    </row>
    <row r="197" spans="1:7" x14ac:dyDescent="0.25">
      <c r="A197" s="99">
        <v>2000</v>
      </c>
      <c r="B197" s="99" t="s">
        <v>13</v>
      </c>
      <c r="C197" s="99">
        <v>23</v>
      </c>
      <c r="D197" s="99" t="s">
        <v>19</v>
      </c>
      <c r="E197" s="104">
        <f>SUMPRODUCT('WECA (g)'!E188:M188,'CANUM (Millions)'!E188:M188)</f>
        <v>1022.9982187009103</v>
      </c>
    </row>
    <row r="198" spans="1:7" x14ac:dyDescent="0.25">
      <c r="A198" s="99">
        <v>2000</v>
      </c>
      <c r="B198" s="99" t="s">
        <v>13</v>
      </c>
      <c r="C198" s="99">
        <v>24</v>
      </c>
      <c r="D198" s="99" t="s">
        <v>19</v>
      </c>
      <c r="E198" s="104">
        <f>SUMPRODUCT('WECA (g)'!E189:M189,'CANUM (Millions)'!E189:M189)</f>
        <v>38124.900170559202</v>
      </c>
    </row>
    <row r="199" spans="1:7" x14ac:dyDescent="0.25">
      <c r="A199" s="99">
        <v>2000</v>
      </c>
      <c r="B199" s="99" t="s">
        <v>13</v>
      </c>
      <c r="C199" s="99" t="s">
        <v>18</v>
      </c>
      <c r="D199" s="99" t="s">
        <v>19</v>
      </c>
      <c r="E199" s="104">
        <f>SUM(E196:E198)</f>
        <v>53903.71038248641</v>
      </c>
    </row>
    <row r="200" spans="1:7" x14ac:dyDescent="0.25">
      <c r="A200" s="99">
        <v>2000</v>
      </c>
      <c r="B200" s="99" t="s">
        <v>13</v>
      </c>
      <c r="C200" s="99" t="s">
        <v>20</v>
      </c>
      <c r="D200" s="99" t="s">
        <v>23</v>
      </c>
      <c r="E200" s="104">
        <f>SUM(E182,E195,E199)</f>
        <v>118277.68124209941</v>
      </c>
      <c r="F200" s="66">
        <v>142270</v>
      </c>
      <c r="G200" s="66">
        <f>E200-F200</f>
        <v>-23992.31875790059</v>
      </c>
    </row>
    <row r="201" spans="1:7" x14ac:dyDescent="0.25">
      <c r="A201" s="99">
        <v>2000</v>
      </c>
      <c r="B201" s="99" t="s">
        <v>20</v>
      </c>
      <c r="C201" s="99" t="s">
        <v>29</v>
      </c>
      <c r="D201" s="99" t="s">
        <v>30</v>
      </c>
      <c r="E201" s="104">
        <f>SUM(E185,E188,E195,E199)</f>
        <v>161717.34319287175</v>
      </c>
      <c r="F201" s="66">
        <v>162000</v>
      </c>
    </row>
    <row r="202" spans="1:7" x14ac:dyDescent="0.25">
      <c r="A202" s="28">
        <v>2001</v>
      </c>
      <c r="B202" s="28" t="s">
        <v>13</v>
      </c>
      <c r="C202" s="28" t="s">
        <v>28</v>
      </c>
      <c r="D202" s="28" t="s">
        <v>21</v>
      </c>
      <c r="E202" s="35">
        <f>SUMPRODUCT('WECA (g)'!E192:M192,'CANUM (Millions)'!E192:M192)</f>
        <v>6449.6315076846449</v>
      </c>
      <c r="F202"/>
    </row>
    <row r="203" spans="1:7" x14ac:dyDescent="0.25">
      <c r="A203" s="28">
        <v>2001</v>
      </c>
      <c r="B203" s="28" t="s">
        <v>24</v>
      </c>
      <c r="C203" s="28" t="s">
        <v>14</v>
      </c>
      <c r="D203" s="28" t="s">
        <v>15</v>
      </c>
      <c r="E203" s="35">
        <f>SUMPRODUCT('WECA (g)'!E193:M193,'CANUM (Millions)'!E193:M193)</f>
        <v>21200.984259867881</v>
      </c>
      <c r="F203"/>
    </row>
    <row r="204" spans="1:7" x14ac:dyDescent="0.25">
      <c r="A204" s="28">
        <v>2001</v>
      </c>
      <c r="B204" s="28" t="s">
        <v>24</v>
      </c>
      <c r="C204" s="28" t="s">
        <v>14</v>
      </c>
      <c r="D204" s="28" t="s">
        <v>16</v>
      </c>
      <c r="E204" s="35">
        <f>SUMPRODUCT('WECA (g)'!E194:M194,'CANUM (Millions)'!E194:M194)</f>
        <v>6953.1604479993948</v>
      </c>
      <c r="F204"/>
    </row>
    <row r="205" spans="1:7" x14ac:dyDescent="0.25">
      <c r="A205" s="28">
        <v>2001</v>
      </c>
      <c r="B205" s="28" t="s">
        <v>24</v>
      </c>
      <c r="C205" s="28" t="s">
        <v>14</v>
      </c>
      <c r="D205" s="28" t="s">
        <v>25</v>
      </c>
      <c r="E205" s="35">
        <f>SUM(E203:E204)</f>
        <v>28154.144707867275</v>
      </c>
      <c r="F205"/>
    </row>
    <row r="206" spans="1:7" x14ac:dyDescent="0.25">
      <c r="A206" s="28">
        <v>2001</v>
      </c>
      <c r="B206" s="28" t="s">
        <v>24</v>
      </c>
      <c r="C206" s="28" t="s">
        <v>17</v>
      </c>
      <c r="D206" s="28" t="s">
        <v>15</v>
      </c>
      <c r="E206" s="35">
        <f>SUMPRODUCT('WECA (g)'!E196:M196,'CANUM (Millions)'!E196:M196)</f>
        <v>12940.483063012354</v>
      </c>
      <c r="F206"/>
    </row>
    <row r="207" spans="1:7" x14ac:dyDescent="0.25">
      <c r="A207" s="28">
        <v>2001</v>
      </c>
      <c r="B207" s="28" t="s">
        <v>24</v>
      </c>
      <c r="C207" s="28" t="s">
        <v>17</v>
      </c>
      <c r="D207" s="28" t="s">
        <v>16</v>
      </c>
      <c r="E207" s="35">
        <f>SUMPRODUCT('WECA (g)'!E197:M197,'CANUM (Millions)'!E197:M197)</f>
        <v>6159.1475635309444</v>
      </c>
      <c r="F207"/>
    </row>
    <row r="208" spans="1:7" x14ac:dyDescent="0.25">
      <c r="A208" s="28">
        <v>2001</v>
      </c>
      <c r="B208" s="28" t="s">
        <v>24</v>
      </c>
      <c r="C208" s="28" t="s">
        <v>17</v>
      </c>
      <c r="D208" s="28" t="s">
        <v>25</v>
      </c>
      <c r="E208" s="35">
        <f>SUM(E206:E207)</f>
        <v>19099.630626543298</v>
      </c>
      <c r="F208"/>
    </row>
    <row r="209" spans="1:7" x14ac:dyDescent="0.25">
      <c r="A209" s="28">
        <v>2001</v>
      </c>
      <c r="B209" s="28" t="s">
        <v>13</v>
      </c>
      <c r="C209" s="28" t="s">
        <v>14</v>
      </c>
      <c r="D209" s="28" t="s">
        <v>15</v>
      </c>
      <c r="E209" s="35">
        <f>SUMPRODUCT('WECA (g)'!E199:M199,'CANUM (Millions)'!E199:M199)</f>
        <v>18037.190491744117</v>
      </c>
      <c r="F209"/>
    </row>
    <row r="210" spans="1:7" x14ac:dyDescent="0.25">
      <c r="A210" s="28">
        <v>2001</v>
      </c>
      <c r="B210" s="28" t="s">
        <v>13</v>
      </c>
      <c r="C210" s="28" t="s">
        <v>14</v>
      </c>
      <c r="D210" s="28" t="s">
        <v>16</v>
      </c>
      <c r="E210" s="35">
        <f>SUMPRODUCT('WECA (g)'!E200:M200,'CANUM (Millions)'!E200:M200)</f>
        <v>1684.5776021671111</v>
      </c>
      <c r="F210"/>
    </row>
    <row r="211" spans="1:7" x14ac:dyDescent="0.25">
      <c r="A211" s="28">
        <v>2001</v>
      </c>
      <c r="B211" s="28" t="s">
        <v>13</v>
      </c>
      <c r="C211" s="28" t="s">
        <v>14</v>
      </c>
      <c r="D211" s="28" t="s">
        <v>25</v>
      </c>
      <c r="E211" s="35">
        <f>SUM(E209:E210)</f>
        <v>19721.768093911229</v>
      </c>
    </row>
    <row r="212" spans="1:7" x14ac:dyDescent="0.25">
      <c r="A212" s="28">
        <v>2001</v>
      </c>
      <c r="B212" s="28" t="s">
        <v>13</v>
      </c>
      <c r="C212" s="28" t="s">
        <v>17</v>
      </c>
      <c r="D212" s="28" t="s">
        <v>15</v>
      </c>
      <c r="E212" s="35">
        <f>SUMPRODUCT('WECA (g)'!E202:M202,'CANUM (Millions)'!E202:M202)</f>
        <v>14492.352173148847</v>
      </c>
      <c r="F212"/>
    </row>
    <row r="213" spans="1:7" x14ac:dyDescent="0.25">
      <c r="A213" s="28">
        <v>2001</v>
      </c>
      <c r="B213" s="28" t="s">
        <v>13</v>
      </c>
      <c r="C213" s="28" t="s">
        <v>17</v>
      </c>
      <c r="D213" s="28" t="s">
        <v>16</v>
      </c>
      <c r="E213" s="35">
        <f>SUMPRODUCT('WECA (g)'!E203:M203,'CANUM (Millions)'!E203:M203)</f>
        <v>1415.6161574214036</v>
      </c>
      <c r="F213"/>
    </row>
    <row r="214" spans="1:7" x14ac:dyDescent="0.25">
      <c r="A214" s="28">
        <v>2001</v>
      </c>
      <c r="B214" s="28" t="s">
        <v>13</v>
      </c>
      <c r="C214" s="28" t="s">
        <v>17</v>
      </c>
      <c r="D214" s="28" t="s">
        <v>25</v>
      </c>
      <c r="E214" s="35">
        <f>SUM(E212:E213)</f>
        <v>15907.968330570251</v>
      </c>
    </row>
    <row r="215" spans="1:7" x14ac:dyDescent="0.25">
      <c r="A215" s="28">
        <v>2001</v>
      </c>
      <c r="B215" s="28" t="s">
        <v>13</v>
      </c>
      <c r="C215" s="28" t="s">
        <v>22</v>
      </c>
      <c r="D215" s="28" t="s">
        <v>25</v>
      </c>
      <c r="E215" s="35">
        <f>SUM(E211,E214)</f>
        <v>35629.736424481482</v>
      </c>
      <c r="F215"/>
    </row>
    <row r="216" spans="1:7" x14ac:dyDescent="0.25">
      <c r="A216" s="28">
        <v>2001</v>
      </c>
      <c r="B216" s="28" t="s">
        <v>13</v>
      </c>
      <c r="C216" s="28">
        <v>22</v>
      </c>
      <c r="D216" s="28" t="s">
        <v>19</v>
      </c>
      <c r="E216" s="35">
        <f>SUMPRODUCT('WECA (g)'!E206:M206,'CANUM (Millions)'!E206:M206)</f>
        <v>22078.978065393596</v>
      </c>
      <c r="F216" s="165">
        <f>E216/E220</f>
        <v>0.20867527596773447</v>
      </c>
      <c r="G216" s="164" t="s">
        <v>58</v>
      </c>
    </row>
    <row r="217" spans="1:7" x14ac:dyDescent="0.25">
      <c r="A217" s="28">
        <v>2001</v>
      </c>
      <c r="B217" s="28" t="s">
        <v>13</v>
      </c>
      <c r="C217" s="28">
        <v>23</v>
      </c>
      <c r="D217" s="28" t="s">
        <v>19</v>
      </c>
      <c r="E217" s="35">
        <f>SUMPRODUCT('WECA (g)'!E207:M207,'CANUM (Millions)'!E207:M207)</f>
        <v>838.90954697080019</v>
      </c>
      <c r="F217"/>
    </row>
    <row r="218" spans="1:7" x14ac:dyDescent="0.25">
      <c r="A218" s="28">
        <v>2001</v>
      </c>
      <c r="B218" s="28" t="s">
        <v>13</v>
      </c>
      <c r="C218" s="28">
        <v>24</v>
      </c>
      <c r="D218" s="28" t="s">
        <v>19</v>
      </c>
      <c r="E218" s="35">
        <f>SUMPRODUCT('WECA (g)'!E208:M208,'CANUM (Millions)'!E208:M208)</f>
        <v>40808.178103524006</v>
      </c>
    </row>
    <row r="219" spans="1:7" x14ac:dyDescent="0.25">
      <c r="A219" s="28">
        <v>2001</v>
      </c>
      <c r="B219" s="28" t="s">
        <v>13</v>
      </c>
      <c r="C219" s="28" t="s">
        <v>18</v>
      </c>
      <c r="D219" s="28" t="s">
        <v>19</v>
      </c>
      <c r="E219" s="35">
        <f>SUM(E216:E218)</f>
        <v>63726.065715888399</v>
      </c>
      <c r="F219" s="106" t="s">
        <v>42</v>
      </c>
      <c r="G219" s="107"/>
    </row>
    <row r="220" spans="1:7" x14ac:dyDescent="0.25">
      <c r="A220" s="28">
        <v>2001</v>
      </c>
      <c r="B220" s="28" t="s">
        <v>13</v>
      </c>
      <c r="C220" s="28" t="s">
        <v>20</v>
      </c>
      <c r="D220" s="28" t="s">
        <v>23</v>
      </c>
      <c r="E220" s="35">
        <f>SUM(E202,E215,E219)</f>
        <v>105805.43364805452</v>
      </c>
      <c r="F220" s="91">
        <v>105803</v>
      </c>
      <c r="G220" s="66"/>
    </row>
    <row r="221" spans="1:7" x14ac:dyDescent="0.25">
      <c r="A221" s="28">
        <v>2001</v>
      </c>
      <c r="B221" s="28" t="s">
        <v>20</v>
      </c>
      <c r="C221" s="28" t="s">
        <v>29</v>
      </c>
      <c r="D221" s="28" t="s">
        <v>30</v>
      </c>
      <c r="E221" s="35">
        <f>SUM(E205,E208,E215,E219)</f>
        <v>146609.57747478044</v>
      </c>
      <c r="F221" s="91">
        <v>145600</v>
      </c>
      <c r="G221" s="66"/>
    </row>
    <row r="222" spans="1:7" x14ac:dyDescent="0.25">
      <c r="A222" s="92">
        <v>2002</v>
      </c>
      <c r="B222" s="92" t="s">
        <v>13</v>
      </c>
      <c r="C222" s="92" t="s">
        <v>28</v>
      </c>
      <c r="D222" s="92" t="s">
        <v>21</v>
      </c>
      <c r="E222" s="98">
        <f>SUMPRODUCT('WECA (g)'!E211:M211,'CANUM (Millions)'!E211:M211)</f>
        <v>6651.6430747341965</v>
      </c>
    </row>
    <row r="223" spans="1:7" x14ac:dyDescent="0.25">
      <c r="A223" s="92">
        <v>2002</v>
      </c>
      <c r="B223" s="92" t="s">
        <v>24</v>
      </c>
      <c r="C223" s="92" t="s">
        <v>14</v>
      </c>
      <c r="D223" s="92" t="s">
        <v>15</v>
      </c>
      <c r="E223" s="98">
        <f>SUMPRODUCT('WECA (g)'!E212:M212,'CANUM (Millions)'!E212:M212)</f>
        <v>16121.613048006511</v>
      </c>
    </row>
    <row r="224" spans="1:7" x14ac:dyDescent="0.25">
      <c r="A224" s="92">
        <v>2002</v>
      </c>
      <c r="B224" s="92" t="s">
        <v>24</v>
      </c>
      <c r="C224" s="92" t="s">
        <v>14</v>
      </c>
      <c r="D224" s="92" t="s">
        <v>16</v>
      </c>
      <c r="E224" s="98">
        <f>SUMPRODUCT('WECA (g)'!E213:M213,'CANUM (Millions)'!E213:M213)</f>
        <v>4650.9371862066746</v>
      </c>
    </row>
    <row r="225" spans="1:7" x14ac:dyDescent="0.25">
      <c r="A225" s="92">
        <v>2002</v>
      </c>
      <c r="B225" s="92" t="s">
        <v>24</v>
      </c>
      <c r="C225" s="92" t="s">
        <v>14</v>
      </c>
      <c r="D225" s="92" t="s">
        <v>25</v>
      </c>
      <c r="E225" s="98">
        <f>SUM(E223:E224)</f>
        <v>20772.550234213188</v>
      </c>
    </row>
    <row r="226" spans="1:7" x14ac:dyDescent="0.25">
      <c r="A226" s="92">
        <v>2002</v>
      </c>
      <c r="B226" s="92" t="s">
        <v>24</v>
      </c>
      <c r="C226" s="92" t="s">
        <v>17</v>
      </c>
      <c r="D226" s="92" t="s">
        <v>15</v>
      </c>
      <c r="E226" s="98">
        <f>SUMPRODUCT('WECA (g)'!E215:M215,'CANUM (Millions)'!E215:M215)</f>
        <v>937.72367338697904</v>
      </c>
    </row>
    <row r="227" spans="1:7" x14ac:dyDescent="0.25">
      <c r="A227" s="92">
        <v>2002</v>
      </c>
      <c r="B227" s="92" t="s">
        <v>24</v>
      </c>
      <c r="C227" s="92" t="s">
        <v>17</v>
      </c>
      <c r="D227" s="92" t="s">
        <v>16</v>
      </c>
      <c r="E227" s="98">
        <f>SUMPRODUCT('WECA (g)'!E216:M216,'CANUM (Millions)'!E216:M216)</f>
        <v>4494.8239315309493</v>
      </c>
    </row>
    <row r="228" spans="1:7" x14ac:dyDescent="0.25">
      <c r="A228" s="92">
        <v>2002</v>
      </c>
      <c r="B228" s="92" t="s">
        <v>24</v>
      </c>
      <c r="C228" s="92" t="s">
        <v>17</v>
      </c>
      <c r="D228" s="92" t="s">
        <v>25</v>
      </c>
      <c r="E228" s="98">
        <f>SUM(E226:E227)</f>
        <v>5432.5476049179288</v>
      </c>
    </row>
    <row r="229" spans="1:7" x14ac:dyDescent="0.25">
      <c r="A229" s="92">
        <v>2002</v>
      </c>
      <c r="B229" s="92" t="s">
        <v>13</v>
      </c>
      <c r="C229" s="92" t="s">
        <v>14</v>
      </c>
      <c r="D229" s="92" t="s">
        <v>15</v>
      </c>
      <c r="E229" s="98">
        <f>SUMPRODUCT('WECA (g)'!E218:M218,'CANUM (Millions)'!E218:M218)</f>
        <v>20649.05201331772</v>
      </c>
    </row>
    <row r="230" spans="1:7" x14ac:dyDescent="0.25">
      <c r="A230" s="92">
        <v>2002</v>
      </c>
      <c r="B230" s="92" t="s">
        <v>13</v>
      </c>
      <c r="C230" s="92" t="s">
        <v>14</v>
      </c>
      <c r="D230" s="92" t="s">
        <v>16</v>
      </c>
      <c r="E230" s="98">
        <f>SUMPRODUCT('WECA (g)'!E219:M219,'CANUM (Millions)'!E219:M219)</f>
        <v>1962.9636583364602</v>
      </c>
    </row>
    <row r="231" spans="1:7" x14ac:dyDescent="0.25">
      <c r="A231" s="92">
        <v>2002</v>
      </c>
      <c r="B231" s="92" t="s">
        <v>13</v>
      </c>
      <c r="C231" s="92" t="s">
        <v>14</v>
      </c>
      <c r="D231" s="92" t="s">
        <v>25</v>
      </c>
      <c r="E231" s="98">
        <f>SUM(E229:E230)</f>
        <v>22612.015671654179</v>
      </c>
    </row>
    <row r="232" spans="1:7" x14ac:dyDescent="0.25">
      <c r="A232" s="92">
        <v>2002</v>
      </c>
      <c r="B232" s="92" t="s">
        <v>13</v>
      </c>
      <c r="C232" s="92" t="s">
        <v>17</v>
      </c>
      <c r="D232" s="92" t="s">
        <v>15</v>
      </c>
      <c r="E232" s="98">
        <f>SUMPRODUCT('WECA (g)'!E221:M221,'CANUM (Millions)'!E221:M221)</f>
        <v>17512.081946681195</v>
      </c>
    </row>
    <row r="233" spans="1:7" x14ac:dyDescent="0.25">
      <c r="A233" s="92">
        <v>2002</v>
      </c>
      <c r="B233" s="92" t="s">
        <v>13</v>
      </c>
      <c r="C233" s="92" t="s">
        <v>17</v>
      </c>
      <c r="D233" s="92" t="s">
        <v>16</v>
      </c>
      <c r="E233" s="98">
        <f>SUMPRODUCT('WECA (g)'!E222:M222,'CANUM (Millions)'!E222:M222)</f>
        <v>6768.1781525003707</v>
      </c>
    </row>
    <row r="234" spans="1:7" x14ac:dyDescent="0.25">
      <c r="A234" s="92">
        <v>2002</v>
      </c>
      <c r="B234" s="92" t="s">
        <v>13</v>
      </c>
      <c r="C234" s="92" t="s">
        <v>17</v>
      </c>
      <c r="D234" s="92" t="s">
        <v>25</v>
      </c>
      <c r="E234" s="98">
        <f>SUM(E232:E233)</f>
        <v>24280.260099181567</v>
      </c>
    </row>
    <row r="235" spans="1:7" x14ac:dyDescent="0.25">
      <c r="A235" s="92">
        <v>2002</v>
      </c>
      <c r="B235" s="92" t="s">
        <v>13</v>
      </c>
      <c r="C235" s="92" t="s">
        <v>22</v>
      </c>
      <c r="D235" s="92" t="s">
        <v>25</v>
      </c>
      <c r="E235" s="98">
        <f>SUM(E231,E234)</f>
        <v>46892.275770835746</v>
      </c>
    </row>
    <row r="236" spans="1:7" x14ac:dyDescent="0.25">
      <c r="A236" s="92">
        <v>2002</v>
      </c>
      <c r="B236" s="92" t="s">
        <v>13</v>
      </c>
      <c r="C236" s="92">
        <v>22</v>
      </c>
      <c r="D236" s="92" t="s">
        <v>19</v>
      </c>
      <c r="E236" s="98">
        <f>SUMPRODUCT('WECA (g)'!E225:M225,'CANUM (Millions)'!E225:M225)</f>
        <v>6547.647322374517</v>
      </c>
      <c r="F236" s="165">
        <f>E236/E240</f>
        <v>6.165937809898861E-2</v>
      </c>
      <c r="G236" s="164" t="s">
        <v>58</v>
      </c>
    </row>
    <row r="237" spans="1:7" x14ac:dyDescent="0.25">
      <c r="A237" s="92">
        <v>2002</v>
      </c>
      <c r="B237" s="92" t="s">
        <v>13</v>
      </c>
      <c r="C237" s="92">
        <v>23</v>
      </c>
      <c r="D237" s="92" t="s">
        <v>19</v>
      </c>
      <c r="E237" s="98">
        <f>SUMPRODUCT('WECA (g)'!E226:M226,'CANUM (Millions)'!E226:M226)</f>
        <v>1396.7840785764477</v>
      </c>
    </row>
    <row r="238" spans="1:7" x14ac:dyDescent="0.25">
      <c r="A238" s="92">
        <v>2002</v>
      </c>
      <c r="B238" s="92" t="s">
        <v>13</v>
      </c>
      <c r="C238" s="92">
        <v>24</v>
      </c>
      <c r="D238" s="92" t="s">
        <v>19</v>
      </c>
      <c r="E238" s="98">
        <f>SUMPRODUCT('WECA (g)'!E227:M227,'CANUM (Millions)'!E227:M227)</f>
        <v>44702.265426943326</v>
      </c>
    </row>
    <row r="239" spans="1:7" x14ac:dyDescent="0.25">
      <c r="A239" s="92">
        <v>2002</v>
      </c>
      <c r="B239" s="92" t="s">
        <v>13</v>
      </c>
      <c r="C239" s="92" t="s">
        <v>18</v>
      </c>
      <c r="D239" s="92" t="s">
        <v>19</v>
      </c>
      <c r="E239" s="98">
        <f>SUM(E236:E238)</f>
        <v>52646.696827894288</v>
      </c>
    </row>
    <row r="240" spans="1:7" x14ac:dyDescent="0.25">
      <c r="A240" s="92">
        <v>2002</v>
      </c>
      <c r="B240" s="92" t="s">
        <v>13</v>
      </c>
      <c r="C240" s="92" t="s">
        <v>20</v>
      </c>
      <c r="D240" s="92" t="s">
        <v>23</v>
      </c>
      <c r="E240" s="98">
        <f>SUM(E222,E235,E239)</f>
        <v>106190.61567346423</v>
      </c>
      <c r="F240" s="66">
        <v>106191</v>
      </c>
    </row>
    <row r="241" spans="1:8" x14ac:dyDescent="0.25">
      <c r="A241" s="92">
        <v>2002</v>
      </c>
      <c r="B241" s="92" t="s">
        <v>20</v>
      </c>
      <c r="C241" s="92" t="s">
        <v>29</v>
      </c>
      <c r="D241" s="92" t="s">
        <v>30</v>
      </c>
      <c r="E241" s="98">
        <f>SUM(E225,E228,E235,E239)</f>
        <v>125744.07043786114</v>
      </c>
      <c r="F241" s="66">
        <v>125600</v>
      </c>
    </row>
    <row r="242" spans="1:8" x14ac:dyDescent="0.25">
      <c r="A242" s="77">
        <v>2003</v>
      </c>
      <c r="B242" s="77" t="s">
        <v>13</v>
      </c>
      <c r="C242" s="77" t="s">
        <v>28</v>
      </c>
      <c r="D242" s="77" t="s">
        <v>21</v>
      </c>
      <c r="E242" s="89">
        <f>SUMPRODUCT('WECA (g)'!E230:M230,'CANUM (Millions)'!E230:M230)</f>
        <v>2407.8885840131843</v>
      </c>
    </row>
    <row r="243" spans="1:8" x14ac:dyDescent="0.25">
      <c r="A243" s="77">
        <v>2003</v>
      </c>
      <c r="B243" s="77" t="s">
        <v>24</v>
      </c>
      <c r="C243" s="77" t="s">
        <v>14</v>
      </c>
      <c r="D243" s="77" t="s">
        <v>15</v>
      </c>
      <c r="E243" s="89">
        <f>SUMPRODUCT('WECA (g)'!E231:M231,'CANUM (Millions)'!E231:M231)</f>
        <v>18621.979759088117</v>
      </c>
    </row>
    <row r="244" spans="1:8" x14ac:dyDescent="0.25">
      <c r="A244" s="77">
        <v>2003</v>
      </c>
      <c r="B244" s="77" t="s">
        <v>24</v>
      </c>
      <c r="C244" s="77" t="s">
        <v>14</v>
      </c>
      <c r="D244" s="77" t="s">
        <v>16</v>
      </c>
      <c r="E244" s="89">
        <f>SUMPRODUCT('WECA (g)'!E232:M232,'CANUM (Millions)'!E232:M232)</f>
        <v>4117.0327355577037</v>
      </c>
    </row>
    <row r="245" spans="1:8" x14ac:dyDescent="0.25">
      <c r="A245" s="77">
        <v>2003</v>
      </c>
      <c r="B245" s="77" t="s">
        <v>24</v>
      </c>
      <c r="C245" s="77" t="s">
        <v>14</v>
      </c>
      <c r="D245" s="77" t="s">
        <v>25</v>
      </c>
      <c r="E245" s="89">
        <f>SUM(E243:E244)</f>
        <v>22739.01249464582</v>
      </c>
    </row>
    <row r="246" spans="1:8" x14ac:dyDescent="0.25">
      <c r="A246" s="77">
        <v>2003</v>
      </c>
      <c r="B246" s="77" t="s">
        <v>24</v>
      </c>
      <c r="C246" s="77" t="s">
        <v>17</v>
      </c>
      <c r="D246" s="77" t="s">
        <v>15</v>
      </c>
      <c r="E246" s="89">
        <f>SUMPRODUCT('WECA (g)'!E234:M234,'CANUM (Millions)'!E234:M234)</f>
        <v>5494.5003501245928</v>
      </c>
    </row>
    <row r="247" spans="1:8" x14ac:dyDescent="0.25">
      <c r="A247" s="77">
        <v>2003</v>
      </c>
      <c r="B247" s="77" t="s">
        <v>24</v>
      </c>
      <c r="C247" s="77" t="s">
        <v>17</v>
      </c>
      <c r="D247" s="77" t="s">
        <v>16</v>
      </c>
      <c r="E247" s="89">
        <f>SUMPRODUCT('WECA (g)'!E235:M235,'CANUM (Millions)'!E235:M235)</f>
        <v>4264.3888417834723</v>
      </c>
    </row>
    <row r="248" spans="1:8" x14ac:dyDescent="0.25">
      <c r="A248" s="77">
        <v>2003</v>
      </c>
      <c r="B248" s="77" t="s">
        <v>24</v>
      </c>
      <c r="C248" s="77" t="s">
        <v>17</v>
      </c>
      <c r="D248" s="77" t="s">
        <v>25</v>
      </c>
      <c r="E248" s="89">
        <f>SUM(E246:E247)</f>
        <v>9758.8891919080652</v>
      </c>
    </row>
    <row r="249" spans="1:8" x14ac:dyDescent="0.25">
      <c r="A249" s="77">
        <v>2003</v>
      </c>
      <c r="B249" s="77" t="s">
        <v>13</v>
      </c>
      <c r="C249" s="77" t="s">
        <v>14</v>
      </c>
      <c r="D249" s="77" t="s">
        <v>15</v>
      </c>
      <c r="E249" s="89">
        <f>SUMPRODUCT('WECA (g)'!E237:M237,'CANUM (Millions)'!E237:M237)</f>
        <v>19620.338378782621</v>
      </c>
    </row>
    <row r="250" spans="1:8" x14ac:dyDescent="0.25">
      <c r="A250" s="77">
        <v>2003</v>
      </c>
      <c r="B250" s="77" t="s">
        <v>13</v>
      </c>
      <c r="C250" s="77" t="s">
        <v>14</v>
      </c>
      <c r="D250" s="77" t="s">
        <v>16</v>
      </c>
      <c r="E250" s="89">
        <f>SUMPRODUCT('WECA (g)'!E238:M238,'CANUM (Millions)'!E238:M238)</f>
        <v>1525.9034408219211</v>
      </c>
      <c r="H250" s="65"/>
    </row>
    <row r="251" spans="1:8" x14ac:dyDescent="0.25">
      <c r="A251" s="77">
        <v>2003</v>
      </c>
      <c r="B251" s="77" t="s">
        <v>13</v>
      </c>
      <c r="C251" s="77" t="s">
        <v>14</v>
      </c>
      <c r="D251" s="77" t="s">
        <v>25</v>
      </c>
      <c r="E251" s="89">
        <f>SUM(E249:E250)</f>
        <v>21146.24181960454</v>
      </c>
      <c r="H251" s="65"/>
    </row>
    <row r="252" spans="1:8" x14ac:dyDescent="0.25">
      <c r="A252" s="77">
        <v>2003</v>
      </c>
      <c r="B252" s="77" t="s">
        <v>13</v>
      </c>
      <c r="C252" s="77" t="s">
        <v>17</v>
      </c>
      <c r="D252" s="77" t="s">
        <v>15</v>
      </c>
      <c r="E252" s="89">
        <f>SUMPRODUCT('WECA (g)'!E240:M240,'CANUM (Millions)'!E240:M240)</f>
        <v>11936.225472162359</v>
      </c>
      <c r="H252" s="65"/>
    </row>
    <row r="253" spans="1:8" x14ac:dyDescent="0.25">
      <c r="A253" s="77">
        <v>2003</v>
      </c>
      <c r="B253" s="77" t="s">
        <v>13</v>
      </c>
      <c r="C253" s="77" t="s">
        <v>17</v>
      </c>
      <c r="D253" s="77" t="s">
        <v>16</v>
      </c>
      <c r="E253" s="89">
        <f>SUMPRODUCT('WECA (g)'!E241:M241,'CANUM (Millions)'!E241:M241)</f>
        <v>2504.269077198117</v>
      </c>
      <c r="H253" s="65"/>
    </row>
    <row r="254" spans="1:8" x14ac:dyDescent="0.25">
      <c r="A254" s="77">
        <v>2003</v>
      </c>
      <c r="B254" s="77" t="s">
        <v>13</v>
      </c>
      <c r="C254" s="77" t="s">
        <v>17</v>
      </c>
      <c r="D254" s="77" t="s">
        <v>25</v>
      </c>
      <c r="E254" s="89">
        <f>SUM(E252:E253)</f>
        <v>14440.494549360476</v>
      </c>
      <c r="H254" s="65"/>
    </row>
    <row r="255" spans="1:8" x14ac:dyDescent="0.25">
      <c r="A255" s="77">
        <v>2003</v>
      </c>
      <c r="B255" s="77" t="s">
        <v>13</v>
      </c>
      <c r="C255" s="77" t="s">
        <v>22</v>
      </c>
      <c r="D255" s="77" t="s">
        <v>25</v>
      </c>
      <c r="E255" s="89">
        <f>SUM(E251,E254)</f>
        <v>35586.736368965016</v>
      </c>
      <c r="H255" s="65"/>
    </row>
    <row r="256" spans="1:8" x14ac:dyDescent="0.25">
      <c r="A256" s="77">
        <v>2003</v>
      </c>
      <c r="B256" s="77" t="s">
        <v>13</v>
      </c>
      <c r="C256" s="77">
        <v>22</v>
      </c>
      <c r="D256" s="77" t="s">
        <v>19</v>
      </c>
      <c r="E256" s="89">
        <f>SUMPRODUCT('WECA (g)'!E244:M244,'CANUM (Millions)'!E244:M244)</f>
        <v>4757.3263907352157</v>
      </c>
      <c r="F256" s="165">
        <f>E256/E260</f>
        <v>6.0750227880525247E-2</v>
      </c>
      <c r="G256" s="164" t="s">
        <v>58</v>
      </c>
      <c r="H256" s="65"/>
    </row>
    <row r="257" spans="1:8" x14ac:dyDescent="0.25">
      <c r="A257" s="77">
        <v>2003</v>
      </c>
      <c r="B257" s="77" t="s">
        <v>13</v>
      </c>
      <c r="C257" s="77">
        <v>23</v>
      </c>
      <c r="D257" s="77" t="s">
        <v>19</v>
      </c>
      <c r="E257" s="89">
        <f>SUMPRODUCT('WECA (g)'!E245:M245,'CANUM (Millions)'!E245:M245)</f>
        <v>1734.4386014010076</v>
      </c>
      <c r="H257" s="65"/>
    </row>
    <row r="258" spans="1:8" x14ac:dyDescent="0.25">
      <c r="A258" s="77">
        <v>2003</v>
      </c>
      <c r="B258" s="77" t="s">
        <v>13</v>
      </c>
      <c r="C258" s="77">
        <v>24</v>
      </c>
      <c r="D258" s="77" t="s">
        <v>19</v>
      </c>
      <c r="E258" s="89">
        <f>SUMPRODUCT('WECA (g)'!E246:M246,'CANUM (Millions)'!E246:M246)</f>
        <v>33823.215742147142</v>
      </c>
    </row>
    <row r="259" spans="1:8" x14ac:dyDescent="0.25">
      <c r="A259" s="77">
        <v>2003</v>
      </c>
      <c r="B259" s="77" t="s">
        <v>13</v>
      </c>
      <c r="C259" s="77" t="s">
        <v>18</v>
      </c>
      <c r="D259" s="77" t="s">
        <v>19</v>
      </c>
      <c r="E259" s="89">
        <f>SUM(E256:E258)</f>
        <v>40314.980734283366</v>
      </c>
    </row>
    <row r="260" spans="1:8" x14ac:dyDescent="0.25">
      <c r="A260" s="77">
        <v>2003</v>
      </c>
      <c r="B260" s="77" t="s">
        <v>13</v>
      </c>
      <c r="C260" s="77" t="s">
        <v>20</v>
      </c>
      <c r="D260" s="77" t="s">
        <v>23</v>
      </c>
      <c r="E260" s="89">
        <f>SUM(E242,E255,E259)</f>
        <v>78309.605687261559</v>
      </c>
      <c r="F260" s="66">
        <v>78309</v>
      </c>
    </row>
    <row r="261" spans="1:8" x14ac:dyDescent="0.25">
      <c r="A261" s="77">
        <v>2003</v>
      </c>
      <c r="B261" s="77" t="s">
        <v>20</v>
      </c>
      <c r="C261" s="77" t="s">
        <v>29</v>
      </c>
      <c r="D261" s="77" t="s">
        <v>30</v>
      </c>
      <c r="E261" s="71">
        <f>SUM(E245,E248,E255,E259)</f>
        <v>108399.61878980228</v>
      </c>
      <c r="F261" s="71">
        <v>108500</v>
      </c>
    </row>
    <row r="262" spans="1:8" x14ac:dyDescent="0.25">
      <c r="A262" s="69">
        <v>2004</v>
      </c>
      <c r="B262" s="69" t="s">
        <v>13</v>
      </c>
      <c r="C262" s="69" t="s">
        <v>28</v>
      </c>
      <c r="D262" s="69" t="s">
        <v>21</v>
      </c>
      <c r="E262" s="90">
        <f>SUMPRODUCT('WECA (g)'!E249:M249,'CANUM (Millions)'!E249:M249)</f>
        <v>7078.9113264571588</v>
      </c>
    </row>
    <row r="263" spans="1:8" x14ac:dyDescent="0.25">
      <c r="A263" s="69">
        <v>2004</v>
      </c>
      <c r="B263" s="69" t="s">
        <v>24</v>
      </c>
      <c r="C263" s="69" t="s">
        <v>14</v>
      </c>
      <c r="D263" s="69" t="s">
        <v>15</v>
      </c>
      <c r="E263" s="90">
        <f>SUMPRODUCT('WECA (g)'!E250:M250,'CANUM (Millions)'!E250:M250)</f>
        <v>8702.1507744627252</v>
      </c>
    </row>
    <row r="264" spans="1:8" x14ac:dyDescent="0.25">
      <c r="A264" s="69">
        <v>2004</v>
      </c>
      <c r="B264" s="69" t="s">
        <v>24</v>
      </c>
      <c r="C264" s="69" t="s">
        <v>14</v>
      </c>
      <c r="D264" s="69" t="s">
        <v>16</v>
      </c>
      <c r="E264" s="90">
        <f>SUMPRODUCT('WECA (g)'!E251:M251,'CANUM (Millions)'!E251:M251)</f>
        <v>8873.5975558621103</v>
      </c>
    </row>
    <row r="265" spans="1:8" x14ac:dyDescent="0.25">
      <c r="A265" s="69">
        <v>2004</v>
      </c>
      <c r="B265" s="69" t="s">
        <v>24</v>
      </c>
      <c r="C265" s="69" t="s">
        <v>14</v>
      </c>
      <c r="D265" s="69" t="s">
        <v>25</v>
      </c>
      <c r="E265" s="90">
        <f>SUM(E263:E264)</f>
        <v>17575.748330324837</v>
      </c>
    </row>
    <row r="266" spans="1:8" x14ac:dyDescent="0.25">
      <c r="A266" s="69">
        <v>2004</v>
      </c>
      <c r="B266" s="69" t="s">
        <v>24</v>
      </c>
      <c r="C266" s="69" t="s">
        <v>17</v>
      </c>
      <c r="D266" s="69" t="s">
        <v>15</v>
      </c>
      <c r="E266" s="90">
        <f>SUMPRODUCT('WECA (g)'!E253:M253,'CANUM (Millions)'!E253:M253)</f>
        <v>4735.7168656409794</v>
      </c>
    </row>
    <row r="267" spans="1:8" x14ac:dyDescent="0.25">
      <c r="A267" s="69">
        <v>2004</v>
      </c>
      <c r="B267" s="69" t="s">
        <v>24</v>
      </c>
      <c r="C267" s="69" t="s">
        <v>17</v>
      </c>
      <c r="D267" s="69" t="s">
        <v>16</v>
      </c>
      <c r="E267" s="90">
        <f>SUMPRODUCT('WECA (g)'!E254:M254,'CANUM (Millions)'!E254:M254)</f>
        <v>1902.1270483921242</v>
      </c>
    </row>
    <row r="268" spans="1:8" x14ac:dyDescent="0.25">
      <c r="A268" s="69">
        <v>2004</v>
      </c>
      <c r="B268" s="69" t="s">
        <v>24</v>
      </c>
      <c r="C268" s="69" t="s">
        <v>17</v>
      </c>
      <c r="D268" s="69" t="s">
        <v>25</v>
      </c>
      <c r="E268" s="90">
        <f>SUM(E266:E267)</f>
        <v>6637.8439140331038</v>
      </c>
    </row>
    <row r="269" spans="1:8" x14ac:dyDescent="0.25">
      <c r="A269" s="69">
        <v>2004</v>
      </c>
      <c r="B269" s="69" t="s">
        <v>13</v>
      </c>
      <c r="C269" s="69" t="s">
        <v>14</v>
      </c>
      <c r="D269" s="69" t="s">
        <v>15</v>
      </c>
      <c r="E269" s="90">
        <f>SUMPRODUCT('WECA (g)'!E256:M256,'CANUM (Millions)'!E256:M256)</f>
        <v>5760.5748759924172</v>
      </c>
    </row>
    <row r="270" spans="1:8" x14ac:dyDescent="0.25">
      <c r="A270" s="69">
        <v>2004</v>
      </c>
      <c r="B270" s="69" t="s">
        <v>13</v>
      </c>
      <c r="C270" s="69" t="s">
        <v>14</v>
      </c>
      <c r="D270" s="69" t="s">
        <v>16</v>
      </c>
      <c r="E270" s="90">
        <f>SUMPRODUCT('WECA (g)'!E257:M257,'CANUM (Millions)'!E257:M257)</f>
        <v>8381.4114151603862</v>
      </c>
    </row>
    <row r="271" spans="1:8" x14ac:dyDescent="0.25">
      <c r="A271" s="69">
        <v>2004</v>
      </c>
      <c r="B271" s="69" t="s">
        <v>13</v>
      </c>
      <c r="C271" s="69" t="s">
        <v>14</v>
      </c>
      <c r="D271" s="69" t="s">
        <v>25</v>
      </c>
      <c r="E271" s="90">
        <f>SUM(E269:E270)</f>
        <v>14141.986291152803</v>
      </c>
    </row>
    <row r="272" spans="1:8" x14ac:dyDescent="0.25">
      <c r="A272" s="69">
        <v>2004</v>
      </c>
      <c r="B272" s="69" t="s">
        <v>13</v>
      </c>
      <c r="C272" s="69" t="s">
        <v>17</v>
      </c>
      <c r="D272" s="69" t="s">
        <v>15</v>
      </c>
      <c r="E272" s="90">
        <f>SUMPRODUCT('WECA (g)'!E259:M259,'CANUM (Millions)'!E259:M259)</f>
        <v>11064.199685260121</v>
      </c>
    </row>
    <row r="273" spans="1:7" x14ac:dyDescent="0.25">
      <c r="A273" s="69">
        <v>2004</v>
      </c>
      <c r="B273" s="69" t="s">
        <v>13</v>
      </c>
      <c r="C273" s="69" t="s">
        <v>17</v>
      </c>
      <c r="D273" s="69" t="s">
        <v>16</v>
      </c>
      <c r="E273" s="90">
        <f>SUMPRODUCT('WECA (g)'!E260:M260,'CANUM (Millions)'!E260:M260)</f>
        <v>2793.1558002398747</v>
      </c>
    </row>
    <row r="274" spans="1:7" x14ac:dyDescent="0.25">
      <c r="A274" s="69">
        <v>2004</v>
      </c>
      <c r="B274" s="69" t="s">
        <v>13</v>
      </c>
      <c r="C274" s="69" t="s">
        <v>17</v>
      </c>
      <c r="D274" s="69" t="s">
        <v>25</v>
      </c>
      <c r="E274" s="90">
        <f>SUM(E272:E273)</f>
        <v>13857.355485499995</v>
      </c>
    </row>
    <row r="275" spans="1:7" x14ac:dyDescent="0.25">
      <c r="A275" s="69">
        <v>2004</v>
      </c>
      <c r="B275" s="69" t="s">
        <v>13</v>
      </c>
      <c r="C275" s="69" t="s">
        <v>22</v>
      </c>
      <c r="D275" s="69" t="s">
        <v>25</v>
      </c>
      <c r="E275" s="90">
        <f>SUM(E271,E274)</f>
        <v>27999.3417766528</v>
      </c>
    </row>
    <row r="276" spans="1:7" x14ac:dyDescent="0.25">
      <c r="A276" s="69">
        <v>2004</v>
      </c>
      <c r="B276" s="69" t="s">
        <v>13</v>
      </c>
      <c r="C276" s="69">
        <v>22</v>
      </c>
      <c r="D276" s="69" t="s">
        <v>19</v>
      </c>
      <c r="E276" s="90">
        <f>SUMPRODUCT('WECA (g)'!E263:M263,'CANUM (Millions)'!E263:M263)</f>
        <v>2881.4444931879998</v>
      </c>
      <c r="F276" s="165">
        <f>E276/E280</f>
        <v>3.7511604516102838E-2</v>
      </c>
      <c r="G276" s="164" t="s">
        <v>58</v>
      </c>
    </row>
    <row r="277" spans="1:7" x14ac:dyDescent="0.25">
      <c r="A277" s="69">
        <v>2004</v>
      </c>
      <c r="B277" s="69" t="s">
        <v>13</v>
      </c>
      <c r="C277" s="69">
        <v>23</v>
      </c>
      <c r="D277" s="69" t="s">
        <v>19</v>
      </c>
      <c r="E277" s="90">
        <f>SUMPRODUCT('WECA (g)'!E264:M264,'CANUM (Millions)'!E264:M264)</f>
        <v>1542.6671434718003</v>
      </c>
    </row>
    <row r="278" spans="1:7" x14ac:dyDescent="0.25">
      <c r="A278" s="69">
        <v>2004</v>
      </c>
      <c r="B278" s="69" t="s">
        <v>13</v>
      </c>
      <c r="C278" s="69">
        <v>24</v>
      </c>
      <c r="D278" s="69" t="s">
        <v>19</v>
      </c>
      <c r="E278" s="90">
        <f>SUMPRODUCT('WECA (g)'!E265:M265,'CANUM (Millions)'!E265:M265)</f>
        <v>37312.384465401265</v>
      </c>
    </row>
    <row r="279" spans="1:7" x14ac:dyDescent="0.25">
      <c r="A279" s="69">
        <v>2004</v>
      </c>
      <c r="B279" s="69" t="s">
        <v>13</v>
      </c>
      <c r="C279" s="69" t="s">
        <v>18</v>
      </c>
      <c r="D279" s="69" t="s">
        <v>19</v>
      </c>
      <c r="E279" s="90">
        <f>SUM(E276:E278)</f>
        <v>41736.496102061064</v>
      </c>
    </row>
    <row r="280" spans="1:7" x14ac:dyDescent="0.25">
      <c r="A280" s="69">
        <v>2004</v>
      </c>
      <c r="B280" s="69" t="s">
        <v>13</v>
      </c>
      <c r="C280" s="69" t="s">
        <v>20</v>
      </c>
      <c r="D280" s="69" t="s">
        <v>23</v>
      </c>
      <c r="E280" s="90">
        <f>SUM(E262,E275,E279)</f>
        <v>76814.749205171014</v>
      </c>
      <c r="F280" s="91">
        <v>76815</v>
      </c>
    </row>
    <row r="281" spans="1:7" x14ac:dyDescent="0.25">
      <c r="A281" s="69">
        <v>2004</v>
      </c>
      <c r="B281" s="69" t="s">
        <v>20</v>
      </c>
      <c r="C281" s="69" t="s">
        <v>29</v>
      </c>
      <c r="D281" s="69" t="s">
        <v>30</v>
      </c>
      <c r="E281" s="90">
        <f>SUM(E265,E268,E275,E279)</f>
        <v>93949.430123071797</v>
      </c>
      <c r="F281" s="91">
        <v>93900</v>
      </c>
    </row>
    <row r="282" spans="1:7" x14ac:dyDescent="0.25">
      <c r="A282" s="51">
        <v>2005</v>
      </c>
      <c r="B282" s="51" t="s">
        <v>13</v>
      </c>
      <c r="C282" s="51" t="s">
        <v>28</v>
      </c>
      <c r="D282" s="51" t="s">
        <v>21</v>
      </c>
      <c r="E282" s="58">
        <f>SUMPRODUCT('WECA (g)'!E268:M268,'CANUM (Millions)'!E268:M268)</f>
        <v>7038.2886128917344</v>
      </c>
    </row>
    <row r="283" spans="1:7" x14ac:dyDescent="0.25">
      <c r="A283" s="51">
        <v>2005</v>
      </c>
      <c r="B283" s="51" t="s">
        <v>24</v>
      </c>
      <c r="C283" s="51" t="s">
        <v>14</v>
      </c>
      <c r="D283" s="51" t="s">
        <v>15</v>
      </c>
      <c r="E283" s="58">
        <f>SUMPRODUCT('WECA (g)'!E269:M269,'CANUM (Millions)'!E269:M269)</f>
        <v>18383.035683264108</v>
      </c>
    </row>
    <row r="284" spans="1:7" x14ac:dyDescent="0.25">
      <c r="A284" s="51">
        <v>2005</v>
      </c>
      <c r="B284" s="51" t="s">
        <v>24</v>
      </c>
      <c r="C284" s="51" t="s">
        <v>14</v>
      </c>
      <c r="D284" s="51" t="s">
        <v>16</v>
      </c>
      <c r="E284" s="58">
        <f>SUMPRODUCT('WECA (g)'!E270:M270,'CANUM (Millions)'!E270:M270)</f>
        <v>7089.5502677266977</v>
      </c>
    </row>
    <row r="285" spans="1:7" x14ac:dyDescent="0.25">
      <c r="A285" s="51">
        <v>2005</v>
      </c>
      <c r="B285" s="51" t="s">
        <v>24</v>
      </c>
      <c r="C285" s="51" t="s">
        <v>14</v>
      </c>
      <c r="D285" s="51" t="s">
        <v>25</v>
      </c>
      <c r="E285" s="58">
        <f>SUM(E283:E284)</f>
        <v>25472.585950990804</v>
      </c>
    </row>
    <row r="286" spans="1:7" x14ac:dyDescent="0.25">
      <c r="A286" s="51">
        <v>2005</v>
      </c>
      <c r="B286" s="51" t="s">
        <v>24</v>
      </c>
      <c r="C286" s="51" t="s">
        <v>17</v>
      </c>
      <c r="D286" s="51" t="s">
        <v>15</v>
      </c>
      <c r="E286" s="58">
        <f>SUMPRODUCT('WECA (g)'!E272:M272,'CANUM (Millions)'!E272:M272)</f>
        <v>4501.3989385702534</v>
      </c>
    </row>
    <row r="287" spans="1:7" x14ac:dyDescent="0.25">
      <c r="A287" s="51">
        <v>2005</v>
      </c>
      <c r="B287" s="51" t="s">
        <v>24</v>
      </c>
      <c r="C287" s="51" t="s">
        <v>17</v>
      </c>
      <c r="D287" s="51" t="s">
        <v>16</v>
      </c>
      <c r="E287" s="58">
        <f>SUMPRODUCT('WECA (g)'!E273:M273,'CANUM (Millions)'!E273:M273)</f>
        <v>1952.5261283649697</v>
      </c>
    </row>
    <row r="288" spans="1:7" x14ac:dyDescent="0.25">
      <c r="A288" s="51">
        <v>2005</v>
      </c>
      <c r="B288" s="51" t="s">
        <v>24</v>
      </c>
      <c r="C288" s="51" t="s">
        <v>17</v>
      </c>
      <c r="D288" s="51" t="s">
        <v>25</v>
      </c>
      <c r="E288" s="58">
        <f>SUM(E286:E287)</f>
        <v>6453.9250669352232</v>
      </c>
    </row>
    <row r="289" spans="1:7" x14ac:dyDescent="0.25">
      <c r="A289" s="51">
        <v>2005</v>
      </c>
      <c r="B289" s="51" t="s">
        <v>13</v>
      </c>
      <c r="C289" s="51" t="s">
        <v>14</v>
      </c>
      <c r="D289" s="51" t="s">
        <v>15</v>
      </c>
      <c r="E289" s="58">
        <f>SUMPRODUCT('WECA (g)'!E275:M275,'CANUM (Millions)'!E275:M275)</f>
        <v>18977.134710852653</v>
      </c>
    </row>
    <row r="290" spans="1:7" x14ac:dyDescent="0.25">
      <c r="A290" s="51">
        <v>2005</v>
      </c>
      <c r="B290" s="51" t="s">
        <v>13</v>
      </c>
      <c r="C290" s="51" t="s">
        <v>14</v>
      </c>
      <c r="D290" s="51" t="s">
        <v>16</v>
      </c>
      <c r="E290" s="58">
        <f>SUMPRODUCT('WECA (g)'!E276:M276,'CANUM (Millions)'!E276:M276)</f>
        <v>4023.4294462545486</v>
      </c>
    </row>
    <row r="291" spans="1:7" x14ac:dyDescent="0.25">
      <c r="A291" s="51">
        <v>2005</v>
      </c>
      <c r="B291" s="51" t="s">
        <v>13</v>
      </c>
      <c r="C291" s="51" t="s">
        <v>14</v>
      </c>
      <c r="D291" s="51" t="s">
        <v>25</v>
      </c>
      <c r="E291" s="58">
        <f>SUM(E289:E290)</f>
        <v>23000.564157107201</v>
      </c>
    </row>
    <row r="292" spans="1:7" x14ac:dyDescent="0.25">
      <c r="A292" s="51">
        <v>2005</v>
      </c>
      <c r="B292" s="51" t="s">
        <v>13</v>
      </c>
      <c r="C292" s="51" t="s">
        <v>17</v>
      </c>
      <c r="D292" s="51" t="s">
        <v>15</v>
      </c>
      <c r="E292" s="58">
        <f>SUMPRODUCT('WECA (g)'!E278:M278,'CANUM (Millions)'!E278:M278)</f>
        <v>13562.287999670234</v>
      </c>
    </row>
    <row r="293" spans="1:7" x14ac:dyDescent="0.25">
      <c r="A293" s="51">
        <v>2005</v>
      </c>
      <c r="B293" s="51" t="s">
        <v>13</v>
      </c>
      <c r="C293" s="51" t="s">
        <v>17</v>
      </c>
      <c r="D293" s="51" t="s">
        <v>16</v>
      </c>
      <c r="E293" s="58">
        <f>SUMPRODUCT('WECA (g)'!E279:M279,'CANUM (Millions)'!E279:M279)</f>
        <v>1079.7017077615517</v>
      </c>
    </row>
    <row r="294" spans="1:7" x14ac:dyDescent="0.25">
      <c r="A294" s="51">
        <v>2005</v>
      </c>
      <c r="B294" s="51" t="s">
        <v>13</v>
      </c>
      <c r="C294" s="51" t="s">
        <v>17</v>
      </c>
      <c r="D294" s="51" t="s">
        <v>25</v>
      </c>
      <c r="E294" s="58">
        <f>SUM(E292:E293)</f>
        <v>14641.989707431785</v>
      </c>
    </row>
    <row r="295" spans="1:7" x14ac:dyDescent="0.25">
      <c r="A295" s="51">
        <v>2005</v>
      </c>
      <c r="B295" s="51" t="s">
        <v>13</v>
      </c>
      <c r="C295" s="51" t="s">
        <v>22</v>
      </c>
      <c r="D295" s="51" t="s">
        <v>25</v>
      </c>
      <c r="E295" s="58">
        <f>SUM(E291,E294)</f>
        <v>37642.55386453899</v>
      </c>
    </row>
    <row r="296" spans="1:7" x14ac:dyDescent="0.25">
      <c r="A296" s="51">
        <v>2005</v>
      </c>
      <c r="B296" s="51" t="s">
        <v>13</v>
      </c>
      <c r="C296" s="51">
        <v>22</v>
      </c>
      <c r="D296" s="51" t="s">
        <v>19</v>
      </c>
      <c r="E296" s="58">
        <f>SUMPRODUCT('WECA (g)'!E282:M282,'CANUM (Millions)'!E282:M282)</f>
        <v>2929.6879844563978</v>
      </c>
      <c r="F296" s="165">
        <f>E296/E300</f>
        <v>3.3139149377794996E-2</v>
      </c>
      <c r="G296" s="164" t="s">
        <v>58</v>
      </c>
    </row>
    <row r="297" spans="1:7" x14ac:dyDescent="0.25">
      <c r="A297" s="51">
        <v>2005</v>
      </c>
      <c r="B297" s="51" t="s">
        <v>13</v>
      </c>
      <c r="C297" s="51">
        <v>23</v>
      </c>
      <c r="D297" s="51" t="s">
        <v>19</v>
      </c>
      <c r="E297" s="58">
        <f>SUMPRODUCT('WECA (g)'!E283:M283,'CANUM (Millions)'!E283:M283)</f>
        <v>2202.1679650521878</v>
      </c>
    </row>
    <row r="298" spans="1:7" x14ac:dyDescent="0.25">
      <c r="A298" s="51">
        <v>2005</v>
      </c>
      <c r="B298" s="51" t="s">
        <v>13</v>
      </c>
      <c r="C298" s="51">
        <v>24</v>
      </c>
      <c r="D298" s="51" t="s">
        <v>19</v>
      </c>
      <c r="E298" s="58">
        <f>SUMPRODUCT('WECA (g)'!E284:M284,'CANUM (Millions)'!E284:M284)</f>
        <v>38592.949861047397</v>
      </c>
    </row>
    <row r="299" spans="1:7" x14ac:dyDescent="0.25">
      <c r="A299" s="51">
        <v>2005</v>
      </c>
      <c r="B299" s="51" t="s">
        <v>13</v>
      </c>
      <c r="C299" s="51" t="s">
        <v>18</v>
      </c>
      <c r="D299" s="51" t="s">
        <v>19</v>
      </c>
      <c r="E299" s="58">
        <f>SUM(E296:E298)</f>
        <v>43724.805810555983</v>
      </c>
    </row>
    <row r="300" spans="1:7" x14ac:dyDescent="0.25">
      <c r="A300" s="51">
        <v>2005</v>
      </c>
      <c r="B300" s="51" t="s">
        <v>13</v>
      </c>
      <c r="C300" s="51" t="s">
        <v>20</v>
      </c>
      <c r="D300" s="51" t="s">
        <v>23</v>
      </c>
      <c r="E300" s="58">
        <f>SUM(E282,E295,E299)</f>
        <v>88405.648287986696</v>
      </c>
      <c r="F300" s="66">
        <v>88406</v>
      </c>
    </row>
    <row r="301" spans="1:7" x14ac:dyDescent="0.25">
      <c r="A301" s="51">
        <v>2005</v>
      </c>
      <c r="B301" s="51" t="s">
        <v>20</v>
      </c>
      <c r="C301" s="51" t="s">
        <v>29</v>
      </c>
      <c r="D301" s="51" t="s">
        <v>30</v>
      </c>
      <c r="E301" s="58">
        <f>SUM(E285,E288,E295,E299)</f>
        <v>113293.87069302099</v>
      </c>
      <c r="F301" s="66">
        <v>113300</v>
      </c>
    </row>
    <row r="302" spans="1:7" x14ac:dyDescent="0.25">
      <c r="A302" s="44">
        <v>2006</v>
      </c>
      <c r="B302" s="44" t="s">
        <v>13</v>
      </c>
      <c r="C302" s="44" t="s">
        <v>28</v>
      </c>
      <c r="D302" s="44" t="s">
        <v>21</v>
      </c>
      <c r="E302" s="50">
        <f>SUMPRODUCT('WECA (g)'!E287:M287,'CANUM (Millions)'!E287:M287)</f>
        <v>10953.290592058271</v>
      </c>
    </row>
    <row r="303" spans="1:7" x14ac:dyDescent="0.25">
      <c r="A303" s="44">
        <v>2006</v>
      </c>
      <c r="B303" s="44" t="s">
        <v>24</v>
      </c>
      <c r="C303" s="44" t="s">
        <v>14</v>
      </c>
      <c r="D303" s="44" t="s">
        <v>15</v>
      </c>
      <c r="E303" s="50">
        <f>SUMPRODUCT('WECA (g)'!E288:M288,'CANUM (Millions)'!E288:M288)</f>
        <v>9073.2523051020398</v>
      </c>
    </row>
    <row r="304" spans="1:7" x14ac:dyDescent="0.25">
      <c r="A304" s="44">
        <v>2006</v>
      </c>
      <c r="B304" s="44" t="s">
        <v>24</v>
      </c>
      <c r="C304" s="44" t="s">
        <v>14</v>
      </c>
      <c r="D304" s="44" t="s">
        <v>16</v>
      </c>
      <c r="E304" s="50">
        <f>SUMPRODUCT('WECA (g)'!E289:M289,'CANUM (Millions)'!E289:M289)</f>
        <v>2125.1102971852811</v>
      </c>
    </row>
    <row r="305" spans="1:7" x14ac:dyDescent="0.25">
      <c r="A305" s="44">
        <v>2006</v>
      </c>
      <c r="B305" s="44" t="s">
        <v>24</v>
      </c>
      <c r="C305" s="44" t="s">
        <v>14</v>
      </c>
      <c r="D305" s="44" t="s">
        <v>25</v>
      </c>
      <c r="E305" s="50">
        <f>SUM(E303:E304)</f>
        <v>11198.362602287321</v>
      </c>
    </row>
    <row r="306" spans="1:7" x14ac:dyDescent="0.25">
      <c r="A306" s="44">
        <v>2006</v>
      </c>
      <c r="B306" s="44" t="s">
        <v>24</v>
      </c>
      <c r="C306" s="44" t="s">
        <v>17</v>
      </c>
      <c r="D306" s="44" t="s">
        <v>15</v>
      </c>
      <c r="E306" s="50">
        <f>SUMPRODUCT('WECA (g)'!E291:M291,'CANUM (Millions)'!E291:M291)</f>
        <v>2574.9109563969255</v>
      </c>
    </row>
    <row r="307" spans="1:7" x14ac:dyDescent="0.25">
      <c r="A307" s="44">
        <v>2006</v>
      </c>
      <c r="B307" s="44" t="s">
        <v>24</v>
      </c>
      <c r="C307" s="44" t="s">
        <v>17</v>
      </c>
      <c r="D307" s="44" t="s">
        <v>16</v>
      </c>
      <c r="E307" s="50">
        <f>SUMPRODUCT('WECA (g)'!E292:M292,'CANUM (Millions)'!E292:M292)</f>
        <v>1242.02708382638</v>
      </c>
    </row>
    <row r="308" spans="1:7" x14ac:dyDescent="0.25">
      <c r="A308" s="44">
        <v>2006</v>
      </c>
      <c r="B308" s="44" t="s">
        <v>24</v>
      </c>
      <c r="C308" s="44" t="s">
        <v>17</v>
      </c>
      <c r="D308" s="44" t="s">
        <v>25</v>
      </c>
      <c r="E308" s="50">
        <f>SUM(E306:E307)</f>
        <v>3816.9380402233055</v>
      </c>
    </row>
    <row r="309" spans="1:7" x14ac:dyDescent="0.25">
      <c r="A309" s="44">
        <v>2006</v>
      </c>
      <c r="B309" s="44" t="s">
        <v>13</v>
      </c>
      <c r="C309" s="44" t="s">
        <v>14</v>
      </c>
      <c r="D309" s="44" t="s">
        <v>15</v>
      </c>
      <c r="E309" s="50">
        <f>SUMPRODUCT('WECA (g)'!E294:M294,'CANUM (Millions)'!E294:M294)</f>
        <v>16630.944877537822</v>
      </c>
    </row>
    <row r="310" spans="1:7" x14ac:dyDescent="0.25">
      <c r="A310" s="44">
        <v>2006</v>
      </c>
      <c r="B310" s="44" t="s">
        <v>13</v>
      </c>
      <c r="C310" s="44" t="s">
        <v>14</v>
      </c>
      <c r="D310" s="44" t="s">
        <v>16</v>
      </c>
      <c r="E310" s="50">
        <f>SUMPRODUCT('WECA (g)'!E295:M295,'CANUM (Millions)'!E295:M295)</f>
        <v>3919.7769967456497</v>
      </c>
    </row>
    <row r="311" spans="1:7" x14ac:dyDescent="0.25">
      <c r="A311" s="44">
        <v>2006</v>
      </c>
      <c r="B311" s="44" t="s">
        <v>13</v>
      </c>
      <c r="C311" s="44" t="s">
        <v>14</v>
      </c>
      <c r="D311" s="44" t="s">
        <v>25</v>
      </c>
      <c r="E311" s="50">
        <f>SUM(E309:E310)</f>
        <v>20550.721874283474</v>
      </c>
    </row>
    <row r="312" spans="1:7" x14ac:dyDescent="0.25">
      <c r="A312" s="44">
        <v>2006</v>
      </c>
      <c r="B312" s="44" t="s">
        <v>13</v>
      </c>
      <c r="C312" s="44" t="s">
        <v>17</v>
      </c>
      <c r="D312" s="44" t="s">
        <v>15</v>
      </c>
      <c r="E312" s="50">
        <f>SUMPRODUCT('WECA (g)'!E297:M297,'CANUM (Millions)'!E297:M297)</f>
        <v>13588.874711683304</v>
      </c>
    </row>
    <row r="313" spans="1:7" x14ac:dyDescent="0.25">
      <c r="A313" s="44">
        <v>2006</v>
      </c>
      <c r="B313" s="44" t="s">
        <v>13</v>
      </c>
      <c r="C313" s="44" t="s">
        <v>17</v>
      </c>
      <c r="D313" s="44" t="s">
        <v>16</v>
      </c>
      <c r="E313" s="50">
        <f>SUMPRODUCT('WECA (g)'!E298:M298,'CANUM (Millions)'!E298:M298)</f>
        <v>1976.8605955502628</v>
      </c>
    </row>
    <row r="314" spans="1:7" x14ac:dyDescent="0.25">
      <c r="A314" s="44">
        <v>2006</v>
      </c>
      <c r="B314" s="44" t="s">
        <v>13</v>
      </c>
      <c r="C314" s="44" t="s">
        <v>17</v>
      </c>
      <c r="D314" s="44" t="s">
        <v>25</v>
      </c>
      <c r="E314" s="50">
        <f>SUM(E312:E313)</f>
        <v>15565.735307233566</v>
      </c>
    </row>
    <row r="315" spans="1:7" x14ac:dyDescent="0.25">
      <c r="A315" s="44">
        <v>2006</v>
      </c>
      <c r="B315" s="44" t="s">
        <v>13</v>
      </c>
      <c r="C315" s="44" t="s">
        <v>22</v>
      </c>
      <c r="D315" s="44" t="s">
        <v>25</v>
      </c>
      <c r="E315" s="50">
        <f>SUM(E311,E314)</f>
        <v>36116.457181517042</v>
      </c>
    </row>
    <row r="316" spans="1:7" x14ac:dyDescent="0.25">
      <c r="A316" s="44">
        <v>2006</v>
      </c>
      <c r="B316" s="44" t="s">
        <v>13</v>
      </c>
      <c r="C316" s="44">
        <v>22</v>
      </c>
      <c r="D316" s="44" t="s">
        <v>19</v>
      </c>
      <c r="E316" s="50">
        <f>SUMPRODUCT('WECA (g)'!E301:M301,'CANUM (Millions)'!E301:M301)</f>
        <v>4612.2329589286546</v>
      </c>
      <c r="F316" s="165">
        <f>E316/E320</f>
        <v>5.1863089526257539E-2</v>
      </c>
      <c r="G316" s="164" t="s">
        <v>58</v>
      </c>
    </row>
    <row r="317" spans="1:7" x14ac:dyDescent="0.25">
      <c r="A317" s="44">
        <v>2006</v>
      </c>
      <c r="B317" s="44" t="s">
        <v>13</v>
      </c>
      <c r="C317" s="44">
        <v>23</v>
      </c>
      <c r="D317" s="44" t="s">
        <v>19</v>
      </c>
      <c r="E317" s="50">
        <f>SUMPRODUCT('WECA (g)'!E302:M302,'CANUM (Millions)'!E302:M302)</f>
        <v>2479.4335017697017</v>
      </c>
    </row>
    <row r="318" spans="1:7" x14ac:dyDescent="0.25">
      <c r="A318" s="44">
        <v>2006</v>
      </c>
      <c r="B318" s="44" t="s">
        <v>13</v>
      </c>
      <c r="C318" s="44">
        <v>24</v>
      </c>
      <c r="D318" s="44" t="s">
        <v>19</v>
      </c>
      <c r="E318" s="50">
        <f>SUMPRODUCT('WECA (g)'!E303:M303,'CANUM (Millions)'!E303:M303)</f>
        <v>34769.519133927381</v>
      </c>
    </row>
    <row r="319" spans="1:7" x14ac:dyDescent="0.25">
      <c r="A319" s="44">
        <v>2006</v>
      </c>
      <c r="B319" s="44" t="s">
        <v>13</v>
      </c>
      <c r="C319" s="44" t="s">
        <v>18</v>
      </c>
      <c r="D319" s="44" t="s">
        <v>19</v>
      </c>
      <c r="E319" s="50">
        <f>SUM(E316:E318)</f>
        <v>41861.185594625735</v>
      </c>
    </row>
    <row r="320" spans="1:7" x14ac:dyDescent="0.25">
      <c r="A320" s="44">
        <v>2006</v>
      </c>
      <c r="B320" s="44" t="s">
        <v>13</v>
      </c>
      <c r="C320" s="44" t="s">
        <v>20</v>
      </c>
      <c r="D320" s="44" t="s">
        <v>23</v>
      </c>
      <c r="E320" s="50">
        <f>SUM(E302,E315,E319)</f>
        <v>88930.933368201047</v>
      </c>
      <c r="F320" s="70">
        <v>90549</v>
      </c>
    </row>
    <row r="321" spans="1:7" x14ac:dyDescent="0.25">
      <c r="A321" s="44">
        <v>2006</v>
      </c>
      <c r="B321" s="44" t="s">
        <v>20</v>
      </c>
      <c r="C321" s="44" t="s">
        <v>29</v>
      </c>
      <c r="D321" s="44" t="s">
        <v>30</v>
      </c>
      <c r="E321" s="50">
        <f>SUM(E305,E308,E315,E319)</f>
        <v>92992.943418653405</v>
      </c>
      <c r="F321" s="66">
        <v>93000</v>
      </c>
    </row>
    <row r="322" spans="1:7" x14ac:dyDescent="0.25">
      <c r="A322" s="36">
        <v>2007</v>
      </c>
      <c r="B322" s="36" t="s">
        <v>13</v>
      </c>
      <c r="C322" s="36" t="s">
        <v>28</v>
      </c>
      <c r="D322" s="36" t="s">
        <v>21</v>
      </c>
      <c r="E322" s="43">
        <f>SUMPRODUCT('WECA (g)'!E306:M306,'CANUM (Millions)'!E306:M306)</f>
        <v>1069.7729889234945</v>
      </c>
      <c r="F322" s="66" t="s">
        <v>35</v>
      </c>
    </row>
    <row r="323" spans="1:7" x14ac:dyDescent="0.25">
      <c r="A323" s="36">
        <v>2007</v>
      </c>
      <c r="B323" s="36" t="s">
        <v>24</v>
      </c>
      <c r="C323" s="36" t="s">
        <v>14</v>
      </c>
      <c r="D323" s="36" t="s">
        <v>15</v>
      </c>
      <c r="E323" s="43">
        <f>SUMPRODUCT('WECA (g)'!E307:M307,'CANUM (Millions)'!E307:M307)</f>
        <v>10211.095364749919</v>
      </c>
    </row>
    <row r="324" spans="1:7" x14ac:dyDescent="0.25">
      <c r="A324" s="36">
        <v>2007</v>
      </c>
      <c r="B324" s="36" t="s">
        <v>24</v>
      </c>
      <c r="C324" s="36" t="s">
        <v>14</v>
      </c>
      <c r="D324" s="36" t="s">
        <v>16</v>
      </c>
      <c r="E324" s="43">
        <f>SUMPRODUCT('WECA (g)'!E308:M308,'CANUM (Millions)'!E308:M308)</f>
        <v>1273.5210355740167</v>
      </c>
    </row>
    <row r="325" spans="1:7" x14ac:dyDescent="0.25">
      <c r="A325" s="36">
        <v>2007</v>
      </c>
      <c r="B325" s="36" t="s">
        <v>24</v>
      </c>
      <c r="C325" s="36" t="s">
        <v>14</v>
      </c>
      <c r="D325" s="36" t="s">
        <v>25</v>
      </c>
      <c r="E325" s="43">
        <f>SUM(E323:E324)</f>
        <v>11484.616400323936</v>
      </c>
    </row>
    <row r="326" spans="1:7" x14ac:dyDescent="0.25">
      <c r="A326" s="36">
        <v>2007</v>
      </c>
      <c r="B326" s="36" t="s">
        <v>24</v>
      </c>
      <c r="C326" s="36" t="s">
        <v>17</v>
      </c>
      <c r="D326" s="36" t="s">
        <v>15</v>
      </c>
      <c r="E326" s="43">
        <f>SUMPRODUCT('WECA (g)'!E310:M310,'CANUM (Millions)'!E310:M310)</f>
        <v>6156.9250072979976</v>
      </c>
    </row>
    <row r="327" spans="1:7" x14ac:dyDescent="0.25">
      <c r="A327" s="36">
        <v>2007</v>
      </c>
      <c r="B327" s="36" t="s">
        <v>24</v>
      </c>
      <c r="C327" s="36" t="s">
        <v>17</v>
      </c>
      <c r="D327" s="36" t="s">
        <v>16</v>
      </c>
      <c r="E327" s="43">
        <f>SUMPRODUCT('WECA (g)'!E311:M311,'CANUM (Millions)'!E311:M311)</f>
        <v>2146.8763887749137</v>
      </c>
    </row>
    <row r="328" spans="1:7" x14ac:dyDescent="0.25">
      <c r="A328" s="36">
        <v>2007</v>
      </c>
      <c r="B328" s="36" t="s">
        <v>24</v>
      </c>
      <c r="C328" s="36" t="s">
        <v>17</v>
      </c>
      <c r="D328" s="36" t="s">
        <v>25</v>
      </c>
      <c r="E328" s="43">
        <f>SUM(E326:E327)</f>
        <v>8303.8013960729113</v>
      </c>
    </row>
    <row r="329" spans="1:7" x14ac:dyDescent="0.25">
      <c r="A329" s="36">
        <v>2007</v>
      </c>
      <c r="B329" s="36" t="s">
        <v>13</v>
      </c>
      <c r="C329" s="36" t="s">
        <v>14</v>
      </c>
      <c r="D329" s="36" t="s">
        <v>15</v>
      </c>
      <c r="E329" s="43">
        <f>SUMPRODUCT('WECA (g)'!E313:M313,'CANUM (Millions)'!E313:M313)</f>
        <v>14258.175279876716</v>
      </c>
    </row>
    <row r="330" spans="1:7" x14ac:dyDescent="0.25">
      <c r="A330" s="36">
        <v>2007</v>
      </c>
      <c r="B330" s="36" t="s">
        <v>13</v>
      </c>
      <c r="C330" s="36" t="s">
        <v>14</v>
      </c>
      <c r="D330" s="36" t="s">
        <v>16</v>
      </c>
      <c r="E330" s="43">
        <f>SUMPRODUCT('WECA (g)'!E314:M314,'CANUM (Millions)'!E314:M314)</f>
        <v>1268.6065509331247</v>
      </c>
      <c r="F330" s="74" t="s">
        <v>38</v>
      </c>
      <c r="G330" s="73" t="s">
        <v>36</v>
      </c>
    </row>
    <row r="331" spans="1:7" x14ac:dyDescent="0.25">
      <c r="A331" s="36">
        <v>2007</v>
      </c>
      <c r="B331" s="36" t="s">
        <v>13</v>
      </c>
      <c r="C331" s="36" t="s">
        <v>14</v>
      </c>
      <c r="D331" s="36" t="s">
        <v>25</v>
      </c>
      <c r="E331" s="43">
        <f>SUM(E329:E330)</f>
        <v>15526.781830809839</v>
      </c>
      <c r="F331" s="43">
        <f>SUM(E325,E331)</f>
        <v>27011.398231133775</v>
      </c>
      <c r="G331" s="72">
        <v>26900</v>
      </c>
    </row>
    <row r="332" spans="1:7" x14ac:dyDescent="0.25">
      <c r="A332" s="36">
        <v>2007</v>
      </c>
      <c r="B332" s="36" t="s">
        <v>13</v>
      </c>
      <c r="C332" s="36" t="s">
        <v>17</v>
      </c>
      <c r="D332" s="36" t="s">
        <v>15</v>
      </c>
      <c r="E332" s="43">
        <f>SUMPRODUCT('WECA (g)'!E316:M316,'CANUM (Millions)'!E316:M316)</f>
        <v>11052.349108523513</v>
      </c>
      <c r="F332" s="43"/>
      <c r="G332" s="72"/>
    </row>
    <row r="333" spans="1:7" x14ac:dyDescent="0.25">
      <c r="A333" s="36">
        <v>2007</v>
      </c>
      <c r="B333" s="36" t="s">
        <v>13</v>
      </c>
      <c r="C333" s="36" t="s">
        <v>17</v>
      </c>
      <c r="D333" s="36" t="s">
        <v>16</v>
      </c>
      <c r="E333" s="43">
        <f>SUMPRODUCT('WECA (g)'!E317:M317,'CANUM (Millions)'!E317:M317)</f>
        <v>983.50048757441596</v>
      </c>
      <c r="F333" s="74" t="s">
        <v>39</v>
      </c>
      <c r="G333" s="72"/>
    </row>
    <row r="334" spans="1:7" x14ac:dyDescent="0.25">
      <c r="A334" s="36">
        <v>2007</v>
      </c>
      <c r="B334" s="36" t="s">
        <v>13</v>
      </c>
      <c r="C334" s="36" t="s">
        <v>17</v>
      </c>
      <c r="D334" s="36" t="s">
        <v>25</v>
      </c>
      <c r="E334" s="43">
        <f>SUM(E332:E333)</f>
        <v>12035.849596097929</v>
      </c>
      <c r="F334" s="43">
        <f>SUM(E328,E334)</f>
        <v>20339.650992170842</v>
      </c>
      <c r="G334" s="72">
        <v>20300</v>
      </c>
    </row>
    <row r="335" spans="1:7" x14ac:dyDescent="0.25">
      <c r="A335" s="36">
        <v>2007</v>
      </c>
      <c r="B335" s="36" t="s">
        <v>13</v>
      </c>
      <c r="C335" s="36" t="s">
        <v>22</v>
      </c>
      <c r="D335" s="36" t="s">
        <v>25</v>
      </c>
      <c r="E335" s="43">
        <f>SUM(E331,E334)</f>
        <v>27562.63142690777</v>
      </c>
      <c r="F335" s="43">
        <f>SUM(F331:F334)</f>
        <v>47351.049223304617</v>
      </c>
      <c r="G335" s="72">
        <f>SUM(G331:G334)</f>
        <v>47200</v>
      </c>
    </row>
    <row r="336" spans="1:7" x14ac:dyDescent="0.25">
      <c r="A336" s="36">
        <v>2007</v>
      </c>
      <c r="B336" s="36" t="s">
        <v>13</v>
      </c>
      <c r="C336" s="36">
        <v>22</v>
      </c>
      <c r="D336" s="36" t="s">
        <v>19</v>
      </c>
      <c r="E336" s="43">
        <f>SUMPRODUCT('WECA (g)'!E320:M320,'CANUM (Millions)'!E320:M320)</f>
        <v>2028.019251202451</v>
      </c>
      <c r="F336" s="167">
        <f>E336/E340</f>
        <v>2.9745002293160884E-2</v>
      </c>
      <c r="G336" s="166" t="s">
        <v>58</v>
      </c>
    </row>
    <row r="337" spans="1:7" x14ac:dyDescent="0.25">
      <c r="A337" s="36">
        <v>2007</v>
      </c>
      <c r="B337" s="36" t="s">
        <v>13</v>
      </c>
      <c r="C337" s="36">
        <v>23</v>
      </c>
      <c r="D337" s="36" t="s">
        <v>19</v>
      </c>
      <c r="E337" s="43">
        <f>SUMPRODUCT('WECA (g)'!E321:M321,'CANUM (Millions)'!E321:M321)</f>
        <v>2870.0644555674567</v>
      </c>
      <c r="F337" s="74" t="s">
        <v>37</v>
      </c>
      <c r="G337" s="72">
        <v>2900</v>
      </c>
    </row>
    <row r="338" spans="1:7" x14ac:dyDescent="0.25">
      <c r="A338" s="36">
        <v>2007</v>
      </c>
      <c r="B338" s="36" t="s">
        <v>13</v>
      </c>
      <c r="C338" s="36">
        <v>24</v>
      </c>
      <c r="D338" s="36" t="s">
        <v>19</v>
      </c>
      <c r="E338" s="43">
        <f>SUMPRODUCT('WECA (g)'!E322:M322,'CANUM (Millions)'!E322:M322)</f>
        <v>34649.679799885183</v>
      </c>
      <c r="F338" s="43">
        <f>SUM(E336,E338)</f>
        <v>36677.699051087635</v>
      </c>
      <c r="G338" s="70">
        <v>37600</v>
      </c>
    </row>
    <row r="339" spans="1:7" x14ac:dyDescent="0.25">
      <c r="A339" s="36">
        <v>2007</v>
      </c>
      <c r="B339" s="36" t="s">
        <v>13</v>
      </c>
      <c r="C339" s="36" t="s">
        <v>18</v>
      </c>
      <c r="D339" s="36" t="s">
        <v>19</v>
      </c>
      <c r="E339" s="43">
        <f>SUM(E336:E338)</f>
        <v>39547.763506655094</v>
      </c>
    </row>
    <row r="340" spans="1:7" x14ac:dyDescent="0.25">
      <c r="A340" s="36">
        <v>2007</v>
      </c>
      <c r="B340" s="36" t="s">
        <v>13</v>
      </c>
      <c r="C340" s="36" t="s">
        <v>20</v>
      </c>
      <c r="D340" s="36" t="s">
        <v>23</v>
      </c>
      <c r="E340" s="43">
        <f>SUM(E322,E335,E339)</f>
        <v>68180.167922486362</v>
      </c>
      <c r="F340" s="66">
        <v>68997</v>
      </c>
    </row>
    <row r="341" spans="1:7" x14ac:dyDescent="0.25">
      <c r="A341" s="36">
        <v>2007</v>
      </c>
      <c r="B341" s="36" t="s">
        <v>20</v>
      </c>
      <c r="C341" s="36" t="s">
        <v>29</v>
      </c>
      <c r="D341" s="36" t="s">
        <v>30</v>
      </c>
      <c r="E341" s="43">
        <f>SUM(E325,E328,E335,E339)</f>
        <v>86898.812729959711</v>
      </c>
      <c r="F341" s="66">
        <v>87700</v>
      </c>
      <c r="G341" s="70">
        <v>87700</v>
      </c>
    </row>
    <row r="342" spans="1:7" x14ac:dyDescent="0.25">
      <c r="A342" s="28">
        <v>2008</v>
      </c>
      <c r="B342" s="28" t="s">
        <v>13</v>
      </c>
      <c r="C342" s="28" t="s">
        <v>28</v>
      </c>
      <c r="D342" s="28" t="s">
        <v>21</v>
      </c>
      <c r="E342" s="34">
        <f>SUMPRODUCT('WECA (g)'!E325:M325,'CANUM (Millions)'!E325:M325)</f>
        <v>124.43047985258663</v>
      </c>
    </row>
    <row r="343" spans="1:7" x14ac:dyDescent="0.25">
      <c r="A343" s="28">
        <v>2008</v>
      </c>
      <c r="B343" s="28" t="s">
        <v>24</v>
      </c>
      <c r="C343" s="28" t="s">
        <v>14</v>
      </c>
      <c r="D343" s="28" t="s">
        <v>15</v>
      </c>
      <c r="E343" s="35">
        <f>SUMPRODUCT('WECA (g)'!E326:M326,'CANUM (Millions)'!E326:M326)</f>
        <v>6876.5192856950962</v>
      </c>
    </row>
    <row r="344" spans="1:7" x14ac:dyDescent="0.25">
      <c r="A344" s="28">
        <v>2008</v>
      </c>
      <c r="B344" s="28" t="s">
        <v>24</v>
      </c>
      <c r="C344" s="28" t="s">
        <v>14</v>
      </c>
      <c r="D344" s="28" t="s">
        <v>16</v>
      </c>
      <c r="E344" s="35">
        <f>SUMPRODUCT('WECA (g)'!E327:M327,'CANUM (Millions)'!E327:M327)</f>
        <v>1715.90557904974</v>
      </c>
    </row>
    <row r="345" spans="1:7" x14ac:dyDescent="0.25">
      <c r="A345" s="28">
        <v>2008</v>
      </c>
      <c r="B345" s="28" t="s">
        <v>24</v>
      </c>
      <c r="C345" s="28" t="s">
        <v>14</v>
      </c>
      <c r="D345" s="28" t="s">
        <v>25</v>
      </c>
      <c r="E345" s="35">
        <f>SUM(E343:E344)</f>
        <v>8592.4248647448367</v>
      </c>
    </row>
    <row r="346" spans="1:7" x14ac:dyDescent="0.25">
      <c r="A346" s="28">
        <v>2008</v>
      </c>
      <c r="B346" s="28" t="s">
        <v>24</v>
      </c>
      <c r="C346" s="28" t="s">
        <v>17</v>
      </c>
      <c r="D346" s="28" t="s">
        <v>15</v>
      </c>
      <c r="E346" s="35">
        <f>SUMPRODUCT('WECA (g)'!E329:M329,'CANUM (Millions)'!E329:M329)</f>
        <v>2309.1467270326884</v>
      </c>
    </row>
    <row r="347" spans="1:7" x14ac:dyDescent="0.25">
      <c r="A347" s="28">
        <v>2008</v>
      </c>
      <c r="B347" s="28" t="s">
        <v>24</v>
      </c>
      <c r="C347" s="28" t="s">
        <v>17</v>
      </c>
      <c r="D347" s="28" t="s">
        <v>16</v>
      </c>
      <c r="E347" s="35">
        <f>SUMPRODUCT('WECA (g)'!E330:M330,'CANUM (Millions)'!E330:M330)</f>
        <v>1987.6647997733376</v>
      </c>
    </row>
    <row r="348" spans="1:7" x14ac:dyDescent="0.25">
      <c r="A348" s="28">
        <v>2008</v>
      </c>
      <c r="B348" s="28" t="s">
        <v>24</v>
      </c>
      <c r="C348" s="28" t="s">
        <v>17</v>
      </c>
      <c r="D348" s="28" t="s">
        <v>25</v>
      </c>
      <c r="E348" s="35">
        <f>SUM(E346:E347)</f>
        <v>4296.8115268060264</v>
      </c>
    </row>
    <row r="349" spans="1:7" x14ac:dyDescent="0.25">
      <c r="A349" s="28">
        <v>2008</v>
      </c>
      <c r="B349" s="28" t="s">
        <v>13</v>
      </c>
      <c r="C349" s="28" t="s">
        <v>14</v>
      </c>
      <c r="D349" s="28" t="s">
        <v>15</v>
      </c>
      <c r="E349" s="35">
        <f>SUMPRODUCT('WECA (g)'!E332:M332,'CANUM (Millions)'!E332:M332)</f>
        <v>15950.247644713585</v>
      </c>
    </row>
    <row r="350" spans="1:7" x14ac:dyDescent="0.25">
      <c r="A350" s="28">
        <v>2008</v>
      </c>
      <c r="B350" s="28" t="s">
        <v>13</v>
      </c>
      <c r="C350" s="28" t="s">
        <v>14</v>
      </c>
      <c r="D350" s="28" t="s">
        <v>16</v>
      </c>
      <c r="E350" s="35">
        <f>SUMPRODUCT('WECA (g)'!E333:M333,'CANUM (Millions)'!E333:M333)</f>
        <v>1415.7122705864617</v>
      </c>
    </row>
    <row r="351" spans="1:7" x14ac:dyDescent="0.25">
      <c r="A351" s="28">
        <v>2008</v>
      </c>
      <c r="B351" s="28" t="s">
        <v>13</v>
      </c>
      <c r="C351" s="28" t="s">
        <v>14</v>
      </c>
      <c r="D351" s="28" t="s">
        <v>25</v>
      </c>
      <c r="E351" s="35">
        <f>SUM(E349:E350)</f>
        <v>17365.959915300045</v>
      </c>
    </row>
    <row r="352" spans="1:7" x14ac:dyDescent="0.25">
      <c r="A352" s="28">
        <v>2008</v>
      </c>
      <c r="B352" s="28" t="s">
        <v>13</v>
      </c>
      <c r="C352" s="28" t="s">
        <v>17</v>
      </c>
      <c r="D352" s="28" t="s">
        <v>15</v>
      </c>
      <c r="E352" s="35">
        <f>SUMPRODUCT('WECA (g)'!E335:M335,'CANUM (Millions)'!E335:M335)</f>
        <v>7087.9550827461517</v>
      </c>
    </row>
    <row r="353" spans="1:9" x14ac:dyDescent="0.25">
      <c r="A353" s="28">
        <v>2008</v>
      </c>
      <c r="B353" s="28" t="s">
        <v>13</v>
      </c>
      <c r="C353" s="28" t="s">
        <v>17</v>
      </c>
      <c r="D353" s="28" t="s">
        <v>16</v>
      </c>
      <c r="E353" s="35">
        <f>SUMPRODUCT('WECA (g)'!E336:M336,'CANUM (Millions)'!E336:M336)</f>
        <v>789.45484868565381</v>
      </c>
    </row>
    <row r="354" spans="1:9" x14ac:dyDescent="0.25">
      <c r="A354" s="28">
        <v>2008</v>
      </c>
      <c r="B354" s="28" t="s">
        <v>13</v>
      </c>
      <c r="C354" s="28" t="s">
        <v>17</v>
      </c>
      <c r="D354" s="28" t="s">
        <v>25</v>
      </c>
      <c r="E354" s="35">
        <f>SUM(E352:E353)</f>
        <v>7877.4099314318055</v>
      </c>
    </row>
    <row r="355" spans="1:9" x14ac:dyDescent="0.25">
      <c r="A355" s="28">
        <v>2008</v>
      </c>
      <c r="B355" s="28" t="s">
        <v>13</v>
      </c>
      <c r="C355" s="28" t="s">
        <v>22</v>
      </c>
      <c r="D355" s="28" t="s">
        <v>25</v>
      </c>
      <c r="E355" s="35">
        <f>SUM(E351,E354)</f>
        <v>25243.36984673185</v>
      </c>
    </row>
    <row r="356" spans="1:9" x14ac:dyDescent="0.25">
      <c r="A356" s="28">
        <v>2008</v>
      </c>
      <c r="B356" s="28" t="s">
        <v>13</v>
      </c>
      <c r="C356" s="28">
        <v>22</v>
      </c>
      <c r="D356" s="28" t="s">
        <v>19</v>
      </c>
      <c r="E356" s="63">
        <f>SUMPRODUCT('WECA (g)'!E339:M339,'CANUM (Millions)'!E339:M339)</f>
        <v>2326.1199594470918</v>
      </c>
      <c r="F356" s="165">
        <f>E356/E360</f>
        <v>3.3432746399583831E-2</v>
      </c>
      <c r="G356" s="164" t="s">
        <v>58</v>
      </c>
      <c r="H356" s="163" t="s">
        <v>32</v>
      </c>
      <c r="I356" s="163"/>
    </row>
    <row r="357" spans="1:9" x14ac:dyDescent="0.25">
      <c r="A357" s="28">
        <v>2008</v>
      </c>
      <c r="B357" s="28" t="s">
        <v>13</v>
      </c>
      <c r="C357" s="28">
        <v>23</v>
      </c>
      <c r="D357" s="28" t="s">
        <v>19</v>
      </c>
      <c r="E357" s="35">
        <f>SUMPRODUCT('WECA (g)'!E340:M340,'CANUM (Millions)'!E340:M340)</f>
        <v>5660.0434669651177</v>
      </c>
    </row>
    <row r="358" spans="1:9" x14ac:dyDescent="0.25">
      <c r="A358" s="28">
        <v>2008</v>
      </c>
      <c r="B358" s="28" t="s">
        <v>13</v>
      </c>
      <c r="C358" s="28">
        <v>24</v>
      </c>
      <c r="D358" s="28" t="s">
        <v>19</v>
      </c>
      <c r="E358" s="35">
        <f>SUMPRODUCT('WECA (g)'!E341:M341,'CANUM (Millions)'!E341:M341)</f>
        <v>36222.131840395785</v>
      </c>
      <c r="F358" s="66">
        <f>SUM(E358,E356)</f>
        <v>38548.251799842874</v>
      </c>
    </row>
    <row r="359" spans="1:9" x14ac:dyDescent="0.25">
      <c r="A359" s="28">
        <v>2008</v>
      </c>
      <c r="B359" s="28" t="s">
        <v>13</v>
      </c>
      <c r="C359" s="28" t="s">
        <v>18</v>
      </c>
      <c r="D359" s="28" t="s">
        <v>19</v>
      </c>
      <c r="E359" s="35">
        <f>SUM(E356:E358)</f>
        <v>44208.295266807996</v>
      </c>
    </row>
    <row r="360" spans="1:9" x14ac:dyDescent="0.25">
      <c r="A360" s="28">
        <v>2008</v>
      </c>
      <c r="B360" s="28" t="s">
        <v>13</v>
      </c>
      <c r="C360" s="28" t="s">
        <v>20</v>
      </c>
      <c r="D360" s="28" t="s">
        <v>23</v>
      </c>
      <c r="E360" s="63">
        <f>SUM(E342,E355,E359)</f>
        <v>69576.095593392442</v>
      </c>
      <c r="F360" s="66">
        <v>68484</v>
      </c>
    </row>
    <row r="361" spans="1:9" x14ac:dyDescent="0.25">
      <c r="A361" s="28">
        <v>2008</v>
      </c>
      <c r="B361" s="28" t="s">
        <v>20</v>
      </c>
      <c r="C361" s="28" t="s">
        <v>29</v>
      </c>
      <c r="D361" s="28" t="s">
        <v>30</v>
      </c>
      <c r="E361" s="63">
        <f>SUM(E345,E348,E355,E359)</f>
        <v>82340.901505090704</v>
      </c>
      <c r="F361" s="66">
        <v>82300</v>
      </c>
    </row>
    <row r="362" spans="1:9" x14ac:dyDescent="0.25">
      <c r="A362" s="19">
        <v>2009</v>
      </c>
      <c r="B362" s="19" t="s">
        <v>13</v>
      </c>
      <c r="C362" s="19" t="s">
        <v>28</v>
      </c>
      <c r="D362" s="19" t="s">
        <v>21</v>
      </c>
      <c r="E362" s="26">
        <f>SUMPRODUCT('WECA (g)'!E344:M344,'CANUM (Millions)'!E344:M344)</f>
        <v>3940.7534304001342</v>
      </c>
    </row>
    <row r="363" spans="1:9" x14ac:dyDescent="0.25">
      <c r="A363" s="19">
        <v>2009</v>
      </c>
      <c r="B363" s="19" t="s">
        <v>24</v>
      </c>
      <c r="C363" s="19" t="s">
        <v>14</v>
      </c>
      <c r="D363" s="19" t="s">
        <v>15</v>
      </c>
      <c r="E363" s="27">
        <f>SUMPRODUCT('WECA (g)'!E345:M345,'CANUM (Millions)'!E345:M345)</f>
        <v>4630.5193962313815</v>
      </c>
    </row>
    <row r="364" spans="1:9" x14ac:dyDescent="0.25">
      <c r="A364" s="19">
        <v>2009</v>
      </c>
      <c r="B364" s="19" t="s">
        <v>24</v>
      </c>
      <c r="C364" s="19" t="s">
        <v>14</v>
      </c>
      <c r="D364" s="19" t="s">
        <v>16</v>
      </c>
      <c r="E364" s="27">
        <f>SUMPRODUCT('WECA (g)'!E346:M346,'CANUM (Millions)'!E346:M346)</f>
        <v>432.49849129770939</v>
      </c>
    </row>
    <row r="365" spans="1:9" x14ac:dyDescent="0.25">
      <c r="A365" s="19">
        <v>2009</v>
      </c>
      <c r="B365" s="19" t="s">
        <v>24</v>
      </c>
      <c r="C365" s="19" t="s">
        <v>14</v>
      </c>
      <c r="D365" s="19" t="s">
        <v>25</v>
      </c>
      <c r="E365" s="27">
        <f>SUM(E363:E364)</f>
        <v>5063.0178875290912</v>
      </c>
    </row>
    <row r="366" spans="1:9" x14ac:dyDescent="0.25">
      <c r="A366" s="19">
        <v>2009</v>
      </c>
      <c r="B366" s="19" t="s">
        <v>24</v>
      </c>
      <c r="C366" s="19" t="s">
        <v>17</v>
      </c>
      <c r="D366" s="19" t="s">
        <v>15</v>
      </c>
      <c r="E366" s="27">
        <f>SUMPRODUCT('WECA (g)'!E348:M348,'CANUM (Millions)'!E348:M348)</f>
        <v>425.96863189425778</v>
      </c>
    </row>
    <row r="367" spans="1:9" x14ac:dyDescent="0.25">
      <c r="A367" s="19">
        <v>2009</v>
      </c>
      <c r="B367" s="19" t="s">
        <v>24</v>
      </c>
      <c r="C367" s="19" t="s">
        <v>17</v>
      </c>
      <c r="D367" s="19" t="s">
        <v>16</v>
      </c>
      <c r="E367" s="27">
        <f>SUMPRODUCT('WECA (g)'!E349:M349,'CANUM (Millions)'!E349:M349)</f>
        <v>1053.1047441031162</v>
      </c>
    </row>
    <row r="368" spans="1:9" x14ac:dyDescent="0.25">
      <c r="A368" s="19">
        <v>2009</v>
      </c>
      <c r="B368" s="19" t="s">
        <v>24</v>
      </c>
      <c r="C368" s="19" t="s">
        <v>17</v>
      </c>
      <c r="D368" s="19" t="s">
        <v>25</v>
      </c>
      <c r="E368" s="27">
        <f>SUM(E366:E367)</f>
        <v>1479.0733759973741</v>
      </c>
    </row>
    <row r="369" spans="1:7" x14ac:dyDescent="0.25">
      <c r="A369" s="19">
        <v>2009</v>
      </c>
      <c r="B369" s="19" t="s">
        <v>13</v>
      </c>
      <c r="C369" s="19" t="s">
        <v>14</v>
      </c>
      <c r="D369" s="19" t="s">
        <v>15</v>
      </c>
      <c r="E369" s="27">
        <f>SUMPRODUCT('WECA (g)'!E351:M351,'CANUM (Millions)'!E351:M351)</f>
        <v>22698.158726097707</v>
      </c>
    </row>
    <row r="370" spans="1:7" x14ac:dyDescent="0.25">
      <c r="A370" s="19">
        <v>2009</v>
      </c>
      <c r="B370" s="19" t="s">
        <v>13</v>
      </c>
      <c r="C370" s="19" t="s">
        <v>14</v>
      </c>
      <c r="D370" s="19" t="s">
        <v>16</v>
      </c>
      <c r="E370" s="27">
        <f>SUMPRODUCT('WECA (g)'!E352:M352,'CANUM (Millions)'!E352:M352)</f>
        <v>1929.9107478711103</v>
      </c>
    </row>
    <row r="371" spans="1:7" x14ac:dyDescent="0.25">
      <c r="A371" s="19">
        <v>2009</v>
      </c>
      <c r="B371" s="19" t="s">
        <v>13</v>
      </c>
      <c r="C371" s="19" t="s">
        <v>14</v>
      </c>
      <c r="D371" s="19" t="s">
        <v>25</v>
      </c>
      <c r="E371" s="27">
        <f>SUM(E369:E370)</f>
        <v>24628.069473968819</v>
      </c>
    </row>
    <row r="372" spans="1:7" x14ac:dyDescent="0.25">
      <c r="A372" s="19">
        <v>2009</v>
      </c>
      <c r="B372" s="19" t="s">
        <v>13</v>
      </c>
      <c r="C372" s="19" t="s">
        <v>17</v>
      </c>
      <c r="D372" s="19" t="s">
        <v>15</v>
      </c>
      <c r="E372" s="27">
        <f>SUMPRODUCT('WECA (g)'!E354:M354,'CANUM (Millions)'!E354:M354)</f>
        <v>6728.1617480557625</v>
      </c>
    </row>
    <row r="373" spans="1:7" x14ac:dyDescent="0.25">
      <c r="A373" s="19">
        <v>2009</v>
      </c>
      <c r="B373" s="19" t="s">
        <v>13</v>
      </c>
      <c r="C373" s="19" t="s">
        <v>17</v>
      </c>
      <c r="D373" s="19" t="s">
        <v>16</v>
      </c>
      <c r="E373" s="27">
        <f>SUMPRODUCT('WECA (g)'!E355:M355,'CANUM (Millions)'!E355:M355)</f>
        <v>932.72610718230169</v>
      </c>
    </row>
    <row r="374" spans="1:7" x14ac:dyDescent="0.25">
      <c r="A374" s="19">
        <v>2009</v>
      </c>
      <c r="B374" s="19" t="s">
        <v>13</v>
      </c>
      <c r="C374" s="19" t="s">
        <v>17</v>
      </c>
      <c r="D374" s="19" t="s">
        <v>25</v>
      </c>
      <c r="E374" s="27">
        <f>SUM(E372:E373)</f>
        <v>7660.8878552380638</v>
      </c>
    </row>
    <row r="375" spans="1:7" x14ac:dyDescent="0.25">
      <c r="A375" s="19">
        <v>2009</v>
      </c>
      <c r="B375" s="19" t="s">
        <v>13</v>
      </c>
      <c r="C375" s="19" t="s">
        <v>22</v>
      </c>
      <c r="D375" s="19" t="s">
        <v>25</v>
      </c>
      <c r="E375" s="27">
        <f>SUM(E371,E374)</f>
        <v>32288.957329206882</v>
      </c>
    </row>
    <row r="376" spans="1:7" x14ac:dyDescent="0.25">
      <c r="A376" s="19">
        <v>2009</v>
      </c>
      <c r="B376" s="19" t="s">
        <v>13</v>
      </c>
      <c r="C376" s="19">
        <v>22</v>
      </c>
      <c r="D376" s="19" t="s">
        <v>19</v>
      </c>
      <c r="E376" s="27">
        <f>SUMPRODUCT('WECA (g)'!E358:M358,'CANUM (Millions)'!E358:M358)</f>
        <v>1832.0967577355368</v>
      </c>
      <c r="F376" s="116">
        <f>E376/E380</f>
        <v>2.7238252106318819E-2</v>
      </c>
      <c r="G376" t="s">
        <v>58</v>
      </c>
    </row>
    <row r="377" spans="1:7" x14ac:dyDescent="0.25">
      <c r="A377" s="19">
        <v>2009</v>
      </c>
      <c r="B377" s="19" t="s">
        <v>13</v>
      </c>
      <c r="C377" s="19">
        <v>23</v>
      </c>
      <c r="D377" s="19" t="s">
        <v>19</v>
      </c>
      <c r="E377" s="27">
        <f>SUMPRODUCT('WECA (g)'!E359:M359,'CANUM (Millions)'!E359:M359)</f>
        <v>3623.4389037109922</v>
      </c>
    </row>
    <row r="378" spans="1:7" x14ac:dyDescent="0.25">
      <c r="A378" s="19">
        <v>2009</v>
      </c>
      <c r="B378" s="19" t="s">
        <v>13</v>
      </c>
      <c r="C378" s="19">
        <v>24</v>
      </c>
      <c r="D378" s="19" t="s">
        <v>19</v>
      </c>
      <c r="E378" s="27">
        <f>SUMPRODUCT('WECA (g)'!E360:M360,'CANUM (Millions)'!E360:M360)</f>
        <v>25576.659760897124</v>
      </c>
    </row>
    <row r="379" spans="1:7" x14ac:dyDescent="0.25">
      <c r="A379" s="19">
        <v>2009</v>
      </c>
      <c r="B379" s="19" t="s">
        <v>13</v>
      </c>
      <c r="C379" s="19" t="s">
        <v>18</v>
      </c>
      <c r="D379" s="19" t="s">
        <v>19</v>
      </c>
      <c r="E379" s="27">
        <f>SUM(E376:E378)</f>
        <v>31032.195422343655</v>
      </c>
    </row>
    <row r="380" spans="1:7" x14ac:dyDescent="0.25">
      <c r="A380" s="19">
        <v>2009</v>
      </c>
      <c r="B380" s="19" t="s">
        <v>13</v>
      </c>
      <c r="C380" s="19" t="s">
        <v>20</v>
      </c>
      <c r="D380" s="19" t="s">
        <v>23</v>
      </c>
      <c r="E380" s="27">
        <f>SUM(E362,E375,E379)</f>
        <v>67261.906181950675</v>
      </c>
      <c r="F380" s="66">
        <v>67262</v>
      </c>
    </row>
    <row r="381" spans="1:7" x14ac:dyDescent="0.25">
      <c r="A381" s="19">
        <v>2009</v>
      </c>
      <c r="B381" s="19" t="s">
        <v>20</v>
      </c>
      <c r="C381" s="19" t="s">
        <v>29</v>
      </c>
      <c r="D381" s="19" t="s">
        <v>30</v>
      </c>
      <c r="E381" s="27">
        <f>SUM(E365,E368,E375,E379)</f>
        <v>69863.244015077013</v>
      </c>
      <c r="F381" s="66">
        <v>69900</v>
      </c>
    </row>
    <row r="382" spans="1:7" x14ac:dyDescent="0.25">
      <c r="A382" s="6">
        <v>2010</v>
      </c>
      <c r="B382" s="6" t="s">
        <v>13</v>
      </c>
      <c r="C382" s="6" t="s">
        <v>28</v>
      </c>
      <c r="D382" s="6" t="s">
        <v>21</v>
      </c>
      <c r="E382" s="11">
        <f>SUMPRODUCT('WECA (g)'!E363:M363,'CANUM (Millions)'!E363:M363)</f>
        <v>772.46811834626214</v>
      </c>
    </row>
    <row r="383" spans="1:7" x14ac:dyDescent="0.25">
      <c r="A383" s="6">
        <v>2010</v>
      </c>
      <c r="B383" s="6" t="s">
        <v>24</v>
      </c>
      <c r="C383" s="6" t="s">
        <v>14</v>
      </c>
      <c r="D383" s="6" t="s">
        <v>15</v>
      </c>
      <c r="E383" s="11">
        <f>SUMPRODUCT('WECA (g)'!E364:M364,'CANUM (Millions)'!E364:M364)</f>
        <v>10018.629249848618</v>
      </c>
    </row>
    <row r="384" spans="1:7" x14ac:dyDescent="0.25">
      <c r="A384" s="6">
        <v>2010</v>
      </c>
      <c r="B384" s="6" t="s">
        <v>24</v>
      </c>
      <c r="C384" s="6" t="s">
        <v>14</v>
      </c>
      <c r="D384" s="6" t="s">
        <v>16</v>
      </c>
      <c r="E384" s="11">
        <f>SUMPRODUCT('WECA (g)'!E365:M365,'CANUM (Millions)'!E365:M365)</f>
        <v>756.45063822477141</v>
      </c>
    </row>
    <row r="385" spans="1:10" x14ac:dyDescent="0.25">
      <c r="A385" s="6">
        <v>2010</v>
      </c>
      <c r="B385" s="6" t="s">
        <v>24</v>
      </c>
      <c r="C385" s="6" t="s">
        <v>14</v>
      </c>
      <c r="D385" s="6" t="s">
        <v>25</v>
      </c>
      <c r="E385" s="11">
        <f>SUM(E383:E384)</f>
        <v>10775.079888073389</v>
      </c>
    </row>
    <row r="386" spans="1:10" x14ac:dyDescent="0.25">
      <c r="A386" s="6">
        <v>2010</v>
      </c>
      <c r="B386" s="6" t="s">
        <v>24</v>
      </c>
      <c r="C386" s="6" t="s">
        <v>17</v>
      </c>
      <c r="D386" s="6" t="s">
        <v>15</v>
      </c>
      <c r="E386" s="11">
        <f>SUMPRODUCT('WECA (g)'!E367:M367,'CANUM (Millions)'!E367:M367)</f>
        <v>1959.3992020697019</v>
      </c>
    </row>
    <row r="387" spans="1:10" x14ac:dyDescent="0.25">
      <c r="A387" s="6">
        <v>2010</v>
      </c>
      <c r="B387" s="6" t="s">
        <v>24</v>
      </c>
      <c r="C387" s="6" t="s">
        <v>17</v>
      </c>
      <c r="D387" s="6" t="s">
        <v>16</v>
      </c>
      <c r="E387" s="11">
        <f>SUMPRODUCT('WECA (g)'!E368:M368,'CANUM (Millions)'!E368:M368)</f>
        <v>1024.0887434126632</v>
      </c>
    </row>
    <row r="388" spans="1:10" x14ac:dyDescent="0.25">
      <c r="A388" s="6">
        <v>2010</v>
      </c>
      <c r="B388" s="6" t="s">
        <v>24</v>
      </c>
      <c r="C388" s="6" t="s">
        <v>17</v>
      </c>
      <c r="D388" s="6" t="s">
        <v>25</v>
      </c>
      <c r="E388" s="11">
        <f>SUM(E386:E387)</f>
        <v>2983.4879454823649</v>
      </c>
    </row>
    <row r="389" spans="1:10" x14ac:dyDescent="0.25">
      <c r="A389" s="6">
        <v>2010</v>
      </c>
      <c r="B389" s="6" t="s">
        <v>13</v>
      </c>
      <c r="C389" s="6" t="s">
        <v>14</v>
      </c>
      <c r="D389" s="6" t="s">
        <v>15</v>
      </c>
      <c r="E389" s="11">
        <f>SUMPRODUCT('WECA (g)'!E370:M370,'CANUM (Millions)'!E370:M370)</f>
        <v>16182.458409624507</v>
      </c>
    </row>
    <row r="390" spans="1:10" x14ac:dyDescent="0.25">
      <c r="A390" s="6">
        <v>2010</v>
      </c>
      <c r="B390" s="6" t="s">
        <v>13</v>
      </c>
      <c r="C390" s="6" t="s">
        <v>14</v>
      </c>
      <c r="D390" s="6" t="s">
        <v>16</v>
      </c>
      <c r="E390" s="11">
        <f>SUMPRODUCT('WECA (g)'!E371:M371,'CANUM (Millions)'!E371:M371)</f>
        <v>65.054997925654874</v>
      </c>
    </row>
    <row r="391" spans="1:10" x14ac:dyDescent="0.25">
      <c r="A391" s="6">
        <v>2010</v>
      </c>
      <c r="B391" s="6" t="s">
        <v>13</v>
      </c>
      <c r="C391" s="6" t="s">
        <v>14</v>
      </c>
      <c r="D391" s="6" t="s">
        <v>25</v>
      </c>
      <c r="E391" s="11">
        <f>SUM(E389:E390)</f>
        <v>16247.513407550163</v>
      </c>
    </row>
    <row r="392" spans="1:10" x14ac:dyDescent="0.25">
      <c r="A392" s="6">
        <v>2010</v>
      </c>
      <c r="B392" s="6" t="s">
        <v>13</v>
      </c>
      <c r="C392" s="6" t="s">
        <v>17</v>
      </c>
      <c r="D392" s="6" t="s">
        <v>15</v>
      </c>
      <c r="E392" s="11">
        <f>SUMPRODUCT('WECA (g)'!E373:M373,'CANUM (Millions)'!E373:M373)</f>
        <v>6792.5960647449656</v>
      </c>
    </row>
    <row r="393" spans="1:10" x14ac:dyDescent="0.25">
      <c r="A393" s="6">
        <v>2010</v>
      </c>
      <c r="B393" s="6" t="s">
        <v>13</v>
      </c>
      <c r="C393" s="6" t="s">
        <v>17</v>
      </c>
      <c r="D393" s="6" t="s">
        <v>16</v>
      </c>
      <c r="E393" s="11">
        <f>SUMPRODUCT('WECA (g)'!E374:M374,'CANUM (Millions)'!E374:M374)</f>
        <v>483.9401878480694</v>
      </c>
    </row>
    <row r="394" spans="1:10" x14ac:dyDescent="0.25">
      <c r="A394" s="6">
        <v>2010</v>
      </c>
      <c r="B394" s="6" t="s">
        <v>13</v>
      </c>
      <c r="C394" s="6" t="s">
        <v>17</v>
      </c>
      <c r="D394" s="6" t="s">
        <v>25</v>
      </c>
      <c r="E394" s="11">
        <f>SUM(E392:E393)</f>
        <v>7276.536252593035</v>
      </c>
    </row>
    <row r="395" spans="1:10" x14ac:dyDescent="0.25">
      <c r="A395" s="6">
        <v>2010</v>
      </c>
      <c r="B395" s="6" t="s">
        <v>13</v>
      </c>
      <c r="C395" s="6" t="s">
        <v>22</v>
      </c>
      <c r="D395" s="6" t="s">
        <v>25</v>
      </c>
      <c r="E395" s="11">
        <f>SUM(E391,E394)</f>
        <v>23524.049660143199</v>
      </c>
    </row>
    <row r="396" spans="1:10" x14ac:dyDescent="0.25">
      <c r="A396" s="6">
        <v>2010</v>
      </c>
      <c r="B396" s="6" t="s">
        <v>13</v>
      </c>
      <c r="C396" s="6">
        <v>22</v>
      </c>
      <c r="D396" s="6" t="s">
        <v>19</v>
      </c>
      <c r="E396" s="11">
        <f>SUMPRODUCT('WECA (g)'!E377:M377,'CANUM (Millions)'!E377:M377)</f>
        <v>1820.9629680816306</v>
      </c>
      <c r="F396" s="116">
        <f>E396/E400</f>
        <v>4.3136847663217022E-2</v>
      </c>
      <c r="G396" t="s">
        <v>58</v>
      </c>
      <c r="H396" t="s">
        <v>59</v>
      </c>
      <c r="J396" s="165">
        <f>AVERAGE(F396,F376,F356,F336,F316,F296)</f>
        <v>3.6425847894388845E-2</v>
      </c>
    </row>
    <row r="397" spans="1:10" x14ac:dyDescent="0.25">
      <c r="A397" s="6">
        <v>2010</v>
      </c>
      <c r="B397" s="6" t="s">
        <v>13</v>
      </c>
      <c r="C397" s="6">
        <v>23</v>
      </c>
      <c r="D397" s="6" t="s">
        <v>19</v>
      </c>
      <c r="E397" s="11">
        <f>SUMPRODUCT('WECA (g)'!E378:M378,'CANUM (Millions)'!E378:M378)</f>
        <v>1083.9288694310474</v>
      </c>
    </row>
    <row r="398" spans="1:10" x14ac:dyDescent="0.25">
      <c r="A398" s="6">
        <v>2010</v>
      </c>
      <c r="B398" s="6" t="s">
        <v>13</v>
      </c>
      <c r="C398" s="6">
        <v>24</v>
      </c>
      <c r="D398" s="6" t="s">
        <v>19</v>
      </c>
      <c r="E398" s="11">
        <f>SUMPRODUCT('WECA (g)'!E379:M379,'CANUM (Millions)'!E379:M379)</f>
        <v>15012.22134513028</v>
      </c>
    </row>
    <row r="399" spans="1:10" x14ac:dyDescent="0.25">
      <c r="A399" s="6">
        <v>2010</v>
      </c>
      <c r="B399" s="6" t="s">
        <v>13</v>
      </c>
      <c r="C399" s="6" t="s">
        <v>18</v>
      </c>
      <c r="D399" s="6" t="s">
        <v>19</v>
      </c>
      <c r="E399" s="11">
        <f>SUM(E396:E398)</f>
        <v>17917.113182642956</v>
      </c>
    </row>
    <row r="400" spans="1:10" x14ac:dyDescent="0.25">
      <c r="A400" s="6">
        <v>2010</v>
      </c>
      <c r="B400" s="6" t="s">
        <v>13</v>
      </c>
      <c r="C400" s="6" t="s">
        <v>20</v>
      </c>
      <c r="D400" s="6" t="s">
        <v>23</v>
      </c>
      <c r="E400" s="11">
        <f>SUM(E382,E395,E399)</f>
        <v>42213.630961132418</v>
      </c>
      <c r="F400" s="66">
        <v>42214</v>
      </c>
    </row>
    <row r="401" spans="1:7" x14ac:dyDescent="0.25">
      <c r="A401" s="6">
        <v>2010</v>
      </c>
      <c r="B401" s="6" t="s">
        <v>20</v>
      </c>
      <c r="C401" s="6" t="s">
        <v>29</v>
      </c>
      <c r="D401" s="6" t="s">
        <v>30</v>
      </c>
      <c r="E401" s="11">
        <f>SUM(E385,E388,E395,E399)</f>
        <v>55199.730676341911</v>
      </c>
      <c r="F401" s="66">
        <v>55200</v>
      </c>
    </row>
    <row r="402" spans="1:7" x14ac:dyDescent="0.25">
      <c r="A402" s="92">
        <v>2011</v>
      </c>
      <c r="B402" s="92" t="s">
        <v>13</v>
      </c>
      <c r="C402" s="92" t="s">
        <v>28</v>
      </c>
      <c r="D402" s="92" t="s">
        <v>21</v>
      </c>
      <c r="E402" s="98">
        <f>SUMPRODUCT('WECA (g)'!E382:M382,'CANUM (Millions)'!E382:M382)</f>
        <v>308.27059046467002</v>
      </c>
      <c r="G402" s="164"/>
    </row>
    <row r="403" spans="1:7" x14ac:dyDescent="0.25">
      <c r="A403" s="92">
        <v>2011</v>
      </c>
      <c r="B403" s="92" t="s">
        <v>24</v>
      </c>
      <c r="C403" s="92" t="s">
        <v>14</v>
      </c>
      <c r="D403" s="92" t="s">
        <v>15</v>
      </c>
      <c r="E403" s="98">
        <f>SUMPRODUCT('WECA (g)'!E383:M383,'CANUM (Millions)'!E383:M383)</f>
        <v>5785.8082832076088</v>
      </c>
      <c r="G403" s="164"/>
    </row>
    <row r="404" spans="1:7" x14ac:dyDescent="0.25">
      <c r="A404" s="92">
        <v>2011</v>
      </c>
      <c r="B404" s="92" t="s">
        <v>24</v>
      </c>
      <c r="C404" s="92" t="s">
        <v>14</v>
      </c>
      <c r="D404" s="92" t="s">
        <v>16</v>
      </c>
      <c r="E404" s="98">
        <f>SUMPRODUCT('WECA (g)'!E384:M384,'CANUM (Millions)'!E384:M384)</f>
        <v>1119.0353830195118</v>
      </c>
      <c r="G404" s="164"/>
    </row>
    <row r="405" spans="1:7" x14ac:dyDescent="0.25">
      <c r="A405" s="92">
        <v>2011</v>
      </c>
      <c r="B405" s="92" t="s">
        <v>24</v>
      </c>
      <c r="C405" s="92" t="s">
        <v>14</v>
      </c>
      <c r="D405" s="92" t="s">
        <v>25</v>
      </c>
      <c r="E405" s="98">
        <f>SUM(E403:E404)</f>
        <v>6904.8436662271206</v>
      </c>
      <c r="G405" s="164"/>
    </row>
    <row r="406" spans="1:7" x14ac:dyDescent="0.25">
      <c r="A406" s="92">
        <v>2011</v>
      </c>
      <c r="B406" s="92" t="s">
        <v>24</v>
      </c>
      <c r="C406" s="92" t="s">
        <v>17</v>
      </c>
      <c r="D406" s="92" t="s">
        <v>15</v>
      </c>
      <c r="E406" s="98">
        <f>SUMPRODUCT('WECA (g)'!E386:M386,'CANUM (Millions)'!E386:M386)</f>
        <v>821.942337217263</v>
      </c>
      <c r="G406" s="164"/>
    </row>
    <row r="407" spans="1:7" x14ac:dyDescent="0.25">
      <c r="A407" s="92">
        <v>2011</v>
      </c>
      <c r="B407" s="92" t="s">
        <v>24</v>
      </c>
      <c r="C407" s="92" t="s">
        <v>17</v>
      </c>
      <c r="D407" s="92" t="s">
        <v>16</v>
      </c>
      <c r="E407" s="98">
        <f>SUMPRODUCT('WECA (g)'!E387:M387,'CANUM (Millions)'!E387:M387)</f>
        <v>661.46402140011651</v>
      </c>
      <c r="G407" s="164"/>
    </row>
    <row r="408" spans="1:7" x14ac:dyDescent="0.25">
      <c r="A408" s="92">
        <v>2011</v>
      </c>
      <c r="B408" s="92" t="s">
        <v>24</v>
      </c>
      <c r="C408" s="92" t="s">
        <v>17</v>
      </c>
      <c r="D408" s="92" t="s">
        <v>25</v>
      </c>
      <c r="E408" s="98">
        <f>SUM(E406:E407)</f>
        <v>1483.4063586173795</v>
      </c>
      <c r="G408" s="164"/>
    </row>
    <row r="409" spans="1:7" x14ac:dyDescent="0.25">
      <c r="A409" s="92">
        <v>2011</v>
      </c>
      <c r="B409" s="92" t="s">
        <v>13</v>
      </c>
      <c r="C409" s="92" t="s">
        <v>14</v>
      </c>
      <c r="D409" s="92" t="s">
        <v>15</v>
      </c>
      <c r="E409" s="98">
        <f>SUMPRODUCT('WECA (g)'!E389:M389,'CANUM (Millions)'!E389:M389)</f>
        <v>6260.8482913089392</v>
      </c>
      <c r="G409" s="164"/>
    </row>
    <row r="410" spans="1:7" x14ac:dyDescent="0.25">
      <c r="A410" s="92">
        <v>2011</v>
      </c>
      <c r="B410" s="92" t="s">
        <v>13</v>
      </c>
      <c r="C410" s="92" t="s">
        <v>14</v>
      </c>
      <c r="D410" s="92" t="s">
        <v>16</v>
      </c>
      <c r="E410" s="98">
        <f>SUMPRODUCT('WECA (g)'!E390:M390,'CANUM (Millions)'!E390:M390)</f>
        <v>39.146750443970078</v>
      </c>
      <c r="G410" s="164"/>
    </row>
    <row r="411" spans="1:7" x14ac:dyDescent="0.25">
      <c r="A411" s="92">
        <v>2011</v>
      </c>
      <c r="B411" s="92" t="s">
        <v>13</v>
      </c>
      <c r="C411" s="92" t="s">
        <v>14</v>
      </c>
      <c r="D411" s="92" t="s">
        <v>25</v>
      </c>
      <c r="E411" s="98">
        <f>SUM(E409:E410)</f>
        <v>6299.9950417529089</v>
      </c>
      <c r="G411" s="164"/>
    </row>
    <row r="412" spans="1:7" x14ac:dyDescent="0.25">
      <c r="A412" s="92">
        <v>2011</v>
      </c>
      <c r="B412" s="92" t="s">
        <v>13</v>
      </c>
      <c r="C412" s="92" t="s">
        <v>17</v>
      </c>
      <c r="D412" s="92" t="s">
        <v>15</v>
      </c>
      <c r="E412" s="98">
        <f>SUMPRODUCT('WECA (g)'!E392:M392,'CANUM (Millions)'!E392:M392)</f>
        <v>4554.6774855095482</v>
      </c>
      <c r="G412" s="164"/>
    </row>
    <row r="413" spans="1:7" x14ac:dyDescent="0.25">
      <c r="A413" s="92">
        <v>2011</v>
      </c>
      <c r="B413" s="92" t="s">
        <v>13</v>
      </c>
      <c r="C413" s="92" t="s">
        <v>17</v>
      </c>
      <c r="D413" s="92" t="s">
        <v>16</v>
      </c>
      <c r="E413" s="98">
        <f>SUMPRODUCT('WECA (g)'!E393:M393,'CANUM (Millions)'!E393:M393)</f>
        <v>778.52305448425</v>
      </c>
      <c r="G413" s="164"/>
    </row>
    <row r="414" spans="1:7" x14ac:dyDescent="0.25">
      <c r="A414" s="92">
        <v>2011</v>
      </c>
      <c r="B414" s="92" t="s">
        <v>13</v>
      </c>
      <c r="C414" s="92" t="s">
        <v>17</v>
      </c>
      <c r="D414" s="92" t="s">
        <v>25</v>
      </c>
      <c r="E414" s="98">
        <f>SUM(E412:E413)</f>
        <v>5333.200539993798</v>
      </c>
      <c r="G414" s="164"/>
    </row>
    <row r="415" spans="1:7" x14ac:dyDescent="0.25">
      <c r="A415" s="92">
        <v>2011</v>
      </c>
      <c r="B415" s="92" t="s">
        <v>13</v>
      </c>
      <c r="C415" s="92" t="s">
        <v>22</v>
      </c>
      <c r="D415" s="92" t="s">
        <v>25</v>
      </c>
      <c r="E415" s="98">
        <f>SUM(E411,E414)</f>
        <v>11633.195581746706</v>
      </c>
      <c r="G415" s="164"/>
    </row>
    <row r="416" spans="1:7" x14ac:dyDescent="0.25">
      <c r="A416" s="92">
        <v>2011</v>
      </c>
      <c r="B416" s="92" t="s">
        <v>13</v>
      </c>
      <c r="C416" s="92">
        <v>22</v>
      </c>
      <c r="D416" s="92" t="s">
        <v>19</v>
      </c>
      <c r="E416" s="98">
        <f>SUMPRODUCT('WECA (g)'!E396:M396,'CANUM (Millions)'!E396:M396)</f>
        <v>1214.375729616386</v>
      </c>
      <c r="F416" s="165">
        <f>E416/E420</f>
        <v>4.3726962980662365E-2</v>
      </c>
      <c r="G416" s="164" t="s">
        <v>58</v>
      </c>
    </row>
    <row r="417" spans="1:7" x14ac:dyDescent="0.25">
      <c r="A417" s="92">
        <v>2011</v>
      </c>
      <c r="B417" s="92" t="s">
        <v>13</v>
      </c>
      <c r="C417" s="92">
        <v>23</v>
      </c>
      <c r="D417" s="92" t="s">
        <v>19</v>
      </c>
      <c r="E417" s="98">
        <f>SUMPRODUCT('WECA (g)'!E397:M397,'CANUM (Millions)'!E397:M397)</f>
        <v>571.35922851139208</v>
      </c>
      <c r="G417" s="164"/>
    </row>
    <row r="418" spans="1:7" x14ac:dyDescent="0.25">
      <c r="A418" s="92">
        <v>2011</v>
      </c>
      <c r="B418" s="92" t="s">
        <v>13</v>
      </c>
      <c r="C418" s="92">
        <v>24</v>
      </c>
      <c r="D418" s="92" t="s">
        <v>19</v>
      </c>
      <c r="E418" s="98">
        <f>SUMPRODUCT('WECA (g)'!E398:M398,'CANUM (Millions)'!E398:M398)</f>
        <v>14044.581926111085</v>
      </c>
      <c r="G418" s="164"/>
    </row>
    <row r="419" spans="1:7" x14ac:dyDescent="0.25">
      <c r="A419" s="92">
        <v>2011</v>
      </c>
      <c r="B419" s="92" t="s">
        <v>13</v>
      </c>
      <c r="C419" s="92" t="s">
        <v>18</v>
      </c>
      <c r="D419" s="92" t="s">
        <v>19</v>
      </c>
      <c r="E419" s="98">
        <f>SUMPRODUCT('WECA (g)'!E399:M399,'CANUM (Millions)'!E399:M399)</f>
        <v>15830.316884238864</v>
      </c>
      <c r="G419" s="164"/>
    </row>
    <row r="420" spans="1:7" x14ac:dyDescent="0.25">
      <c r="A420" s="92">
        <v>2011</v>
      </c>
      <c r="B420" s="92" t="s">
        <v>13</v>
      </c>
      <c r="C420" s="92" t="s">
        <v>20</v>
      </c>
      <c r="D420" s="92" t="s">
        <v>23</v>
      </c>
      <c r="E420" s="98">
        <f>SUM(E402,E415,E419)</f>
        <v>27771.78305645024</v>
      </c>
      <c r="F420" s="66">
        <v>27771.8</v>
      </c>
      <c r="G420" s="164"/>
    </row>
    <row r="421" spans="1:7" x14ac:dyDescent="0.25">
      <c r="A421" s="92">
        <v>2011</v>
      </c>
      <c r="B421" s="92" t="s">
        <v>20</v>
      </c>
      <c r="C421" s="92" t="s">
        <v>29</v>
      </c>
      <c r="D421" s="92" t="s">
        <v>30</v>
      </c>
      <c r="E421" s="98">
        <f>SUM(E405,E408,E415,E419)</f>
        <v>35851.762490830071</v>
      </c>
      <c r="F421" s="66">
        <v>35851.7624908301</v>
      </c>
      <c r="G421" s="164"/>
    </row>
    <row r="422" spans="1:7" x14ac:dyDescent="0.25">
      <c r="A422" s="174">
        <v>2012</v>
      </c>
      <c r="B422" s="174" t="s">
        <v>13</v>
      </c>
      <c r="C422" s="174" t="s">
        <v>28</v>
      </c>
      <c r="D422" s="174" t="s">
        <v>21</v>
      </c>
      <c r="E422" s="180">
        <f>SUMPRODUCT('WECA (g)'!E401:M401,'CANUM (Millions)'!E401:M401)</f>
        <v>2094.7119369896686</v>
      </c>
      <c r="F422" s="66">
        <f>E422/1000</f>
        <v>2.0947119369896687</v>
      </c>
    </row>
    <row r="423" spans="1:7" x14ac:dyDescent="0.25">
      <c r="A423" s="174">
        <v>2012</v>
      </c>
      <c r="B423" s="174" t="s">
        <v>24</v>
      </c>
      <c r="C423" s="174" t="s">
        <v>14</v>
      </c>
      <c r="D423" s="174" t="s">
        <v>15</v>
      </c>
      <c r="E423" s="180">
        <f>SUMPRODUCT('WECA (g)'!E402:M402,'CANUM (Millions)'!E402:M402)</f>
        <v>7119.7565482487134</v>
      </c>
    </row>
    <row r="424" spans="1:7" x14ac:dyDescent="0.25">
      <c r="A424" s="174">
        <v>2012</v>
      </c>
      <c r="B424" s="174" t="s">
        <v>24</v>
      </c>
      <c r="C424" s="174" t="s">
        <v>14</v>
      </c>
      <c r="D424" s="174" t="s">
        <v>16</v>
      </c>
      <c r="E424" s="180">
        <f>SUMPRODUCT('WECA (g)'!E403:M403,'CANUM (Millions)'!E403:M403)</f>
        <v>1276.208999443324</v>
      </c>
    </row>
    <row r="425" spans="1:7" x14ac:dyDescent="0.25">
      <c r="A425" s="174">
        <v>2012</v>
      </c>
      <c r="B425" s="174" t="s">
        <v>24</v>
      </c>
      <c r="C425" s="174" t="s">
        <v>14</v>
      </c>
      <c r="D425" s="174" t="s">
        <v>25</v>
      </c>
      <c r="E425" s="180">
        <f>SUM(E423:E424)</f>
        <v>8395.9655476920379</v>
      </c>
    </row>
    <row r="426" spans="1:7" x14ac:dyDescent="0.25">
      <c r="A426" s="174">
        <v>2012</v>
      </c>
      <c r="B426" s="174" t="s">
        <v>24</v>
      </c>
      <c r="C426" s="174" t="s">
        <v>17</v>
      </c>
      <c r="D426" s="174" t="s">
        <v>15</v>
      </c>
      <c r="E426" s="180">
        <f>SUMPRODUCT('WECA (g)'!E405:M405,'CANUM (Millions)'!E405:M405)</f>
        <v>642.29168098886748</v>
      </c>
    </row>
    <row r="427" spans="1:7" x14ac:dyDescent="0.25">
      <c r="A427" s="174">
        <v>2012</v>
      </c>
      <c r="B427" s="174" t="s">
        <v>24</v>
      </c>
      <c r="C427" s="174" t="s">
        <v>17</v>
      </c>
      <c r="D427" s="174" t="s">
        <v>16</v>
      </c>
      <c r="E427" s="180">
        <f>SUMPRODUCT('WECA (g)'!E406:M406,'CANUM (Millions)'!E406:M406)</f>
        <v>3158.6771291471086</v>
      </c>
    </row>
    <row r="428" spans="1:7" x14ac:dyDescent="0.25">
      <c r="A428" s="174">
        <v>2012</v>
      </c>
      <c r="B428" s="174" t="s">
        <v>24</v>
      </c>
      <c r="C428" s="174" t="s">
        <v>17</v>
      </c>
      <c r="D428" s="174" t="s">
        <v>25</v>
      </c>
      <c r="E428" s="180">
        <f>SUM(E426:E427)</f>
        <v>3800.9688101359761</v>
      </c>
    </row>
    <row r="429" spans="1:7" x14ac:dyDescent="0.25">
      <c r="A429" s="174">
        <v>2012</v>
      </c>
      <c r="B429" s="174" t="s">
        <v>13</v>
      </c>
      <c r="C429" s="174" t="s">
        <v>14</v>
      </c>
      <c r="D429" s="174" t="s">
        <v>15</v>
      </c>
      <c r="E429" s="180">
        <f>SUMPRODUCT('WECA (g)'!E408:M408,'CANUM (Millions)'!E408:M408)</f>
        <v>11875.91449921321</v>
      </c>
    </row>
    <row r="430" spans="1:7" x14ac:dyDescent="0.25">
      <c r="A430" s="174">
        <v>2012</v>
      </c>
      <c r="B430" s="174" t="s">
        <v>13</v>
      </c>
      <c r="C430" s="174" t="s">
        <v>14</v>
      </c>
      <c r="D430" s="174" t="s">
        <v>16</v>
      </c>
      <c r="E430" s="180">
        <f>SUMPRODUCT('WECA (g)'!E409:M409,'CANUM (Millions)'!E409:M409)</f>
        <v>257.75749034852987</v>
      </c>
    </row>
    <row r="431" spans="1:7" x14ac:dyDescent="0.25">
      <c r="A431" s="174">
        <v>2012</v>
      </c>
      <c r="B431" s="174" t="s">
        <v>13</v>
      </c>
      <c r="C431" s="174" t="s">
        <v>14</v>
      </c>
      <c r="D431" s="174" t="s">
        <v>25</v>
      </c>
      <c r="E431" s="180">
        <f>SUM(E429:E430)</f>
        <v>12133.671989561739</v>
      </c>
    </row>
    <row r="432" spans="1:7" x14ac:dyDescent="0.25">
      <c r="A432" s="174">
        <v>2012</v>
      </c>
      <c r="B432" s="174" t="s">
        <v>13</v>
      </c>
      <c r="C432" s="174" t="s">
        <v>17</v>
      </c>
      <c r="D432" s="174" t="s">
        <v>15</v>
      </c>
      <c r="E432" s="180">
        <f>SUMPRODUCT('WECA (g)'!E411:M411,'CANUM (Millions)'!E411:M411)</f>
        <v>2629.7326093343977</v>
      </c>
    </row>
    <row r="433" spans="1:6" x14ac:dyDescent="0.25">
      <c r="A433" s="174">
        <v>2012</v>
      </c>
      <c r="B433" s="174" t="s">
        <v>13</v>
      </c>
      <c r="C433" s="174" t="s">
        <v>17</v>
      </c>
      <c r="D433" s="174" t="s">
        <v>16</v>
      </c>
      <c r="E433" s="180">
        <f>SUMPRODUCT('WECA (g)'!E412:M412,'CANUM (Millions)'!E412:M412)</f>
        <v>695.04255414786292</v>
      </c>
    </row>
    <row r="434" spans="1:6" x14ac:dyDescent="0.25">
      <c r="A434" s="174">
        <v>2012</v>
      </c>
      <c r="B434" s="174" t="s">
        <v>13</v>
      </c>
      <c r="C434" s="174" t="s">
        <v>17</v>
      </c>
      <c r="D434" s="174" t="s">
        <v>25</v>
      </c>
      <c r="E434" s="180">
        <f>SUM(E432:E433)</f>
        <v>3324.7751634822607</v>
      </c>
    </row>
    <row r="435" spans="1:6" x14ac:dyDescent="0.25">
      <c r="A435" s="174">
        <v>2012</v>
      </c>
      <c r="B435" s="174" t="s">
        <v>13</v>
      </c>
      <c r="C435" s="174" t="s">
        <v>22</v>
      </c>
      <c r="D435" s="174" t="s">
        <v>25</v>
      </c>
      <c r="E435" s="180">
        <f>SUM(E431,E434)</f>
        <v>15458.447153043999</v>
      </c>
      <c r="F435" s="66">
        <f>E435/1000</f>
        <v>15.458447153043998</v>
      </c>
    </row>
    <row r="436" spans="1:6" x14ac:dyDescent="0.25">
      <c r="A436" s="174">
        <v>2012</v>
      </c>
      <c r="B436" s="174" t="s">
        <v>13</v>
      </c>
      <c r="C436" s="174">
        <v>22</v>
      </c>
      <c r="D436" s="174" t="s">
        <v>19</v>
      </c>
      <c r="E436" s="180">
        <f>SUMPRODUCT('WECA (g)'!E415:M415,'CANUM (Millions)'!E415:M415)</f>
        <v>1368.0554002571148</v>
      </c>
    </row>
    <row r="437" spans="1:6" x14ac:dyDescent="0.25">
      <c r="A437" s="174">
        <v>2012</v>
      </c>
      <c r="B437" s="174" t="s">
        <v>13</v>
      </c>
      <c r="C437" s="174">
        <v>23</v>
      </c>
      <c r="D437" s="174" t="s">
        <v>19</v>
      </c>
      <c r="E437" s="180">
        <f>SUMPRODUCT('WECA (g)'!E416:M416,'CANUM (Millions)'!E416:M416)</f>
        <v>718.92765370943596</v>
      </c>
    </row>
    <row r="438" spans="1:6" x14ac:dyDescent="0.25">
      <c r="A438" s="174">
        <v>2012</v>
      </c>
      <c r="B438" s="174" t="s">
        <v>13</v>
      </c>
      <c r="C438" s="174">
        <v>24</v>
      </c>
      <c r="D438" s="174" t="s">
        <v>19</v>
      </c>
      <c r="E438" s="180">
        <f>SUMPRODUCT('WECA (g)'!E417:M417,'CANUM (Millions)'!E417:M417)</f>
        <v>19007.657189159978</v>
      </c>
    </row>
    <row r="439" spans="1:6" x14ac:dyDescent="0.25">
      <c r="A439" s="174">
        <v>2012</v>
      </c>
      <c r="B439" s="174" t="s">
        <v>13</v>
      </c>
      <c r="C439" s="174" t="s">
        <v>18</v>
      </c>
      <c r="D439" s="174" t="s">
        <v>19</v>
      </c>
      <c r="E439" s="180">
        <f>SUM(E436:E438)</f>
        <v>21094.640243126531</v>
      </c>
      <c r="F439" s="66">
        <f>E439/1000</f>
        <v>21.094640243126531</v>
      </c>
    </row>
    <row r="440" spans="1:6" x14ac:dyDescent="0.25">
      <c r="A440" s="174">
        <v>2012</v>
      </c>
      <c r="B440" s="174" t="s">
        <v>13</v>
      </c>
      <c r="C440" s="174" t="s">
        <v>20</v>
      </c>
      <c r="D440" s="174" t="s">
        <v>23</v>
      </c>
      <c r="E440" s="180">
        <f>SUM(E422,E435,E439)</f>
        <v>38647.799333160197</v>
      </c>
      <c r="F440" s="66">
        <f>E440/1000</f>
        <v>38.647799333160201</v>
      </c>
    </row>
    <row r="441" spans="1:6" x14ac:dyDescent="0.25">
      <c r="A441" s="174">
        <v>2012</v>
      </c>
      <c r="B441" s="174" t="s">
        <v>20</v>
      </c>
      <c r="C441" s="174" t="s">
        <v>29</v>
      </c>
      <c r="D441" s="174" t="s">
        <v>30</v>
      </c>
      <c r="E441" s="180">
        <f>SUM(E425,E428,E435,E439)</f>
        <v>48750.021753998546</v>
      </c>
      <c r="F441" s="66">
        <f>E441/1000</f>
        <v>48.750021753998546</v>
      </c>
    </row>
    <row r="442" spans="1:6" x14ac:dyDescent="0.25">
      <c r="A442" s="108">
        <v>2013</v>
      </c>
      <c r="B442" s="108" t="s">
        <v>13</v>
      </c>
      <c r="C442" s="108" t="s">
        <v>28</v>
      </c>
      <c r="D442" s="108" t="s">
        <v>21</v>
      </c>
      <c r="E442" s="71">
        <f>SUMPRODUCT('WECA (g)'!E420:M420,'CANUM (Millions)'!E420:M420)</f>
        <v>451.89198754961842</v>
      </c>
      <c r="F442" s="66">
        <f>E442/1000</f>
        <v>0.4518919875496184</v>
      </c>
    </row>
    <row r="443" spans="1:6" x14ac:dyDescent="0.25">
      <c r="A443" s="108">
        <v>2013</v>
      </c>
      <c r="B443" s="108" t="s">
        <v>24</v>
      </c>
      <c r="C443" s="108" t="s">
        <v>14</v>
      </c>
      <c r="D443" s="108" t="s">
        <v>15</v>
      </c>
      <c r="E443" s="71">
        <f>SUMPRODUCT('WECA (g)'!E421:M421,'CANUM (Millions)'!E421:M421)</f>
        <v>9764.0092957029647</v>
      </c>
    </row>
    <row r="444" spans="1:6" x14ac:dyDescent="0.25">
      <c r="A444" s="108">
        <v>2013</v>
      </c>
      <c r="B444" s="108" t="s">
        <v>24</v>
      </c>
      <c r="C444" s="108" t="s">
        <v>14</v>
      </c>
      <c r="D444" s="108" t="s">
        <v>16</v>
      </c>
      <c r="E444" s="71">
        <f>SUMPRODUCT('WECA (g)'!E422:M422,'CANUM (Millions)'!E422:M422)</f>
        <v>702.17685452932426</v>
      </c>
    </row>
    <row r="445" spans="1:6" x14ac:dyDescent="0.25">
      <c r="A445" s="108">
        <v>2013</v>
      </c>
      <c r="B445" s="108" t="s">
        <v>24</v>
      </c>
      <c r="C445" s="108" t="s">
        <v>14</v>
      </c>
      <c r="D445" s="108" t="s">
        <v>25</v>
      </c>
      <c r="E445" s="71">
        <f>SUM(E443:E444)</f>
        <v>10466.186150232288</v>
      </c>
    </row>
    <row r="446" spans="1:6" x14ac:dyDescent="0.25">
      <c r="A446" s="108">
        <v>2013</v>
      </c>
      <c r="B446" s="108" t="s">
        <v>24</v>
      </c>
      <c r="C446" s="108" t="s">
        <v>17</v>
      </c>
      <c r="D446" s="108" t="s">
        <v>15</v>
      </c>
      <c r="E446" s="71">
        <f>SUMPRODUCT('WECA (g)'!E424:M424,'CANUM (Millions)'!E424:M424)</f>
        <v>2004.1288695074982</v>
      </c>
    </row>
    <row r="447" spans="1:6" x14ac:dyDescent="0.25">
      <c r="A447" s="108">
        <v>2013</v>
      </c>
      <c r="B447" s="108" t="s">
        <v>24</v>
      </c>
      <c r="C447" s="108" t="s">
        <v>17</v>
      </c>
      <c r="D447" s="108" t="s">
        <v>16</v>
      </c>
      <c r="E447" s="71">
        <f>SUMPRODUCT('WECA (g)'!E425:M425,'CANUM (Millions)'!E425:M425)</f>
        <v>896.46049896329214</v>
      </c>
    </row>
    <row r="448" spans="1:6" x14ac:dyDescent="0.25">
      <c r="A448" s="108">
        <v>2013</v>
      </c>
      <c r="B448" s="108" t="s">
        <v>24</v>
      </c>
      <c r="C448" s="108" t="s">
        <v>17</v>
      </c>
      <c r="D448" s="108" t="s">
        <v>25</v>
      </c>
      <c r="E448" s="71">
        <f>SUM(E446:E447)</f>
        <v>2900.5893684707903</v>
      </c>
    </row>
    <row r="449" spans="1:6" x14ac:dyDescent="0.25">
      <c r="A449" s="108">
        <v>2013</v>
      </c>
      <c r="B449" s="108" t="s">
        <v>13</v>
      </c>
      <c r="C449" s="108" t="s">
        <v>14</v>
      </c>
      <c r="D449" s="108" t="s">
        <v>15</v>
      </c>
      <c r="E449" s="71">
        <f>SUMPRODUCT('WECA (g)'!E427:M427,'CANUM (Millions)'!E427:M427)</f>
        <v>13714.339988586276</v>
      </c>
    </row>
    <row r="450" spans="1:6" x14ac:dyDescent="0.25">
      <c r="A450" s="108">
        <v>2013</v>
      </c>
      <c r="B450" s="108" t="s">
        <v>13</v>
      </c>
      <c r="C450" s="108" t="s">
        <v>14</v>
      </c>
      <c r="D450" s="108" t="s">
        <v>16</v>
      </c>
      <c r="E450" s="71">
        <f>SUMPRODUCT('WECA (g)'!E428:M428,'CANUM (Millions)'!E428:M428)</f>
        <v>595.9143618160158</v>
      </c>
    </row>
    <row r="451" spans="1:6" x14ac:dyDescent="0.25">
      <c r="A451" s="108">
        <v>2013</v>
      </c>
      <c r="B451" s="108" t="s">
        <v>13</v>
      </c>
      <c r="C451" s="108" t="s">
        <v>14</v>
      </c>
      <c r="D451" s="108" t="s">
        <v>25</v>
      </c>
      <c r="E451" s="71">
        <f>SUM(E449:E450)</f>
        <v>14310.254350402292</v>
      </c>
    </row>
    <row r="452" spans="1:6" x14ac:dyDescent="0.25">
      <c r="A452" s="108">
        <v>2013</v>
      </c>
      <c r="B452" s="108" t="s">
        <v>13</v>
      </c>
      <c r="C452" s="108" t="s">
        <v>17</v>
      </c>
      <c r="D452" s="108" t="s">
        <v>15</v>
      </c>
      <c r="E452" s="71">
        <f>SUMPRODUCT('WECA (g)'!E430:M430,'CANUM (Millions)'!E430:M430)</f>
        <v>2882.276691172151</v>
      </c>
    </row>
    <row r="453" spans="1:6" x14ac:dyDescent="0.25">
      <c r="A453" s="108">
        <v>2013</v>
      </c>
      <c r="B453" s="108" t="s">
        <v>13</v>
      </c>
      <c r="C453" s="108" t="s">
        <v>17</v>
      </c>
      <c r="D453" s="108" t="s">
        <v>16</v>
      </c>
      <c r="E453" s="71">
        <f>SUMPRODUCT('WECA (g)'!E431:M431,'CANUM (Millions)'!E431:M431)</f>
        <v>680.81406913758872</v>
      </c>
    </row>
    <row r="454" spans="1:6" x14ac:dyDescent="0.25">
      <c r="A454" s="108">
        <v>2013</v>
      </c>
      <c r="B454" s="108" t="s">
        <v>13</v>
      </c>
      <c r="C454" s="108" t="s">
        <v>17</v>
      </c>
      <c r="D454" s="108" t="s">
        <v>25</v>
      </c>
      <c r="E454" s="71">
        <f>SUM(E452:E453)</f>
        <v>3563.0907603097398</v>
      </c>
    </row>
    <row r="455" spans="1:6" x14ac:dyDescent="0.25">
      <c r="A455" s="108">
        <v>2013</v>
      </c>
      <c r="B455" s="108" t="s">
        <v>13</v>
      </c>
      <c r="C455" s="108" t="s">
        <v>22</v>
      </c>
      <c r="D455" s="108" t="s">
        <v>25</v>
      </c>
      <c r="E455" s="71">
        <f>SUM(E451,E454)</f>
        <v>17873.345110712031</v>
      </c>
      <c r="F455" s="66">
        <f>E455/1000</f>
        <v>17.87334511071203</v>
      </c>
    </row>
    <row r="456" spans="1:6" x14ac:dyDescent="0.25">
      <c r="A456" s="108">
        <v>2013</v>
      </c>
      <c r="B456" s="108" t="s">
        <v>13</v>
      </c>
      <c r="C456" s="108">
        <v>22</v>
      </c>
      <c r="D456" s="108" t="s">
        <v>19</v>
      </c>
      <c r="E456" s="71">
        <f>SUMPRODUCT('WECA (g)'!E434:M434,'CANUM (Millions)'!E434:M434)</f>
        <v>1181.4112717649516</v>
      </c>
    </row>
    <row r="457" spans="1:6" x14ac:dyDescent="0.25">
      <c r="A457" s="108">
        <v>2013</v>
      </c>
      <c r="B457" s="108" t="s">
        <v>13</v>
      </c>
      <c r="C457" s="108">
        <v>23</v>
      </c>
      <c r="D457" s="108" t="s">
        <v>19</v>
      </c>
      <c r="E457" s="71">
        <f>SUMPRODUCT('WECA (g)'!E435:M435,'CANUM (Millions)'!E435:M435)</f>
        <v>675.94138050182562</v>
      </c>
    </row>
    <row r="458" spans="1:6" x14ac:dyDescent="0.25">
      <c r="A458" s="108">
        <v>2013</v>
      </c>
      <c r="B458" s="108" t="s">
        <v>13</v>
      </c>
      <c r="C458" s="108">
        <v>24</v>
      </c>
      <c r="D458" s="108" t="s">
        <v>19</v>
      </c>
      <c r="E458" s="71">
        <f>SUMPRODUCT('WECA (g)'!E436:M436,'CANUM (Millions)'!E436:M436)</f>
        <v>23646.333893528561</v>
      </c>
    </row>
    <row r="459" spans="1:6" x14ac:dyDescent="0.25">
      <c r="A459" s="108">
        <v>2013</v>
      </c>
      <c r="B459" s="108" t="s">
        <v>13</v>
      </c>
      <c r="C459" s="108" t="s">
        <v>18</v>
      </c>
      <c r="D459" s="108" t="s">
        <v>19</v>
      </c>
      <c r="E459" s="71">
        <f>SUM(E456:E458)</f>
        <v>25503.686545795339</v>
      </c>
      <c r="F459" s="66">
        <f>E459/1000</f>
        <v>25.50368654579534</v>
      </c>
    </row>
    <row r="460" spans="1:6" x14ac:dyDescent="0.25">
      <c r="A460" s="108">
        <v>2013</v>
      </c>
      <c r="B460" s="108" t="s">
        <v>13</v>
      </c>
      <c r="C460" s="108" t="s">
        <v>20</v>
      </c>
      <c r="D460" s="108" t="s">
        <v>23</v>
      </c>
      <c r="E460" s="71">
        <f>SUM(E442,E455,E459)</f>
        <v>43828.923644056988</v>
      </c>
      <c r="F460" s="66">
        <f>E460/1000</f>
        <v>43.828923644056985</v>
      </c>
    </row>
    <row r="461" spans="1:6" x14ac:dyDescent="0.25">
      <c r="A461" s="108">
        <v>2013</v>
      </c>
      <c r="B461" s="108" t="s">
        <v>20</v>
      </c>
      <c r="C461" s="108" t="s">
        <v>29</v>
      </c>
      <c r="D461" s="108" t="s">
        <v>30</v>
      </c>
      <c r="E461" s="71">
        <f>SUM(E445,E448,E455,E459)</f>
        <v>56743.807175210444</v>
      </c>
      <c r="F461" s="66">
        <f>E461/1000</f>
        <v>56.743807175210442</v>
      </c>
    </row>
    <row r="462" spans="1:6" x14ac:dyDescent="0.25">
      <c r="A462" s="51">
        <v>2014</v>
      </c>
      <c r="B462" s="51" t="s">
        <v>13</v>
      </c>
      <c r="C462" s="51" t="s">
        <v>28</v>
      </c>
      <c r="D462" s="51" t="s">
        <v>21</v>
      </c>
      <c r="E462" s="58">
        <f>SUMPRODUCT('WECA (g)'!E439:M439,'CANUM (Millions)'!E439:M439)</f>
        <v>2952.8806733402839</v>
      </c>
    </row>
    <row r="463" spans="1:6" x14ac:dyDescent="0.25">
      <c r="A463" s="51">
        <v>2014</v>
      </c>
      <c r="B463" s="51" t="s">
        <v>24</v>
      </c>
      <c r="C463" s="51" t="s">
        <v>14</v>
      </c>
      <c r="D463" s="51" t="s">
        <v>15</v>
      </c>
      <c r="E463" s="58">
        <f>SUMPRODUCT('WECA (g)'!E440:M440,'CANUM (Millions)'!E440:M440)</f>
        <v>6683.6196276439287</v>
      </c>
    </row>
    <row r="464" spans="1:6" x14ac:dyDescent="0.25">
      <c r="A464" s="51">
        <v>2014</v>
      </c>
      <c r="B464" s="51" t="s">
        <v>24</v>
      </c>
      <c r="C464" s="51" t="s">
        <v>14</v>
      </c>
      <c r="D464" s="51" t="s">
        <v>16</v>
      </c>
      <c r="E464" s="58">
        <f>SUMPRODUCT('WECA (g)'!E441:M441,'CANUM (Millions)'!E441:M441)</f>
        <v>2340.5945951987273</v>
      </c>
    </row>
    <row r="465" spans="1:5" x14ac:dyDescent="0.25">
      <c r="A465" s="51">
        <v>2014</v>
      </c>
      <c r="B465" s="51" t="s">
        <v>24</v>
      </c>
      <c r="C465" s="51" t="s">
        <v>14</v>
      </c>
      <c r="D465" s="51" t="s">
        <v>25</v>
      </c>
      <c r="E465" s="58">
        <f>SUM(E463:E464)</f>
        <v>9024.2142228426565</v>
      </c>
    </row>
    <row r="466" spans="1:5" x14ac:dyDescent="0.25">
      <c r="A466" s="51">
        <v>2014</v>
      </c>
      <c r="B466" s="51" t="s">
        <v>24</v>
      </c>
      <c r="C466" s="51" t="s">
        <v>17</v>
      </c>
      <c r="D466" s="51" t="s">
        <v>15</v>
      </c>
      <c r="E466" s="58">
        <f>SUMPRODUCT('WECA (g)'!E443:M443,'CANUM (Millions)'!E443:M443)</f>
        <v>2798.4011901805898</v>
      </c>
    </row>
    <row r="467" spans="1:5" x14ac:dyDescent="0.25">
      <c r="A467" s="51">
        <v>2014</v>
      </c>
      <c r="B467" s="51" t="s">
        <v>24</v>
      </c>
      <c r="C467" s="51" t="s">
        <v>17</v>
      </c>
      <c r="D467" s="51" t="s">
        <v>16</v>
      </c>
      <c r="E467" s="58">
        <f>SUMPRODUCT('WECA (g)'!E444:M444,'CANUM (Millions)'!E444:M444)</f>
        <v>999.96813285564326</v>
      </c>
    </row>
    <row r="468" spans="1:5" x14ac:dyDescent="0.25">
      <c r="A468" s="51">
        <v>2014</v>
      </c>
      <c r="B468" s="51" t="s">
        <v>24</v>
      </c>
      <c r="C468" s="51" t="s">
        <v>17</v>
      </c>
      <c r="D468" s="51" t="s">
        <v>25</v>
      </c>
      <c r="E468" s="58">
        <f>SUM(E466:E467)</f>
        <v>3798.3693230362333</v>
      </c>
    </row>
    <row r="469" spans="1:5" x14ac:dyDescent="0.25">
      <c r="A469" s="51">
        <v>2014</v>
      </c>
      <c r="B469" s="51" t="s">
        <v>13</v>
      </c>
      <c r="C469" s="51" t="s">
        <v>14</v>
      </c>
      <c r="D469" s="51" t="s">
        <v>15</v>
      </c>
      <c r="E469" s="58">
        <f>SUMPRODUCT('WECA (g)'!E446:M446,'CANUM (Millions)'!E446:M446)</f>
        <v>11885.095761131497</v>
      </c>
    </row>
    <row r="470" spans="1:5" x14ac:dyDescent="0.25">
      <c r="A470" s="51">
        <v>2014</v>
      </c>
      <c r="B470" s="51" t="s">
        <v>13</v>
      </c>
      <c r="C470" s="51" t="s">
        <v>14</v>
      </c>
      <c r="D470" s="51" t="s">
        <v>16</v>
      </c>
      <c r="E470" s="58">
        <f>SUMPRODUCT('WECA (g)'!E447:M447,'CANUM (Millions)'!E447:M447)</f>
        <v>307.56177938264091</v>
      </c>
    </row>
    <row r="471" spans="1:5" x14ac:dyDescent="0.25">
      <c r="A471" s="51">
        <v>2014</v>
      </c>
      <c r="B471" s="51" t="s">
        <v>13</v>
      </c>
      <c r="C471" s="51" t="s">
        <v>14</v>
      </c>
      <c r="D471" s="51" t="s">
        <v>25</v>
      </c>
      <c r="E471" s="58">
        <f>SUM(E469:E470)</f>
        <v>12192.657540514138</v>
      </c>
    </row>
    <row r="472" spans="1:5" x14ac:dyDescent="0.25">
      <c r="A472" s="51">
        <v>2014</v>
      </c>
      <c r="B472" s="51" t="s">
        <v>13</v>
      </c>
      <c r="C472" s="51" t="s">
        <v>17</v>
      </c>
      <c r="D472" s="51" t="s">
        <v>15</v>
      </c>
      <c r="E472" s="58">
        <f>SUMPRODUCT('WECA (g)'!E449:M449,'CANUM (Millions)'!E449:M449)</f>
        <v>3564.140435032074</v>
      </c>
    </row>
    <row r="473" spans="1:5" x14ac:dyDescent="0.25">
      <c r="A473" s="51">
        <v>2014</v>
      </c>
      <c r="B473" s="51" t="s">
        <v>13</v>
      </c>
      <c r="C473" s="51" t="s">
        <v>17</v>
      </c>
      <c r="D473" s="51" t="s">
        <v>16</v>
      </c>
      <c r="E473" s="58">
        <f>SUMPRODUCT('WECA (g)'!E450:M450,'CANUM (Millions)'!E450:M450)</f>
        <v>310.65539836854077</v>
      </c>
    </row>
    <row r="474" spans="1:5" x14ac:dyDescent="0.25">
      <c r="A474" s="51">
        <v>2014</v>
      </c>
      <c r="B474" s="51" t="s">
        <v>13</v>
      </c>
      <c r="C474" s="51" t="s">
        <v>17</v>
      </c>
      <c r="D474" s="51" t="s">
        <v>25</v>
      </c>
      <c r="E474" s="58">
        <f>SUM(E472:E473)</f>
        <v>3874.7958334006148</v>
      </c>
    </row>
    <row r="475" spans="1:5" x14ac:dyDescent="0.25">
      <c r="A475" s="51">
        <v>2014</v>
      </c>
      <c r="B475" s="51" t="s">
        <v>13</v>
      </c>
      <c r="C475" s="51" t="s">
        <v>22</v>
      </c>
      <c r="D475" s="51" t="s">
        <v>25</v>
      </c>
      <c r="E475" s="58">
        <f>SUM(E471,E474)</f>
        <v>16067.453373914752</v>
      </c>
    </row>
    <row r="476" spans="1:5" x14ac:dyDescent="0.25">
      <c r="A476" s="51">
        <v>2014</v>
      </c>
      <c r="B476" s="51" t="s">
        <v>13</v>
      </c>
      <c r="C476" s="51">
        <v>22</v>
      </c>
      <c r="D476" s="51" t="s">
        <v>19</v>
      </c>
      <c r="E476" s="58">
        <f>SUMPRODUCT('WECA (g)'!E453:M453,'CANUM (Millions)'!E453:M453)</f>
        <v>839.26417734461825</v>
      </c>
    </row>
    <row r="477" spans="1:5" x14ac:dyDescent="0.25">
      <c r="A477" s="51">
        <v>2014</v>
      </c>
      <c r="B477" s="51" t="s">
        <v>13</v>
      </c>
      <c r="C477" s="51">
        <v>23</v>
      </c>
      <c r="D477" s="51" t="s">
        <v>19</v>
      </c>
      <c r="E477" s="58">
        <f>SUMPRODUCT('WECA (g)'!E454:M454,'CANUM (Millions)'!E454:M454)</f>
        <v>366.42900000000009</v>
      </c>
    </row>
    <row r="478" spans="1:5" x14ac:dyDescent="0.25">
      <c r="A478" s="51">
        <v>2014</v>
      </c>
      <c r="B478" s="51" t="s">
        <v>13</v>
      </c>
      <c r="C478" s="51">
        <v>24</v>
      </c>
      <c r="D478" s="51" t="s">
        <v>19</v>
      </c>
      <c r="E478" s="58">
        <f>SUMPRODUCT('WECA (g)'!E455:M455,'CANUM (Millions)'!E455:M455)</f>
        <v>17132.255682588613</v>
      </c>
    </row>
    <row r="479" spans="1:5" x14ac:dyDescent="0.25">
      <c r="A479" s="51">
        <v>2014</v>
      </c>
      <c r="B479" s="51" t="s">
        <v>13</v>
      </c>
      <c r="C479" s="51" t="s">
        <v>18</v>
      </c>
      <c r="D479" s="51" t="s">
        <v>19</v>
      </c>
      <c r="E479" s="58">
        <f>SUM(E476:E478)</f>
        <v>18337.948859933233</v>
      </c>
    </row>
    <row r="480" spans="1:5" x14ac:dyDescent="0.25">
      <c r="A480" s="51">
        <v>2014</v>
      </c>
      <c r="B480" s="51" t="s">
        <v>13</v>
      </c>
      <c r="C480" s="51" t="s">
        <v>20</v>
      </c>
      <c r="D480" s="51" t="s">
        <v>23</v>
      </c>
      <c r="E480" s="58">
        <f>SUM(E462,E475,E479)</f>
        <v>37358.282907188273</v>
      </c>
    </row>
    <row r="481" spans="1:5" x14ac:dyDescent="0.25">
      <c r="A481" s="51">
        <v>2014</v>
      </c>
      <c r="B481" s="51" t="s">
        <v>20</v>
      </c>
      <c r="C481" s="51" t="s">
        <v>29</v>
      </c>
      <c r="D481" s="51" t="s">
        <v>30</v>
      </c>
      <c r="E481" s="58">
        <f>SUM(E465,E468,E475,E479)</f>
        <v>47227.985779726878</v>
      </c>
    </row>
    <row r="482" spans="1:5" x14ac:dyDescent="0.25">
      <c r="A482" s="28">
        <v>2015</v>
      </c>
      <c r="B482" s="28" t="s">
        <v>13</v>
      </c>
      <c r="C482" s="28" t="s">
        <v>28</v>
      </c>
      <c r="D482" s="28" t="s">
        <v>21</v>
      </c>
      <c r="E482" s="35">
        <f>SUMPRODUCT('WECA (g)'!E458:M458,'CANUM (Millions)'!E458:M458)</f>
        <v>2204.5085067397563</v>
      </c>
    </row>
    <row r="483" spans="1:5" x14ac:dyDescent="0.25">
      <c r="A483" s="28">
        <v>2015</v>
      </c>
      <c r="B483" s="28" t="s">
        <v>24</v>
      </c>
      <c r="C483" s="28" t="s">
        <v>14</v>
      </c>
      <c r="D483" s="28" t="s">
        <v>15</v>
      </c>
      <c r="E483" s="35">
        <f>SUMPRODUCT('WECA (g)'!E459:M459,'CANUM (Millions)'!E459:M459)</f>
        <v>8307.9207136975947</v>
      </c>
    </row>
    <row r="484" spans="1:5" x14ac:dyDescent="0.25">
      <c r="A484" s="28">
        <v>2015</v>
      </c>
      <c r="B484" s="28" t="s">
        <v>24</v>
      </c>
      <c r="C484" s="28" t="s">
        <v>14</v>
      </c>
      <c r="D484" s="28" t="s">
        <v>16</v>
      </c>
      <c r="E484" s="35">
        <f>SUMPRODUCT('WECA (g)'!E460:M460,'CANUM (Millions)'!E460:M460)</f>
        <v>2675.3092009975653</v>
      </c>
    </row>
    <row r="485" spans="1:5" x14ac:dyDescent="0.25">
      <c r="A485" s="28">
        <v>2015</v>
      </c>
      <c r="B485" s="28" t="s">
        <v>24</v>
      </c>
      <c r="C485" s="28" t="s">
        <v>14</v>
      </c>
      <c r="D485" s="28" t="s">
        <v>25</v>
      </c>
      <c r="E485" s="35">
        <f>SUM(E483:E484)</f>
        <v>10983.229914695159</v>
      </c>
    </row>
    <row r="486" spans="1:5" x14ac:dyDescent="0.25">
      <c r="A486" s="28">
        <v>2015</v>
      </c>
      <c r="B486" s="28" t="s">
        <v>24</v>
      </c>
      <c r="C486" s="28" t="s">
        <v>17</v>
      </c>
      <c r="D486" s="28" t="s">
        <v>15</v>
      </c>
      <c r="E486" s="35">
        <f>SUMPRODUCT('WECA (g)'!E462:M462,'CANUM (Millions)'!E462:M462)</f>
        <v>1935.9484543294091</v>
      </c>
    </row>
    <row r="487" spans="1:5" x14ac:dyDescent="0.25">
      <c r="A487" s="28">
        <v>2015</v>
      </c>
      <c r="B487" s="28" t="s">
        <v>24</v>
      </c>
      <c r="C487" s="28" t="s">
        <v>17</v>
      </c>
      <c r="D487" s="28" t="s">
        <v>16</v>
      </c>
      <c r="E487" s="35">
        <f>SUMPRODUCT('WECA (g)'!E463:M463,'CANUM (Millions)'!E463:M463)</f>
        <v>1772.6634842276865</v>
      </c>
    </row>
    <row r="488" spans="1:5" x14ac:dyDescent="0.25">
      <c r="A488" s="28">
        <v>2015</v>
      </c>
      <c r="B488" s="28" t="s">
        <v>24</v>
      </c>
      <c r="C488" s="28" t="s">
        <v>17</v>
      </c>
      <c r="D488" s="28" t="s">
        <v>25</v>
      </c>
      <c r="E488" s="35">
        <f>SUM(E486:E487)</f>
        <v>3708.6119385570955</v>
      </c>
    </row>
    <row r="489" spans="1:5" x14ac:dyDescent="0.25">
      <c r="A489" s="28">
        <v>2015</v>
      </c>
      <c r="B489" s="28" t="s">
        <v>13</v>
      </c>
      <c r="C489" s="28" t="s">
        <v>14</v>
      </c>
      <c r="D489" s="28" t="s">
        <v>15</v>
      </c>
      <c r="E489" s="35">
        <f>SUMPRODUCT('WECA (g)'!E465:M465,'CANUM (Millions)'!E465:M465)</f>
        <v>8333.5783596662204</v>
      </c>
    </row>
    <row r="490" spans="1:5" x14ac:dyDescent="0.25">
      <c r="A490" s="28">
        <v>2015</v>
      </c>
      <c r="B490" s="28" t="s">
        <v>13</v>
      </c>
      <c r="C490" s="28" t="s">
        <v>14</v>
      </c>
      <c r="D490" s="28" t="s">
        <v>16</v>
      </c>
      <c r="E490" s="35">
        <f>SUMPRODUCT('WECA (g)'!E466:M466,'CANUM (Millions)'!E466:M466)</f>
        <v>790.21261266379645</v>
      </c>
    </row>
    <row r="491" spans="1:5" x14ac:dyDescent="0.25">
      <c r="A491" s="28">
        <v>2015</v>
      </c>
      <c r="B491" s="28" t="s">
        <v>13</v>
      </c>
      <c r="C491" s="28" t="s">
        <v>14</v>
      </c>
      <c r="D491" s="28" t="s">
        <v>25</v>
      </c>
      <c r="E491" s="35">
        <f>SUM(E489:E490)</f>
        <v>9123.7909723300163</v>
      </c>
    </row>
    <row r="492" spans="1:5" x14ac:dyDescent="0.25">
      <c r="A492" s="28">
        <v>2015</v>
      </c>
      <c r="B492" s="28" t="s">
        <v>13</v>
      </c>
      <c r="C492" s="28" t="s">
        <v>17</v>
      </c>
      <c r="D492" s="28" t="s">
        <v>15</v>
      </c>
      <c r="E492" s="35">
        <f>SUMPRODUCT('WECA (g)'!E468:M468,'CANUM (Millions)'!E468:M468)</f>
        <v>2981.5477153973143</v>
      </c>
    </row>
    <row r="493" spans="1:5" x14ac:dyDescent="0.25">
      <c r="A493" s="28">
        <v>2015</v>
      </c>
      <c r="B493" s="28" t="s">
        <v>13</v>
      </c>
      <c r="C493" s="28" t="s">
        <v>17</v>
      </c>
      <c r="D493" s="28" t="s">
        <v>16</v>
      </c>
      <c r="E493" s="35">
        <f>SUMPRODUCT('WECA (g)'!E469:M469,'CANUM (Millions)'!E469:M469)</f>
        <v>1037.7477501603771</v>
      </c>
    </row>
    <row r="494" spans="1:5" x14ac:dyDescent="0.25">
      <c r="A494" s="28">
        <v>2015</v>
      </c>
      <c r="B494" s="28" t="s">
        <v>13</v>
      </c>
      <c r="C494" s="28" t="s">
        <v>17</v>
      </c>
      <c r="D494" s="28" t="s">
        <v>25</v>
      </c>
      <c r="E494" s="35">
        <f>SUM(E492:E493)</f>
        <v>4019.2954655576914</v>
      </c>
    </row>
    <row r="495" spans="1:5" x14ac:dyDescent="0.25">
      <c r="A495" s="28">
        <v>2015</v>
      </c>
      <c r="B495" s="28" t="s">
        <v>13</v>
      </c>
      <c r="C495" s="28" t="s">
        <v>22</v>
      </c>
      <c r="D495" s="28" t="s">
        <v>25</v>
      </c>
      <c r="E495" s="35">
        <f>SUM(E491,E494)</f>
        <v>13143.086437887709</v>
      </c>
    </row>
    <row r="496" spans="1:5" x14ac:dyDescent="0.25">
      <c r="A496" s="28">
        <v>2015</v>
      </c>
      <c r="B496" s="28" t="s">
        <v>13</v>
      </c>
      <c r="C496" s="28">
        <v>22</v>
      </c>
      <c r="D496" s="28" t="s">
        <v>19</v>
      </c>
      <c r="E496" s="35">
        <f>SUMPRODUCT('WECA (g)'!E472:M472,'CANUM (Millions)'!E472:M472)</f>
        <v>1413.3997950381322</v>
      </c>
    </row>
    <row r="497" spans="1:5" x14ac:dyDescent="0.25">
      <c r="A497" s="28">
        <v>2015</v>
      </c>
      <c r="B497" s="28" t="s">
        <v>13</v>
      </c>
      <c r="C497" s="28">
        <v>23</v>
      </c>
      <c r="D497" s="28" t="s">
        <v>19</v>
      </c>
      <c r="E497" s="35">
        <f>SUMPRODUCT('WECA (g)'!E473:M473,'CANUM (Millions)'!E473:M473)</f>
        <v>221.8528</v>
      </c>
    </row>
    <row r="498" spans="1:5" x14ac:dyDescent="0.25">
      <c r="A498" s="28">
        <v>2015</v>
      </c>
      <c r="B498" s="28" t="s">
        <v>13</v>
      </c>
      <c r="C498" s="28">
        <v>24</v>
      </c>
      <c r="D498" s="28" t="s">
        <v>19</v>
      </c>
      <c r="E498" s="35">
        <f>SUMPRODUCT('WECA (g)'!E474:M474,'CANUM (Millions)'!E474:M474)</f>
        <v>20508.322187209327</v>
      </c>
    </row>
    <row r="499" spans="1:5" x14ac:dyDescent="0.25">
      <c r="A499" s="28">
        <v>2015</v>
      </c>
      <c r="B499" s="28" t="s">
        <v>13</v>
      </c>
      <c r="C499" s="28" t="s">
        <v>18</v>
      </c>
      <c r="D499" s="28" t="s">
        <v>19</v>
      </c>
      <c r="E499" s="35">
        <f>SUM(E496:E498)</f>
        <v>22143.574782247459</v>
      </c>
    </row>
    <row r="500" spans="1:5" x14ac:dyDescent="0.25">
      <c r="A500" s="28">
        <v>2015</v>
      </c>
      <c r="B500" s="28" t="s">
        <v>13</v>
      </c>
      <c r="C500" s="28" t="s">
        <v>20</v>
      </c>
      <c r="D500" s="28" t="s">
        <v>23</v>
      </c>
      <c r="E500" s="35">
        <f>SUM(E482,E495,E499)</f>
        <v>37491.169726874927</v>
      </c>
    </row>
    <row r="501" spans="1:5" x14ac:dyDescent="0.25">
      <c r="A501" s="28">
        <v>2015</v>
      </c>
      <c r="B501" s="28" t="s">
        <v>20</v>
      </c>
      <c r="C501" s="28" t="s">
        <v>29</v>
      </c>
      <c r="D501" s="28" t="s">
        <v>30</v>
      </c>
      <c r="E501" s="35">
        <f>SUM(E485,E488,E495,E499)</f>
        <v>49978.503073387423</v>
      </c>
    </row>
    <row r="502" spans="1:5" x14ac:dyDescent="0.25">
      <c r="A502" s="44">
        <v>2016</v>
      </c>
      <c r="B502" s="44" t="s">
        <v>13</v>
      </c>
      <c r="C502" s="44" t="s">
        <v>28</v>
      </c>
      <c r="D502" s="44" t="s">
        <v>21</v>
      </c>
      <c r="E502" s="50">
        <f>SUMPRODUCT('WECA (g)'!E477:M477,'CANUM (Millions)'!E477:M477)</f>
        <v>1839.22348224702</v>
      </c>
    </row>
    <row r="503" spans="1:5" x14ac:dyDescent="0.25">
      <c r="A503" s="44">
        <v>2016</v>
      </c>
      <c r="B503" s="44" t="s">
        <v>24</v>
      </c>
      <c r="C503" s="44" t="s">
        <v>14</v>
      </c>
      <c r="D503" s="44" t="s">
        <v>15</v>
      </c>
      <c r="E503" s="50">
        <f>SUMPRODUCT('WECA (g)'!E478:M478,'CANUM (Millions)'!E478:M478)</f>
        <v>2759.5504981968515</v>
      </c>
    </row>
    <row r="504" spans="1:5" x14ac:dyDescent="0.25">
      <c r="A504" s="44">
        <v>2016</v>
      </c>
      <c r="B504" s="44" t="s">
        <v>24</v>
      </c>
      <c r="C504" s="44" t="s">
        <v>14</v>
      </c>
      <c r="D504" s="44" t="s">
        <v>16</v>
      </c>
      <c r="E504" s="50">
        <f>SUMPRODUCT('WECA (g)'!E479:M479,'CANUM (Millions)'!E479:M479)</f>
        <v>850.6219220806006</v>
      </c>
    </row>
    <row r="505" spans="1:5" x14ac:dyDescent="0.25">
      <c r="A505" s="44">
        <v>2016</v>
      </c>
      <c r="B505" s="44" t="s">
        <v>24</v>
      </c>
      <c r="C505" s="44" t="s">
        <v>14</v>
      </c>
      <c r="D505" s="44" t="s">
        <v>25</v>
      </c>
      <c r="E505" s="50">
        <f>SUM(E503:E504)</f>
        <v>3610.1724202774521</v>
      </c>
    </row>
    <row r="506" spans="1:5" x14ac:dyDescent="0.25">
      <c r="A506" s="44">
        <v>2016</v>
      </c>
      <c r="B506" s="44" t="s">
        <v>24</v>
      </c>
      <c r="C506" s="44" t="s">
        <v>17</v>
      </c>
      <c r="D506" s="44" t="s">
        <v>15</v>
      </c>
      <c r="E506" s="50">
        <f>SUMPRODUCT('WECA (g)'!E481:M481,'CANUM (Millions)'!E481:M481)</f>
        <v>1327.6621527631116</v>
      </c>
    </row>
    <row r="507" spans="1:5" x14ac:dyDescent="0.25">
      <c r="A507" s="44">
        <v>2016</v>
      </c>
      <c r="B507" s="44" t="s">
        <v>24</v>
      </c>
      <c r="C507" s="44" t="s">
        <v>17</v>
      </c>
      <c r="D507" s="44" t="s">
        <v>16</v>
      </c>
      <c r="E507" s="50">
        <f>SUMPRODUCT('WECA (g)'!E482:M482,'CANUM (Millions)'!E482:M482)</f>
        <v>568.59939629941016</v>
      </c>
    </row>
    <row r="508" spans="1:5" x14ac:dyDescent="0.25">
      <c r="A508" s="44">
        <v>2016</v>
      </c>
      <c r="B508" s="44" t="s">
        <v>24</v>
      </c>
      <c r="C508" s="44" t="s">
        <v>17</v>
      </c>
      <c r="D508" s="44" t="s">
        <v>25</v>
      </c>
      <c r="E508" s="50">
        <f>SUM(E506:E507)</f>
        <v>1896.2615490625217</v>
      </c>
    </row>
    <row r="509" spans="1:5" x14ac:dyDescent="0.25">
      <c r="A509" s="44">
        <v>2016</v>
      </c>
      <c r="B509" s="44" t="s">
        <v>13</v>
      </c>
      <c r="C509" s="44" t="s">
        <v>14</v>
      </c>
      <c r="D509" s="44" t="s">
        <v>15</v>
      </c>
      <c r="E509" s="50">
        <f>SUMPRODUCT('WECA (g)'!E484:M484,'CANUM (Millions)'!E484:M484)</f>
        <v>17063.816829976815</v>
      </c>
    </row>
    <row r="510" spans="1:5" x14ac:dyDescent="0.25">
      <c r="A510" s="44">
        <v>2016</v>
      </c>
      <c r="B510" s="44" t="s">
        <v>13</v>
      </c>
      <c r="C510" s="44" t="s">
        <v>14</v>
      </c>
      <c r="D510" s="44" t="s">
        <v>16</v>
      </c>
      <c r="E510" s="50">
        <f>SUMPRODUCT('WECA (g)'!E485:M485,'CANUM (Millions)'!E485:M485)</f>
        <v>531.41465040620892</v>
      </c>
    </row>
    <row r="511" spans="1:5" x14ac:dyDescent="0.25">
      <c r="A511" s="44">
        <v>2016</v>
      </c>
      <c r="B511" s="44" t="s">
        <v>13</v>
      </c>
      <c r="C511" s="44" t="s">
        <v>14</v>
      </c>
      <c r="D511" s="44" t="s">
        <v>25</v>
      </c>
      <c r="E511" s="50">
        <f>SUM(E509:E510)</f>
        <v>17595.231480383023</v>
      </c>
    </row>
    <row r="512" spans="1:5" x14ac:dyDescent="0.25">
      <c r="A512" s="44">
        <v>2016</v>
      </c>
      <c r="B512" s="44" t="s">
        <v>13</v>
      </c>
      <c r="C512" s="44" t="s">
        <v>17</v>
      </c>
      <c r="D512" s="44" t="s">
        <v>15</v>
      </c>
      <c r="E512" s="50">
        <f>SUMPRODUCT('WECA (g)'!E487:M487,'CANUM (Millions)'!E487:M487)</f>
        <v>6214.4706904350414</v>
      </c>
    </row>
    <row r="513" spans="1:5" x14ac:dyDescent="0.25">
      <c r="A513" s="44">
        <v>2016</v>
      </c>
      <c r="B513" s="44" t="s">
        <v>13</v>
      </c>
      <c r="C513" s="44" t="s">
        <v>17</v>
      </c>
      <c r="D513" s="44" t="s">
        <v>16</v>
      </c>
      <c r="E513" s="50">
        <f>SUMPRODUCT('WECA (g)'!E488:M488,'CANUM (Millions)'!E488:M488)</f>
        <v>575.46952799865983</v>
      </c>
    </row>
    <row r="514" spans="1:5" x14ac:dyDescent="0.25">
      <c r="A514" s="44">
        <v>2016</v>
      </c>
      <c r="B514" s="44" t="s">
        <v>13</v>
      </c>
      <c r="C514" s="44" t="s">
        <v>17</v>
      </c>
      <c r="D514" s="44" t="s">
        <v>25</v>
      </c>
      <c r="E514" s="50">
        <f>SUM(E512:E513)</f>
        <v>6789.9402184337014</v>
      </c>
    </row>
    <row r="515" spans="1:5" x14ac:dyDescent="0.25">
      <c r="A515" s="44">
        <v>2016</v>
      </c>
      <c r="B515" s="44" t="s">
        <v>13</v>
      </c>
      <c r="C515" s="44" t="s">
        <v>22</v>
      </c>
      <c r="D515" s="44" t="s">
        <v>25</v>
      </c>
      <c r="E515" s="50">
        <f>SUM(E511,E514)</f>
        <v>24385.171698816725</v>
      </c>
    </row>
    <row r="516" spans="1:5" x14ac:dyDescent="0.25">
      <c r="A516" s="44">
        <v>2016</v>
      </c>
      <c r="B516" s="44" t="s">
        <v>13</v>
      </c>
      <c r="C516" s="44">
        <v>22</v>
      </c>
      <c r="D516" s="44" t="s">
        <v>19</v>
      </c>
      <c r="E516" s="50">
        <f>SUMPRODUCT('WECA (g)'!E491:M491,'CANUM (Millions)'!E491:M491)</f>
        <v>387.52455877317578</v>
      </c>
    </row>
    <row r="517" spans="1:5" x14ac:dyDescent="0.25">
      <c r="A517" s="44">
        <v>2016</v>
      </c>
      <c r="B517" s="44" t="s">
        <v>13</v>
      </c>
      <c r="C517" s="44">
        <v>23</v>
      </c>
      <c r="D517" s="44" t="s">
        <v>19</v>
      </c>
      <c r="E517" s="50">
        <f>SUMPRODUCT('WECA (g)'!E492:M492,'CANUM (Millions)'!E492:M492)</f>
        <v>358.52830091812297</v>
      </c>
    </row>
    <row r="518" spans="1:5" x14ac:dyDescent="0.25">
      <c r="A518" s="44">
        <v>2016</v>
      </c>
      <c r="B518" s="44" t="s">
        <v>13</v>
      </c>
      <c r="C518" s="44">
        <v>24</v>
      </c>
      <c r="D518" s="44" t="s">
        <v>19</v>
      </c>
      <c r="E518" s="50">
        <f>SUMPRODUCT('WECA (g)'!E493:M493,'CANUM (Millions)'!E493:M493)</f>
        <v>24327.13928638566</v>
      </c>
    </row>
    <row r="519" spans="1:5" x14ac:dyDescent="0.25">
      <c r="A519" s="44">
        <v>2016</v>
      </c>
      <c r="B519" s="44" t="s">
        <v>13</v>
      </c>
      <c r="C519" s="44" t="s">
        <v>18</v>
      </c>
      <c r="D519" s="44" t="s">
        <v>19</v>
      </c>
      <c r="E519" s="50">
        <f>SUM(E516:E518)</f>
        <v>25073.192146076959</v>
      </c>
    </row>
    <row r="520" spans="1:5" x14ac:dyDescent="0.25">
      <c r="A520" s="44">
        <v>2016</v>
      </c>
      <c r="B520" s="44" t="s">
        <v>13</v>
      </c>
      <c r="C520" s="44" t="s">
        <v>20</v>
      </c>
      <c r="D520" s="44" t="s">
        <v>23</v>
      </c>
      <c r="E520" s="50">
        <f>SUM(E502,E515,E519)</f>
        <v>51297.587327140704</v>
      </c>
    </row>
    <row r="521" spans="1:5" x14ac:dyDescent="0.25">
      <c r="A521" s="44">
        <v>2016</v>
      </c>
      <c r="B521" s="44" t="s">
        <v>20</v>
      </c>
      <c r="C521" s="44" t="s">
        <v>29</v>
      </c>
      <c r="D521" s="44" t="s">
        <v>30</v>
      </c>
      <c r="E521" s="50">
        <f>SUM(E505,E508,E515,E519)</f>
        <v>54964.797814233658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8"/>
  <sheetViews>
    <sheetView showGridLines="0" tabSelected="1" zoomScale="80" zoomScaleNormal="80" workbookViewId="0">
      <selection activeCell="C45" sqref="C45"/>
    </sheetView>
  </sheetViews>
  <sheetFormatPr baseColWidth="10" defaultRowHeight="15" x14ac:dyDescent="0.25"/>
  <cols>
    <col min="2" max="2" width="27.7109375" bestFit="1" customWidth="1"/>
    <col min="3" max="3" width="33.5703125" bestFit="1" customWidth="1"/>
    <col min="4" max="4" width="21.42578125" bestFit="1" customWidth="1"/>
    <col min="5" max="5" width="20.5703125" bestFit="1" customWidth="1"/>
    <col min="6" max="6" width="17.7109375" bestFit="1" customWidth="1"/>
  </cols>
  <sheetData>
    <row r="1" spans="1:7" x14ac:dyDescent="0.25">
      <c r="B1" s="114" t="s">
        <v>46</v>
      </c>
      <c r="C1" s="114" t="s">
        <v>47</v>
      </c>
      <c r="D1" s="1" t="s">
        <v>43</v>
      </c>
      <c r="E1" s="1" t="s">
        <v>44</v>
      </c>
      <c r="F1" s="1" t="s">
        <v>45</v>
      </c>
    </row>
    <row r="2" spans="1:7" x14ac:dyDescent="0.25">
      <c r="A2">
        <v>2001</v>
      </c>
      <c r="B2" s="3">
        <v>105.80543364805452</v>
      </c>
      <c r="C2" s="3">
        <v>146.60957747478045</v>
      </c>
      <c r="D2" s="169">
        <v>35.629736424481479</v>
      </c>
      <c r="E2" s="169">
        <v>63.726065715888396</v>
      </c>
      <c r="F2" s="169">
        <v>6.4496315076846447</v>
      </c>
      <c r="G2" s="66"/>
    </row>
    <row r="3" spans="1:7" x14ac:dyDescent="0.25">
      <c r="A3">
        <v>2002</v>
      </c>
      <c r="B3" s="3">
        <v>106.19061567346422</v>
      </c>
      <c r="C3" s="3">
        <v>125.744070437861</v>
      </c>
      <c r="D3" s="169">
        <v>46.892275770835745</v>
      </c>
      <c r="E3" s="169">
        <v>52.646696827894289</v>
      </c>
      <c r="F3" s="169">
        <v>6.6516430747341966</v>
      </c>
      <c r="G3" s="66"/>
    </row>
    <row r="4" spans="1:7" x14ac:dyDescent="0.25">
      <c r="A4">
        <v>2003</v>
      </c>
      <c r="B4" s="3">
        <v>78.309605687261552</v>
      </c>
      <c r="C4" s="3">
        <v>108.39961878980228</v>
      </c>
      <c r="D4" s="169">
        <v>35.586736368965013</v>
      </c>
      <c r="E4" s="169">
        <v>40.314980734283367</v>
      </c>
      <c r="F4" s="169">
        <v>2.4078885840131843</v>
      </c>
      <c r="G4" s="66"/>
    </row>
    <row r="5" spans="1:7" x14ac:dyDescent="0.25">
      <c r="A5">
        <v>2004</v>
      </c>
      <c r="B5" s="3">
        <v>76.814749205171012</v>
      </c>
      <c r="C5" s="3">
        <v>93.949430123071792</v>
      </c>
      <c r="D5" s="169">
        <v>27.999341776652798</v>
      </c>
      <c r="E5" s="169">
        <v>41.736496102061068</v>
      </c>
      <c r="F5" s="169">
        <v>7.0789113264571588</v>
      </c>
      <c r="G5" s="66"/>
    </row>
    <row r="6" spans="1:7" x14ac:dyDescent="0.25">
      <c r="A6">
        <v>2005</v>
      </c>
      <c r="B6" s="3">
        <v>88.405648287986693</v>
      </c>
      <c r="C6" s="3">
        <v>113.29387069302099</v>
      </c>
      <c r="D6" s="169">
        <v>37.642553864538989</v>
      </c>
      <c r="E6" s="169">
        <v>43.724805810555985</v>
      </c>
      <c r="F6" s="169">
        <v>7.0382886128917344</v>
      </c>
      <c r="G6" s="66"/>
    </row>
    <row r="7" spans="1:7" x14ac:dyDescent="0.25">
      <c r="A7">
        <v>2006</v>
      </c>
      <c r="B7" s="3">
        <v>88.930933368201053</v>
      </c>
      <c r="C7" s="3">
        <v>92.992943418653411</v>
      </c>
      <c r="D7" s="169">
        <v>36.116457181517042</v>
      </c>
      <c r="E7" s="169">
        <v>41.861185594625738</v>
      </c>
      <c r="F7" s="169">
        <v>10.95329059205827</v>
      </c>
      <c r="G7" s="66"/>
    </row>
    <row r="8" spans="1:7" x14ac:dyDescent="0.25">
      <c r="A8">
        <v>2007</v>
      </c>
      <c r="B8" s="3">
        <v>68.180167922486362</v>
      </c>
      <c r="C8" s="3">
        <v>86.898812729959715</v>
      </c>
      <c r="D8" s="169">
        <v>27.562631426907771</v>
      </c>
      <c r="E8" s="169">
        <v>39.547763506655095</v>
      </c>
      <c r="F8" s="169">
        <v>1.0697729889234946</v>
      </c>
      <c r="G8" s="66"/>
    </row>
    <row r="9" spans="1:7" x14ac:dyDescent="0.25">
      <c r="A9">
        <v>2008</v>
      </c>
      <c r="B9" s="3">
        <v>69.576095593392438</v>
      </c>
      <c r="C9" s="3">
        <v>82.340901505090699</v>
      </c>
      <c r="D9" s="169">
        <v>25.243369846731849</v>
      </c>
      <c r="E9" s="169">
        <v>44.208295266807994</v>
      </c>
      <c r="F9" s="170">
        <v>0.12443047985258662</v>
      </c>
      <c r="G9" s="66"/>
    </row>
    <row r="10" spans="1:7" x14ac:dyDescent="0.25">
      <c r="A10">
        <v>2009</v>
      </c>
      <c r="B10" s="3">
        <v>67.261906181950678</v>
      </c>
      <c r="C10" s="3">
        <v>69.863244015077015</v>
      </c>
      <c r="D10" s="169">
        <v>32.28895732920688</v>
      </c>
      <c r="E10" s="169">
        <v>31.032195422343655</v>
      </c>
      <c r="F10" s="170">
        <v>3.9407534304001341</v>
      </c>
      <c r="G10" s="66"/>
    </row>
    <row r="11" spans="1:7" x14ac:dyDescent="0.25">
      <c r="A11">
        <v>2010</v>
      </c>
      <c r="B11" s="3">
        <v>42.213630961132417</v>
      </c>
      <c r="C11" s="3">
        <v>55.199730676341908</v>
      </c>
      <c r="D11" s="169">
        <v>23.524049660143199</v>
      </c>
      <c r="E11" s="169">
        <v>17.917113182642957</v>
      </c>
      <c r="F11" s="169">
        <v>0.77246811834626217</v>
      </c>
      <c r="G11" s="66"/>
    </row>
    <row r="12" spans="1:7" x14ac:dyDescent="0.25">
      <c r="A12" s="164">
        <v>2011</v>
      </c>
      <c r="B12" s="3">
        <v>27.771783056450243</v>
      </c>
      <c r="C12" s="3">
        <v>35.851762490830076</v>
      </c>
      <c r="D12" s="3">
        <v>11.633195581746699</v>
      </c>
      <c r="E12" s="3">
        <v>15.830316884238901</v>
      </c>
      <c r="F12" s="3">
        <v>0.30827059046467004</v>
      </c>
    </row>
    <row r="13" spans="1:7" x14ac:dyDescent="0.25">
      <c r="A13" s="164">
        <v>2012</v>
      </c>
      <c r="B13" s="181">
        <v>38.647799333160201</v>
      </c>
      <c r="C13" s="181">
        <v>48.750021753998546</v>
      </c>
      <c r="D13" s="181">
        <v>15.458447153043998</v>
      </c>
      <c r="E13" s="181">
        <v>21.094640243126531</v>
      </c>
      <c r="F13" s="181">
        <v>2.0947119369896687</v>
      </c>
    </row>
    <row r="14" spans="1:7" x14ac:dyDescent="0.25">
      <c r="A14" s="164">
        <v>2013</v>
      </c>
      <c r="B14" s="181">
        <v>43.828923644056985</v>
      </c>
      <c r="C14" s="181">
        <v>56.743807175210442</v>
      </c>
      <c r="D14" s="181">
        <v>17.87334511071203</v>
      </c>
      <c r="E14" s="181">
        <v>25.50368654579534</v>
      </c>
      <c r="F14" s="181">
        <v>0.4518919875496184</v>
      </c>
    </row>
    <row r="15" spans="1:7" x14ac:dyDescent="0.25">
      <c r="A15" s="164">
        <v>2014</v>
      </c>
      <c r="B15" s="181">
        <v>37.358282907188297</v>
      </c>
      <c r="C15" s="181">
        <v>47.227985779726801</v>
      </c>
      <c r="D15" s="181">
        <v>16.067453373914802</v>
      </c>
      <c r="E15" s="181">
        <v>18.337948859933199</v>
      </c>
      <c r="F15" s="181">
        <v>2.9528806733402799</v>
      </c>
    </row>
    <row r="16" spans="1:7" x14ac:dyDescent="0.25">
      <c r="A16" s="164">
        <v>2015</v>
      </c>
      <c r="B16" s="181">
        <v>37.491169726874901</v>
      </c>
      <c r="C16" s="181">
        <v>49.978503073387401</v>
      </c>
      <c r="D16" s="181">
        <v>13.1430864378877</v>
      </c>
      <c r="E16" s="181">
        <v>22.143574782247502</v>
      </c>
      <c r="F16" s="181">
        <v>2.2045085067397601</v>
      </c>
    </row>
    <row r="17" spans="1:6" x14ac:dyDescent="0.25">
      <c r="A17" s="164">
        <v>2016</v>
      </c>
      <c r="B17" s="3">
        <v>51.297587327140697</v>
      </c>
      <c r="C17" s="3">
        <v>54.964797814233698</v>
      </c>
      <c r="D17" s="3">
        <v>24.385171698816698</v>
      </c>
      <c r="E17" s="3">
        <v>24.327139286385702</v>
      </c>
      <c r="F17" s="3">
        <v>1.8392234822470199</v>
      </c>
    </row>
    <row r="22" spans="1:6" x14ac:dyDescent="0.25">
      <c r="B22" s="114" t="s">
        <v>46</v>
      </c>
      <c r="C22" s="114" t="s">
        <v>47</v>
      </c>
      <c r="D22" s="1" t="s">
        <v>43</v>
      </c>
      <c r="E22" s="1" t="s">
        <v>44</v>
      </c>
      <c r="F22" s="1" t="s">
        <v>45</v>
      </c>
    </row>
    <row r="23" spans="1:6" x14ac:dyDescent="0.25">
      <c r="A23">
        <v>2001</v>
      </c>
      <c r="B23" s="3">
        <f>B2</f>
        <v>105.80543364805452</v>
      </c>
      <c r="C23" s="3">
        <f>C2</f>
        <v>146.60957747478045</v>
      </c>
      <c r="D23" s="115">
        <f>D2/$B23</f>
        <v>0.33674769996216175</v>
      </c>
      <c r="E23" s="115">
        <f t="shared" ref="E23:F23" si="0">E2/$B23</f>
        <v>0.60229483041356213</v>
      </c>
      <c r="F23" s="115">
        <f t="shared" si="0"/>
        <v>6.095746962427611E-2</v>
      </c>
    </row>
    <row r="24" spans="1:6" x14ac:dyDescent="0.25">
      <c r="A24">
        <v>2002</v>
      </c>
      <c r="B24" s="3">
        <f t="shared" ref="B24:C24" si="1">B3</f>
        <v>106.19061567346422</v>
      </c>
      <c r="C24" s="3">
        <f t="shared" si="1"/>
        <v>125.744070437861</v>
      </c>
      <c r="D24" s="115">
        <f t="shared" ref="D24:F24" si="2">D3/$B24</f>
        <v>0.44158587341681238</v>
      </c>
      <c r="E24" s="115">
        <f t="shared" si="2"/>
        <v>0.49577541757345772</v>
      </c>
      <c r="F24" s="115">
        <f t="shared" si="2"/>
        <v>6.2638709009729981E-2</v>
      </c>
    </row>
    <row r="25" spans="1:6" x14ac:dyDescent="0.25">
      <c r="A25">
        <v>2003</v>
      </c>
      <c r="B25" s="3">
        <f t="shared" ref="B25:C25" si="3">B4</f>
        <v>78.309605687261552</v>
      </c>
      <c r="C25" s="3">
        <f t="shared" si="3"/>
        <v>108.39961878980228</v>
      </c>
      <c r="D25" s="115">
        <f t="shared" ref="D25:F25" si="4">D4/$B25</f>
        <v>0.45443641372789889</v>
      </c>
      <c r="E25" s="115">
        <f t="shared" si="4"/>
        <v>0.51481526921851573</v>
      </c>
      <c r="F25" s="115">
        <f t="shared" si="4"/>
        <v>3.074831705358555E-2</v>
      </c>
    </row>
    <row r="26" spans="1:6" x14ac:dyDescent="0.25">
      <c r="A26">
        <v>2004</v>
      </c>
      <c r="B26" s="3">
        <f t="shared" ref="B26:C26" si="5">B5</f>
        <v>76.814749205171012</v>
      </c>
      <c r="C26" s="3">
        <f t="shared" si="5"/>
        <v>93.949430123071792</v>
      </c>
      <c r="D26" s="115">
        <f t="shared" ref="D26:F26" si="6">D5/$B26</f>
        <v>0.36450476069207732</v>
      </c>
      <c r="E26" s="115">
        <f t="shared" si="6"/>
        <v>0.54333961295093902</v>
      </c>
      <c r="F26" s="115">
        <f t="shared" si="6"/>
        <v>9.2155626356983808E-2</v>
      </c>
    </row>
    <row r="27" spans="1:6" x14ac:dyDescent="0.25">
      <c r="A27">
        <v>2005</v>
      </c>
      <c r="B27" s="3">
        <f t="shared" ref="B27:C27" si="7">B6</f>
        <v>88.405648287986693</v>
      </c>
      <c r="C27" s="3">
        <f t="shared" si="7"/>
        <v>113.29387069302099</v>
      </c>
      <c r="D27" s="115">
        <f t="shared" ref="D27:F27" si="8">D6/$B27</f>
        <v>0.42579353914035123</v>
      </c>
      <c r="E27" s="115">
        <f t="shared" si="8"/>
        <v>0.49459289827409908</v>
      </c>
      <c r="F27" s="115">
        <f t="shared" si="8"/>
        <v>7.961356258554983E-2</v>
      </c>
    </row>
    <row r="28" spans="1:6" x14ac:dyDescent="0.25">
      <c r="A28">
        <v>2006</v>
      </c>
      <c r="B28" s="3">
        <f t="shared" ref="B28:C28" si="9">B7</f>
        <v>88.930933368201053</v>
      </c>
      <c r="C28" s="3">
        <f t="shared" si="9"/>
        <v>92.992943418653411</v>
      </c>
      <c r="D28" s="115">
        <f t="shared" ref="D28:F28" si="10">D7/$B28</f>
        <v>0.40611804929544537</v>
      </c>
      <c r="E28" s="115">
        <f t="shared" si="10"/>
        <v>0.47071568923388812</v>
      </c>
      <c r="F28" s="115">
        <f t="shared" si="10"/>
        <v>0.12316626147066649</v>
      </c>
    </row>
    <row r="29" spans="1:6" x14ac:dyDescent="0.25">
      <c r="A29">
        <v>2007</v>
      </c>
      <c r="B29" s="3">
        <f t="shared" ref="B29:C29" si="11">B8</f>
        <v>68.180167922486362</v>
      </c>
      <c r="C29" s="3">
        <f t="shared" si="11"/>
        <v>86.898812729959715</v>
      </c>
      <c r="D29" s="115">
        <f t="shared" ref="D29:F29" si="12">D8/$B29</f>
        <v>0.40426171226570706</v>
      </c>
      <c r="E29" s="115">
        <f t="shared" si="12"/>
        <v>0.58004790412978624</v>
      </c>
      <c r="F29" s="115">
        <f t="shared" si="12"/>
        <v>1.5690383604506714E-2</v>
      </c>
    </row>
    <row r="30" spans="1:6" x14ac:dyDescent="0.25">
      <c r="A30">
        <v>2008</v>
      </c>
      <c r="B30" s="3">
        <f t="shared" ref="B30:C30" si="13">B9</f>
        <v>69.576095593392438</v>
      </c>
      <c r="C30" s="3">
        <f t="shared" si="13"/>
        <v>82.340901505090699</v>
      </c>
      <c r="D30" s="115">
        <f t="shared" ref="D30:F30" si="14">D9/$B30</f>
        <v>0.36281670639088265</v>
      </c>
      <c r="E30" s="115">
        <f t="shared" si="14"/>
        <v>0.63539488512210229</v>
      </c>
      <c r="F30" s="115">
        <f t="shared" si="14"/>
        <v>1.7884084870149518E-3</v>
      </c>
    </row>
    <row r="31" spans="1:6" x14ac:dyDescent="0.25">
      <c r="A31">
        <v>2009</v>
      </c>
      <c r="B31" s="3">
        <f t="shared" ref="B31:C31" si="15">B10</f>
        <v>67.261906181950678</v>
      </c>
      <c r="C31" s="3">
        <f t="shared" si="15"/>
        <v>69.863244015077015</v>
      </c>
      <c r="D31" s="115">
        <f t="shared" ref="D31:F31" si="16">D10/$B31</f>
        <v>0.48004820502502238</v>
      </c>
      <c r="E31" s="115">
        <f t="shared" si="16"/>
        <v>0.46136360361834283</v>
      </c>
      <c r="F31" s="115">
        <f t="shared" si="16"/>
        <v>5.8588191356634657E-2</v>
      </c>
    </row>
    <row r="32" spans="1:6" x14ac:dyDescent="0.25">
      <c r="A32">
        <v>2010</v>
      </c>
      <c r="B32" s="3">
        <f t="shared" ref="B32:C32" si="17">B11</f>
        <v>42.213630961132417</v>
      </c>
      <c r="C32" s="3">
        <f t="shared" si="17"/>
        <v>55.199730676341908</v>
      </c>
      <c r="D32" s="115">
        <f t="shared" ref="D32:F33" si="18">D11/$B32</f>
        <v>0.55726193470072793</v>
      </c>
      <c r="E32" s="115">
        <f t="shared" si="18"/>
        <v>0.42443904432527674</v>
      </c>
      <c r="F32" s="115">
        <f t="shared" si="18"/>
        <v>1.8299020973995363E-2</v>
      </c>
    </row>
    <row r="33" spans="1:6" x14ac:dyDescent="0.25">
      <c r="A33" s="164">
        <v>2011</v>
      </c>
      <c r="B33" s="3">
        <f t="shared" ref="B33:C33" si="19">B12</f>
        <v>27.771783056450243</v>
      </c>
      <c r="C33" s="3">
        <f t="shared" si="19"/>
        <v>35.851762490830076</v>
      </c>
      <c r="D33" s="115">
        <f t="shared" si="18"/>
        <v>0.41888544059632449</v>
      </c>
      <c r="E33" s="115">
        <f t="shared" si="18"/>
        <v>0.57001442262678803</v>
      </c>
      <c r="F33" s="115">
        <f t="shared" si="18"/>
        <v>1.110013677688842E-2</v>
      </c>
    </row>
    <row r="34" spans="1:6" x14ac:dyDescent="0.25">
      <c r="A34" s="164">
        <v>2012</v>
      </c>
      <c r="B34" s="3">
        <f t="shared" ref="B34:C34" si="20">B13</f>
        <v>38.647799333160201</v>
      </c>
      <c r="C34" s="3">
        <f t="shared" si="20"/>
        <v>48.750021753998546</v>
      </c>
      <c r="D34" s="115">
        <f>D13/$B34</f>
        <v>0.39998259719229329</v>
      </c>
      <c r="E34" s="115">
        <f t="shared" ref="E34:F34" si="21">E13/$B34</f>
        <v>0.5458173714182768</v>
      </c>
      <c r="F34" s="115">
        <f t="shared" si="21"/>
        <v>5.4200031389429845E-2</v>
      </c>
    </row>
    <row r="35" spans="1:6" x14ac:dyDescent="0.25">
      <c r="A35" s="164">
        <v>2013</v>
      </c>
      <c r="B35" s="3">
        <f t="shared" ref="B35:C35" si="22">B14</f>
        <v>43.828923644056985</v>
      </c>
      <c r="C35" s="3">
        <f t="shared" si="22"/>
        <v>56.743807175210442</v>
      </c>
      <c r="D35" s="115">
        <f t="shared" ref="D35:F35" si="23">D14/$B35</f>
        <v>0.40779794767183564</v>
      </c>
      <c r="E35" s="115">
        <f t="shared" si="23"/>
        <v>0.58189169218289782</v>
      </c>
      <c r="F35" s="115">
        <f t="shared" si="23"/>
        <v>1.0310360145266607E-2</v>
      </c>
    </row>
    <row r="36" spans="1:6" x14ac:dyDescent="0.25">
      <c r="A36" s="164">
        <v>2014</v>
      </c>
      <c r="B36" s="181">
        <f>B15</f>
        <v>37.358282907188297</v>
      </c>
      <c r="C36" s="181">
        <f>C15</f>
        <v>47.227985779726801</v>
      </c>
      <c r="D36" s="115">
        <f t="shared" ref="D36:F38" si="24">D15/$B36</f>
        <v>0.43009078907165676</v>
      </c>
      <c r="E36" s="115">
        <f t="shared" si="24"/>
        <v>0.49086701617125722</v>
      </c>
      <c r="F36" s="115">
        <f t="shared" si="24"/>
        <v>7.9042194757085613E-2</v>
      </c>
    </row>
    <row r="37" spans="1:6" x14ac:dyDescent="0.25">
      <c r="A37" s="164">
        <v>2015</v>
      </c>
      <c r="B37" s="181">
        <f>B16</f>
        <v>37.491169726874901</v>
      </c>
      <c r="C37" s="181">
        <f>C16</f>
        <v>49.978503073387401</v>
      </c>
      <c r="D37" s="115">
        <f t="shared" si="24"/>
        <v>0.35056485390121889</v>
      </c>
      <c r="E37" s="115">
        <f t="shared" si="24"/>
        <v>0.59063440654331623</v>
      </c>
      <c r="F37" s="115">
        <f t="shared" si="24"/>
        <v>5.8800739555466469E-2</v>
      </c>
    </row>
    <row r="38" spans="1:6" x14ac:dyDescent="0.25">
      <c r="A38" s="164">
        <v>2016</v>
      </c>
      <c r="B38" s="181">
        <f>B17</f>
        <v>51.297587327140697</v>
      </c>
      <c r="C38" s="181">
        <f>C17</f>
        <v>54.964797814233698</v>
      </c>
      <c r="D38" s="115">
        <f>D17/$B38</f>
        <v>0.47536683437575455</v>
      </c>
      <c r="E38" s="115">
        <f t="shared" si="24"/>
        <v>0.47423554506070537</v>
      </c>
      <c r="F38" s="115">
        <f t="shared" si="24"/>
        <v>3.5853995832547031E-2</v>
      </c>
    </row>
    <row r="39" spans="1:6" x14ac:dyDescent="0.25">
      <c r="F39" s="116"/>
    </row>
    <row r="40" spans="1:6" x14ac:dyDescent="0.25">
      <c r="F40" s="116"/>
    </row>
    <row r="41" spans="1:6" x14ac:dyDescent="0.25">
      <c r="F41" s="116"/>
    </row>
    <row r="42" spans="1:6" x14ac:dyDescent="0.25">
      <c r="F42" s="116"/>
    </row>
    <row r="43" spans="1:6" x14ac:dyDescent="0.25">
      <c r="F43" s="116"/>
    </row>
    <row r="44" spans="1:6" x14ac:dyDescent="0.25">
      <c r="F44" s="116"/>
    </row>
    <row r="45" spans="1:6" x14ac:dyDescent="0.25">
      <c r="F45" s="116"/>
    </row>
    <row r="46" spans="1:6" x14ac:dyDescent="0.25">
      <c r="F46" s="116"/>
    </row>
    <row r="47" spans="1:6" x14ac:dyDescent="0.25">
      <c r="F47" s="116"/>
    </row>
    <row r="48" spans="1:6" x14ac:dyDescent="0.25">
      <c r="F48" s="116"/>
    </row>
  </sheetData>
  <pageMargins left="0.70866141732283472" right="0.70866141732283472" top="0.78740157480314965" bottom="0.78740157480314965" header="0.31496062992125984" footer="0.31496062992125984"/>
  <pageSetup paperSize="9" scale="9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H39" sqref="H39"/>
    </sheetView>
  </sheetViews>
  <sheetFormatPr baseColWidth="10" defaultRowHeight="15" x14ac:dyDescent="0.25"/>
  <sheetData>
    <row r="1" spans="1:12" x14ac:dyDescent="0.25">
      <c r="A1" t="s">
        <v>0</v>
      </c>
      <c r="B1" t="s">
        <v>26</v>
      </c>
      <c r="C1" t="s">
        <v>48</v>
      </c>
      <c r="D1" t="s">
        <v>1</v>
      </c>
      <c r="E1" s="157" t="s">
        <v>49</v>
      </c>
      <c r="F1" s="158" t="s">
        <v>50</v>
      </c>
      <c r="G1" s="5" t="s">
        <v>51</v>
      </c>
      <c r="H1" s="66" t="s">
        <v>52</v>
      </c>
      <c r="I1" s="5" t="s">
        <v>53</v>
      </c>
      <c r="J1" s="66" t="s">
        <v>54</v>
      </c>
      <c r="K1" s="5" t="s">
        <v>55</v>
      </c>
      <c r="L1" s="66" t="s">
        <v>56</v>
      </c>
    </row>
    <row r="2" spans="1:12" x14ac:dyDescent="0.25">
      <c r="A2">
        <v>1995</v>
      </c>
      <c r="B2">
        <v>1</v>
      </c>
      <c r="C2">
        <v>0</v>
      </c>
      <c r="D2">
        <v>20</v>
      </c>
      <c r="E2" s="157"/>
      <c r="F2" s="158"/>
      <c r="G2" s="5">
        <v>0</v>
      </c>
      <c r="H2" s="66">
        <f t="shared" ref="H2:H37" si="0">E2*F2</f>
        <v>0</v>
      </c>
      <c r="I2" s="5">
        <f t="shared" ref="I2:I37" si="1">E2*G2</f>
        <v>0</v>
      </c>
      <c r="J2" s="66">
        <f t="shared" ref="J2:J37" si="2">I2*F2</f>
        <v>0</v>
      </c>
      <c r="K2" s="5">
        <f t="shared" ref="K2:K37" si="3">E2-I2</f>
        <v>0</v>
      </c>
      <c r="L2" s="66">
        <f t="shared" ref="L2:L37" si="4">K2*F2</f>
        <v>0</v>
      </c>
    </row>
    <row r="3" spans="1:12" x14ac:dyDescent="0.25">
      <c r="A3">
        <v>1995</v>
      </c>
      <c r="B3">
        <v>1</v>
      </c>
      <c r="C3">
        <v>1</v>
      </c>
      <c r="D3">
        <v>20</v>
      </c>
      <c r="E3" s="159">
        <v>353.88117959706568</v>
      </c>
      <c r="F3" s="160">
        <v>23.148949574172647</v>
      </c>
      <c r="G3" s="5">
        <v>8.3333333333333329E-2</v>
      </c>
      <c r="H3" s="66">
        <f t="shared" si="0"/>
        <v>8191.9775817412074</v>
      </c>
      <c r="I3" s="5">
        <f t="shared" si="1"/>
        <v>29.490098299755473</v>
      </c>
      <c r="J3" s="66">
        <f t="shared" si="2"/>
        <v>682.66479847843402</v>
      </c>
      <c r="K3" s="5">
        <f t="shared" si="3"/>
        <v>324.39108129731022</v>
      </c>
      <c r="L3" s="66">
        <f t="shared" si="4"/>
        <v>7509.3127832627742</v>
      </c>
    </row>
    <row r="4" spans="1:12" x14ac:dyDescent="0.25">
      <c r="A4">
        <v>1995</v>
      </c>
      <c r="B4">
        <v>1</v>
      </c>
      <c r="C4">
        <v>2</v>
      </c>
      <c r="D4">
        <v>20</v>
      </c>
      <c r="E4" s="159">
        <v>79.06396871957088</v>
      </c>
      <c r="F4" s="160">
        <v>66.79936505643461</v>
      </c>
      <c r="G4" s="5">
        <v>0.36956521739130432</v>
      </c>
      <c r="H4" s="66">
        <f t="shared" si="0"/>
        <v>5281.4229093091417</v>
      </c>
      <c r="I4" s="5">
        <f t="shared" si="1"/>
        <v>29.219292787667499</v>
      </c>
      <c r="J4" s="66">
        <f t="shared" si="2"/>
        <v>1951.8302056142481</v>
      </c>
      <c r="K4" s="5">
        <f t="shared" si="3"/>
        <v>49.844675931903382</v>
      </c>
      <c r="L4" s="66">
        <f t="shared" si="4"/>
        <v>3329.5927036948938</v>
      </c>
    </row>
    <row r="5" spans="1:12" x14ac:dyDescent="0.25">
      <c r="A5">
        <v>1995</v>
      </c>
      <c r="B5">
        <v>1</v>
      </c>
      <c r="C5">
        <v>3</v>
      </c>
      <c r="D5">
        <v>20</v>
      </c>
      <c r="E5" s="159">
        <v>5.0779108086873155</v>
      </c>
      <c r="F5" s="160">
        <v>130.43145504269651</v>
      </c>
      <c r="G5" s="5">
        <v>0.41176470588235292</v>
      </c>
      <c r="H5" s="66">
        <f t="shared" si="0"/>
        <v>662.31929535412223</v>
      </c>
      <c r="I5" s="5">
        <f t="shared" si="1"/>
        <v>2.0909044506359535</v>
      </c>
      <c r="J5" s="66">
        <f t="shared" si="2"/>
        <v>272.71970985169742</v>
      </c>
      <c r="K5" s="5">
        <f t="shared" si="3"/>
        <v>2.9870063580513619</v>
      </c>
      <c r="L5" s="66">
        <f t="shared" si="4"/>
        <v>389.59958550242487</v>
      </c>
    </row>
    <row r="6" spans="1:12" x14ac:dyDescent="0.25">
      <c r="A6">
        <v>1995</v>
      </c>
      <c r="B6">
        <v>1</v>
      </c>
      <c r="C6">
        <v>4</v>
      </c>
      <c r="D6">
        <v>20</v>
      </c>
      <c r="E6" s="159">
        <v>1.6330667638344623</v>
      </c>
      <c r="F6" s="160">
        <v>150.55501377399315</v>
      </c>
      <c r="G6" s="5">
        <v>0.5</v>
      </c>
      <c r="H6" s="66">
        <f t="shared" si="0"/>
        <v>245.86638912294788</v>
      </c>
      <c r="I6" s="5">
        <f t="shared" si="1"/>
        <v>0.81653338191723113</v>
      </c>
      <c r="J6" s="66">
        <f t="shared" si="2"/>
        <v>122.93319456147394</v>
      </c>
      <c r="K6" s="5">
        <f t="shared" si="3"/>
        <v>0.81653338191723113</v>
      </c>
      <c r="L6" s="66">
        <f t="shared" si="4"/>
        <v>122.93319456147394</v>
      </c>
    </row>
    <row r="7" spans="1:12" x14ac:dyDescent="0.25">
      <c r="A7">
        <v>1995</v>
      </c>
      <c r="B7">
        <v>1</v>
      </c>
      <c r="C7">
        <v>5</v>
      </c>
      <c r="D7">
        <v>20</v>
      </c>
      <c r="E7" s="159">
        <v>0.19416464184958288</v>
      </c>
      <c r="F7" s="160">
        <v>184.95038092671481</v>
      </c>
      <c r="G7" s="5">
        <v>0.5</v>
      </c>
      <c r="H7" s="66">
        <f t="shared" si="0"/>
        <v>35.910824472579506</v>
      </c>
      <c r="I7" s="5">
        <f t="shared" si="1"/>
        <v>9.7082320924791438E-2</v>
      </c>
      <c r="J7" s="66">
        <f t="shared" si="2"/>
        <v>17.955412236289753</v>
      </c>
      <c r="K7" s="5">
        <f t="shared" si="3"/>
        <v>9.7082320924791438E-2</v>
      </c>
      <c r="L7" s="66">
        <f t="shared" si="4"/>
        <v>17.955412236289753</v>
      </c>
    </row>
    <row r="8" spans="1:12" x14ac:dyDescent="0.25">
      <c r="A8">
        <v>1995</v>
      </c>
      <c r="B8">
        <v>1</v>
      </c>
      <c r="C8">
        <v>6</v>
      </c>
      <c r="D8">
        <v>20</v>
      </c>
      <c r="E8" s="159">
        <v>0.12</v>
      </c>
      <c r="F8" s="160">
        <v>198.2</v>
      </c>
      <c r="G8" s="5">
        <v>0.5</v>
      </c>
      <c r="H8" s="66">
        <f t="shared" si="0"/>
        <v>23.783999999999999</v>
      </c>
      <c r="I8" s="5">
        <f t="shared" si="1"/>
        <v>0.06</v>
      </c>
      <c r="J8" s="66">
        <f t="shared" si="2"/>
        <v>11.891999999999999</v>
      </c>
      <c r="K8" s="5">
        <f t="shared" si="3"/>
        <v>0.06</v>
      </c>
      <c r="L8" s="66">
        <f t="shared" si="4"/>
        <v>11.891999999999999</v>
      </c>
    </row>
    <row r="9" spans="1:12" x14ac:dyDescent="0.25">
      <c r="A9">
        <v>1995</v>
      </c>
      <c r="B9">
        <v>1</v>
      </c>
      <c r="C9">
        <v>7</v>
      </c>
      <c r="D9">
        <v>20</v>
      </c>
      <c r="E9" s="159">
        <v>0.12</v>
      </c>
      <c r="F9" s="160">
        <v>203.8</v>
      </c>
      <c r="G9" s="5">
        <v>0.5</v>
      </c>
      <c r="H9" s="66">
        <f t="shared" si="0"/>
        <v>24.456</v>
      </c>
      <c r="I9" s="5">
        <f t="shared" si="1"/>
        <v>0.06</v>
      </c>
      <c r="J9" s="66">
        <f t="shared" si="2"/>
        <v>12.228</v>
      </c>
      <c r="K9" s="5">
        <f t="shared" si="3"/>
        <v>0.06</v>
      </c>
      <c r="L9" s="66">
        <f t="shared" si="4"/>
        <v>12.228</v>
      </c>
    </row>
    <row r="10" spans="1:12" x14ac:dyDescent="0.25">
      <c r="A10">
        <v>1995</v>
      </c>
      <c r="B10">
        <v>1</v>
      </c>
      <c r="C10" s="1" t="s">
        <v>57</v>
      </c>
      <c r="D10">
        <v>20</v>
      </c>
      <c r="E10" s="159">
        <v>0.14000000000000001</v>
      </c>
      <c r="F10" s="160">
        <v>233.9</v>
      </c>
      <c r="G10" s="5">
        <v>0.5</v>
      </c>
      <c r="H10" s="66">
        <f t="shared" si="0"/>
        <v>32.746000000000002</v>
      </c>
      <c r="I10" s="5">
        <f t="shared" si="1"/>
        <v>7.0000000000000007E-2</v>
      </c>
      <c r="J10" s="66">
        <f t="shared" si="2"/>
        <v>16.373000000000001</v>
      </c>
      <c r="K10" s="5">
        <f t="shared" si="3"/>
        <v>7.0000000000000007E-2</v>
      </c>
      <c r="L10" s="66">
        <f t="shared" si="4"/>
        <v>16.373000000000001</v>
      </c>
    </row>
    <row r="11" spans="1:12" x14ac:dyDescent="0.25">
      <c r="A11">
        <v>1995</v>
      </c>
      <c r="B11">
        <v>2</v>
      </c>
      <c r="C11">
        <v>0</v>
      </c>
      <c r="D11">
        <v>20</v>
      </c>
      <c r="E11" s="157"/>
      <c r="F11" s="158"/>
      <c r="G11" s="5">
        <v>0</v>
      </c>
      <c r="H11" s="66">
        <f t="shared" si="0"/>
        <v>0</v>
      </c>
      <c r="I11" s="5">
        <f t="shared" si="1"/>
        <v>0</v>
      </c>
      <c r="J11" s="66">
        <f t="shared" si="2"/>
        <v>0</v>
      </c>
      <c r="K11" s="5">
        <f t="shared" si="3"/>
        <v>0</v>
      </c>
      <c r="L11" s="66">
        <f t="shared" si="4"/>
        <v>0</v>
      </c>
    </row>
    <row r="12" spans="1:12" x14ac:dyDescent="0.25">
      <c r="A12">
        <v>1995</v>
      </c>
      <c r="B12">
        <v>2</v>
      </c>
      <c r="C12">
        <v>1</v>
      </c>
      <c r="D12">
        <v>20</v>
      </c>
      <c r="E12" s="159">
        <v>89.543972917871258</v>
      </c>
      <c r="F12" s="160">
        <v>24.403448974086736</v>
      </c>
      <c r="G12" s="5">
        <v>0</v>
      </c>
      <c r="H12" s="66">
        <f t="shared" si="0"/>
        <v>2185.1817740382758</v>
      </c>
      <c r="I12" s="5">
        <f t="shared" si="1"/>
        <v>0</v>
      </c>
      <c r="J12" s="66">
        <f t="shared" si="2"/>
        <v>0</v>
      </c>
      <c r="K12" s="5">
        <f t="shared" si="3"/>
        <v>89.543972917871258</v>
      </c>
      <c r="L12" s="66">
        <f t="shared" si="4"/>
        <v>2185.1817740382758</v>
      </c>
    </row>
    <row r="13" spans="1:12" x14ac:dyDescent="0.25">
      <c r="A13">
        <v>1995</v>
      </c>
      <c r="B13">
        <v>2</v>
      </c>
      <c r="C13">
        <v>2</v>
      </c>
      <c r="D13">
        <v>20</v>
      </c>
      <c r="E13" s="159">
        <v>52.192973248997397</v>
      </c>
      <c r="F13" s="160">
        <v>88.212117092521609</v>
      </c>
      <c r="G13" s="5">
        <v>0.12999999999999945</v>
      </c>
      <c r="H13" s="66">
        <f t="shared" si="0"/>
        <v>4604.0526676474065</v>
      </c>
      <c r="I13" s="5">
        <f t="shared" si="1"/>
        <v>6.7850865223696326</v>
      </c>
      <c r="J13" s="66">
        <f t="shared" si="2"/>
        <v>598.52684679416029</v>
      </c>
      <c r="K13" s="5">
        <f t="shared" si="3"/>
        <v>45.407886726627765</v>
      </c>
      <c r="L13" s="66">
        <f t="shared" si="4"/>
        <v>4005.5258208532464</v>
      </c>
    </row>
    <row r="14" spans="1:12" x14ac:dyDescent="0.25">
      <c r="A14">
        <v>1995</v>
      </c>
      <c r="B14">
        <v>2</v>
      </c>
      <c r="C14">
        <v>3</v>
      </c>
      <c r="D14">
        <v>20</v>
      </c>
      <c r="E14" s="159">
        <v>19.695171173227649</v>
      </c>
      <c r="F14" s="160">
        <v>148.74776578300686</v>
      </c>
      <c r="G14" s="5">
        <v>0.68</v>
      </c>
      <c r="H14" s="66">
        <f t="shared" si="0"/>
        <v>2929.6127087314949</v>
      </c>
      <c r="I14" s="5">
        <f t="shared" si="1"/>
        <v>13.392716397794803</v>
      </c>
      <c r="J14" s="66">
        <f t="shared" si="2"/>
        <v>1992.1366419374167</v>
      </c>
      <c r="K14" s="5">
        <f t="shared" si="3"/>
        <v>6.3024547754328459</v>
      </c>
      <c r="L14" s="66">
        <f t="shared" si="4"/>
        <v>937.47606679407806</v>
      </c>
    </row>
    <row r="15" spans="1:12" x14ac:dyDescent="0.25">
      <c r="A15">
        <v>1995</v>
      </c>
      <c r="B15">
        <v>2</v>
      </c>
      <c r="C15">
        <v>4</v>
      </c>
      <c r="D15">
        <v>20</v>
      </c>
      <c r="E15" s="159">
        <v>12.293727405157826</v>
      </c>
      <c r="F15" s="160">
        <v>160.424344872349</v>
      </c>
      <c r="G15" s="5">
        <v>0.98</v>
      </c>
      <c r="H15" s="66">
        <f t="shared" si="0"/>
        <v>1972.2131650116871</v>
      </c>
      <c r="I15" s="5">
        <f t="shared" si="1"/>
        <v>12.04785285705467</v>
      </c>
      <c r="J15" s="66">
        <f t="shared" si="2"/>
        <v>1932.7689017114535</v>
      </c>
      <c r="K15" s="5">
        <f t="shared" si="3"/>
        <v>0.24587454810315634</v>
      </c>
      <c r="L15" s="66">
        <f t="shared" si="4"/>
        <v>39.444263300233715</v>
      </c>
    </row>
    <row r="16" spans="1:12" x14ac:dyDescent="0.25">
      <c r="A16">
        <v>1995</v>
      </c>
      <c r="B16">
        <v>2</v>
      </c>
      <c r="C16">
        <v>5</v>
      </c>
      <c r="D16">
        <v>20</v>
      </c>
      <c r="E16" s="159">
        <v>3.5289217749518218</v>
      </c>
      <c r="F16" s="160">
        <v>176.46278480085911</v>
      </c>
      <c r="G16" s="5">
        <v>0.98</v>
      </c>
      <c r="H16" s="66">
        <f t="shared" si="0"/>
        <v>622.7233637523891</v>
      </c>
      <c r="I16" s="5">
        <f t="shared" si="1"/>
        <v>3.4583433394527852</v>
      </c>
      <c r="J16" s="66">
        <f t="shared" si="2"/>
        <v>610.26889647734129</v>
      </c>
      <c r="K16" s="5">
        <f t="shared" si="3"/>
        <v>7.057843549903664E-2</v>
      </c>
      <c r="L16" s="66">
        <f t="shared" si="4"/>
        <v>12.454467275047818</v>
      </c>
    </row>
    <row r="17" spans="1:12" x14ac:dyDescent="0.25">
      <c r="A17">
        <v>1995</v>
      </c>
      <c r="B17">
        <v>2</v>
      </c>
      <c r="C17">
        <v>6</v>
      </c>
      <c r="D17">
        <v>20</v>
      </c>
      <c r="E17" s="159">
        <v>3.6523538088574985</v>
      </c>
      <c r="F17" s="160">
        <v>189.10327056836832</v>
      </c>
      <c r="G17" s="5">
        <v>0.98</v>
      </c>
      <c r="H17" s="66">
        <f t="shared" si="0"/>
        <v>690.67205052779013</v>
      </c>
      <c r="I17" s="5">
        <f t="shared" si="1"/>
        <v>3.5793067326803483</v>
      </c>
      <c r="J17" s="66">
        <f t="shared" si="2"/>
        <v>676.8586095172343</v>
      </c>
      <c r="K17" s="5">
        <f t="shared" si="3"/>
        <v>7.3047076177150227E-2</v>
      </c>
      <c r="L17" s="66">
        <f t="shared" si="4"/>
        <v>13.81344101055585</v>
      </c>
    </row>
    <row r="18" spans="1:12" x14ac:dyDescent="0.25">
      <c r="A18">
        <v>1995</v>
      </c>
      <c r="B18">
        <v>2</v>
      </c>
      <c r="C18">
        <v>7</v>
      </c>
      <c r="D18">
        <v>20</v>
      </c>
      <c r="E18" s="159">
        <v>3.2337457149697704</v>
      </c>
      <c r="F18" s="160">
        <v>190.31665524235865</v>
      </c>
      <c r="G18" s="5">
        <v>0.98</v>
      </c>
      <c r="H18" s="66">
        <f t="shared" si="0"/>
        <v>615.43566837735636</v>
      </c>
      <c r="I18" s="5">
        <f t="shared" si="1"/>
        <v>3.1690708006703749</v>
      </c>
      <c r="J18" s="66">
        <f t="shared" si="2"/>
        <v>603.12695500980919</v>
      </c>
      <c r="K18" s="5">
        <f t="shared" si="3"/>
        <v>6.4674914299395425E-2</v>
      </c>
      <c r="L18" s="66">
        <f t="shared" si="4"/>
        <v>12.308713367547131</v>
      </c>
    </row>
    <row r="19" spans="1:12" x14ac:dyDescent="0.25">
      <c r="A19">
        <v>1995</v>
      </c>
      <c r="B19">
        <v>2</v>
      </c>
      <c r="C19" s="1" t="s">
        <v>57</v>
      </c>
      <c r="D19">
        <v>20</v>
      </c>
      <c r="E19" s="159">
        <v>1.7201876044035354</v>
      </c>
      <c r="F19" s="160">
        <v>210.39775021463029</v>
      </c>
      <c r="G19" s="5">
        <v>0.98</v>
      </c>
      <c r="H19" s="66">
        <f t="shared" si="0"/>
        <v>361.9236019135983</v>
      </c>
      <c r="I19" s="5">
        <f t="shared" si="1"/>
        <v>1.6857838523154647</v>
      </c>
      <c r="J19" s="66">
        <f t="shared" si="2"/>
        <v>354.68512987532637</v>
      </c>
      <c r="K19" s="5">
        <f t="shared" si="3"/>
        <v>3.4403752088070672E-2</v>
      </c>
      <c r="L19" s="66">
        <f t="shared" si="4"/>
        <v>7.2384720382719587</v>
      </c>
    </row>
    <row r="20" spans="1:12" x14ac:dyDescent="0.25">
      <c r="A20">
        <v>1995</v>
      </c>
      <c r="B20">
        <v>3</v>
      </c>
      <c r="C20">
        <v>0</v>
      </c>
      <c r="D20">
        <v>20</v>
      </c>
      <c r="E20" s="159">
        <v>865.28</v>
      </c>
      <c r="F20" s="160">
        <v>9.4191279123520708</v>
      </c>
      <c r="G20" s="5">
        <v>0</v>
      </c>
      <c r="H20" s="66">
        <f t="shared" si="0"/>
        <v>8150.183</v>
      </c>
      <c r="I20" s="5">
        <f t="shared" si="1"/>
        <v>0</v>
      </c>
      <c r="J20" s="66">
        <f t="shared" si="2"/>
        <v>0</v>
      </c>
      <c r="K20" s="5">
        <f t="shared" si="3"/>
        <v>865.28</v>
      </c>
      <c r="L20" s="66">
        <f t="shared" si="4"/>
        <v>8150.183</v>
      </c>
    </row>
    <row r="21" spans="1:12" x14ac:dyDescent="0.25">
      <c r="A21">
        <v>1995</v>
      </c>
      <c r="B21">
        <v>3</v>
      </c>
      <c r="C21">
        <v>1</v>
      </c>
      <c r="D21">
        <v>20</v>
      </c>
      <c r="E21" s="159">
        <v>286.22253274803785</v>
      </c>
      <c r="F21" s="160">
        <v>69.141096311352186</v>
      </c>
      <c r="G21" s="156">
        <v>0.1</v>
      </c>
      <c r="H21" s="66">
        <f t="shared" si="0"/>
        <v>19789.739703211239</v>
      </c>
      <c r="I21" s="5">
        <f t="shared" si="1"/>
        <v>28.622253274803786</v>
      </c>
      <c r="J21" s="66">
        <f t="shared" si="2"/>
        <v>1978.9739703211239</v>
      </c>
      <c r="K21" s="5">
        <f t="shared" si="3"/>
        <v>257.60027947323408</v>
      </c>
      <c r="L21" s="66">
        <f t="shared" si="4"/>
        <v>17810.765732890119</v>
      </c>
    </row>
    <row r="22" spans="1:12" x14ac:dyDescent="0.25">
      <c r="A22">
        <v>1995</v>
      </c>
      <c r="B22">
        <v>3</v>
      </c>
      <c r="C22">
        <v>2</v>
      </c>
      <c r="D22">
        <v>20</v>
      </c>
      <c r="E22" s="159">
        <v>82.286008201772191</v>
      </c>
      <c r="F22" s="160">
        <v>117.10090448529193</v>
      </c>
      <c r="G22" s="156">
        <v>0.77619047619047621</v>
      </c>
      <c r="H22" s="66">
        <f t="shared" si="0"/>
        <v>9635.7659869116742</v>
      </c>
      <c r="I22" s="5">
        <f t="shared" si="1"/>
        <v>63.869615889946985</v>
      </c>
      <c r="J22" s="66">
        <f t="shared" si="2"/>
        <v>7479.1897898409661</v>
      </c>
      <c r="K22" s="5">
        <f t="shared" si="3"/>
        <v>18.416392311825206</v>
      </c>
      <c r="L22" s="66">
        <f t="shared" si="4"/>
        <v>2156.5761970707081</v>
      </c>
    </row>
    <row r="23" spans="1:12" x14ac:dyDescent="0.25">
      <c r="A23">
        <v>1995</v>
      </c>
      <c r="B23">
        <v>3</v>
      </c>
      <c r="C23">
        <v>3</v>
      </c>
      <c r="D23">
        <v>20</v>
      </c>
      <c r="E23" s="159">
        <v>47.933625774268101</v>
      </c>
      <c r="F23" s="160">
        <v>157.30051598838867</v>
      </c>
      <c r="G23" s="156">
        <v>0.96</v>
      </c>
      <c r="H23" s="66">
        <f t="shared" si="0"/>
        <v>7539.9840674866982</v>
      </c>
      <c r="I23" s="5">
        <f t="shared" si="1"/>
        <v>46.016280743297372</v>
      </c>
      <c r="J23" s="66">
        <f t="shared" si="2"/>
        <v>7238.3847047872296</v>
      </c>
      <c r="K23" s="5">
        <f t="shared" si="3"/>
        <v>1.9173450309707292</v>
      </c>
      <c r="L23" s="66">
        <f t="shared" si="4"/>
        <v>301.59936269946877</v>
      </c>
    </row>
    <row r="24" spans="1:12" x14ac:dyDescent="0.25">
      <c r="A24">
        <v>1995</v>
      </c>
      <c r="B24">
        <v>3</v>
      </c>
      <c r="C24">
        <v>4</v>
      </c>
      <c r="D24">
        <v>20</v>
      </c>
      <c r="E24" s="159">
        <v>35.075166246448333</v>
      </c>
      <c r="F24" s="160">
        <v>176.58135453234067</v>
      </c>
      <c r="G24" s="156">
        <v>0.95</v>
      </c>
      <c r="H24" s="66">
        <f t="shared" si="0"/>
        <v>6193.6203662448816</v>
      </c>
      <c r="I24" s="5">
        <f t="shared" si="1"/>
        <v>33.321407934125915</v>
      </c>
      <c r="J24" s="66">
        <f t="shared" si="2"/>
        <v>5883.9393479326372</v>
      </c>
      <c r="K24" s="5">
        <f t="shared" si="3"/>
        <v>1.7537583123224181</v>
      </c>
      <c r="L24" s="66">
        <f t="shared" si="4"/>
        <v>309.68101831224436</v>
      </c>
    </row>
    <row r="25" spans="1:12" x14ac:dyDescent="0.25">
      <c r="A25">
        <v>1995</v>
      </c>
      <c r="B25">
        <v>3</v>
      </c>
      <c r="C25">
        <v>5</v>
      </c>
      <c r="D25">
        <v>20</v>
      </c>
      <c r="E25" s="159">
        <v>14.245053944707593</v>
      </c>
      <c r="F25" s="160">
        <v>213.57530687354048</v>
      </c>
      <c r="G25" s="156">
        <v>0.95</v>
      </c>
      <c r="H25" s="66">
        <f t="shared" si="0"/>
        <v>3042.3917676710626</v>
      </c>
      <c r="I25" s="5">
        <f t="shared" si="1"/>
        <v>13.532801247472213</v>
      </c>
      <c r="J25" s="66">
        <f t="shared" si="2"/>
        <v>2890.2721792875091</v>
      </c>
      <c r="K25" s="5">
        <f t="shared" si="3"/>
        <v>0.71225269723537998</v>
      </c>
      <c r="L25" s="66">
        <f t="shared" si="4"/>
        <v>152.11958838355321</v>
      </c>
    </row>
    <row r="26" spans="1:12" x14ac:dyDescent="0.25">
      <c r="A26">
        <v>1995</v>
      </c>
      <c r="B26">
        <v>3</v>
      </c>
      <c r="C26">
        <v>6</v>
      </c>
      <c r="D26">
        <v>20</v>
      </c>
      <c r="E26" s="159">
        <v>6.7459830016916031</v>
      </c>
      <c r="F26" s="160">
        <v>225.73119653859911</v>
      </c>
      <c r="G26" s="156">
        <v>0.95</v>
      </c>
      <c r="H26" s="66">
        <f t="shared" si="0"/>
        <v>1522.778814800896</v>
      </c>
      <c r="I26" s="5">
        <f t="shared" si="1"/>
        <v>6.408683851607023</v>
      </c>
      <c r="J26" s="66">
        <f t="shared" si="2"/>
        <v>1446.6398740608513</v>
      </c>
      <c r="K26" s="5">
        <f t="shared" si="3"/>
        <v>0.33729915008458011</v>
      </c>
      <c r="L26" s="66">
        <f t="shared" si="4"/>
        <v>76.138940740044788</v>
      </c>
    </row>
    <row r="27" spans="1:12" x14ac:dyDescent="0.25">
      <c r="A27">
        <v>1995</v>
      </c>
      <c r="B27">
        <v>3</v>
      </c>
      <c r="C27">
        <v>7</v>
      </c>
      <c r="D27">
        <v>20</v>
      </c>
      <c r="E27" s="159">
        <v>3.0696116220015015</v>
      </c>
      <c r="F27" s="160">
        <v>268.88406340666796</v>
      </c>
      <c r="G27" s="156">
        <v>0.95</v>
      </c>
      <c r="H27" s="66">
        <f t="shared" si="0"/>
        <v>825.36964600409658</v>
      </c>
      <c r="I27" s="5">
        <f t="shared" si="1"/>
        <v>2.9161310409014263</v>
      </c>
      <c r="J27" s="66">
        <f t="shared" si="2"/>
        <v>784.10116370389176</v>
      </c>
      <c r="K27" s="5">
        <f t="shared" si="3"/>
        <v>0.15348058110007523</v>
      </c>
      <c r="L27" s="66">
        <f t="shared" si="4"/>
        <v>41.268482300204873</v>
      </c>
    </row>
    <row r="28" spans="1:12" x14ac:dyDescent="0.25">
      <c r="A28">
        <v>1995</v>
      </c>
      <c r="B28">
        <v>3</v>
      </c>
      <c r="C28" s="1" t="s">
        <v>57</v>
      </c>
      <c r="D28">
        <v>20</v>
      </c>
      <c r="E28" s="159">
        <v>2.2485583987073534</v>
      </c>
      <c r="F28" s="160">
        <v>254.28098643030458</v>
      </c>
      <c r="G28" s="156">
        <v>0.95</v>
      </c>
      <c r="H28" s="66">
        <f t="shared" si="0"/>
        <v>571.76564766945194</v>
      </c>
      <c r="I28" s="5">
        <f t="shared" si="1"/>
        <v>2.1361304787719857</v>
      </c>
      <c r="J28" s="66">
        <f t="shared" si="2"/>
        <v>543.17736528597936</v>
      </c>
      <c r="K28" s="5">
        <f t="shared" si="3"/>
        <v>0.11242791993536771</v>
      </c>
      <c r="L28" s="66">
        <f t="shared" si="4"/>
        <v>28.588282383472606</v>
      </c>
    </row>
    <row r="29" spans="1:12" x14ac:dyDescent="0.25">
      <c r="A29">
        <v>1995</v>
      </c>
      <c r="B29">
        <v>4</v>
      </c>
      <c r="C29">
        <v>0</v>
      </c>
      <c r="D29">
        <v>20</v>
      </c>
      <c r="E29" s="159">
        <v>214.62817819285794</v>
      </c>
      <c r="F29" s="160">
        <v>16.83908644160428</v>
      </c>
      <c r="G29" s="5">
        <v>0</v>
      </c>
      <c r="H29" s="66">
        <f t="shared" si="0"/>
        <v>3614.1424453935815</v>
      </c>
      <c r="I29" s="5">
        <f t="shared" si="1"/>
        <v>0</v>
      </c>
      <c r="J29" s="66">
        <f t="shared" si="2"/>
        <v>0</v>
      </c>
      <c r="K29" s="5">
        <f t="shared" si="3"/>
        <v>214.62817819285794</v>
      </c>
      <c r="L29" s="66">
        <f t="shared" si="4"/>
        <v>3614.1424453935815</v>
      </c>
    </row>
    <row r="30" spans="1:12" x14ac:dyDescent="0.25">
      <c r="A30">
        <v>1995</v>
      </c>
      <c r="B30">
        <v>4</v>
      </c>
      <c r="C30">
        <v>1</v>
      </c>
      <c r="D30">
        <v>20</v>
      </c>
      <c r="E30" s="159">
        <v>71.844564483435192</v>
      </c>
      <c r="F30" s="160">
        <v>75.45999639487394</v>
      </c>
      <c r="G30" s="5">
        <v>0</v>
      </c>
      <c r="H30" s="66">
        <f t="shared" si="0"/>
        <v>5421.390576911308</v>
      </c>
      <c r="I30" s="5">
        <f t="shared" si="1"/>
        <v>0</v>
      </c>
      <c r="J30" s="66">
        <f t="shared" si="2"/>
        <v>0</v>
      </c>
      <c r="K30" s="5">
        <f t="shared" si="3"/>
        <v>71.844564483435192</v>
      </c>
      <c r="L30" s="66">
        <f t="shared" si="4"/>
        <v>5421.390576911308</v>
      </c>
    </row>
    <row r="31" spans="1:12" x14ac:dyDescent="0.25">
      <c r="A31">
        <v>1995</v>
      </c>
      <c r="B31">
        <v>4</v>
      </c>
      <c r="C31">
        <v>2</v>
      </c>
      <c r="D31">
        <v>20</v>
      </c>
      <c r="E31" s="159">
        <v>47.958904394017836</v>
      </c>
      <c r="F31" s="160">
        <v>127.09379983555219</v>
      </c>
      <c r="G31" s="5">
        <v>0.49</v>
      </c>
      <c r="H31" s="66">
        <f t="shared" si="0"/>
        <v>6095.2793953856872</v>
      </c>
      <c r="I31" s="5">
        <f t="shared" si="1"/>
        <v>23.499863153068738</v>
      </c>
      <c r="J31" s="66">
        <f t="shared" si="2"/>
        <v>2986.6869037389865</v>
      </c>
      <c r="K31" s="5">
        <f t="shared" si="3"/>
        <v>24.459041240949098</v>
      </c>
      <c r="L31" s="66">
        <f t="shared" si="4"/>
        <v>3108.5924916467006</v>
      </c>
    </row>
    <row r="32" spans="1:12" x14ac:dyDescent="0.25">
      <c r="A32">
        <v>1995</v>
      </c>
      <c r="B32">
        <v>4</v>
      </c>
      <c r="C32">
        <v>3</v>
      </c>
      <c r="D32">
        <v>20</v>
      </c>
      <c r="E32" s="159">
        <v>25.502065200275791</v>
      </c>
      <c r="F32" s="160">
        <v>158.97275396594628</v>
      </c>
      <c r="G32" s="5">
        <v>0.94</v>
      </c>
      <c r="H32" s="66">
        <f t="shared" si="0"/>
        <v>4054.1335367069637</v>
      </c>
      <c r="I32" s="5">
        <f t="shared" si="1"/>
        <v>23.971941288259242</v>
      </c>
      <c r="J32" s="66">
        <f t="shared" si="2"/>
        <v>3810.8855245045456</v>
      </c>
      <c r="K32" s="5">
        <f t="shared" si="3"/>
        <v>1.5301239120165491</v>
      </c>
      <c r="L32" s="66">
        <f t="shared" si="4"/>
        <v>243.2480122024181</v>
      </c>
    </row>
    <row r="33" spans="1:12" x14ac:dyDescent="0.25">
      <c r="A33">
        <v>1995</v>
      </c>
      <c r="B33">
        <v>4</v>
      </c>
      <c r="C33">
        <v>4</v>
      </c>
      <c r="D33">
        <v>20</v>
      </c>
      <c r="E33" s="159">
        <v>14.239422139170436</v>
      </c>
      <c r="F33" s="160">
        <v>159.03948618449508</v>
      </c>
      <c r="G33" s="5">
        <v>0.99</v>
      </c>
      <c r="H33" s="66">
        <f t="shared" si="0"/>
        <v>2264.6303805777898</v>
      </c>
      <c r="I33" s="5">
        <f t="shared" si="1"/>
        <v>14.097027917778732</v>
      </c>
      <c r="J33" s="66">
        <f t="shared" si="2"/>
        <v>2241.984076772012</v>
      </c>
      <c r="K33" s="5">
        <f t="shared" si="3"/>
        <v>0.14239422139170443</v>
      </c>
      <c r="L33" s="66">
        <f t="shared" si="4"/>
        <v>22.646303805777912</v>
      </c>
    </row>
    <row r="34" spans="1:12" x14ac:dyDescent="0.25">
      <c r="A34">
        <v>1995</v>
      </c>
      <c r="B34">
        <v>4</v>
      </c>
      <c r="C34">
        <v>5</v>
      </c>
      <c r="D34">
        <v>20</v>
      </c>
      <c r="E34" s="159">
        <v>2.0894505011063904</v>
      </c>
      <c r="F34" s="160">
        <v>179.72384156062228</v>
      </c>
      <c r="G34" s="5">
        <v>0.99</v>
      </c>
      <c r="H34" s="66">
        <f t="shared" si="0"/>
        <v>375.52407080960774</v>
      </c>
      <c r="I34" s="5">
        <f t="shared" si="1"/>
        <v>2.0685559960953266</v>
      </c>
      <c r="J34" s="66">
        <f t="shared" si="2"/>
        <v>371.76883010151164</v>
      </c>
      <c r="K34" s="5">
        <f t="shared" si="3"/>
        <v>2.0894505011063824E-2</v>
      </c>
      <c r="L34" s="66">
        <f t="shared" si="4"/>
        <v>3.7552407080960628</v>
      </c>
    </row>
    <row r="35" spans="1:12" x14ac:dyDescent="0.25">
      <c r="A35">
        <v>1995</v>
      </c>
      <c r="B35">
        <v>4</v>
      </c>
      <c r="C35">
        <v>6</v>
      </c>
      <c r="D35">
        <v>20</v>
      </c>
      <c r="E35" s="159">
        <v>3.1681823467523094</v>
      </c>
      <c r="F35" s="160">
        <v>208.01034597287614</v>
      </c>
      <c r="G35" s="5">
        <v>0.99</v>
      </c>
      <c r="H35" s="66">
        <f t="shared" si="0"/>
        <v>659.01470605310647</v>
      </c>
      <c r="I35" s="5">
        <f t="shared" si="1"/>
        <v>3.1365005232847865</v>
      </c>
      <c r="J35" s="66">
        <f t="shared" si="2"/>
        <v>652.4245589925755</v>
      </c>
      <c r="K35" s="5">
        <f t="shared" si="3"/>
        <v>3.1681823467522907E-2</v>
      </c>
      <c r="L35" s="66">
        <f t="shared" si="4"/>
        <v>6.5901470605310264</v>
      </c>
    </row>
    <row r="36" spans="1:12" x14ac:dyDescent="0.25">
      <c r="A36">
        <v>1995</v>
      </c>
      <c r="B36">
        <v>4</v>
      </c>
      <c r="C36">
        <v>7</v>
      </c>
      <c r="D36">
        <v>20</v>
      </c>
      <c r="E36" s="159">
        <v>2.9099817570341586</v>
      </c>
      <c r="F36" s="160">
        <v>230.71985742105193</v>
      </c>
      <c r="G36" s="5">
        <v>0.99</v>
      </c>
      <c r="H36" s="66">
        <f t="shared" si="0"/>
        <v>671.39057608078326</v>
      </c>
      <c r="I36" s="5">
        <f t="shared" si="1"/>
        <v>2.880881939463817</v>
      </c>
      <c r="J36" s="66">
        <f t="shared" si="2"/>
        <v>664.67667031997541</v>
      </c>
      <c r="K36" s="5">
        <f t="shared" si="3"/>
        <v>2.9099817570341635E-2</v>
      </c>
      <c r="L36" s="66">
        <f t="shared" si="4"/>
        <v>6.7139057608078438</v>
      </c>
    </row>
    <row r="37" spans="1:12" x14ac:dyDescent="0.25">
      <c r="A37">
        <v>1995</v>
      </c>
      <c r="B37">
        <v>4</v>
      </c>
      <c r="C37" s="1" t="s">
        <v>57</v>
      </c>
      <c r="D37">
        <v>20</v>
      </c>
      <c r="E37" s="157">
        <v>9.8649291312938175E-2</v>
      </c>
      <c r="F37" s="158">
        <v>212.25</v>
      </c>
      <c r="G37" s="5">
        <v>0.99</v>
      </c>
      <c r="H37" s="66">
        <f t="shared" si="0"/>
        <v>20.938312081171127</v>
      </c>
      <c r="I37" s="5">
        <f t="shared" si="1"/>
        <v>9.7662798399808792E-2</v>
      </c>
      <c r="J37" s="66">
        <f t="shared" si="2"/>
        <v>20.728928960359415</v>
      </c>
      <c r="K37" s="5">
        <f t="shared" si="3"/>
        <v>9.8649291312938314E-4</v>
      </c>
      <c r="L37" s="66">
        <f t="shared" si="4"/>
        <v>0.20938312081171156</v>
      </c>
    </row>
    <row r="38" spans="1:12" x14ac:dyDescent="0.25">
      <c r="E38">
        <f>SUBTOTAL(9,E12:E37)</f>
        <v>1911.4069918920341</v>
      </c>
      <c r="H38" s="66">
        <f>SUBTOTAL(9,H2:H37)</f>
        <v>108928.34099999999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CANUM (Millions)</vt:lpstr>
      <vt:lpstr>WECA (g)</vt:lpstr>
      <vt:lpstr>WEST (g)</vt:lpstr>
      <vt:lpstr>CATON (1000 t)</vt:lpstr>
      <vt:lpstr>Figure CATON  (1000 t)</vt:lpstr>
      <vt:lpstr>1995</vt:lpstr>
      <vt:lpstr>'Figure CATON  (1000 t)'!Druckbereich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AdminKonto</dc:creator>
  <cp:lastModifiedBy>Tomas Gröhsler</cp:lastModifiedBy>
  <cp:lastPrinted>2011-08-25T13:49:23Z</cp:lastPrinted>
  <dcterms:created xsi:type="dcterms:W3CDTF">2011-08-22T08:26:59Z</dcterms:created>
  <dcterms:modified xsi:type="dcterms:W3CDTF">2017-06-14T10:44:19Z</dcterms:modified>
</cp:coreProperties>
</file>