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it\wg_HAWG\NSAS\data\Catch\"/>
    </mc:Choice>
  </mc:AlternateContent>
  <xr:revisionPtr revIDLastSave="0" documentId="13_ncr:1_{12085313-CEDC-4CDA-98E4-2E8988933447}" xr6:coauthVersionLast="45" xr6:coauthVersionMax="45" xr10:uidLastSave="{00000000-0000-0000-0000-000000000000}"/>
  <bookViews>
    <workbookView xWindow="4530" yWindow="2070" windowWidth="21600" windowHeight="1128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F60" i="1" l="1"/>
  <c r="F59" i="1"/>
  <c r="F58" i="1"/>
  <c r="F57" i="1"/>
  <c r="F56" i="1"/>
  <c r="F55" i="1"/>
  <c r="F54" i="1"/>
  <c r="F53" i="1"/>
  <c r="F52" i="1"/>
  <c r="F51" i="1"/>
  <c r="M6" i="1"/>
  <c r="M7" i="1"/>
  <c r="M8" i="1"/>
  <c r="M9" i="1"/>
  <c r="M10" i="1"/>
  <c r="M11" i="1"/>
  <c r="M12" i="1"/>
  <c r="M13" i="1"/>
  <c r="M14" i="1"/>
  <c r="M5" i="1"/>
  <c r="J6" i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5" i="1"/>
  <c r="D6" i="1"/>
  <c r="D7" i="1"/>
  <c r="D8" i="1"/>
  <c r="D9" i="1"/>
  <c r="D10" i="1"/>
  <c r="D11" i="1"/>
  <c r="D12" i="1"/>
  <c r="D13" i="1"/>
  <c r="D14" i="1"/>
  <c r="D5" i="1"/>
  <c r="F42" i="1"/>
  <c r="F43" i="1"/>
  <c r="F44" i="1"/>
  <c r="F45" i="1"/>
  <c r="F46" i="1"/>
  <c r="F47" i="1"/>
  <c r="F48" i="1"/>
  <c r="F49" i="1"/>
  <c r="F50" i="1"/>
  <c r="F41" i="1"/>
  <c r="F32" i="1"/>
  <c r="F33" i="1"/>
  <c r="F34" i="1"/>
  <c r="F35" i="1"/>
  <c r="F36" i="1"/>
  <c r="F37" i="1"/>
  <c r="F38" i="1"/>
  <c r="F39" i="1"/>
  <c r="F40" i="1"/>
  <c r="F31" i="1"/>
  <c r="F22" i="1"/>
  <c r="F23" i="1"/>
  <c r="F24" i="1"/>
  <c r="F25" i="1"/>
  <c r="F26" i="1"/>
  <c r="F27" i="1"/>
  <c r="F28" i="1"/>
  <c r="F29" i="1"/>
  <c r="F30" i="1"/>
  <c r="F21" i="1"/>
  <c r="I24" i="1" l="1"/>
  <c r="J24" i="1" s="1"/>
  <c r="E16" i="1"/>
  <c r="K16" i="1" l="1"/>
  <c r="H16" i="1"/>
  <c r="B16" i="1"/>
  <c r="K15" i="1"/>
  <c r="H15" i="1"/>
  <c r="E15" i="1"/>
  <c r="B15" i="1"/>
  <c r="N14" i="1"/>
  <c r="O14" i="1" s="1"/>
  <c r="P14" i="1" s="1"/>
  <c r="N13" i="1"/>
  <c r="O13" i="1" s="1"/>
  <c r="P13" i="1" s="1"/>
  <c r="N12" i="1"/>
  <c r="O12" i="1" s="1"/>
  <c r="P12" i="1" s="1"/>
  <c r="N11" i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l="1"/>
  <c r="N15" i="1"/>
  <c r="N16" i="1" l="1"/>
  <c r="P5" i="1"/>
</calcChain>
</file>

<file path=xl/sharedStrings.xml><?xml version="1.0" encoding="utf-8"?>
<sst xmlns="http://schemas.openxmlformats.org/spreadsheetml/2006/main" count="95" uniqueCount="27">
  <si>
    <t>Fleet A</t>
  </si>
  <si>
    <t>Fleet B</t>
  </si>
  <si>
    <t>Fleet C</t>
  </si>
  <si>
    <t>TOTAL</t>
  </si>
  <si>
    <t>Total</t>
  </si>
  <si>
    <t>Mean</t>
  </si>
  <si>
    <t>Winter rings</t>
  </si>
  <si>
    <t>Numbers</t>
  </si>
  <si>
    <t>Weight</t>
  </si>
  <si>
    <t>9+</t>
  </si>
  <si>
    <t>SOP catch</t>
  </si>
  <si>
    <t>Fleet D</t>
  </si>
  <si>
    <t>Figures for A fleet include unsampled bycatch in the industrial fishery</t>
  </si>
  <si>
    <t>age</t>
  </si>
  <si>
    <t>numbers</t>
  </si>
  <si>
    <t>year</t>
  </si>
  <si>
    <t>mean weight</t>
  </si>
  <si>
    <t>catch</t>
  </si>
  <si>
    <t>total</t>
  </si>
  <si>
    <t>A</t>
  </si>
  <si>
    <t>fleet</t>
  </si>
  <si>
    <t>B</t>
  </si>
  <si>
    <t>C</t>
  </si>
  <si>
    <t>D</t>
  </si>
  <si>
    <t>TAC B fleet</t>
  </si>
  <si>
    <t>total catch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</si>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</sst>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General_)"/>
    <numFmt numFmtId="165" formatCode="0.0_)"/>
    <numFmt numFmtId="166" formatCode="0.000"/>
    <numFmt numFmtId="167" formatCode="0.0"/>
    <numFmt numFmtId="168" formatCode="#,##0.0"/>
    <numFmt numFmtId="169" formatCode="#,##0.0_ _D_M;\-#,##0.0_ _D_M"/>
    <numFmt numFmtId="170" formatCode="#,##0.000_ _D_M;\-#,##0.000_ _D_M"/>
    <numFmt numFmtId="171" formatCode="0.00000_)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Continuous"/>
    </xf>
    <xf numFmtId="0" fontId="1" fillId="0" borderId="0" xfId="0" applyFont="1"/>
    <xf numFmtId="164" fontId="2" fillId="0" borderId="2" xfId="0" applyNumberFormat="1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7" fontId="0" fillId="0" borderId="0" xfId="0" applyNumberFormat="1"/>
    <xf numFmtId="0" fontId="5" fillId="0" borderId="0" xfId="0" applyFont="1" applyFill="1" applyAlignment="1">
      <alignment horizontal="right"/>
    </xf>
    <xf numFmtId="168" fontId="2" fillId="0" borderId="2" xfId="0" applyNumberFormat="1" applyFont="1" applyFill="1" applyBorder="1" applyProtection="1"/>
    <xf numFmtId="164" fontId="2" fillId="0" borderId="2" xfId="0" applyNumberFormat="1" applyFont="1" applyFill="1" applyBorder="1" applyProtection="1"/>
    <xf numFmtId="168" fontId="2" fillId="0" borderId="3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0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Alignment="1" applyProtection="1">
      <alignment horizontal="left"/>
    </xf>
    <xf numFmtId="168" fontId="1" fillId="0" borderId="0" xfId="0" applyNumberFormat="1" applyFont="1" applyFill="1" applyBorder="1" applyProtection="1"/>
    <xf numFmtId="166" fontId="1" fillId="0" borderId="0" xfId="0" applyNumberFormat="1" applyFont="1" applyFill="1" applyBorder="1" applyProtection="1"/>
    <xf numFmtId="168" fontId="1" fillId="0" borderId="2" xfId="0" applyNumberFormat="1" applyFont="1" applyFill="1" applyBorder="1" applyProtection="1"/>
    <xf numFmtId="165" fontId="1" fillId="0" borderId="2" xfId="0" applyNumberFormat="1" applyFont="1" applyFill="1" applyBorder="1" applyProtection="1"/>
    <xf numFmtId="1" fontId="0" fillId="0" borderId="0" xfId="0" applyNumberFormat="1"/>
    <xf numFmtId="166" fontId="7" fillId="0" borderId="2" xfId="0" applyNumberFormat="1" applyFont="1" applyFill="1" applyBorder="1" applyProtection="1"/>
    <xf numFmtId="170" fontId="1" fillId="0" borderId="4" xfId="0" applyNumberFormat="1" applyFont="1" applyFill="1" applyBorder="1" applyAlignment="1" applyProtection="1">
      <alignment horizontal="right"/>
    </xf>
    <xf numFmtId="169" fontId="1" fillId="0" borderId="4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Protection="1"/>
    <xf numFmtId="166" fontId="2" fillId="0" borderId="0" xfId="0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65" fontId="2" fillId="0" borderId="2" xfId="0" applyNumberFormat="1" applyFont="1" applyFill="1" applyBorder="1" applyProtection="1"/>
    <xf numFmtId="166" fontId="2" fillId="0" borderId="2" xfId="0" applyNumberFormat="1" applyFont="1" applyFill="1" applyBorder="1"/>
    <xf numFmtId="167" fontId="0" fillId="0" borderId="2" xfId="0" applyNumberFormat="1" applyFill="1" applyBorder="1"/>
    <xf numFmtId="166" fontId="2" fillId="0" borderId="2" xfId="0" applyNumberFormat="1" applyFont="1" applyFill="1" applyBorder="1" applyProtection="1"/>
    <xf numFmtId="166" fontId="0" fillId="0" borderId="2" xfId="0" applyNumberFormat="1" applyFill="1" applyBorder="1"/>
    <xf numFmtId="0" fontId="0" fillId="0" borderId="5" xfId="0" applyBorder="1"/>
    <xf numFmtId="165" fontId="2" fillId="0" borderId="5" xfId="0" applyNumberFormat="1" applyFont="1" applyFill="1" applyBorder="1" applyProtection="1"/>
    <xf numFmtId="0" fontId="0" fillId="0" borderId="5" xfId="0" applyFill="1" applyBorder="1"/>
    <xf numFmtId="167" fontId="0" fillId="0" borderId="5" xfId="0" applyNumberFormat="1" applyFill="1" applyBorder="1"/>
    <xf numFmtId="166" fontId="0" fillId="0" borderId="5" xfId="0" applyNumberFormat="1" applyFill="1" applyBorder="1"/>
    <xf numFmtId="166" fontId="2" fillId="0" borderId="5" xfId="0" applyNumberFormat="1" applyFont="1" applyFill="1" applyBorder="1" applyProtection="1"/>
    <xf numFmtId="0" fontId="2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71" fontId="2" fillId="0" borderId="5" xfId="0" applyNumberFormat="1" applyFont="1" applyFill="1" applyBorder="1" applyProtection="1"/>
    <xf numFmtId="171" fontId="2" fillId="0" borderId="5" xfId="0" applyNumberFormat="1" applyFont="1" applyFill="1" applyBorder="1"/>
    <xf numFmtId="171" fontId="0" fillId="0" borderId="5" xfId="0" applyNumberFormat="1" applyBorder="1"/>
    <xf numFmtId="0" fontId="2" fillId="0" borderId="5" xfId="0" applyFont="1" applyFill="1" applyBorder="1"/>
    <xf numFmtId="166" fontId="0" fillId="0" borderId="0" xfId="0" applyNumberFormat="1"/>
    <xf numFmtId="170" fontId="1" fillId="0" borderId="4" xfId="0" applyNumberFormat="1" applyFont="1" applyFill="1" applyBorder="1" applyAlignment="1" applyProtection="1">
      <alignment horizontal="right"/>
    </xf>
    <xf numFmtId="169" fontId="1" fillId="0" borderId="4" xfId="0" applyNumberFormat="1" applyFont="1" applyFill="1" applyBorder="1" applyAlignment="1" applyProtection="1">
      <alignment horizontal="right"/>
    </xf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70"/>
  <sheetViews>
    <sheetView showGridLines="0" tabSelected="1" zoomScaleNormal="100" workbookViewId="0">
      <selection activeCell="S8" sqref="S8"/>
    </sheetView>
  </sheetViews>
  <sheetFormatPr defaultColWidth="8.7109375" defaultRowHeight="12.75" x14ac:dyDescent="0.2"/>
  <cols>
    <col min="1" max="1" width="10.28515625" customWidth="1"/>
    <col min="2" max="2" width="9.42578125" customWidth="1"/>
    <col min="3" max="4" width="8.42578125" customWidth="1"/>
    <col min="5" max="5" width="10.7109375" customWidth="1"/>
    <col min="6" max="7" width="9.28515625" customWidth="1"/>
    <col min="8" max="8" width="10.7109375" customWidth="1"/>
    <col min="9" max="10" width="8.7109375" customWidth="1"/>
    <col min="11" max="11" width="10.7109375" customWidth="1"/>
    <col min="12" max="13" width="8.42578125" customWidth="1"/>
    <col min="14" max="14" width="10.7109375" style="3" customWidth="1"/>
    <col min="15" max="15" width="9.42578125" style="3" customWidth="1"/>
    <col min="16" max="16" width="8.7109375" customWidth="1"/>
  </cols>
  <sheetData>
    <row r="2" spans="1:18" ht="20.25" x14ac:dyDescent="0.3">
      <c r="A2" s="1">
        <v>2019</v>
      </c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2" t="s">
        <v>11</v>
      </c>
      <c r="L2" s="2"/>
      <c r="M2" s="2"/>
      <c r="N2" s="2" t="s">
        <v>3</v>
      </c>
      <c r="O2" s="2"/>
    </row>
    <row r="3" spans="1:18" x14ac:dyDescent="0.2">
      <c r="A3" s="7" t="s">
        <v>4</v>
      </c>
      <c r="B3" s="5"/>
      <c r="C3" s="5" t="s">
        <v>5</v>
      </c>
      <c r="D3" s="5"/>
      <c r="E3" s="5"/>
      <c r="F3" s="5" t="s">
        <v>5</v>
      </c>
      <c r="G3" s="5"/>
      <c r="H3" s="5"/>
      <c r="I3" s="5" t="s">
        <v>5</v>
      </c>
      <c r="J3" s="5"/>
      <c r="K3" s="5"/>
      <c r="L3" s="5" t="s">
        <v>5</v>
      </c>
      <c r="M3" s="5"/>
      <c r="N3" s="8"/>
      <c r="O3" s="8" t="s">
        <v>5</v>
      </c>
    </row>
    <row r="4" spans="1:18" x14ac:dyDescent="0.2">
      <c r="A4" s="4" t="s">
        <v>6</v>
      </c>
      <c r="B4" s="6" t="s">
        <v>7</v>
      </c>
      <c r="C4" s="6" t="s">
        <v>8</v>
      </c>
      <c r="D4" s="6" t="s">
        <v>17</v>
      </c>
      <c r="E4" s="6" t="s">
        <v>7</v>
      </c>
      <c r="F4" s="6" t="s">
        <v>8</v>
      </c>
      <c r="G4" s="6" t="s">
        <v>17</v>
      </c>
      <c r="H4" s="6" t="s">
        <v>7</v>
      </c>
      <c r="I4" s="6" t="s">
        <v>8</v>
      </c>
      <c r="J4" s="6" t="s">
        <v>17</v>
      </c>
      <c r="K4" s="6" t="s">
        <v>7</v>
      </c>
      <c r="L4" s="6" t="s">
        <v>8</v>
      </c>
      <c r="M4" s="6" t="s">
        <v>17</v>
      </c>
      <c r="N4" s="9" t="s">
        <v>7</v>
      </c>
      <c r="O4" s="9" t="s">
        <v>8</v>
      </c>
      <c r="P4" s="16" t="s">
        <v>17</v>
      </c>
    </row>
    <row r="5" spans="1:18" x14ac:dyDescent="0.2">
      <c r="A5" s="16">
        <v>0</v>
      </c>
      <c r="B5" s="28">
        <v>0</v>
      </c>
      <c r="C5" s="29">
        <v>0</v>
      </c>
      <c r="D5" s="29">
        <f>C5*B5</f>
        <v>0</v>
      </c>
      <c r="E5" s="30">
        <v>526.24329995028461</v>
      </c>
      <c r="F5" s="31">
        <v>6.3E-3</v>
      </c>
      <c r="G5" s="31">
        <f>F5*E5</f>
        <v>3.315332789686793</v>
      </c>
      <c r="H5" s="30">
        <v>6.2097084362723702</v>
      </c>
      <c r="I5" s="31">
        <v>2.1707548887901999E-2</v>
      </c>
      <c r="J5" s="31">
        <f>I5*H5</f>
        <v>0.13479754945999994</v>
      </c>
      <c r="K5" s="28">
        <v>17.514160920873401</v>
      </c>
      <c r="L5" s="31">
        <v>8.0943091383680593E-3</v>
      </c>
      <c r="M5" s="31">
        <f>L5*K5</f>
        <v>0.1417650327926743</v>
      </c>
      <c r="N5" s="20">
        <f t="shared" ref="N5:N14" si="0">B5+E5+H5+K5</f>
        <v>549.96716930743048</v>
      </c>
      <c r="O5" s="21">
        <f t="shared" ref="O5:O14" si="1">((B5*C5)+(E5*F5)+(H5*I5)+(K5*L5))/N5</f>
        <v>6.5311087141123611E-3</v>
      </c>
      <c r="P5" s="10">
        <f>O5*N5</f>
        <v>3.5918953719394673</v>
      </c>
      <c r="R5" s="54">
        <f>SUM(G5:G14)</f>
        <v>5.1609999999999996</v>
      </c>
    </row>
    <row r="6" spans="1:18" x14ac:dyDescent="0.2">
      <c r="A6" s="16">
        <v>1</v>
      </c>
      <c r="B6" s="28">
        <v>6.6866251261303304</v>
      </c>
      <c r="C6" s="29">
        <v>5.7469915876929199E-2</v>
      </c>
      <c r="D6" s="29">
        <f t="shared" ref="D6:D14" si="2">C6*B6</f>
        <v>0.38427978349927117</v>
      </c>
      <c r="E6" s="30">
        <v>56.965037355345878</v>
      </c>
      <c r="F6" s="31">
        <v>3.2399999999999998E-2</v>
      </c>
      <c r="G6" s="31">
        <f t="shared" ref="G6:G14" si="3">F6*E6</f>
        <v>1.8456672103132064</v>
      </c>
      <c r="H6" s="30">
        <v>95.383900869449704</v>
      </c>
      <c r="I6" s="31">
        <v>4.1891562305926895E-2</v>
      </c>
      <c r="J6" s="31">
        <f t="shared" ref="J6:J14" si="4">I6*H6</f>
        <v>3.9957806262549069</v>
      </c>
      <c r="K6" s="28">
        <v>5.9335690920849196</v>
      </c>
      <c r="L6" s="31">
        <v>2.6730461551637903E-2</v>
      </c>
      <c r="M6" s="31">
        <f t="shared" ref="M6:M14" si="5">L6*K6</f>
        <v>0.15860704047996296</v>
      </c>
      <c r="N6" s="20">
        <f t="shared" si="0"/>
        <v>164.96913244301084</v>
      </c>
      <c r="O6" s="21">
        <f t="shared" si="1"/>
        <v>3.8700177214988016E-2</v>
      </c>
      <c r="P6" s="10">
        <f t="shared" ref="P6:P14" si="6">O6*N6</f>
        <v>6.3843346605473483</v>
      </c>
    </row>
    <row r="7" spans="1:18" x14ac:dyDescent="0.2">
      <c r="A7" s="16">
        <v>2</v>
      </c>
      <c r="B7" s="28">
        <v>66.073413892925601</v>
      </c>
      <c r="C7" s="29">
        <v>0.19234661187150298</v>
      </c>
      <c r="D7" s="29">
        <f t="shared" si="2"/>
        <v>12.708997297087734</v>
      </c>
      <c r="E7" s="30">
        <v>0</v>
      </c>
      <c r="F7" s="31">
        <v>0</v>
      </c>
      <c r="G7" s="31">
        <f t="shared" si="3"/>
        <v>0</v>
      </c>
      <c r="H7" s="30">
        <v>19.530036539359699</v>
      </c>
      <c r="I7" s="31">
        <v>6.2380380771576302E-2</v>
      </c>
      <c r="J7" s="31">
        <f t="shared" si="4"/>
        <v>1.2182911158080563</v>
      </c>
      <c r="K7" s="28">
        <v>0.31172803938087801</v>
      </c>
      <c r="L7" s="31">
        <v>3.8927699655719503E-2</v>
      </c>
      <c r="M7" s="31">
        <f t="shared" si="5"/>
        <v>1.213485549128512E-2</v>
      </c>
      <c r="N7" s="20">
        <f t="shared" si="0"/>
        <v>85.915178471666181</v>
      </c>
      <c r="O7" s="21">
        <f t="shared" si="1"/>
        <v>0.16224634012701417</v>
      </c>
      <c r="P7" s="10">
        <f t="shared" si="6"/>
        <v>13.939423268387076</v>
      </c>
    </row>
    <row r="8" spans="1:18" x14ac:dyDescent="0.2">
      <c r="A8" s="16">
        <v>3</v>
      </c>
      <c r="B8" s="28">
        <v>292.52733435741402</v>
      </c>
      <c r="C8" s="29">
        <v>0.14980474323245091</v>
      </c>
      <c r="D8" s="29">
        <f t="shared" si="2"/>
        <v>43.821982211885725</v>
      </c>
      <c r="E8" s="30">
        <v>0</v>
      </c>
      <c r="F8" s="31">
        <v>0</v>
      </c>
      <c r="G8" s="31">
        <f t="shared" si="3"/>
        <v>0</v>
      </c>
      <c r="H8" s="30">
        <v>4.4993528020930302</v>
      </c>
      <c r="I8" s="31">
        <v>8.4654646297415398E-2</v>
      </c>
      <c r="J8" s="31">
        <f t="shared" si="4"/>
        <v>0.38089112002847036</v>
      </c>
      <c r="K8" s="28">
        <v>6.5602882060077097E-2</v>
      </c>
      <c r="L8" s="31">
        <v>6.4500000000000002E-2</v>
      </c>
      <c r="M8" s="31">
        <f t="shared" si="5"/>
        <v>4.2313858928749726E-3</v>
      </c>
      <c r="N8" s="20">
        <f t="shared" si="0"/>
        <v>297.09229004156714</v>
      </c>
      <c r="O8" s="21">
        <f t="shared" si="1"/>
        <v>0.14879923242579574</v>
      </c>
      <c r="P8" s="10">
        <f t="shared" si="6"/>
        <v>44.20710471780707</v>
      </c>
    </row>
    <row r="9" spans="1:18" x14ac:dyDescent="0.2">
      <c r="A9" s="16">
        <v>4</v>
      </c>
      <c r="B9" s="28">
        <v>197.463352495538</v>
      </c>
      <c r="C9" s="29">
        <v>0.17002754576808704</v>
      </c>
      <c r="D9" s="29">
        <f t="shared" si="2"/>
        <v>33.574209203954993</v>
      </c>
      <c r="E9" s="30">
        <v>0</v>
      </c>
      <c r="F9" s="31">
        <v>0</v>
      </c>
      <c r="G9" s="31">
        <f t="shared" si="3"/>
        <v>0</v>
      </c>
      <c r="H9" s="30">
        <v>0.100002100458655</v>
      </c>
      <c r="I9" s="31">
        <v>0.11619873835901799</v>
      </c>
      <c r="J9" s="31">
        <f t="shared" si="4"/>
        <v>1.1620117906547486E-2</v>
      </c>
      <c r="K9" s="28">
        <v>0</v>
      </c>
      <c r="L9" s="31">
        <v>0</v>
      </c>
      <c r="M9" s="31">
        <f t="shared" si="5"/>
        <v>0</v>
      </c>
      <c r="N9" s="20">
        <f t="shared" si="0"/>
        <v>197.56335459599666</v>
      </c>
      <c r="O9" s="21">
        <f t="shared" si="1"/>
        <v>0.17000029884358983</v>
      </c>
      <c r="P9" s="10">
        <f t="shared" si="6"/>
        <v>33.585829321861539</v>
      </c>
    </row>
    <row r="10" spans="1:18" x14ac:dyDescent="0.2">
      <c r="A10" s="16">
        <v>5</v>
      </c>
      <c r="B10" s="28">
        <v>742.35853671608402</v>
      </c>
      <c r="C10" s="29">
        <v>0.20411472051605095</v>
      </c>
      <c r="D10" s="29">
        <f t="shared" si="2"/>
        <v>151.52630524450805</v>
      </c>
      <c r="E10" s="30">
        <v>0</v>
      </c>
      <c r="F10" s="31">
        <v>0</v>
      </c>
      <c r="G10" s="31">
        <f t="shared" si="3"/>
        <v>0</v>
      </c>
      <c r="H10" s="30">
        <v>0.127034834470239</v>
      </c>
      <c r="I10" s="31">
        <v>0.118102693173693</v>
      </c>
      <c r="J10" s="31">
        <f t="shared" si="4"/>
        <v>1.5003156077809516E-2</v>
      </c>
      <c r="K10" s="28">
        <v>0</v>
      </c>
      <c r="L10" s="31">
        <v>0</v>
      </c>
      <c r="M10" s="31">
        <f t="shared" si="5"/>
        <v>0</v>
      </c>
      <c r="N10" s="20">
        <f t="shared" si="0"/>
        <v>742.48557155055425</v>
      </c>
      <c r="O10" s="21">
        <f t="shared" si="1"/>
        <v>0.2041000043733075</v>
      </c>
      <c r="P10" s="10">
        <f t="shared" si="6"/>
        <v>151.54130840058585</v>
      </c>
    </row>
    <row r="11" spans="1:18" x14ac:dyDescent="0.2">
      <c r="A11" s="16">
        <v>6</v>
      </c>
      <c r="B11" s="28">
        <v>543.77911859023902</v>
      </c>
      <c r="C11" s="29">
        <v>0.20810546160489404</v>
      </c>
      <c r="D11" s="29">
        <f t="shared" si="2"/>
        <v>113.16340448532411</v>
      </c>
      <c r="E11" s="30">
        <v>0</v>
      </c>
      <c r="F11" s="31">
        <v>0</v>
      </c>
      <c r="G11" s="31">
        <f t="shared" si="3"/>
        <v>0</v>
      </c>
      <c r="H11" s="30">
        <v>6.7003167972534902E-2</v>
      </c>
      <c r="I11" s="31">
        <v>0.164560489933677</v>
      </c>
      <c r="J11" s="31">
        <f t="shared" si="4"/>
        <v>1.10260741486688E-2</v>
      </c>
      <c r="K11" s="28">
        <v>0</v>
      </c>
      <c r="L11" s="31">
        <v>0</v>
      </c>
      <c r="M11" s="31">
        <f t="shared" si="5"/>
        <v>0</v>
      </c>
      <c r="N11" s="20">
        <f t="shared" si="0"/>
        <v>543.84612175821155</v>
      </c>
      <c r="O11" s="21">
        <f t="shared" si="1"/>
        <v>0.20810009675823152</v>
      </c>
      <c r="P11" s="10">
        <f t="shared" si="6"/>
        <v>113.17443055947278</v>
      </c>
    </row>
    <row r="12" spans="1:18" x14ac:dyDescent="0.2">
      <c r="A12" s="16">
        <v>7</v>
      </c>
      <c r="B12" s="28">
        <v>140.03325596332999</v>
      </c>
      <c r="C12" s="29">
        <v>0.21900121748457582</v>
      </c>
      <c r="D12" s="29">
        <f t="shared" si="2"/>
        <v>30.667453544298507</v>
      </c>
      <c r="E12" s="30">
        <v>0</v>
      </c>
      <c r="F12" s="31">
        <v>0</v>
      </c>
      <c r="G12" s="31">
        <f t="shared" si="3"/>
        <v>0</v>
      </c>
      <c r="H12" s="30">
        <v>9.5489604015150196E-3</v>
      </c>
      <c r="I12" s="31">
        <v>0.20219999999999999</v>
      </c>
      <c r="J12" s="31">
        <f t="shared" si="4"/>
        <v>1.9307997931863369E-3</v>
      </c>
      <c r="K12" s="28">
        <v>0</v>
      </c>
      <c r="L12" s="31">
        <v>0</v>
      </c>
      <c r="M12" s="31">
        <f t="shared" si="5"/>
        <v>0</v>
      </c>
      <c r="N12" s="20">
        <f t="shared" si="0"/>
        <v>140.0428049237315</v>
      </c>
      <c r="O12" s="21">
        <f t="shared" si="1"/>
        <v>0.2190000718765559</v>
      </c>
      <c r="P12" s="10">
        <f t="shared" si="6"/>
        <v>30.669384344091693</v>
      </c>
    </row>
    <row r="13" spans="1:18" x14ac:dyDescent="0.2">
      <c r="A13" s="16">
        <v>8</v>
      </c>
      <c r="B13" s="28">
        <v>85.637770538847704</v>
      </c>
      <c r="C13" s="29">
        <v>0.23580269812990573</v>
      </c>
      <c r="D13" s="29">
        <f t="shared" si="2"/>
        <v>20.193617354890041</v>
      </c>
      <c r="E13" s="30">
        <v>0</v>
      </c>
      <c r="F13" s="31">
        <v>0</v>
      </c>
      <c r="G13" s="31">
        <f t="shared" si="3"/>
        <v>0</v>
      </c>
      <c r="H13" s="30">
        <v>2.7177389669908402E-3</v>
      </c>
      <c r="I13" s="31">
        <v>0.1585</v>
      </c>
      <c r="J13" s="31">
        <f t="shared" si="4"/>
        <v>4.3076162626804815E-4</v>
      </c>
      <c r="K13" s="28">
        <v>0</v>
      </c>
      <c r="L13" s="31">
        <v>0</v>
      </c>
      <c r="M13" s="31">
        <f t="shared" si="5"/>
        <v>0</v>
      </c>
      <c r="N13" s="20">
        <f t="shared" si="0"/>
        <v>85.640488277814697</v>
      </c>
      <c r="O13" s="21">
        <f t="shared" si="1"/>
        <v>0.23580024498467986</v>
      </c>
      <c r="P13" s="10">
        <f t="shared" si="6"/>
        <v>20.19404811651631</v>
      </c>
    </row>
    <row r="14" spans="1:18" x14ac:dyDescent="0.2">
      <c r="A14" s="17" t="s">
        <v>9</v>
      </c>
      <c r="B14" s="32">
        <v>138.721800461529</v>
      </c>
      <c r="C14" s="33">
        <v>0.24819999999999995</v>
      </c>
      <c r="D14" s="29">
        <f t="shared" si="2"/>
        <v>34.430750874551492</v>
      </c>
      <c r="E14" s="34">
        <v>0</v>
      </c>
      <c r="F14" s="35">
        <v>0</v>
      </c>
      <c r="G14" s="31">
        <f t="shared" si="3"/>
        <v>0</v>
      </c>
      <c r="H14" s="34">
        <v>0</v>
      </c>
      <c r="I14" s="36">
        <v>0</v>
      </c>
      <c r="J14" s="31">
        <f t="shared" si="4"/>
        <v>0</v>
      </c>
      <c r="K14" s="28">
        <v>0</v>
      </c>
      <c r="L14" s="31">
        <v>0</v>
      </c>
      <c r="M14" s="31">
        <f t="shared" si="5"/>
        <v>0</v>
      </c>
      <c r="N14" s="22">
        <f t="shared" si="0"/>
        <v>138.721800461529</v>
      </c>
      <c r="O14" s="25">
        <f t="shared" si="1"/>
        <v>0.24819999999999995</v>
      </c>
      <c r="P14" s="10">
        <f t="shared" si="6"/>
        <v>34.430750874551492</v>
      </c>
    </row>
    <row r="15" spans="1:18" x14ac:dyDescent="0.2">
      <c r="A15" s="18" t="s">
        <v>3</v>
      </c>
      <c r="B15" s="12">
        <f>SUM(B5:B14)</f>
        <v>2213.2812081420375</v>
      </c>
      <c r="C15" s="13"/>
      <c r="D15" s="13"/>
      <c r="E15" s="12">
        <f>SUM(E5:E14)</f>
        <v>583.20833730563049</v>
      </c>
      <c r="F15" s="13"/>
      <c r="G15" s="13"/>
      <c r="H15" s="12">
        <f>SUM(H5:H14)</f>
        <v>125.92930544944473</v>
      </c>
      <c r="I15" s="13"/>
      <c r="J15" s="13"/>
      <c r="K15" s="14">
        <f>SUM(K5:K14)</f>
        <v>23.825060934399275</v>
      </c>
      <c r="L15" s="15"/>
      <c r="M15" s="13"/>
      <c r="N15" s="12">
        <f>SUM(N5:N14)</f>
        <v>2946.2439118315124</v>
      </c>
      <c r="O15" s="23"/>
    </row>
    <row r="16" spans="1:18" ht="13.5" thickBot="1" x14ac:dyDescent="0.25">
      <c r="A16" s="19" t="s">
        <v>10</v>
      </c>
      <c r="B16" s="52">
        <f>SUMPRODUCT(B5:B14,C5:C14)</f>
        <v>440.47099999999989</v>
      </c>
      <c r="C16" s="52"/>
      <c r="D16" s="26"/>
      <c r="E16" s="53">
        <f>SUMPRODUCT(E5:E14,F5:F14)</f>
        <v>5.1609999999999996</v>
      </c>
      <c r="F16" s="53"/>
      <c r="G16" s="27"/>
      <c r="H16" s="53">
        <f>SUMPRODUCT(H5:H14,I5:I14)</f>
        <v>5.7697713211039137</v>
      </c>
      <c r="I16" s="53"/>
      <c r="J16" s="27"/>
      <c r="K16" s="53">
        <f>SUMPRODUCT(K5:K14,L5:L14)</f>
        <v>0.31673831465679736</v>
      </c>
      <c r="L16" s="53"/>
      <c r="M16" s="27"/>
      <c r="N16" s="53">
        <f>SUMPRODUCT(N5:N14,O5:O14)</f>
        <v>451.7185096357606</v>
      </c>
      <c r="O16" s="53"/>
    </row>
    <row r="17" spans="1:15" x14ac:dyDescent="0.2">
      <c r="O17" s="11" t="s">
        <v>12</v>
      </c>
    </row>
    <row r="18" spans="1:15" x14ac:dyDescent="0.2">
      <c r="C18" s="24"/>
      <c r="D18" s="24"/>
    </row>
    <row r="19" spans="1:15" x14ac:dyDescent="0.2">
      <c r="C19" s="24"/>
      <c r="D19" s="24"/>
    </row>
    <row r="20" spans="1:15" x14ac:dyDescent="0.2">
      <c r="A20" s="37" t="s">
        <v>15</v>
      </c>
      <c r="B20" s="43" t="s">
        <v>20</v>
      </c>
      <c r="C20" s="37" t="s">
        <v>13</v>
      </c>
      <c r="D20" s="37" t="s">
        <v>14</v>
      </c>
      <c r="E20" s="37" t="s">
        <v>16</v>
      </c>
      <c r="F20" s="39" t="s">
        <v>17</v>
      </c>
      <c r="G20" s="45"/>
      <c r="H20" s="10"/>
      <c r="N20"/>
      <c r="O20"/>
    </row>
    <row r="21" spans="1:15" x14ac:dyDescent="0.2">
      <c r="A21" s="37">
        <v>2019</v>
      </c>
      <c r="B21" s="43" t="s">
        <v>19</v>
      </c>
      <c r="C21" s="37">
        <v>0</v>
      </c>
      <c r="D21" s="47">
        <v>0</v>
      </c>
      <c r="E21" s="48">
        <v>0</v>
      </c>
      <c r="F21" s="49">
        <f t="shared" ref="F21:F30" si="7">D21*E21</f>
        <v>0</v>
      </c>
      <c r="G21" s="46"/>
      <c r="H21" s="10"/>
      <c r="N21"/>
      <c r="O21"/>
    </row>
    <row r="22" spans="1:15" x14ac:dyDescent="0.2">
      <c r="A22" s="37">
        <v>2019</v>
      </c>
      <c r="B22" s="43" t="s">
        <v>19</v>
      </c>
      <c r="C22" s="37">
        <v>1</v>
      </c>
      <c r="D22" s="47">
        <v>6.6866251261303304</v>
      </c>
      <c r="E22" s="48">
        <v>5.7469915876929199E-2</v>
      </c>
      <c r="F22" s="49">
        <f t="shared" si="7"/>
        <v>0.38427978349927117</v>
      </c>
      <c r="G22" s="46"/>
      <c r="H22" s="10"/>
      <c r="N22"/>
      <c r="O22"/>
    </row>
    <row r="23" spans="1:15" x14ac:dyDescent="0.2">
      <c r="A23" s="37">
        <v>2019</v>
      </c>
      <c r="B23" s="50" t="s">
        <v>19</v>
      </c>
      <c r="C23" s="37">
        <v>2</v>
      </c>
      <c r="D23" s="47">
        <v>66.073413892925601</v>
      </c>
      <c r="E23" s="48">
        <v>0.19234661187150298</v>
      </c>
      <c r="F23" s="49">
        <f t="shared" si="7"/>
        <v>12.708997297087734</v>
      </c>
      <c r="G23" s="46"/>
      <c r="H23" s="10" t="s">
        <v>24</v>
      </c>
      <c r="I23" t="s">
        <v>25</v>
      </c>
      <c r="J23" t="s">
        <v>26</v>
      </c>
      <c r="N23"/>
      <c r="O23"/>
    </row>
    <row r="24" spans="1:15" x14ac:dyDescent="0.2">
      <c r="A24" s="37">
        <v>2019</v>
      </c>
      <c r="B24" s="50" t="s">
        <v>19</v>
      </c>
      <c r="C24" s="37">
        <v>3</v>
      </c>
      <c r="D24" s="47">
        <v>292.52733435741402</v>
      </c>
      <c r="E24" s="48">
        <v>0.14980474323245091</v>
      </c>
      <c r="F24" s="49">
        <f t="shared" si="7"/>
        <v>43.821982211885725</v>
      </c>
      <c r="G24" s="46"/>
      <c r="H24" s="10">
        <v>13190</v>
      </c>
      <c r="I24" s="51">
        <f>SUM(G5:G14)*1000</f>
        <v>5161</v>
      </c>
      <c r="J24">
        <f>I24/H24</f>
        <v>0.39128127369219107</v>
      </c>
      <c r="N24"/>
      <c r="O24"/>
    </row>
    <row r="25" spans="1:15" x14ac:dyDescent="0.2">
      <c r="A25" s="37">
        <v>2019</v>
      </c>
      <c r="B25" s="50" t="s">
        <v>19</v>
      </c>
      <c r="C25" s="37">
        <v>4</v>
      </c>
      <c r="D25" s="47">
        <v>197.463352495538</v>
      </c>
      <c r="E25" s="48">
        <v>0.17002754576808704</v>
      </c>
      <c r="F25" s="49">
        <f t="shared" si="7"/>
        <v>33.574209203954993</v>
      </c>
      <c r="G25" s="46"/>
      <c r="H25" s="10"/>
      <c r="N25"/>
      <c r="O25"/>
    </row>
    <row r="26" spans="1:15" x14ac:dyDescent="0.2">
      <c r="A26" s="37">
        <v>2019</v>
      </c>
      <c r="B26" s="50" t="s">
        <v>19</v>
      </c>
      <c r="C26" s="37">
        <v>5</v>
      </c>
      <c r="D26" s="47">
        <v>742.35853671608402</v>
      </c>
      <c r="E26" s="48">
        <v>0.20411472051605095</v>
      </c>
      <c r="F26" s="49">
        <f t="shared" si="7"/>
        <v>151.52630524450805</v>
      </c>
      <c r="G26" s="46"/>
      <c r="H26" s="10"/>
      <c r="N26"/>
      <c r="O26"/>
    </row>
    <row r="27" spans="1:15" x14ac:dyDescent="0.2">
      <c r="A27" s="37">
        <v>2019</v>
      </c>
      <c r="B27" s="50" t="s">
        <v>19</v>
      </c>
      <c r="C27" s="37">
        <v>6</v>
      </c>
      <c r="D27" s="47">
        <v>543.77911859023902</v>
      </c>
      <c r="E27" s="48">
        <v>0.20810546160489404</v>
      </c>
      <c r="F27" s="49">
        <f t="shared" si="7"/>
        <v>113.16340448532411</v>
      </c>
      <c r="G27" s="46"/>
      <c r="H27" s="10"/>
      <c r="N27"/>
      <c r="O27"/>
    </row>
    <row r="28" spans="1:15" x14ac:dyDescent="0.2">
      <c r="A28" s="37">
        <v>2019</v>
      </c>
      <c r="B28" s="50" t="s">
        <v>19</v>
      </c>
      <c r="C28" s="37">
        <v>7</v>
      </c>
      <c r="D28" s="47">
        <v>140.03325596332999</v>
      </c>
      <c r="E28" s="48">
        <v>0.21900121748457582</v>
      </c>
      <c r="F28" s="49">
        <f t="shared" si="7"/>
        <v>30.667453544298507</v>
      </c>
      <c r="G28" s="46"/>
      <c r="N28"/>
      <c r="O28"/>
    </row>
    <row r="29" spans="1:15" x14ac:dyDescent="0.2">
      <c r="A29" s="37">
        <v>2019</v>
      </c>
      <c r="B29" s="50" t="s">
        <v>19</v>
      </c>
      <c r="C29" s="37">
        <v>8</v>
      </c>
      <c r="D29" s="47">
        <v>85.637770538847704</v>
      </c>
      <c r="E29" s="48">
        <v>0.23580269812990573</v>
      </c>
      <c r="F29" s="49">
        <f t="shared" si="7"/>
        <v>20.193617354890041</v>
      </c>
      <c r="G29" s="46"/>
      <c r="N29"/>
      <c r="O29"/>
    </row>
    <row r="30" spans="1:15" x14ac:dyDescent="0.2">
      <c r="A30" s="37">
        <v>2019</v>
      </c>
      <c r="B30" s="50" t="s">
        <v>19</v>
      </c>
      <c r="C30" s="37" t="s">
        <v>9</v>
      </c>
      <c r="D30" s="47">
        <v>138.721800461529</v>
      </c>
      <c r="E30" s="48">
        <v>0.24819999999999995</v>
      </c>
      <c r="F30" s="49">
        <f t="shared" si="7"/>
        <v>34.430750874551492</v>
      </c>
      <c r="G30" s="46"/>
      <c r="N30"/>
      <c r="O30"/>
    </row>
    <row r="31" spans="1:15" x14ac:dyDescent="0.2">
      <c r="A31" s="37">
        <v>2019</v>
      </c>
      <c r="B31" s="50" t="s">
        <v>21</v>
      </c>
      <c r="C31" s="37">
        <v>0</v>
      </c>
      <c r="D31" s="40">
        <v>526.24329995028461</v>
      </c>
      <c r="E31" s="41">
        <v>6.3E-3</v>
      </c>
      <c r="F31" s="37">
        <f t="shared" ref="F31:F60" si="8">E31*D31</f>
        <v>3.315332789686793</v>
      </c>
      <c r="G31" s="44"/>
      <c r="N31"/>
      <c r="O31"/>
    </row>
    <row r="32" spans="1:15" x14ac:dyDescent="0.2">
      <c r="A32" s="37">
        <v>2019</v>
      </c>
      <c r="B32" s="50" t="s">
        <v>21</v>
      </c>
      <c r="C32" s="37">
        <v>1</v>
      </c>
      <c r="D32" s="40">
        <v>56.965037355345878</v>
      </c>
      <c r="E32" s="41">
        <v>3.2399999999999998E-2</v>
      </c>
      <c r="F32" s="37">
        <f t="shared" si="8"/>
        <v>1.8456672103132064</v>
      </c>
      <c r="G32" s="46"/>
      <c r="N32"/>
      <c r="O32"/>
    </row>
    <row r="33" spans="1:15" x14ac:dyDescent="0.2">
      <c r="A33" s="37">
        <v>2019</v>
      </c>
      <c r="B33" s="50" t="s">
        <v>21</v>
      </c>
      <c r="C33" s="37">
        <v>2</v>
      </c>
      <c r="D33" s="40">
        <v>0</v>
      </c>
      <c r="E33" s="41">
        <v>0</v>
      </c>
      <c r="F33" s="37">
        <f t="shared" si="8"/>
        <v>0</v>
      </c>
      <c r="G33" s="46"/>
      <c r="N33"/>
      <c r="O33"/>
    </row>
    <row r="34" spans="1:15" x14ac:dyDescent="0.2">
      <c r="A34" s="37">
        <v>2019</v>
      </c>
      <c r="B34" s="50" t="s">
        <v>21</v>
      </c>
      <c r="C34" s="37">
        <v>3</v>
      </c>
      <c r="D34" s="40">
        <v>0</v>
      </c>
      <c r="E34" s="41">
        <v>0</v>
      </c>
      <c r="F34" s="37">
        <f t="shared" si="8"/>
        <v>0</v>
      </c>
      <c r="G34" s="46"/>
      <c r="N34"/>
      <c r="O34"/>
    </row>
    <row r="35" spans="1:15" x14ac:dyDescent="0.2">
      <c r="A35" s="37">
        <v>2019</v>
      </c>
      <c r="B35" s="50" t="s">
        <v>21</v>
      </c>
      <c r="C35" s="37">
        <v>4</v>
      </c>
      <c r="D35" s="40">
        <v>0</v>
      </c>
      <c r="E35" s="41">
        <v>0</v>
      </c>
      <c r="F35" s="37">
        <f t="shared" si="8"/>
        <v>0</v>
      </c>
      <c r="G35" s="46"/>
      <c r="N35"/>
      <c r="O35"/>
    </row>
    <row r="36" spans="1:15" x14ac:dyDescent="0.2">
      <c r="A36" s="37">
        <v>2019</v>
      </c>
      <c r="B36" s="50" t="s">
        <v>21</v>
      </c>
      <c r="C36" s="37">
        <v>5</v>
      </c>
      <c r="D36" s="40">
        <v>0</v>
      </c>
      <c r="E36" s="41">
        <v>0</v>
      </c>
      <c r="F36" s="37">
        <f t="shared" si="8"/>
        <v>0</v>
      </c>
      <c r="G36" s="46"/>
      <c r="N36"/>
      <c r="O36"/>
    </row>
    <row r="37" spans="1:15" x14ac:dyDescent="0.2">
      <c r="A37" s="37">
        <v>2019</v>
      </c>
      <c r="B37" s="50" t="s">
        <v>21</v>
      </c>
      <c r="C37" s="37">
        <v>6</v>
      </c>
      <c r="D37" s="40">
        <v>0</v>
      </c>
      <c r="E37" s="41">
        <v>0</v>
      </c>
      <c r="F37" s="37">
        <f t="shared" si="8"/>
        <v>0</v>
      </c>
      <c r="G37" s="46"/>
      <c r="N37"/>
      <c r="O37"/>
    </row>
    <row r="38" spans="1:15" x14ac:dyDescent="0.2">
      <c r="A38" s="37">
        <v>2019</v>
      </c>
      <c r="B38" s="50" t="s">
        <v>21</v>
      </c>
      <c r="C38" s="37">
        <v>7</v>
      </c>
      <c r="D38" s="40">
        <v>0</v>
      </c>
      <c r="E38" s="41">
        <v>0</v>
      </c>
      <c r="F38" s="37">
        <f t="shared" si="8"/>
        <v>0</v>
      </c>
      <c r="G38" s="46"/>
      <c r="N38"/>
      <c r="O38"/>
    </row>
    <row r="39" spans="1:15" x14ac:dyDescent="0.2">
      <c r="A39" s="37">
        <v>2019</v>
      </c>
      <c r="B39" s="50" t="s">
        <v>21</v>
      </c>
      <c r="C39" s="37">
        <v>8</v>
      </c>
      <c r="D39" s="40">
        <v>0</v>
      </c>
      <c r="E39" s="41">
        <v>0</v>
      </c>
      <c r="F39" s="37">
        <f t="shared" si="8"/>
        <v>0</v>
      </c>
      <c r="G39" s="46"/>
      <c r="N39"/>
      <c r="O39"/>
    </row>
    <row r="40" spans="1:15" x14ac:dyDescent="0.2">
      <c r="A40" s="37">
        <v>2019</v>
      </c>
      <c r="B40" s="50" t="s">
        <v>21</v>
      </c>
      <c r="C40" s="37" t="s">
        <v>9</v>
      </c>
      <c r="D40" s="40">
        <v>0</v>
      </c>
      <c r="E40" s="42">
        <v>0</v>
      </c>
      <c r="F40" s="37">
        <f t="shared" si="8"/>
        <v>0</v>
      </c>
      <c r="G40" s="46"/>
      <c r="N40"/>
      <c r="O40"/>
    </row>
    <row r="41" spans="1:15" x14ac:dyDescent="0.2">
      <c r="A41" s="37">
        <v>2019</v>
      </c>
      <c r="B41" s="43" t="s">
        <v>22</v>
      </c>
      <c r="C41" s="37">
        <v>0</v>
      </c>
      <c r="D41" s="40">
        <v>6.2097084362723702</v>
      </c>
      <c r="E41" s="41">
        <v>2.1707548887901999E-2</v>
      </c>
      <c r="F41" s="43">
        <f t="shared" si="8"/>
        <v>0.13479754945999994</v>
      </c>
      <c r="N41"/>
      <c r="O41"/>
    </row>
    <row r="42" spans="1:15" x14ac:dyDescent="0.2">
      <c r="A42" s="37">
        <v>2019</v>
      </c>
      <c r="B42" s="43" t="s">
        <v>22</v>
      </c>
      <c r="C42" s="37">
        <v>1</v>
      </c>
      <c r="D42" s="40">
        <v>95.383900869449704</v>
      </c>
      <c r="E42" s="41">
        <v>4.1891562305926895E-2</v>
      </c>
      <c r="F42" s="43">
        <f t="shared" si="8"/>
        <v>3.9957806262549069</v>
      </c>
      <c r="N42"/>
      <c r="O42"/>
    </row>
    <row r="43" spans="1:15" x14ac:dyDescent="0.2">
      <c r="A43" s="37">
        <v>2019</v>
      </c>
      <c r="B43" s="43" t="s">
        <v>22</v>
      </c>
      <c r="C43" s="37">
        <v>2</v>
      </c>
      <c r="D43" s="40">
        <v>19.530036539359699</v>
      </c>
      <c r="E43" s="41">
        <v>6.2380380771576302E-2</v>
      </c>
      <c r="F43" s="43">
        <f t="shared" si="8"/>
        <v>1.2182911158080563</v>
      </c>
    </row>
    <row r="44" spans="1:15" x14ac:dyDescent="0.2">
      <c r="A44" s="37">
        <v>2019</v>
      </c>
      <c r="B44" s="43" t="s">
        <v>22</v>
      </c>
      <c r="C44" s="37">
        <v>3</v>
      </c>
      <c r="D44" s="40">
        <v>4.4993528020930302</v>
      </c>
      <c r="E44" s="41">
        <v>8.4654646297415398E-2</v>
      </c>
      <c r="F44" s="43">
        <f t="shared" si="8"/>
        <v>0.38089112002847036</v>
      </c>
    </row>
    <row r="45" spans="1:15" x14ac:dyDescent="0.2">
      <c r="A45" s="37">
        <v>2019</v>
      </c>
      <c r="B45" s="43" t="s">
        <v>22</v>
      </c>
      <c r="C45" s="37">
        <v>4</v>
      </c>
      <c r="D45" s="40">
        <v>0.100002100458655</v>
      </c>
      <c r="E45" s="41">
        <v>0.11619873835901799</v>
      </c>
      <c r="F45" s="43">
        <f t="shared" si="8"/>
        <v>1.1620117906547486E-2</v>
      </c>
    </row>
    <row r="46" spans="1:15" x14ac:dyDescent="0.2">
      <c r="A46" s="37">
        <v>2019</v>
      </c>
      <c r="B46" s="43" t="s">
        <v>22</v>
      </c>
      <c r="C46" s="37">
        <v>5</v>
      </c>
      <c r="D46" s="40">
        <v>0.127034834470239</v>
      </c>
      <c r="E46" s="41">
        <v>0.118102693173693</v>
      </c>
      <c r="F46" s="43">
        <f t="shared" si="8"/>
        <v>1.5003156077809516E-2</v>
      </c>
    </row>
    <row r="47" spans="1:15" x14ac:dyDescent="0.2">
      <c r="A47" s="37">
        <v>2019</v>
      </c>
      <c r="B47" s="43" t="s">
        <v>22</v>
      </c>
      <c r="C47" s="37">
        <v>6</v>
      </c>
      <c r="D47" s="40">
        <v>6.7003167972534902E-2</v>
      </c>
      <c r="E47" s="41">
        <v>0.164560489933677</v>
      </c>
      <c r="F47" s="43">
        <f t="shared" si="8"/>
        <v>1.10260741486688E-2</v>
      </c>
    </row>
    <row r="48" spans="1:15" x14ac:dyDescent="0.2">
      <c r="A48" s="37">
        <v>2019</v>
      </c>
      <c r="B48" s="43" t="s">
        <v>22</v>
      </c>
      <c r="C48" s="37">
        <v>7</v>
      </c>
      <c r="D48" s="40">
        <v>9.5489604015150196E-3</v>
      </c>
      <c r="E48" s="41">
        <v>0.20219999999999999</v>
      </c>
      <c r="F48" s="43">
        <f t="shared" si="8"/>
        <v>1.9307997931863369E-3</v>
      </c>
    </row>
    <row r="49" spans="1:6" x14ac:dyDescent="0.2">
      <c r="A49" s="37">
        <v>2019</v>
      </c>
      <c r="B49" s="43" t="s">
        <v>22</v>
      </c>
      <c r="C49" s="37">
        <v>8</v>
      </c>
      <c r="D49" s="40">
        <v>2.7177389669908402E-3</v>
      </c>
      <c r="E49" s="41">
        <v>0.1585</v>
      </c>
      <c r="F49" s="43">
        <f t="shared" si="8"/>
        <v>4.3076162626804815E-4</v>
      </c>
    </row>
    <row r="50" spans="1:6" x14ac:dyDescent="0.2">
      <c r="A50" s="37">
        <v>2019</v>
      </c>
      <c r="B50" s="43" t="s">
        <v>22</v>
      </c>
      <c r="C50" s="37" t="s">
        <v>9</v>
      </c>
      <c r="D50" s="40">
        <v>0</v>
      </c>
      <c r="E50" s="41">
        <v>0</v>
      </c>
      <c r="F50" s="43">
        <f t="shared" si="8"/>
        <v>0</v>
      </c>
    </row>
    <row r="51" spans="1:6" x14ac:dyDescent="0.2">
      <c r="A51" s="37">
        <v>2019</v>
      </c>
      <c r="B51" s="43" t="s">
        <v>23</v>
      </c>
      <c r="C51" s="37">
        <v>0</v>
      </c>
      <c r="D51" s="38">
        <v>17.514160920873401</v>
      </c>
      <c r="E51" s="41">
        <v>8.0943091383680593E-3</v>
      </c>
      <c r="F51" s="43">
        <f t="shared" si="8"/>
        <v>0.1417650327926743</v>
      </c>
    </row>
    <row r="52" spans="1:6" x14ac:dyDescent="0.2">
      <c r="A52" s="37">
        <v>2019</v>
      </c>
      <c r="B52" s="43" t="s">
        <v>23</v>
      </c>
      <c r="C52" s="37">
        <v>1</v>
      </c>
      <c r="D52" s="38">
        <v>5.9335690920849196</v>
      </c>
      <c r="E52" s="41">
        <v>2.6730461551637903E-2</v>
      </c>
      <c r="F52" s="43">
        <f t="shared" si="8"/>
        <v>0.15860704047996296</v>
      </c>
    </row>
    <row r="53" spans="1:6" x14ac:dyDescent="0.2">
      <c r="A53" s="37">
        <v>2019</v>
      </c>
      <c r="B53" s="43" t="s">
        <v>23</v>
      </c>
      <c r="C53" s="37">
        <v>2</v>
      </c>
      <c r="D53" s="38">
        <v>0.31172803938087801</v>
      </c>
      <c r="E53" s="41">
        <v>3.8927699655719503E-2</v>
      </c>
      <c r="F53" s="43">
        <f t="shared" si="8"/>
        <v>1.213485549128512E-2</v>
      </c>
    </row>
    <row r="54" spans="1:6" x14ac:dyDescent="0.2">
      <c r="A54" s="37">
        <v>2019</v>
      </c>
      <c r="B54" s="43" t="s">
        <v>23</v>
      </c>
      <c r="C54" s="37">
        <v>3</v>
      </c>
      <c r="D54" s="38">
        <v>6.5602882060077097E-2</v>
      </c>
      <c r="E54" s="41">
        <v>6.4500000000000002E-2</v>
      </c>
      <c r="F54" s="43">
        <f t="shared" si="8"/>
        <v>4.2313858928749726E-3</v>
      </c>
    </row>
    <row r="55" spans="1:6" x14ac:dyDescent="0.2">
      <c r="A55" s="37">
        <v>2019</v>
      </c>
      <c r="B55" s="43" t="s">
        <v>23</v>
      </c>
      <c r="C55" s="37">
        <v>4</v>
      </c>
      <c r="D55" s="38">
        <v>0</v>
      </c>
      <c r="E55" s="41">
        <v>0</v>
      </c>
      <c r="F55" s="43">
        <f t="shared" si="8"/>
        <v>0</v>
      </c>
    </row>
    <row r="56" spans="1:6" x14ac:dyDescent="0.2">
      <c r="A56" s="37">
        <v>2019</v>
      </c>
      <c r="B56" s="43" t="s">
        <v>23</v>
      </c>
      <c r="C56" s="37">
        <v>5</v>
      </c>
      <c r="D56" s="38">
        <v>0</v>
      </c>
      <c r="E56" s="41">
        <v>0</v>
      </c>
      <c r="F56" s="43">
        <f t="shared" si="8"/>
        <v>0</v>
      </c>
    </row>
    <row r="57" spans="1:6" x14ac:dyDescent="0.2">
      <c r="A57" s="37">
        <v>2019</v>
      </c>
      <c r="B57" s="43" t="s">
        <v>23</v>
      </c>
      <c r="C57" s="37">
        <v>6</v>
      </c>
      <c r="D57" s="38">
        <v>0</v>
      </c>
      <c r="E57" s="41">
        <v>0</v>
      </c>
      <c r="F57" s="43">
        <f t="shared" si="8"/>
        <v>0</v>
      </c>
    </row>
    <row r="58" spans="1:6" x14ac:dyDescent="0.2">
      <c r="A58" s="37">
        <v>2019</v>
      </c>
      <c r="B58" s="43" t="s">
        <v>23</v>
      </c>
      <c r="C58" s="37">
        <v>7</v>
      </c>
      <c r="D58" s="38">
        <v>0</v>
      </c>
      <c r="E58" s="41">
        <v>0</v>
      </c>
      <c r="F58" s="43">
        <f t="shared" si="8"/>
        <v>0</v>
      </c>
    </row>
    <row r="59" spans="1:6" x14ac:dyDescent="0.2">
      <c r="A59" s="37">
        <v>2019</v>
      </c>
      <c r="B59" s="43" t="s">
        <v>23</v>
      </c>
      <c r="C59" s="37">
        <v>8</v>
      </c>
      <c r="D59" s="38">
        <v>0</v>
      </c>
      <c r="E59" s="41">
        <v>0</v>
      </c>
      <c r="F59" s="43">
        <f t="shared" si="8"/>
        <v>0</v>
      </c>
    </row>
    <row r="60" spans="1:6" x14ac:dyDescent="0.2">
      <c r="A60" s="37">
        <v>2019</v>
      </c>
      <c r="B60" s="43" t="s">
        <v>23</v>
      </c>
      <c r="C60" s="37" t="s">
        <v>9</v>
      </c>
      <c r="D60" s="38">
        <v>0</v>
      </c>
      <c r="E60" s="41">
        <v>0</v>
      </c>
      <c r="F60" s="43">
        <f t="shared" si="8"/>
        <v>0</v>
      </c>
    </row>
    <row r="61" spans="1:6" x14ac:dyDescent="0.2">
      <c r="A61" s="39">
        <v>2019</v>
      </c>
      <c r="B61" s="50" t="s">
        <v>18</v>
      </c>
      <c r="C61" s="37">
        <v>0</v>
      </c>
      <c r="D61" s="37">
        <v>549.96716930743048</v>
      </c>
      <c r="E61" s="37">
        <v>6.5311087141123611E-3</v>
      </c>
      <c r="F61" s="37">
        <v>3.5918953719394673</v>
      </c>
    </row>
    <row r="62" spans="1:6" x14ac:dyDescent="0.2">
      <c r="A62" s="39">
        <v>2019</v>
      </c>
      <c r="B62" s="50" t="s">
        <v>18</v>
      </c>
      <c r="C62" s="37">
        <v>1</v>
      </c>
      <c r="D62" s="37">
        <v>164.96913244301084</v>
      </c>
      <c r="E62" s="37">
        <v>3.8700177214988016E-2</v>
      </c>
      <c r="F62" s="37">
        <v>6.3843346605473483</v>
      </c>
    </row>
    <row r="63" spans="1:6" x14ac:dyDescent="0.2">
      <c r="A63" s="39">
        <v>2019</v>
      </c>
      <c r="B63" s="50" t="s">
        <v>18</v>
      </c>
      <c r="C63" s="37">
        <v>2</v>
      </c>
      <c r="D63" s="37">
        <v>85.915178471666181</v>
      </c>
      <c r="E63" s="37">
        <v>0.16224634012701417</v>
      </c>
      <c r="F63" s="37">
        <v>13.939423268387076</v>
      </c>
    </row>
    <row r="64" spans="1:6" x14ac:dyDescent="0.2">
      <c r="A64" s="39">
        <v>2019</v>
      </c>
      <c r="B64" s="50" t="s">
        <v>18</v>
      </c>
      <c r="C64" s="37">
        <v>3</v>
      </c>
      <c r="D64" s="37">
        <v>297.09229004156714</v>
      </c>
      <c r="E64" s="37">
        <v>0.14879923242579574</v>
      </c>
      <c r="F64" s="37">
        <v>44.20710471780707</v>
      </c>
    </row>
    <row r="65" spans="1:6" x14ac:dyDescent="0.2">
      <c r="A65" s="39">
        <v>2019</v>
      </c>
      <c r="B65" s="50" t="s">
        <v>18</v>
      </c>
      <c r="C65" s="37">
        <v>4</v>
      </c>
      <c r="D65" s="37">
        <v>197.56335459599666</v>
      </c>
      <c r="E65" s="37">
        <v>0.17000029884358983</v>
      </c>
      <c r="F65" s="37">
        <v>33.585829321861539</v>
      </c>
    </row>
    <row r="66" spans="1:6" x14ac:dyDescent="0.2">
      <c r="A66" s="39">
        <v>2019</v>
      </c>
      <c r="B66" s="50" t="s">
        <v>18</v>
      </c>
      <c r="C66" s="37">
        <v>5</v>
      </c>
      <c r="D66" s="37">
        <v>742.48557155055425</v>
      </c>
      <c r="E66" s="37">
        <v>0.2041000043733075</v>
      </c>
      <c r="F66" s="37">
        <v>151.54130840058585</v>
      </c>
    </row>
    <row r="67" spans="1:6" x14ac:dyDescent="0.2">
      <c r="A67" s="39">
        <v>2019</v>
      </c>
      <c r="B67" s="50" t="s">
        <v>18</v>
      </c>
      <c r="C67" s="37">
        <v>6</v>
      </c>
      <c r="D67" s="37">
        <v>543.84612175821155</v>
      </c>
      <c r="E67" s="37">
        <v>0.20810009675823152</v>
      </c>
      <c r="F67" s="37">
        <v>113.17443055947278</v>
      </c>
    </row>
    <row r="68" spans="1:6" x14ac:dyDescent="0.2">
      <c r="A68" s="39">
        <v>2019</v>
      </c>
      <c r="B68" s="50" t="s">
        <v>18</v>
      </c>
      <c r="C68" s="37">
        <v>7</v>
      </c>
      <c r="D68" s="37">
        <v>140.0428049237315</v>
      </c>
      <c r="E68" s="37">
        <v>0.2190000718765559</v>
      </c>
      <c r="F68" s="37">
        <v>30.669384344091693</v>
      </c>
    </row>
    <row r="69" spans="1:6" x14ac:dyDescent="0.2">
      <c r="A69" s="39">
        <v>2019</v>
      </c>
      <c r="B69" s="50" t="s">
        <v>18</v>
      </c>
      <c r="C69" s="37">
        <v>8</v>
      </c>
      <c r="D69" s="37">
        <v>85.640488277814697</v>
      </c>
      <c r="E69" s="37">
        <v>0.23580024498467986</v>
      </c>
      <c r="F69" s="37">
        <v>20.19404811651631</v>
      </c>
    </row>
    <row r="70" spans="1:6" x14ac:dyDescent="0.2">
      <c r="A70" s="39">
        <v>2019</v>
      </c>
      <c r="B70" s="50" t="s">
        <v>18</v>
      </c>
      <c r="C70" s="37" t="s">
        <v>9</v>
      </c>
      <c r="D70" s="37">
        <v>138.721800461529</v>
      </c>
      <c r="E70" s="37">
        <v>0.24819999999999995</v>
      </c>
      <c r="F70" s="37">
        <v>34.430750874551492</v>
      </c>
    </row>
  </sheetData>
  <mergeCells count="5">
    <mergeCell ref="B16:C16"/>
    <mergeCell ref="E16:F16"/>
    <mergeCell ref="H16:I16"/>
    <mergeCell ref="K16:L16"/>
    <mergeCell ref="N16:O16"/>
  </mergeCells>
  <phoneticPr fontId="6"/>
  <printOptions horizontalCentered="1"/>
  <pageMargins left="0.6692913385826772" right="0.47244094488188981" top="0.47244094488188981" bottom="0.45" header="0.51181102362204722" footer="0.23"/>
  <pageSetup paperSize="9" scale="83" orientation="portrait" horizontalDpi="300" verticalDpi="300" r:id="rId1"/>
  <headerFooter alignWithMargins="0">
    <oddFooter>Seite &amp;P&amp;R&amp;Z&amp;F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</dc:creator>
  <cp:lastModifiedBy>Berges, Benoit</cp:lastModifiedBy>
  <cp:lastPrinted>2007-03-21T08:19:51Z</cp:lastPrinted>
  <dcterms:created xsi:type="dcterms:W3CDTF">1997-03-13T17:27:02Z</dcterms:created>
  <dcterms:modified xsi:type="dcterms:W3CDTF">2021-03-21T15:52:17Z</dcterms:modified>
</cp:coreProperties>
</file>