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A_HPV-HIV_model_3\HHCoM\Config\"/>
    </mc:Choice>
  </mc:AlternateContent>
  <bookViews>
    <workbookView xWindow="0" yWindow="0" windowWidth="21600" windowHeight="9000" tabRatio="641" activeTab="8"/>
  </bookViews>
  <sheets>
    <sheet name="Population" sheetId="10" r:id="rId1"/>
    <sheet name="Sexual behavior" sheetId="4" r:id="rId2"/>
    <sheet name="Circumcision" sheetId="8" r:id="rId3"/>
    <sheet name="Fertility" sheetId="5" r:id="rId4"/>
    <sheet name="Mortality" sheetId="7" r:id="rId5"/>
    <sheet name="HPV prevalence" sheetId="9" r:id="rId6"/>
    <sheet name="Screening" sheetId="2" r:id="rId7"/>
    <sheet name="CC prevalence" sheetId="3" r:id="rId8"/>
    <sheet name="HIV prevalence" sheetId="11" r:id="rId9"/>
    <sheet name="HIV testing " sheetId="6" r:id="rId10"/>
    <sheet name="ART" sheetId="12" r:id="rId11"/>
    <sheet name="CD4" sheetId="13" r:id="rId12"/>
    <sheet name="MTCT" sheetId="14" r:id="rId13"/>
    <sheet name="DALY" sheetId="1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9" i="11" l="1"/>
  <c r="AE43" i="5" l="1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42" i="5"/>
  <c r="S43" i="5"/>
  <c r="S42" i="5"/>
  <c r="W43" i="5"/>
  <c r="W44" i="5"/>
  <c r="W52" i="5"/>
  <c r="W53" i="5"/>
  <c r="W54" i="5"/>
  <c r="W55" i="5"/>
  <c r="W56" i="5"/>
  <c r="W57" i="5"/>
  <c r="W42" i="5"/>
  <c r="V43" i="5"/>
  <c r="V44" i="5"/>
  <c r="V52" i="5"/>
  <c r="V53" i="5"/>
  <c r="V54" i="5"/>
  <c r="V55" i="5"/>
  <c r="V56" i="5"/>
  <c r="V57" i="5"/>
  <c r="V42" i="5"/>
  <c r="U43" i="5"/>
  <c r="U44" i="5"/>
  <c r="U50" i="5"/>
  <c r="U52" i="5"/>
  <c r="U53" i="5"/>
  <c r="U54" i="5"/>
  <c r="U55" i="5"/>
  <c r="U56" i="5"/>
  <c r="U57" i="5"/>
  <c r="U42" i="5"/>
  <c r="T43" i="5"/>
  <c r="T44" i="5"/>
  <c r="T50" i="5"/>
  <c r="T51" i="5"/>
  <c r="T52" i="5"/>
  <c r="T53" i="5"/>
  <c r="T54" i="5"/>
  <c r="T55" i="5"/>
  <c r="T56" i="5"/>
  <c r="T57" i="5"/>
  <c r="T42" i="5"/>
  <c r="S52" i="5"/>
  <c r="S53" i="5"/>
  <c r="S54" i="5"/>
  <c r="S55" i="5"/>
  <c r="S56" i="5"/>
  <c r="S57" i="5"/>
  <c r="S44" i="5"/>
  <c r="W45" i="5"/>
  <c r="W46" i="5"/>
  <c r="S47" i="5"/>
  <c r="S48" i="5"/>
  <c r="W49" i="5"/>
  <c r="S50" i="5"/>
  <c r="S51" i="5"/>
  <c r="W50" i="5" l="1"/>
  <c r="V51" i="5"/>
  <c r="V50" i="5"/>
  <c r="V48" i="5"/>
  <c r="T48" i="5"/>
  <c r="U51" i="5"/>
  <c r="W51" i="5"/>
  <c r="U48" i="5"/>
  <c r="W48" i="5"/>
  <c r="S45" i="5"/>
  <c r="T47" i="5"/>
  <c r="U47" i="5"/>
  <c r="V47" i="5"/>
  <c r="W47" i="5"/>
  <c r="S46" i="5"/>
  <c r="T46" i="5"/>
  <c r="U46" i="5"/>
  <c r="V46" i="5"/>
  <c r="S49" i="5"/>
  <c r="T45" i="5"/>
  <c r="U45" i="5"/>
  <c r="V45" i="5"/>
  <c r="T49" i="5"/>
  <c r="U49" i="5"/>
  <c r="V49" i="5"/>
  <c r="M127" i="4"/>
  <c r="L127" i="4"/>
  <c r="M126" i="4"/>
  <c r="L126" i="4"/>
  <c r="M125" i="4"/>
  <c r="L125" i="4"/>
  <c r="M23" i="12" l="1"/>
  <c r="K26" i="12"/>
  <c r="I25" i="12"/>
  <c r="I22" i="12"/>
  <c r="M22" i="12"/>
  <c r="M24" i="12"/>
  <c r="M20" i="12"/>
  <c r="I23" i="12"/>
  <c r="I24" i="12"/>
  <c r="I20" i="12"/>
  <c r="D26" i="12"/>
  <c r="C26" i="12"/>
  <c r="E26" i="12" s="1"/>
  <c r="E24" i="12"/>
  <c r="E25" i="12"/>
  <c r="E21" i="12"/>
  <c r="E22" i="12"/>
  <c r="E23" i="12"/>
  <c r="E20" i="12"/>
  <c r="L26" i="12" l="1"/>
  <c r="M26" i="12" s="1"/>
  <c r="M21" i="12"/>
  <c r="M25" i="12"/>
  <c r="G26" i="12"/>
  <c r="I21" i="12"/>
  <c r="H26" i="12"/>
  <c r="I43" i="5"/>
  <c r="I52" i="5"/>
  <c r="I53" i="5"/>
  <c r="I54" i="5"/>
  <c r="I55" i="5"/>
  <c r="I56" i="5"/>
  <c r="I57" i="5"/>
  <c r="I42" i="5"/>
  <c r="H43" i="5"/>
  <c r="H52" i="5"/>
  <c r="H53" i="5"/>
  <c r="H54" i="5"/>
  <c r="H55" i="5"/>
  <c r="H56" i="5"/>
  <c r="H57" i="5"/>
  <c r="H42" i="5"/>
  <c r="G43" i="5"/>
  <c r="G52" i="5"/>
  <c r="G53" i="5"/>
  <c r="G54" i="5"/>
  <c r="G55" i="5"/>
  <c r="G56" i="5"/>
  <c r="G57" i="5"/>
  <c r="G42" i="5"/>
  <c r="F43" i="5"/>
  <c r="F52" i="5"/>
  <c r="F53" i="5"/>
  <c r="F54" i="5"/>
  <c r="F55" i="5"/>
  <c r="F56" i="5"/>
  <c r="F57" i="5"/>
  <c r="F42" i="5"/>
  <c r="E43" i="5"/>
  <c r="E52" i="5"/>
  <c r="E53" i="5"/>
  <c r="E54" i="5"/>
  <c r="E55" i="5"/>
  <c r="E56" i="5"/>
  <c r="E57" i="5"/>
  <c r="E42" i="5"/>
  <c r="K80" i="7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4" i="10"/>
  <c r="I26" i="12" l="1"/>
  <c r="Q92" i="10"/>
  <c r="R92" i="10"/>
  <c r="Q93" i="10"/>
  <c r="R93" i="10"/>
  <c r="Q94" i="10"/>
  <c r="R94" i="10"/>
  <c r="Q95" i="10"/>
  <c r="R95" i="10"/>
  <c r="Q96" i="10"/>
  <c r="R96" i="10"/>
  <c r="Q97" i="10"/>
  <c r="R97" i="10"/>
  <c r="Q98" i="10"/>
  <c r="R98" i="10"/>
  <c r="Q99" i="10"/>
  <c r="R99" i="10"/>
  <c r="Q100" i="10"/>
  <c r="R100" i="10"/>
  <c r="Q101" i="10"/>
  <c r="R101" i="10"/>
  <c r="Q102" i="10"/>
  <c r="R102" i="10"/>
  <c r="Q103" i="10"/>
  <c r="R103" i="10"/>
  <c r="Q104" i="10"/>
  <c r="R104" i="10"/>
  <c r="Q105" i="10"/>
  <c r="R105" i="10"/>
  <c r="Q106" i="10"/>
  <c r="R106" i="10"/>
  <c r="Q107" i="10"/>
  <c r="R107" i="10"/>
  <c r="R91" i="10"/>
  <c r="Q91" i="10"/>
  <c r="R68" i="10"/>
  <c r="S68" i="10"/>
  <c r="R69" i="10"/>
  <c r="S69" i="10"/>
  <c r="R70" i="10"/>
  <c r="S70" i="10"/>
  <c r="R71" i="10"/>
  <c r="S71" i="10"/>
  <c r="R72" i="10"/>
  <c r="S72" i="10"/>
  <c r="R73" i="10"/>
  <c r="S73" i="10"/>
  <c r="R74" i="10"/>
  <c r="S74" i="10"/>
  <c r="R75" i="10"/>
  <c r="S75" i="10"/>
  <c r="R76" i="10"/>
  <c r="S76" i="10"/>
  <c r="R77" i="10"/>
  <c r="S77" i="10"/>
  <c r="R78" i="10"/>
  <c r="S78" i="10"/>
  <c r="R79" i="10"/>
  <c r="S79" i="10"/>
  <c r="R80" i="10"/>
  <c r="S80" i="10"/>
  <c r="R81" i="10"/>
  <c r="S81" i="10"/>
  <c r="R82" i="10"/>
  <c r="S82" i="10"/>
  <c r="R83" i="10"/>
  <c r="S83" i="10"/>
  <c r="S67" i="10"/>
  <c r="R67" i="10"/>
  <c r="R31" i="10"/>
  <c r="S31" i="10"/>
  <c r="R32" i="10"/>
  <c r="S32" i="10"/>
  <c r="R33" i="10"/>
  <c r="S33" i="10"/>
  <c r="R34" i="10"/>
  <c r="S34" i="10"/>
  <c r="R35" i="10"/>
  <c r="S35" i="10"/>
  <c r="R36" i="10"/>
  <c r="S36" i="10"/>
  <c r="R37" i="10"/>
  <c r="S37" i="10"/>
  <c r="R38" i="10"/>
  <c r="S38" i="10"/>
  <c r="R39" i="10"/>
  <c r="S39" i="10"/>
  <c r="R40" i="10"/>
  <c r="S40" i="10"/>
  <c r="R41" i="10"/>
  <c r="S41" i="10"/>
  <c r="R42" i="10"/>
  <c r="S42" i="10"/>
  <c r="R43" i="10"/>
  <c r="S43" i="10"/>
  <c r="R44" i="10"/>
  <c r="S44" i="10"/>
  <c r="R45" i="10"/>
  <c r="S45" i="10"/>
  <c r="R46" i="10"/>
  <c r="S46" i="10"/>
  <c r="S30" i="10"/>
  <c r="R30" i="10"/>
  <c r="E5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4" i="10"/>
  <c r="O68" i="10"/>
  <c r="P68" i="10"/>
  <c r="O69" i="10"/>
  <c r="P69" i="10"/>
  <c r="O70" i="10"/>
  <c r="P70" i="10"/>
  <c r="O71" i="10"/>
  <c r="P71" i="10"/>
  <c r="O72" i="10"/>
  <c r="P72" i="10"/>
  <c r="O73" i="10"/>
  <c r="P73" i="10"/>
  <c r="O74" i="10"/>
  <c r="P74" i="10"/>
  <c r="O75" i="10"/>
  <c r="P75" i="10"/>
  <c r="O76" i="10"/>
  <c r="P76" i="10"/>
  <c r="O77" i="10"/>
  <c r="P77" i="10"/>
  <c r="O78" i="10"/>
  <c r="P78" i="10"/>
  <c r="O79" i="10"/>
  <c r="P79" i="10"/>
  <c r="O80" i="10"/>
  <c r="P80" i="10"/>
  <c r="O81" i="10"/>
  <c r="P81" i="10"/>
  <c r="O82" i="10"/>
  <c r="P82" i="10"/>
  <c r="O83" i="10"/>
  <c r="P83" i="10"/>
  <c r="O67" i="10"/>
  <c r="P67" i="10"/>
  <c r="L68" i="10"/>
  <c r="M68" i="10"/>
  <c r="L69" i="10"/>
  <c r="M69" i="10"/>
  <c r="L70" i="10"/>
  <c r="M70" i="10"/>
  <c r="L71" i="10"/>
  <c r="M71" i="10"/>
  <c r="L72" i="10"/>
  <c r="M72" i="10"/>
  <c r="L73" i="10"/>
  <c r="M73" i="10"/>
  <c r="L74" i="10"/>
  <c r="M74" i="10"/>
  <c r="L75" i="10"/>
  <c r="M75" i="10"/>
  <c r="L76" i="10"/>
  <c r="M76" i="10"/>
  <c r="L77" i="10"/>
  <c r="M77" i="10"/>
  <c r="L78" i="10"/>
  <c r="M78" i="10"/>
  <c r="L79" i="10"/>
  <c r="M79" i="10"/>
  <c r="L80" i="10"/>
  <c r="M80" i="10"/>
  <c r="L81" i="10"/>
  <c r="M81" i="10"/>
  <c r="L82" i="10"/>
  <c r="M82" i="10"/>
  <c r="L83" i="10"/>
  <c r="M83" i="10"/>
  <c r="M67" i="10"/>
  <c r="L67" i="10"/>
  <c r="O31" i="10"/>
  <c r="P31" i="10"/>
  <c r="O32" i="10"/>
  <c r="P32" i="10"/>
  <c r="O33" i="10"/>
  <c r="P33" i="10"/>
  <c r="O34" i="10"/>
  <c r="P34" i="10"/>
  <c r="O35" i="10"/>
  <c r="P35" i="10"/>
  <c r="O36" i="10"/>
  <c r="P36" i="10"/>
  <c r="O37" i="10"/>
  <c r="P37" i="10"/>
  <c r="O38" i="10"/>
  <c r="P38" i="10"/>
  <c r="O39" i="10"/>
  <c r="P39" i="10"/>
  <c r="O40" i="10"/>
  <c r="P40" i="10"/>
  <c r="O41" i="10"/>
  <c r="P41" i="10"/>
  <c r="O42" i="10"/>
  <c r="P42" i="10"/>
  <c r="O43" i="10"/>
  <c r="P43" i="10"/>
  <c r="O44" i="10"/>
  <c r="P44" i="10"/>
  <c r="O45" i="10"/>
  <c r="P45" i="10"/>
  <c r="O46" i="10"/>
  <c r="P46" i="10"/>
  <c r="P30" i="10"/>
  <c r="O30" i="10"/>
  <c r="L31" i="10"/>
  <c r="M31" i="10"/>
  <c r="L32" i="10"/>
  <c r="M32" i="10"/>
  <c r="L33" i="10"/>
  <c r="M33" i="10"/>
  <c r="L34" i="10"/>
  <c r="M34" i="10"/>
  <c r="L35" i="10"/>
  <c r="M35" i="10"/>
  <c r="L36" i="10"/>
  <c r="M36" i="10"/>
  <c r="L37" i="10"/>
  <c r="M37" i="10"/>
  <c r="L38" i="10"/>
  <c r="M38" i="10"/>
  <c r="L39" i="10"/>
  <c r="M39" i="10"/>
  <c r="L40" i="10"/>
  <c r="M40" i="10"/>
  <c r="L41" i="10"/>
  <c r="M41" i="10"/>
  <c r="L42" i="10"/>
  <c r="M42" i="10"/>
  <c r="L43" i="10"/>
  <c r="M43" i="10"/>
  <c r="L44" i="10"/>
  <c r="M44" i="10"/>
  <c r="L45" i="10"/>
  <c r="M45" i="10"/>
  <c r="L46" i="10"/>
  <c r="M46" i="10"/>
  <c r="L30" i="10"/>
  <c r="M30" i="10"/>
  <c r="D45" i="5"/>
  <c r="D46" i="5"/>
  <c r="D47" i="5"/>
  <c r="D48" i="5"/>
  <c r="D49" i="5"/>
  <c r="D50" i="5"/>
  <c r="D51" i="5"/>
  <c r="D44" i="5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O91" i="10"/>
  <c r="N91" i="10"/>
  <c r="D109" i="10"/>
  <c r="C109" i="10"/>
  <c r="E109" i="10" s="1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91" i="10"/>
  <c r="L107" i="10"/>
  <c r="L92" i="10"/>
  <c r="M92" i="10"/>
  <c r="L93" i="10"/>
  <c r="M93" i="10"/>
  <c r="L94" i="10"/>
  <c r="M94" i="10"/>
  <c r="L95" i="10"/>
  <c r="M95" i="10"/>
  <c r="L96" i="10"/>
  <c r="M96" i="10"/>
  <c r="L97" i="10"/>
  <c r="M97" i="10"/>
  <c r="L98" i="10"/>
  <c r="M98" i="10"/>
  <c r="L99" i="10"/>
  <c r="M99" i="10"/>
  <c r="L100" i="10"/>
  <c r="M100" i="10"/>
  <c r="L101" i="10"/>
  <c r="M101" i="10"/>
  <c r="L102" i="10"/>
  <c r="M102" i="10"/>
  <c r="L103" i="10"/>
  <c r="M103" i="10"/>
  <c r="L104" i="10"/>
  <c r="M104" i="10"/>
  <c r="L105" i="10"/>
  <c r="M105" i="10"/>
  <c r="L106" i="10"/>
  <c r="M106" i="10"/>
  <c r="M107" i="10"/>
  <c r="M91" i="10"/>
  <c r="L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91" i="10"/>
  <c r="I109" i="10"/>
  <c r="H109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67" i="10"/>
  <c r="D85" i="10"/>
  <c r="C85" i="10"/>
  <c r="I85" i="10"/>
  <c r="H85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69" i="10"/>
  <c r="D14" i="5"/>
  <c r="D8" i="5"/>
  <c r="D9" i="5"/>
  <c r="D10" i="5"/>
  <c r="D11" i="5"/>
  <c r="D12" i="5"/>
  <c r="D13" i="5"/>
  <c r="D7" i="5"/>
  <c r="I44" i="5" l="1"/>
  <c r="H44" i="5"/>
  <c r="G44" i="5"/>
  <c r="F44" i="5"/>
  <c r="E44" i="5"/>
  <c r="I51" i="5"/>
  <c r="H51" i="5"/>
  <c r="G51" i="5"/>
  <c r="F51" i="5"/>
  <c r="E51" i="5"/>
  <c r="E49" i="5"/>
  <c r="I49" i="5"/>
  <c r="H49" i="5"/>
  <c r="G49" i="5"/>
  <c r="F49" i="5"/>
  <c r="I50" i="5"/>
  <c r="H50" i="5"/>
  <c r="G50" i="5"/>
  <c r="F50" i="5"/>
  <c r="E50" i="5"/>
  <c r="I48" i="5"/>
  <c r="H48" i="5"/>
  <c r="G48" i="5"/>
  <c r="F48" i="5"/>
  <c r="E48" i="5"/>
  <c r="I47" i="5"/>
  <c r="H47" i="5"/>
  <c r="G47" i="5"/>
  <c r="F47" i="5"/>
  <c r="E47" i="5"/>
  <c r="H46" i="5"/>
  <c r="F46" i="5"/>
  <c r="E46" i="5"/>
  <c r="I46" i="5"/>
  <c r="G46" i="5"/>
  <c r="I45" i="5"/>
  <c r="H45" i="5"/>
  <c r="G45" i="5"/>
  <c r="F45" i="5"/>
  <c r="E45" i="5"/>
  <c r="J85" i="10"/>
</calcChain>
</file>

<file path=xl/sharedStrings.xml><?xml version="1.0" encoding="utf-8"?>
<sst xmlns="http://schemas.openxmlformats.org/spreadsheetml/2006/main" count="1352" uniqueCount="571">
  <si>
    <t>Metric</t>
  </si>
  <si>
    <t>Sex</t>
  </si>
  <si>
    <t>Location Name</t>
  </si>
  <si>
    <t>Location Type</t>
  </si>
  <si>
    <t>Cancer</t>
  </si>
  <si>
    <t>ASR 2005</t>
  </si>
  <si>
    <t>95% UI ASR 2005</t>
  </si>
  <si>
    <t>ASR 2015</t>
  </si>
  <si>
    <t>95% UI ASR 2015</t>
  </si>
  <si>
    <t>Percent change ASR 2005 to 2015</t>
  </si>
  <si>
    <t>95% UI percent change ASR 2005 to 2015</t>
  </si>
  <si>
    <t>Absolute number 2005</t>
  </si>
  <si>
    <t>95% UI absolute number 2005</t>
  </si>
  <si>
    <t>Absolute number 2015</t>
  </si>
  <si>
    <t>95% UI absolute number 2015</t>
  </si>
  <si>
    <t>Percent change absolute number 2005 to 2015</t>
  </si>
  <si>
    <t>95% UI percent change absolute number 2005 to 2015</t>
  </si>
  <si>
    <t>daly</t>
  </si>
  <si>
    <t>both</t>
  </si>
  <si>
    <t>Global</t>
  </si>
  <si>
    <t>global</t>
  </si>
  <si>
    <t>Cervical cancer</t>
  </si>
  <si>
    <t>(111.8, 126.1)</t>
  </si>
  <si>
    <t>(90.7, 102.7)</t>
  </si>
  <si>
    <t>(-23.9, -12.2)</t>
  </si>
  <si>
    <t>(6393441, 7236430)</t>
  </si>
  <si>
    <t>(6526214, 7407969)</t>
  </si>
  <si>
    <t>(-4.5, 10.5)</t>
  </si>
  <si>
    <t>Kenya</t>
  </si>
  <si>
    <t>admin0</t>
  </si>
  <si>
    <t>(345.3, 543.5)</t>
  </si>
  <si>
    <t>(337.9, 520.7)</t>
  </si>
  <si>
    <t>(-25.1, 20.5)</t>
  </si>
  <si>
    <t>(49850, 78645)</t>
  </si>
  <si>
    <t>(69616, 107363)</t>
  </si>
  <si>
    <t>(7.5, 74.6)</t>
  </si>
  <si>
    <t>female</t>
  </si>
  <si>
    <t>(657.6, 1036.0)</t>
  </si>
  <si>
    <t>(644.2, 993.1)</t>
  </si>
  <si>
    <t>(-25.1, 20.7)</t>
  </si>
  <si>
    <t>incidence</t>
  </si>
  <si>
    <t>(8.6, 9.9)</t>
  </si>
  <si>
    <t>(6.7, 8.0)</t>
  </si>
  <si>
    <t>(-27.3, -11.9)</t>
  </si>
  <si>
    <t>(493307, 571141)</t>
  </si>
  <si>
    <t>(482971, 570828)</t>
  </si>
  <si>
    <t>(-10.2, 9.8)</t>
  </si>
  <si>
    <t>(15.5, 38.1)</t>
  </si>
  <si>
    <t>(12.2, 41.3)</t>
  </si>
  <si>
    <t>(-52.3, 78.6)</t>
  </si>
  <si>
    <t>(2363, 5711)</t>
  </si>
  <si>
    <t>(2595, 8797)</t>
  </si>
  <si>
    <t>(-33.4, 150.7)</t>
  </si>
  <si>
    <t>(29.7, 72.4)</t>
  </si>
  <si>
    <t>(23.4, 79.2)</t>
  </si>
  <si>
    <t>(-52.2, 79.4)</t>
  </si>
  <si>
    <t>mortality</t>
  </si>
  <si>
    <t>(4.0, 4.4)</t>
  </si>
  <si>
    <t>(3.3, 3.7)</t>
  </si>
  <si>
    <t>(-22.5, -11.5)</t>
  </si>
  <si>
    <t>(213893, 237838)</t>
  </si>
  <si>
    <t>(225293, 252398)</t>
  </si>
  <si>
    <t>(-0.5, 13.8)</t>
  </si>
  <si>
    <t>(12.8, 20.1)</t>
  </si>
  <si>
    <t>(12.4, 19.2)</t>
  </si>
  <si>
    <t>(-25.3, 20.0)</t>
  </si>
  <si>
    <t>(1678, 2650)</t>
  </si>
  <si>
    <t>(2339, 3616)</t>
  </si>
  <si>
    <t>(6.3, 72.1)</t>
  </si>
  <si>
    <t>(24.2, 38.2)</t>
  </si>
  <si>
    <t>(23.5, 36.3)</t>
  </si>
  <si>
    <t>(-25.6, 19.6)</t>
  </si>
  <si>
    <t>ASR: Age-standardized rate. A weighted average of age-specific rates.</t>
  </si>
  <si>
    <t>UI: Uncertainty intervals. A range of values that is likely to include the correct estimate of health loss for a given cause. Limited data create substantial uncertainty.</t>
  </si>
  <si>
    <t>n</t>
  </si>
  <si>
    <t>95% CI</t>
  </si>
  <si>
    <t>18-29</t>
  </si>
  <si>
    <t>30-44</t>
  </si>
  <si>
    <t>45-59</t>
  </si>
  <si>
    <t>60-69</t>
  </si>
  <si>
    <t>Age</t>
  </si>
  <si>
    <t>4.3-10.2</t>
  </si>
  <si>
    <t>12.8-20.5</t>
  </si>
  <si>
    <t>8.9-19.1</t>
  </si>
  <si>
    <t>3.5-12.4</t>
  </si>
  <si>
    <t>8.8-13.9</t>
  </si>
  <si>
    <t>% ever screened</t>
  </si>
  <si>
    <t xml:space="preserve">Prevalence of ever been screened among all women </t>
  </si>
  <si>
    <t>Percentage of women age 30-49 years who have ever been screened for cervical cancer by selected demographic characteristic</t>
  </si>
  <si>
    <t>Table 3.5.2</t>
  </si>
  <si>
    <t>Table 3.5.3</t>
  </si>
  <si>
    <t>Residence</t>
  </si>
  <si>
    <t>Rural</t>
  </si>
  <si>
    <t>Urban</t>
  </si>
  <si>
    <t>Education Level</t>
  </si>
  <si>
    <t>Primary school complete</t>
  </si>
  <si>
    <t>Wealth Quintile</t>
  </si>
  <si>
    <t>Poorest</t>
  </si>
  <si>
    <t>Second</t>
  </si>
  <si>
    <t>Middle</t>
  </si>
  <si>
    <t>Fourth</t>
  </si>
  <si>
    <t>Richest</t>
  </si>
  <si>
    <t>TOTAL</t>
  </si>
  <si>
    <t>No formal Schooling</t>
  </si>
  <si>
    <t>Primary school incomplete</t>
  </si>
  <si>
    <t>Secondary school and above</t>
  </si>
  <si>
    <t>N</t>
  </si>
  <si>
    <t>%</t>
  </si>
  <si>
    <t>9.8-18.0</t>
  </si>
  <si>
    <t>14.7-30.2</t>
  </si>
  <si>
    <t>0.0-6.8</t>
  </si>
  <si>
    <t>8.6-19.2</t>
  </si>
  <si>
    <t>12.5-22.7</t>
  </si>
  <si>
    <t>19.9-35.7</t>
  </si>
  <si>
    <t>0.5-6.6</t>
  </si>
  <si>
    <t>6.6-15.4</t>
  </si>
  <si>
    <t>12.8-26.6</t>
  </si>
  <si>
    <t>15.7-35.0</t>
  </si>
  <si>
    <t>19.4-39.8</t>
  </si>
  <si>
    <t>12.7-20.1</t>
  </si>
  <si>
    <t>Source: Kenya STEPwise Survey for NCD Risk Factors 2015 (Nationally representative survey)</t>
  </si>
  <si>
    <t xml:space="preserve">Prevalence of HIV among women with invasive CC: 15% </t>
  </si>
  <si>
    <t>Prevalence of HIV among all people in Kenya: 7%</t>
  </si>
  <si>
    <r>
      <t xml:space="preserve">Source: National Cervical Cancer Strategic Plan 2012-2015, 2012 </t>
    </r>
    <r>
      <rPr>
        <sz val="11"/>
        <color theme="1"/>
        <rFont val="Calibri"/>
        <family val="2"/>
        <scheme val="minor"/>
      </rPr>
      <t>https://www.iedea-ea.org/images/article/304/National%20Cervical%20Cancer%20Prevention%20Plan%20FINALFeb%202012.pdf</t>
    </r>
  </si>
  <si>
    <t>Prevalence of any cervical abnormalitie among HIV+ women attending HIV clinics: 43%</t>
  </si>
  <si>
    <t>Prevalence of any cervical abnormalitie among general population of women: 3.6%</t>
  </si>
  <si>
    <t>(Stats not referenced)</t>
  </si>
  <si>
    <t xml:space="preserve">Screening method in Kenya: VIA followed by VILI, then treat if positive on either  </t>
  </si>
  <si>
    <t xml:space="preserve">Availability of Pap smear is limited and mostly in urban areas </t>
  </si>
  <si>
    <t xml:space="preserve">Approximately 300 sites offer cervical cancer screening in Kenya, but only 10% offer treatment </t>
  </si>
  <si>
    <t xml:space="preserve">Recommendations: </t>
  </si>
  <si>
    <t>* screen with VIA, VILI, Pap, or HPV test every5 years for HIV- women aged 25-49, but women outside this age range will not be denied screening</t>
  </si>
  <si>
    <t xml:space="preserve">* HIV+ women 18-65 years old screened at diagnosis, then every 6 months in the 1st year after diagnoses, then yearly after that </t>
  </si>
  <si>
    <t>Source: DHS, 2014</t>
  </si>
  <si>
    <t xml:space="preserve">Median age at first intercourse (Kenya): 18 among women and 17.4 among men </t>
  </si>
  <si>
    <t xml:space="preserve">Median age at first intercourse (Nyanza): 16.3 among women and 17.2 among men </t>
  </si>
  <si>
    <t>Source: DHS 2014</t>
  </si>
  <si>
    <t>15-19</t>
  </si>
  <si>
    <t>20-24</t>
  </si>
  <si>
    <t>25-29</t>
  </si>
  <si>
    <t>30-34</t>
  </si>
  <si>
    <t>35-39</t>
  </si>
  <si>
    <t>40-44</t>
  </si>
  <si>
    <t>45-49</t>
  </si>
  <si>
    <t>Total</t>
  </si>
  <si>
    <t>Number of women</t>
  </si>
  <si>
    <t>Mean number of children ever born</t>
  </si>
  <si>
    <t>Mean number of living children</t>
  </si>
  <si>
    <t>Total fertility rate (Kenya): 3.9 births per woman (15-49)</t>
  </si>
  <si>
    <t>Total fertility rate (Nyanza): 4.3 births per woman (15-49)</t>
  </si>
  <si>
    <t>Age group</t>
  </si>
  <si>
    <t xml:space="preserve">Fertility rate per 1000 woman </t>
  </si>
  <si>
    <t>Fertility %</t>
  </si>
  <si>
    <t xml:space="preserve">Kenya </t>
  </si>
  <si>
    <t>Average</t>
  </si>
  <si>
    <t>15-24</t>
  </si>
  <si>
    <t>30-39</t>
  </si>
  <si>
    <t>40-49</t>
  </si>
  <si>
    <t>Nyanza</t>
  </si>
  <si>
    <t xml:space="preserve">% of all women with 2+ partners in the past 12 months </t>
  </si>
  <si>
    <t xml:space="preserve">Mean number of lifetime sex partners among women who had had sex </t>
  </si>
  <si>
    <t xml:space="preserve">% of all men with 2+ partners in the past 12 months </t>
  </si>
  <si>
    <t>% of women with concurrent partners in the past 12 months</t>
  </si>
  <si>
    <t>% of men with concurrent partners in the past 12 months</t>
  </si>
  <si>
    <t>% of men who had ever paid for sex</t>
  </si>
  <si>
    <t>% of men who paid for sex in past 12 months</t>
  </si>
  <si>
    <t xml:space="preserve">% received HIV counselign and test during ANC </t>
  </si>
  <si>
    <t xml:space="preserve">Among women who had given birth in the past two years </t>
  </si>
  <si>
    <t xml:space="preserve">% women </t>
  </si>
  <si>
    <t>15-17</t>
  </si>
  <si>
    <t>18-19</t>
  </si>
  <si>
    <t>20-22</t>
  </si>
  <si>
    <t>23-24</t>
  </si>
  <si>
    <t>% men</t>
  </si>
  <si>
    <t>% of youths with 2+ partners in the past 12 months</t>
  </si>
  <si>
    <t>% of youths (15-24) who had sex before 15</t>
  </si>
  <si>
    <t xml:space="preserve">% of youths (15-24) who had sex in the past 12 months </t>
  </si>
  <si>
    <t>% women had HIV test</t>
  </si>
  <si>
    <t>% men had HIV test</t>
  </si>
  <si>
    <t xml:space="preserve">Breast cancer screening </t>
  </si>
  <si>
    <t>Table 14.1</t>
  </si>
  <si>
    <t>% ever screened by a doctor or healthcare provider</t>
  </si>
  <si>
    <t xml:space="preserve">Nyanza </t>
  </si>
  <si>
    <t>Table 14.2</t>
  </si>
  <si>
    <t xml:space="preserve">Cervical cancer screening </t>
  </si>
  <si>
    <t xml:space="preserve"># women </t>
  </si>
  <si>
    <t xml:space="preserve">% had Pap among those screened </t>
  </si>
  <si>
    <t>% had both pap and visual inspection</t>
  </si>
  <si>
    <t>% unsure / don't know</t>
  </si>
  <si>
    <t>Note: values in blue are based on 25-49 unweighted cases</t>
  </si>
  <si>
    <t>% had VIA or VILI</t>
  </si>
  <si>
    <t xml:space="preserve">% ever screened </t>
  </si>
  <si>
    <t>Table 5.3.2</t>
  </si>
  <si>
    <t>Fertility rates by age (Kenya)</t>
  </si>
  <si>
    <t>Table 5.3.1</t>
  </si>
  <si>
    <t>Time trends in age-specific fertility rates in Kenya</t>
  </si>
  <si>
    <t>TFR</t>
  </si>
  <si>
    <t>1975-78</t>
  </si>
  <si>
    <t xml:space="preserve">Data source: </t>
  </si>
  <si>
    <t xml:space="preserve">Year </t>
  </si>
  <si>
    <t>Year:</t>
  </si>
  <si>
    <t>1977/78 KFS</t>
  </si>
  <si>
    <t>1984-88</t>
  </si>
  <si>
    <t>1989 KDHS</t>
  </si>
  <si>
    <t>1990-92</t>
  </si>
  <si>
    <t>1993 KDHS</t>
  </si>
  <si>
    <t>1995-97</t>
  </si>
  <si>
    <t>1998 KDHS</t>
  </si>
  <si>
    <t>1999 Census</t>
  </si>
  <si>
    <t>2003 KDHS</t>
  </si>
  <si>
    <t>2000-02</t>
  </si>
  <si>
    <t>2008-09 KDHS</t>
  </si>
  <si>
    <t>2006-08</t>
  </si>
  <si>
    <t>2014 KDHS</t>
  </si>
  <si>
    <t>2011-2013</t>
  </si>
  <si>
    <t>TFR (per woman)</t>
  </si>
  <si>
    <t>Table 5.4</t>
  </si>
  <si>
    <t xml:space="preserve">Number of living children </t>
  </si>
  <si>
    <t xml:space="preserve">Female </t>
  </si>
  <si>
    <t>Total (age-adjusted)</t>
  </si>
  <si>
    <t xml:space="preserve">Male </t>
  </si>
  <si>
    <t xml:space="preserve">Age-specific adult mortality rates </t>
  </si>
  <si>
    <t xml:space="preserve">Table 17.2 </t>
  </si>
  <si>
    <t>Survey</t>
  </si>
  <si>
    <t>Probabilties of dying between age 15 and 50 (per 1000 person-years)</t>
  </si>
  <si>
    <t>Female</t>
  </si>
  <si>
    <t>Male</t>
  </si>
  <si>
    <t>Rate</t>
  </si>
  <si>
    <t>SE</t>
  </si>
  <si>
    <t>Table 17.1 /B.13</t>
  </si>
  <si>
    <t>Prob</t>
  </si>
  <si>
    <t>Maternal mortality</t>
  </si>
  <si>
    <t xml:space="preserve">Maternal mortality </t>
  </si>
  <si>
    <t>Table 13.14</t>
  </si>
  <si>
    <t xml:space="preserve">Male circumcision </t>
  </si>
  <si>
    <t>% circumcised</t>
  </si>
  <si>
    <t xml:space="preserve">Number of partners </t>
  </si>
  <si>
    <t>Table 34</t>
  </si>
  <si>
    <t>Time trend in median age at first sex</t>
  </si>
  <si>
    <t>Study</t>
  </si>
  <si>
    <t>DHS 1993</t>
  </si>
  <si>
    <t>DHS 1998</t>
  </si>
  <si>
    <t>DHS 2003</t>
  </si>
  <si>
    <t>DHS 2008-09</t>
  </si>
  <si>
    <t>DHS 2014</t>
  </si>
  <si>
    <t>Year/period</t>
  </si>
  <si>
    <t>Source: ICO Kenya HPV report 2017</t>
  </si>
  <si>
    <t>Source: DeVuyst, 2010</t>
  </si>
  <si>
    <t>Location</t>
  </si>
  <si>
    <t>Mombasa</t>
  </si>
  <si>
    <t xml:space="preserve">Age </t>
  </si>
  <si>
    <t>&lt;25 (n=199)</t>
  </si>
  <si>
    <t xml:space="preserve">Prevalence </t>
  </si>
  <si>
    <t>Types</t>
  </si>
  <si>
    <t>HPV 16/18</t>
  </si>
  <si>
    <t>Other HR types</t>
  </si>
  <si>
    <t>LR types</t>
  </si>
  <si>
    <t>15+ (n=496)</t>
  </si>
  <si>
    <t>Any HPV</t>
  </si>
  <si>
    <t>HR HPV</t>
  </si>
  <si>
    <t>HPV 16</t>
  </si>
  <si>
    <t>HPV 18</t>
  </si>
  <si>
    <t>HPV 31</t>
  </si>
  <si>
    <t>HPV 33</t>
  </si>
  <si>
    <t>HPV 45</t>
  </si>
  <si>
    <t>HPV 52</t>
  </si>
  <si>
    <t>HPV 58</t>
  </si>
  <si>
    <t>CIN2+ or HSIL</t>
  </si>
  <si>
    <t>41.9%</t>
  </si>
  <si>
    <t>28.8%</t>
  </si>
  <si>
    <t>7.7%</t>
  </si>
  <si>
    <t>4.6%</t>
  </si>
  <si>
    <t>1.8%</t>
  </si>
  <si>
    <t>3.0%</t>
  </si>
  <si>
    <t>2.2%</t>
  </si>
  <si>
    <t>4.0%</t>
  </si>
  <si>
    <t>10.5%</t>
  </si>
  <si>
    <t>8.5%</t>
  </si>
  <si>
    <t>4.4%</t>
  </si>
  <si>
    <t>Any abnormality</t>
  </si>
  <si>
    <t>Source: DeVuyst, 2003</t>
  </si>
  <si>
    <t>Nairobi</t>
  </si>
  <si>
    <t>25-55 (n=445)</t>
  </si>
  <si>
    <t>44.3%</t>
  </si>
  <si>
    <t>6.9%</t>
  </si>
  <si>
    <t>2.7%</t>
  </si>
  <si>
    <t>3.7%</t>
  </si>
  <si>
    <t>2.0%</t>
  </si>
  <si>
    <t>8.3%</t>
  </si>
  <si>
    <t>3.4%</t>
  </si>
  <si>
    <t>7.0%</t>
  </si>
  <si>
    <t>2.1%</t>
  </si>
  <si>
    <t>4.7%</t>
  </si>
  <si>
    <t>6.8%</t>
  </si>
  <si>
    <t>CIN 2</t>
  </si>
  <si>
    <t>CIN 3</t>
  </si>
  <si>
    <t>HSIL</t>
  </si>
  <si>
    <t>ICC</t>
  </si>
  <si>
    <t>CIN 1 or LSIL</t>
  </si>
  <si>
    <t xml:space="preserve">Population </t>
  </si>
  <si>
    <t xml:space="preserve">General </t>
  </si>
  <si>
    <t>Population</t>
  </si>
  <si>
    <t>General</t>
  </si>
  <si>
    <t>Source: DeVuyst, 2012</t>
  </si>
  <si>
    <t xml:space="preserve">HIV+ women </t>
  </si>
  <si>
    <t>18-55 (n=498)</t>
  </si>
  <si>
    <t>CIN 1</t>
  </si>
  <si>
    <t>CIN2+</t>
  </si>
  <si>
    <t>37.3%</t>
  </si>
  <si>
    <t>22.7%</t>
  </si>
  <si>
    <t>68.7%</t>
  </si>
  <si>
    <t>52.6%</t>
  </si>
  <si>
    <t>15.7%</t>
  </si>
  <si>
    <t>10.8%</t>
  </si>
  <si>
    <t>5.4%</t>
  </si>
  <si>
    <t>5.2%</t>
  </si>
  <si>
    <t>3.6%</t>
  </si>
  <si>
    <t>5.0%</t>
  </si>
  <si>
    <t>7.2%</t>
  </si>
  <si>
    <t>&lt;30 (n=62)</t>
  </si>
  <si>
    <t>61.3%</t>
  </si>
  <si>
    <t>16.1%</t>
  </si>
  <si>
    <t>45.2%</t>
  </si>
  <si>
    <t>Non-16/18 HR HPV</t>
  </si>
  <si>
    <t>&lt;35 (n=90)</t>
  </si>
  <si>
    <t>CIN1</t>
  </si>
  <si>
    <t>Source: Menon, 2016</t>
  </si>
  <si>
    <t>HIV+ women</t>
  </si>
  <si>
    <t xml:space="preserve">Overall </t>
  </si>
  <si>
    <t xml:space="preserve">HR and potentially HR </t>
  </si>
  <si>
    <t>HIV+ women, non FSW</t>
  </si>
  <si>
    <t>HIV+ women, normal cytology</t>
  </si>
  <si>
    <t>33%</t>
  </si>
  <si>
    <t>16%</t>
  </si>
  <si>
    <t>17%</t>
  </si>
  <si>
    <t>12%</t>
  </si>
  <si>
    <t>2%</t>
  </si>
  <si>
    <t>8%</t>
  </si>
  <si>
    <t>26%</t>
  </si>
  <si>
    <t>7%</t>
  </si>
  <si>
    <t>Source: Kenya Population Census 1989</t>
  </si>
  <si>
    <t>Nyanza Province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</si>
  <si>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</si>
  <si>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</si>
  <si>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</si>
  <si>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</si>
  <si>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</si>
  <si>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</si>
  <si>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</si>
  <si>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</si>
  <si>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</si>
  <si>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10 - 14</t>
  </si>
  <si>
    <t>Age missing</t>
  </si>
  <si>
    <t xml:space="preserve">0 - 4 </t>
  </si>
  <si>
    <t>5 - 9</t>
  </si>
  <si>
    <t>60 - 64</t>
  </si>
  <si>
    <t>65 - 69</t>
  </si>
  <si>
    <t>70 -74</t>
  </si>
  <si>
    <t>75 -79</t>
  </si>
  <si>
    <t>80+</t>
  </si>
  <si>
    <t xml:space="preserve">Source: 1999 Population and housing census </t>
  </si>
  <si>
    <t xml:space="preserve">Tread in population  </t>
  </si>
  <si>
    <t xml:space="preserve">Intercensal growth rate </t>
  </si>
  <si>
    <t>1969-79</t>
  </si>
  <si>
    <t>1979-89</t>
  </si>
  <si>
    <t>1989-99</t>
  </si>
  <si>
    <t xml:space="preserve">1999 Population by age </t>
  </si>
  <si>
    <t>Source: Kenya Population Census 1979</t>
  </si>
  <si>
    <t xml:space="preserve">Age-specific fertility rates </t>
  </si>
  <si>
    <t>10-14</t>
  </si>
  <si>
    <t xml:space="preserve">Rate per 1000 woman </t>
  </si>
  <si>
    <t>Source: Kenya Census 1979</t>
  </si>
  <si>
    <t>0-1</t>
  </si>
  <si>
    <t>1-5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</si>
  <si>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</si>
  <si>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</si>
  <si>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</si>
  <si>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</si>
  <si>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</si>
  <si>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</si>
  <si>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</si>
  <si>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</si>
  <si>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</si>
  <si>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</si>
  <si>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</si>
  <si>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</si>
  <si>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</si>
  <si>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</si>
  <si>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</si>
  <si>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Source: Kenya Population and Housing Census 2009</t>
  </si>
  <si>
    <t>Source: 2009 Population and Housing Census</t>
  </si>
  <si>
    <t>2009 Census - Kenya</t>
  </si>
  <si>
    <t>2009 Census - Nyanza</t>
  </si>
  <si>
    <t>Age-specific mortality rates per 1000</t>
  </si>
  <si>
    <t xml:space="preserve">Age-specific mortality rates </t>
  </si>
  <si>
    <t>TFR (Nyanza)</t>
  </si>
  <si>
    <t>TFR (Kenya)</t>
  </si>
  <si>
    <t xml:space="preserve">% of children dying in the first two years (Nyanza): </t>
  </si>
  <si>
    <t xml:space="preserve">Proportion of population </t>
  </si>
  <si>
    <t>Change in population over time in Kenya</t>
  </si>
  <si>
    <t>1979-1989</t>
  </si>
  <si>
    <t>1989-1999</t>
  </si>
  <si>
    <t>1999-2009</t>
  </si>
  <si>
    <t>Kenya male</t>
  </si>
  <si>
    <t>Nyanza male</t>
  </si>
  <si>
    <t xml:space="preserve">Source: 2009 Population and Housing Census </t>
  </si>
  <si>
    <t xml:space="preserve">Census </t>
  </si>
  <si>
    <t>KDHS</t>
  </si>
  <si>
    <t xml:space="preserve">Childhood </t>
  </si>
  <si>
    <t>Infant</t>
  </si>
  <si>
    <t>Childhood (under 5) mortality rates per 1000 live births</t>
  </si>
  <si>
    <t>Infant (under 1) mortality rates per 1000 live births</t>
  </si>
  <si>
    <t>Adults mortality - probability of dying between age 15 and 60 per 1000</t>
  </si>
  <si>
    <t xml:space="preserve">Age-specific feritlity rates </t>
  </si>
  <si>
    <t>Kenya (2009)</t>
  </si>
  <si>
    <t>Kenya (1999)</t>
  </si>
  <si>
    <t>Nyanza (2009)</t>
  </si>
  <si>
    <t>Total fertility rate</t>
  </si>
  <si>
    <t>Census</t>
  </si>
  <si>
    <t xml:space="preserve">Proportion of Nyanza pop relative to Kenya </t>
  </si>
  <si>
    <t xml:space="preserve">Mean number of lifetime sex partners among men who had had sex </t>
  </si>
  <si>
    <t>Source: DHS 2003</t>
  </si>
  <si>
    <t>HIV positivity among those who accepted HIV testing (Kenya)</t>
  </si>
  <si>
    <t>50-54</t>
  </si>
  <si>
    <t>Source: Monisha's paper appendix (KAIS 2012)</t>
  </si>
  <si>
    <t>HIV prevalence</t>
  </si>
  <si>
    <t>18 – 19</t>
  </si>
  <si>
    <t>20 – 24</t>
  </si>
  <si>
    <t>25 – 34</t>
  </si>
  <si>
    <t>35 – 44</t>
  </si>
  <si>
    <t>45 –54</t>
  </si>
  <si>
    <t>55 – 64</t>
  </si>
  <si>
    <t>65-74</t>
  </si>
  <si>
    <t>75-84</t>
  </si>
  <si>
    <t>85+</t>
  </si>
  <si>
    <t>Mortality per 1000</t>
  </si>
  <si>
    <t>% of men and women who had sex by age</t>
  </si>
  <si>
    <t xml:space="preserve">*interpretation: By age 15, 11.6% of women and 20.2% of men had had sex at least once </t>
  </si>
  <si>
    <t xml:space="preserve">% of men and women reporting sexual debut before age 15 </t>
  </si>
  <si>
    <t>Source: KAIS 2012</t>
  </si>
  <si>
    <t>2-3</t>
  </si>
  <si>
    <t>4-5</t>
  </si>
  <si>
    <t>6-9</t>
  </si>
  <si>
    <t>10+</t>
  </si>
  <si>
    <t xml:space="preserve">Don't know </t>
  </si>
  <si>
    <t xml:space="preserve">Lifetime sex partners among women and men aged 15-64 years </t>
  </si>
  <si>
    <t>Number of partners</t>
  </si>
  <si>
    <t xml:space="preserve">Sex partners in the past year among women and men aged 15-64 years </t>
  </si>
  <si>
    <t>2</t>
  </si>
  <si>
    <t>3</t>
  </si>
  <si>
    <t xml:space="preserve">Married/cohabiting </t>
  </si>
  <si>
    <t xml:space="preserve">Noncohabiting </t>
  </si>
  <si>
    <t xml:space="preserve">Causal </t>
  </si>
  <si>
    <t xml:space="preserve">Consistent condom use in the past 12 months by marital status </t>
  </si>
  <si>
    <t xml:space="preserve">Male circumcision among 15-64 years old </t>
  </si>
  <si>
    <t xml:space="preserve">HIV status by circumcision status </t>
  </si>
  <si>
    <t>Circumcised</t>
  </si>
  <si>
    <t>Uncircumcised</t>
  </si>
  <si>
    <t xml:space="preserve">0 to 90 days </t>
  </si>
  <si>
    <t xml:space="preserve">Time from diagnosis to enrollment in care among HIV+ 15-64 years old in care </t>
  </si>
  <si>
    <t xml:space="preserve">91 to 180 days </t>
  </si>
  <si>
    <t xml:space="preserve">180+ days </t>
  </si>
  <si>
    <t xml:space="preserve">CD4 count among HIV+ 15-64 year olds not on ART </t>
  </si>
  <si>
    <t>&lt;350</t>
  </si>
  <si>
    <t>351-500</t>
  </si>
  <si>
    <t>&gt;500+</t>
  </si>
  <si>
    <t xml:space="preserve">% </t>
  </si>
  <si>
    <t>22.6-38.5</t>
  </si>
  <si>
    <t>9.3-19.7</t>
  </si>
  <si>
    <t>47-62.8</t>
  </si>
  <si>
    <t xml:space="preserve">ART coverage </t>
  </si>
  <si>
    <t>Based on Kenyan guidelines</t>
  </si>
  <si>
    <t xml:space="preserve">Unaware, not on ART </t>
  </si>
  <si>
    <t>Aware, on ART</t>
  </si>
  <si>
    <t xml:space="preserve">Aware, not on ART </t>
  </si>
  <si>
    <t xml:space="preserve">Based on 2013 WHO guidelines </t>
  </si>
  <si>
    <t>Kenyan guideline: eligible for ART if ever previously been on ART, regardless of current CD4; and if never been on ART, eligible if CD4 &lt;350</t>
  </si>
  <si>
    <t xml:space="preserve">WHO 2013 guideline: CD4 of &lt;500 </t>
  </si>
  <si>
    <t xml:space="preserve">Coverage was calculated as: persons on ART / person eligible for ART </t>
  </si>
  <si>
    <t xml:space="preserve">Viral load suppression among those taking ART </t>
  </si>
  <si>
    <t xml:space="preserve">Suppressed </t>
  </si>
  <si>
    <t>Not suppressed</t>
  </si>
  <si>
    <t xml:space="preserve">% women aged 15-64 ever screened by HIV statuss </t>
  </si>
  <si>
    <t xml:space="preserve">15-24 years </t>
  </si>
  <si>
    <t>25-29 years</t>
  </si>
  <si>
    <t xml:space="preserve">30-39 years </t>
  </si>
  <si>
    <t xml:space="preserve">40-49 years </t>
  </si>
  <si>
    <t xml:space="preserve">50-64 years </t>
  </si>
  <si>
    <t xml:space="preserve">HIV-infected </t>
  </si>
  <si>
    <t>HIV-uninfected</t>
  </si>
  <si>
    <t>Acute</t>
  </si>
  <si>
    <t>CD4 &gt; 500</t>
  </si>
  <si>
    <t>&gt; 350</t>
  </si>
  <si>
    <t>200-350</t>
  </si>
  <si>
    <t>&lt;200</t>
  </si>
  <si>
    <t>HIV Multiplier</t>
  </si>
  <si>
    <t>0-5</t>
  </si>
  <si>
    <t>5-9</t>
  </si>
  <si>
    <t>50 – 54</t>
  </si>
  <si>
    <t>55 – 59</t>
  </si>
  <si>
    <t>65- 69</t>
  </si>
  <si>
    <t>70 - 74</t>
  </si>
  <si>
    <t>75 - 79</t>
  </si>
  <si>
    <t xml:space="preserve">% of people with 2+ partner in the past 12 months </t>
  </si>
  <si>
    <t>Source: MICS 2011 Nyanza</t>
  </si>
  <si>
    <t xml:space="preserve">% of women with 2+ partner in the past 12 months </t>
  </si>
  <si>
    <t>2+ partners</t>
  </si>
  <si>
    <t xml:space="preserve">0-1 partners </t>
  </si>
  <si>
    <t>Source: Kenya AIDS Progress Report 2016</t>
  </si>
  <si>
    <t>Homa Bay</t>
  </si>
  <si>
    <t>Kisumu</t>
  </si>
  <si>
    <t>Siaya</t>
  </si>
  <si>
    <t>Migori</t>
  </si>
  <si>
    <t># on ART</t>
  </si>
  <si>
    <t># HIV+</t>
  </si>
  <si>
    <t>ART coverage among all HIV+</t>
  </si>
  <si>
    <t># need ART</t>
  </si>
  <si>
    <t xml:space="preserve"># on ART </t>
  </si>
  <si>
    <t xml:space="preserve">coverage </t>
  </si>
  <si>
    <t>Kisii</t>
  </si>
  <si>
    <t>Nyamira</t>
  </si>
  <si>
    <t>HIV prevalence in 2015</t>
  </si>
  <si>
    <t xml:space="preserve">County </t>
  </si>
  <si>
    <t xml:space="preserve">HIV prevalence </t>
  </si>
  <si>
    <t xml:space="preserve">HIV incidence </t>
  </si>
  <si>
    <t>HIV mortality</t>
  </si>
  <si>
    <t>Adults 15+</t>
  </si>
  <si>
    <t>Female prevalence</t>
  </si>
  <si>
    <t>Male prevalence</t>
  </si>
  <si>
    <t xml:space="preserve">Low </t>
  </si>
  <si>
    <t>Medium</t>
  </si>
  <si>
    <t>High</t>
  </si>
  <si>
    <t>from raw data</t>
  </si>
  <si>
    <t xml:space="preserve">High </t>
  </si>
  <si>
    <t>0-4</t>
  </si>
  <si>
    <t>1993 Kenya census for 1990-1992</t>
  </si>
  <si>
    <t>2014 KDHS for 2011-2013</t>
  </si>
  <si>
    <t xml:space="preserve">% of men and women in each risk group by age group and sex </t>
  </si>
  <si>
    <t xml:space="preserve">mean number of partners in each risk group, by age group and sex </t>
  </si>
  <si>
    <t xml:space="preserve">Source: Waruru, 2018. Spatial–temporal trend for mother-to-child transmission of HIV up to infancy and during pre-Option B+ in western Kenya, 2007–13. PeerJ </t>
  </si>
  <si>
    <t>Year</t>
  </si>
  <si>
    <t> 2007</t>
  </si>
  <si>
    <t> 2008</t>
  </si>
  <si>
    <t> 2009</t>
  </si>
  <si>
    <t> 2010</t>
  </si>
  <si>
    <t> 2011</t>
  </si>
  <si>
    <t> 2012</t>
  </si>
  <si>
    <t> 2013</t>
  </si>
  <si>
    <t>Unadjusted MTCT rates</t>
  </si>
  <si>
    <t xml:space="preserve">All of Western Kenya </t>
  </si>
  <si>
    <t>Nyanza counties</t>
  </si>
  <si>
    <t>Homa bay</t>
  </si>
  <si>
    <t>Unadjusted</t>
  </si>
  <si>
    <t>Adjusted</t>
  </si>
  <si>
    <t>Source: Azcoaga-Lorenzo, 2010. Effectiveness of PMTCT programme in rural Western Kenya</t>
  </si>
  <si>
    <t>2006-2008</t>
  </si>
  <si>
    <t>Busia, Kenya</t>
  </si>
  <si>
    <t xml:space="preserve">Rate </t>
  </si>
  <si>
    <t>Source: Kenya AIDS Response Progress Report 2014 and 2016</t>
  </si>
  <si>
    <t>Source: Datta, P. 1994. Mother-To-Child Transmission Of Human Immunodeficiency Virus Type 1: Report From The Nairobi Study</t>
  </si>
  <si>
    <t>1986-1991%</t>
  </si>
  <si>
    <t xml:space="preserve">Adjusted using the direct methods (Working Group on MTCT of HIV, 1993. Rates of Mother-to-Child Transmission of HIV-1 in Africa, America, and Europe: Results from 13 Perinatal Studies) </t>
  </si>
  <si>
    <t>Total (Western Kenya)</t>
  </si>
  <si>
    <t>Mixing</t>
  </si>
  <si>
    <t xml:space="preserve"> (age)</t>
  </si>
  <si>
    <t xml:space="preserve"> (sexual risk)</t>
  </si>
  <si>
    <t xml:space="preserve">Source: SA model parameter </t>
  </si>
  <si>
    <t>Sexual mixing by age and sexual risk group. The mixing parameter varies from random (1) to assortative (0), calibrated to fit age-specific HIV incidence and prevalence data.</t>
  </si>
  <si>
    <t>Source: DHS 2008-2009</t>
  </si>
  <si>
    <t>Weighted HIV positivity among those who consented to testing  (Nyanza)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</si>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</sst>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"/>
    <numFmt numFmtId="165" formatCode="0.0"/>
    <numFmt numFmtId="166" formatCode="0.0%"/>
    <numFmt numFmtId="167" formatCode="0.00000"/>
    <numFmt numFmtId="168" formatCode="#,##0.0"/>
    <numFmt numFmtId="169" formatCode="#,##0.0000000"/>
    <numFmt numFmtId="170" formatCode="0.0000"/>
    <numFmt numFmtId="171" formatCode="#,##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b/>
      <sz val="11"/>
      <name val="Arial"/>
      <family val="2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9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20" fillId="0" borderId="10">
      <alignment vertical="top" wrapText="1"/>
    </xf>
    <xf numFmtId="0" fontId="19" fillId="0" borderId="11">
      <alignment vertical="top"/>
    </xf>
    <xf numFmtId="0" fontId="19" fillId="0" borderId="0"/>
    <xf numFmtId="0" fontId="19" fillId="0" borderId="11">
      <alignment vertical="top"/>
    </xf>
  </cellStyleXfs>
  <cellXfs count="33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9" fontId="0" fillId="0" borderId="0" xfId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3" fillId="0" borderId="0" xfId="0" applyFont="1"/>
    <xf numFmtId="0" fontId="0" fillId="0" borderId="0" xfId="0" applyAlignment="1">
      <alignment vertical="center"/>
    </xf>
    <xf numFmtId="10" fontId="0" fillId="0" borderId="0" xfId="0" applyNumberFormat="1"/>
    <xf numFmtId="9" fontId="0" fillId="0" borderId="0" xfId="0" applyNumberFormat="1"/>
    <xf numFmtId="0" fontId="0" fillId="0" borderId="0" xfId="0" applyFon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/>
    <xf numFmtId="166" fontId="0" fillId="0" borderId="0" xfId="1" applyNumberFormat="1" applyFont="1"/>
    <xf numFmtId="0" fontId="21" fillId="0" borderId="0" xfId="0" applyFont="1"/>
    <xf numFmtId="0" fontId="0" fillId="0" borderId="0" xfId="0"/>
    <xf numFmtId="49" fontId="0" fillId="0" borderId="0" xfId="0" applyNumberFormat="1"/>
    <xf numFmtId="0" fontId="0" fillId="0" borderId="0" xfId="0" applyAlignment="1"/>
    <xf numFmtId="10" fontId="0" fillId="0" borderId="0" xfId="1" applyNumberFormat="1" applyFont="1"/>
    <xf numFmtId="164" fontId="21" fillId="0" borderId="0" xfId="0" applyNumberFormat="1" applyFont="1"/>
    <xf numFmtId="168" fontId="0" fillId="0" borderId="0" xfId="0" applyNumberFormat="1"/>
    <xf numFmtId="169" fontId="0" fillId="0" borderId="0" xfId="0" applyNumberFormat="1"/>
    <xf numFmtId="167" fontId="0" fillId="0" borderId="0" xfId="1" applyNumberFormat="1" applyFont="1"/>
    <xf numFmtId="170" fontId="0" fillId="0" borderId="0" xfId="1" applyNumberFormat="1" applyFont="1"/>
    <xf numFmtId="171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ata" xfId="46"/>
    <cellStyle name="Data 2" xfId="48"/>
    <cellStyle name="Explanatory Text" xfId="16" builtinId="53" customBuiltin="1"/>
    <cellStyle name="Good" xfId="6" builtinId="26" customBuiltin="1"/>
    <cellStyle name="Header" xfId="45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7"/>
    <cellStyle name="Note" xfId="15" builtinId="10" customBuiltin="1"/>
    <cellStyle name="Output" xfId="10" builtinId="21" customBuiltin="1"/>
    <cellStyle name="Percent" xfId="1" builtinId="5"/>
    <cellStyle name="Percent 2" xfId="44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07AD8"/>
      <color rgb="FFC59EE2"/>
      <color rgb="FF79ADDD"/>
      <color rgb="FFFF93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Kenya 2009 Population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2"/>
          <c:tx>
            <c:strRef>
              <c:f>Population!$L$90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Population!$G$91:$G$107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Population!$L$91:$L$107</c:f>
              <c:numCache>
                <c:formatCode>#,##0</c:formatCode>
                <c:ptCount val="17"/>
                <c:pt idx="0">
                  <c:v>7.6116540188956279</c:v>
                </c:pt>
                <c:pt idx="1">
                  <c:v>7.1614608997226812</c:v>
                </c:pt>
                <c:pt idx="2">
                  <c:v>6.3961041071717588</c:v>
                </c:pt>
                <c:pt idx="3">
                  <c:v>5.2988470865535504</c:v>
                </c:pt>
                <c:pt idx="4">
                  <c:v>5.2343769040518078</c:v>
                </c:pt>
                <c:pt idx="5">
                  <c:v>4.3307583505941469</c:v>
                </c:pt>
                <c:pt idx="6">
                  <c:v>3.2697949450891044</c:v>
                </c:pt>
                <c:pt idx="7">
                  <c:v>2.6010579564200524</c:v>
                </c:pt>
                <c:pt idx="8">
                  <c:v>1.8973663806128225</c:v>
                </c:pt>
                <c:pt idx="9">
                  <c:v>1.6510422131288611</c:v>
                </c:pt>
                <c:pt idx="10">
                  <c:v>1.2376555282935444</c:v>
                </c:pt>
                <c:pt idx="11">
                  <c:v>0.9129399493609146</c:v>
                </c:pt>
                <c:pt idx="12">
                  <c:v>0.77332362050268866</c:v>
                </c:pt>
                <c:pt idx="13">
                  <c:v>0.53771426681471435</c:v>
                </c:pt>
                <c:pt idx="14">
                  <c:v>0.46360929888365732</c:v>
                </c:pt>
                <c:pt idx="15">
                  <c:v>0.30736778516769847</c:v>
                </c:pt>
                <c:pt idx="16">
                  <c:v>0.58165096036925268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C3-47E1-B146-8CAF13B011E2}"/>
            </c:ext>
          </c:extLst>
        </c:ser>
        <c:ser>
          <c:idx val="2"/>
          <c:order val="3"/>
          <c:tx>
            <c:strRef>
              <c:f>Population!$M$90</c:f>
              <c:strCache>
                <c:ptCount val="1"/>
                <c:pt idx="0">
                  <c:v>Male 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Population!$G$91:$G$107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Population!$M$91:$M$107</c:f>
              <c:numCache>
                <c:formatCode>#,##0</c:formatCode>
                <c:ptCount val="17"/>
                <c:pt idx="0">
                  <c:v>-7.771125257727272</c:v>
                </c:pt>
                <c:pt idx="1">
                  <c:v>-7.3366016148573783</c:v>
                </c:pt>
                <c:pt idx="2">
                  <c:v>-6.6441506220510149</c:v>
                </c:pt>
                <c:pt idx="3">
                  <c:v>-5.500252951967461</c:v>
                </c:pt>
                <c:pt idx="4">
                  <c:v>-4.5431250794319418</c:v>
                </c:pt>
                <c:pt idx="5">
                  <c:v>-3.9604044506803495</c:v>
                </c:pt>
                <c:pt idx="6">
                  <c:v>-3.2557157263811067</c:v>
                </c:pt>
                <c:pt idx="7">
                  <c:v>-2.6012910560675362</c:v>
                </c:pt>
                <c:pt idx="8">
                  <c:v>-1.9259055474530404</c:v>
                </c:pt>
                <c:pt idx="9">
                  <c:v>-1.6453623517185156</c:v>
                </c:pt>
                <c:pt idx="10">
                  <c:v>-1.2389142663899548</c:v>
                </c:pt>
                <c:pt idx="11">
                  <c:v>-0.93101553202521081</c:v>
                </c:pt>
                <c:pt idx="12">
                  <c:v>-0.76455907375731269</c:v>
                </c:pt>
                <c:pt idx="13">
                  <c:v>-0.47436037262480851</c:v>
                </c:pt>
                <c:pt idx="14">
                  <c:v>-0.41517896212485556</c:v>
                </c:pt>
                <c:pt idx="15">
                  <c:v>-0.25856707896900644</c:v>
                </c:pt>
                <c:pt idx="16">
                  <c:v>-0.41213312673107244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3-47E1-B146-8CAF13B0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2542240"/>
        <c:axId val="712548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Population!$H$90</c15:sqref>
                        </c15:formulaRef>
                      </c:ext>
                    </c:extLst>
                    <c:strCache>
                      <c:ptCount val="1"/>
                      <c:pt idx="0">
                        <c:v>Female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Population!$G$91:$G$107</c15:sqref>
                        </c15:formulaRef>
                      </c:ext>
                    </c:extLst>
                    <c:strCache>
                      <c:ptCount val="17"/>
                      <c:pt idx="0">
                        <c:v>0 - 4 </c:v>
                      </c:pt>
                      <c:pt idx="1">
                        <c:v>5 - 9</c:v>
                      </c:pt>
                      <c:pt idx="2">
                        <c:v>10 - 14</c:v>
                      </c:pt>
                      <c:pt idx="3">
                        <c:v>15 - 19</c:v>
                      </c:pt>
                      <c:pt idx="4">
                        <c:v>20 - 24</c:v>
                      </c:pt>
                      <c:pt idx="5">
                        <c:v>25 - 29</c:v>
                      </c:pt>
                      <c:pt idx="6">
                        <c:v>30 - 34</c:v>
                      </c:pt>
                      <c:pt idx="7">
                        <c:v>35 - 39</c:v>
                      </c:pt>
                      <c:pt idx="8">
                        <c:v>40 - 44</c:v>
                      </c:pt>
                      <c:pt idx="9">
                        <c:v>45 - 49</c:v>
                      </c:pt>
                      <c:pt idx="10">
                        <c:v>50 - 54</c:v>
                      </c:pt>
                      <c:pt idx="11">
                        <c:v>55 - 59</c:v>
                      </c:pt>
                      <c:pt idx="12">
                        <c:v>60 - 64</c:v>
                      </c:pt>
                      <c:pt idx="13">
                        <c:v>65 - 69</c:v>
                      </c:pt>
                      <c:pt idx="14">
                        <c:v>70 -74</c:v>
                      </c:pt>
                      <c:pt idx="15">
                        <c:v>75 -79</c:v>
                      </c:pt>
                      <c:pt idx="16">
                        <c:v>80+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Population!$H$91:$H$107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2938867</c:v>
                      </c:pt>
                      <c:pt idx="1">
                        <c:v>2765047</c:v>
                      </c:pt>
                      <c:pt idx="2">
                        <c:v>2469542</c:v>
                      </c:pt>
                      <c:pt idx="3">
                        <c:v>2045890</c:v>
                      </c:pt>
                      <c:pt idx="4">
                        <c:v>2020998</c:v>
                      </c:pt>
                      <c:pt idx="5">
                        <c:v>1672110</c:v>
                      </c:pt>
                      <c:pt idx="6">
                        <c:v>1262471</c:v>
                      </c:pt>
                      <c:pt idx="7">
                        <c:v>1004271</c:v>
                      </c:pt>
                      <c:pt idx="8">
                        <c:v>732575</c:v>
                      </c:pt>
                      <c:pt idx="9">
                        <c:v>637469</c:v>
                      </c:pt>
                      <c:pt idx="10">
                        <c:v>477860</c:v>
                      </c:pt>
                      <c:pt idx="11">
                        <c:v>352487</c:v>
                      </c:pt>
                      <c:pt idx="12">
                        <c:v>298581</c:v>
                      </c:pt>
                      <c:pt idx="13">
                        <c:v>207612</c:v>
                      </c:pt>
                      <c:pt idx="14">
                        <c:v>179000</c:v>
                      </c:pt>
                      <c:pt idx="15">
                        <c:v>118675</c:v>
                      </c:pt>
                      <c:pt idx="16">
                        <c:v>224576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5C3-47E1-B146-8CAF13B011E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Population!$I$90</c15:sqref>
                        </c15:formulaRef>
                      </c:ext>
                    </c:extLst>
                    <c:strCache>
                      <c:ptCount val="1"/>
                      <c:pt idx="0">
                        <c:v>Male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Population!$G$91:$G$107</c15:sqref>
                        </c15:formulaRef>
                      </c:ext>
                    </c:extLst>
                    <c:strCache>
                      <c:ptCount val="17"/>
                      <c:pt idx="0">
                        <c:v>0 - 4 </c:v>
                      </c:pt>
                      <c:pt idx="1">
                        <c:v>5 - 9</c:v>
                      </c:pt>
                      <c:pt idx="2">
                        <c:v>10 - 14</c:v>
                      </c:pt>
                      <c:pt idx="3">
                        <c:v>15 - 19</c:v>
                      </c:pt>
                      <c:pt idx="4">
                        <c:v>20 - 24</c:v>
                      </c:pt>
                      <c:pt idx="5">
                        <c:v>25 - 29</c:v>
                      </c:pt>
                      <c:pt idx="6">
                        <c:v>30 - 34</c:v>
                      </c:pt>
                      <c:pt idx="7">
                        <c:v>35 - 39</c:v>
                      </c:pt>
                      <c:pt idx="8">
                        <c:v>40 - 44</c:v>
                      </c:pt>
                      <c:pt idx="9">
                        <c:v>45 - 49</c:v>
                      </c:pt>
                      <c:pt idx="10">
                        <c:v>50 - 54</c:v>
                      </c:pt>
                      <c:pt idx="11">
                        <c:v>55 - 59</c:v>
                      </c:pt>
                      <c:pt idx="12">
                        <c:v>60 - 64</c:v>
                      </c:pt>
                      <c:pt idx="13">
                        <c:v>65 - 69</c:v>
                      </c:pt>
                      <c:pt idx="14">
                        <c:v>70 -74</c:v>
                      </c:pt>
                      <c:pt idx="15">
                        <c:v>75 -79</c:v>
                      </c:pt>
                      <c:pt idx="16">
                        <c:v>80+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Population!$I$91:$I$107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3000439</c:v>
                      </c:pt>
                      <c:pt idx="1">
                        <c:v>2832669</c:v>
                      </c:pt>
                      <c:pt idx="2">
                        <c:v>2565313</c:v>
                      </c:pt>
                      <c:pt idx="3">
                        <c:v>2123653</c:v>
                      </c:pt>
                      <c:pt idx="4">
                        <c:v>1754105</c:v>
                      </c:pt>
                      <c:pt idx="5">
                        <c:v>1529116</c:v>
                      </c:pt>
                      <c:pt idx="6">
                        <c:v>1257035</c:v>
                      </c:pt>
                      <c:pt idx="7">
                        <c:v>1004361</c:v>
                      </c:pt>
                      <c:pt idx="8">
                        <c:v>743594</c:v>
                      </c:pt>
                      <c:pt idx="9">
                        <c:v>635276</c:v>
                      </c:pt>
                      <c:pt idx="10">
                        <c:v>478346</c:v>
                      </c:pt>
                      <c:pt idx="11">
                        <c:v>359466</c:v>
                      </c:pt>
                      <c:pt idx="12">
                        <c:v>295197</c:v>
                      </c:pt>
                      <c:pt idx="13">
                        <c:v>183151</c:v>
                      </c:pt>
                      <c:pt idx="14">
                        <c:v>160301</c:v>
                      </c:pt>
                      <c:pt idx="15">
                        <c:v>99833</c:v>
                      </c:pt>
                      <c:pt idx="16">
                        <c:v>159125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C3-47E1-B146-8CAF13B011E2}"/>
                  </c:ext>
                </c:extLst>
              </c15:ser>
            </c15:filteredBarSeries>
          </c:ext>
        </c:extLst>
      </c:barChart>
      <c:catAx>
        <c:axId val="71254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8144"/>
        <c:crosses val="autoZero"/>
        <c:auto val="1"/>
        <c:lblAlgn val="ctr"/>
        <c:lblOffset val="100"/>
        <c:noMultiLvlLbl val="0"/>
      </c:catAx>
      <c:valAx>
        <c:axId val="7125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Black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Nyanza 2009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Population!$N$90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79ADDD"/>
            </a:solidFill>
            <a:ln>
              <a:noFill/>
            </a:ln>
            <a:effectLst/>
          </c:spPr>
          <c:invertIfNegative val="0"/>
          <c:cat>
            <c:strRef>
              <c:f>Population!$B$91:$B$107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Population!$N$91:$N$107</c:f>
              <c:numCache>
                <c:formatCode>0.0</c:formatCode>
                <c:ptCount val="17"/>
                <c:pt idx="0">
                  <c:v>8.6745741230794735</c:v>
                </c:pt>
                <c:pt idx="1">
                  <c:v>7.4885107807487845</c:v>
                </c:pt>
                <c:pt idx="2">
                  <c:v>6.7220361323612448</c:v>
                </c:pt>
                <c:pt idx="3">
                  <c:v>5.7630838749292401</c:v>
                </c:pt>
                <c:pt idx="4">
                  <c:v>5.4144157204011014</c:v>
                </c:pt>
                <c:pt idx="5">
                  <c:v>3.9585971035390264</c:v>
                </c:pt>
                <c:pt idx="6">
                  <c:v>2.829012967985991</c:v>
                </c:pt>
                <c:pt idx="7">
                  <c:v>2.2674178364421702</c:v>
                </c:pt>
                <c:pt idx="8">
                  <c:v>1.7571757897856417</c:v>
                </c:pt>
                <c:pt idx="9">
                  <c:v>1.6863654895510714</c:v>
                </c:pt>
                <c:pt idx="10">
                  <c:v>1.3683254539879115</c:v>
                </c:pt>
                <c:pt idx="11">
                  <c:v>1.0142923260117982</c:v>
                </c:pt>
                <c:pt idx="12">
                  <c:v>0.85936953110315795</c:v>
                </c:pt>
                <c:pt idx="13">
                  <c:v>0.60249386748625822</c:v>
                </c:pt>
                <c:pt idx="14">
                  <c:v>0.54208279660632364</c:v>
                </c:pt>
                <c:pt idx="15">
                  <c:v>0.3902099523564635</c:v>
                </c:pt>
                <c:pt idx="16">
                  <c:v>0.54452643177269555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2-4914-AEB2-6DF708D92F3C}"/>
            </c:ext>
          </c:extLst>
        </c:ser>
        <c:ser>
          <c:idx val="1"/>
          <c:order val="1"/>
          <c:tx>
            <c:strRef>
              <c:f>Population!$O$90</c:f>
              <c:strCache>
                <c:ptCount val="1"/>
                <c:pt idx="0">
                  <c:v>Male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Population!$B$91:$B$107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Population!$O$91:$O$107</c:f>
              <c:numCache>
                <c:formatCode>0.0</c:formatCode>
                <c:ptCount val="17"/>
                <c:pt idx="0">
                  <c:v>-8.7404420333910799</c:v>
                </c:pt>
                <c:pt idx="1">
                  <c:v>-7.4845421702530226</c:v>
                </c:pt>
                <c:pt idx="2">
                  <c:v>-6.8137918768790033</c:v>
                </c:pt>
                <c:pt idx="3">
                  <c:v>-5.8083003121054935</c:v>
                </c:pt>
                <c:pt idx="4">
                  <c:v>-4.187857852456248</c:v>
                </c:pt>
                <c:pt idx="5">
                  <c:v>-3.3638199786834173</c:v>
                </c:pt>
                <c:pt idx="6">
                  <c:v>-2.6249418717988147</c:v>
                </c:pt>
                <c:pt idx="7">
                  <c:v>-1.9610264076119419</c:v>
                </c:pt>
                <c:pt idx="8">
                  <c:v>-1.4309596816733428</c:v>
                </c:pt>
                <c:pt idx="9">
                  <c:v>-1.3796433431795294</c:v>
                </c:pt>
                <c:pt idx="10">
                  <c:v>-1.120507776363654</c:v>
                </c:pt>
                <c:pt idx="11">
                  <c:v>-0.88455918383320375</c:v>
                </c:pt>
                <c:pt idx="12">
                  <c:v>-0.7375184903258688</c:v>
                </c:pt>
                <c:pt idx="13">
                  <c:v>-0.46210427119867287</c:v>
                </c:pt>
                <c:pt idx="14">
                  <c:v>-0.42282237656932359</c:v>
                </c:pt>
                <c:pt idx="15">
                  <c:v>-0.28651162995793827</c:v>
                </c:pt>
                <c:pt idx="16">
                  <c:v>-0.36257666446004577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2-4914-AEB2-6DF708D9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6613896"/>
        <c:axId val="726620456"/>
      </c:barChart>
      <c:catAx>
        <c:axId val="72661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20456"/>
        <c:crosses val="autoZero"/>
        <c:auto val="1"/>
        <c:lblAlgn val="ctr"/>
        <c:lblOffset val="100"/>
        <c:noMultiLvlLbl val="0"/>
      </c:catAx>
      <c:valAx>
        <c:axId val="72662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Black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Intercensal growth</a:t>
            </a:r>
            <a:r>
              <a:rPr lang="en-US" baseline="0"/>
              <a:t> rate in Kenya and Nyanza - </a:t>
            </a:r>
            <a:r>
              <a:rPr lang="en-US"/>
              <a:t>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Population!$M$3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Population!$M$4:$M$20</c:f>
              <c:numCache>
                <c:formatCode>#,##0</c:formatCode>
                <c:ptCount val="17"/>
                <c:pt idx="0">
                  <c:v>34.401390696761865</c:v>
                </c:pt>
                <c:pt idx="1">
                  <c:v>39.817062267308479</c:v>
                </c:pt>
                <c:pt idx="2">
                  <c:v>43.115253888929068</c:v>
                </c:pt>
                <c:pt idx="3">
                  <c:v>37.917372556411664</c:v>
                </c:pt>
                <c:pt idx="4">
                  <c:v>38.695449492595117</c:v>
                </c:pt>
                <c:pt idx="5">
                  <c:v>52.099033727216003</c:v>
                </c:pt>
                <c:pt idx="6">
                  <c:v>44.004588230940954</c:v>
                </c:pt>
                <c:pt idx="7">
                  <c:v>58.823955042087746</c:v>
                </c:pt>
                <c:pt idx="8">
                  <c:v>40.712100351843354</c:v>
                </c:pt>
                <c:pt idx="9">
                  <c:v>28.418922499246278</c:v>
                </c:pt>
                <c:pt idx="10">
                  <c:v>28.975222516237668</c:v>
                </c:pt>
                <c:pt idx="11">
                  <c:v>27.163528133146748</c:v>
                </c:pt>
                <c:pt idx="12">
                  <c:v>39.723331167022565</c:v>
                </c:pt>
                <c:pt idx="13">
                  <c:v>13.796969151001942</c:v>
                </c:pt>
                <c:pt idx="14">
                  <c:v>25.00715695580768</c:v>
                </c:pt>
                <c:pt idx="15">
                  <c:v>-24.116400428411914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0-4004-AB2B-BC186428EA35}"/>
            </c:ext>
          </c:extLst>
        </c:ser>
        <c:ser>
          <c:idx val="1"/>
          <c:order val="1"/>
          <c:tx>
            <c:strRef>
              <c:f>Population!$N$3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Population!$N$4:$N$20</c:f>
              <c:numCache>
                <c:formatCode>#,##0</c:formatCode>
                <c:ptCount val="17"/>
                <c:pt idx="0">
                  <c:v>19.920302048538733</c:v>
                </c:pt>
                <c:pt idx="1">
                  <c:v>14.735445153431373</c:v>
                </c:pt>
                <c:pt idx="2">
                  <c:v>35.3005630154437</c:v>
                </c:pt>
                <c:pt idx="3">
                  <c:v>42.784961425622079</c:v>
                </c:pt>
                <c:pt idx="4">
                  <c:v>49.341047713900949</c:v>
                </c:pt>
                <c:pt idx="5">
                  <c:v>39.928943416722582</c:v>
                </c:pt>
                <c:pt idx="6">
                  <c:v>44.010086112238831</c:v>
                </c:pt>
                <c:pt idx="7">
                  <c:v>50.832628267707989</c:v>
                </c:pt>
                <c:pt idx="8">
                  <c:v>40.378981012899054</c:v>
                </c:pt>
                <c:pt idx="9">
                  <c:v>49.164256723829439</c:v>
                </c:pt>
                <c:pt idx="10">
                  <c:v>46.091663628733478</c:v>
                </c:pt>
                <c:pt idx="11">
                  <c:v>24.899311238597452</c:v>
                </c:pt>
                <c:pt idx="12">
                  <c:v>29.247953433978314</c:v>
                </c:pt>
                <c:pt idx="13">
                  <c:v>23.99419474008268</c:v>
                </c:pt>
                <c:pt idx="14">
                  <c:v>42.95132946026083</c:v>
                </c:pt>
                <c:pt idx="15">
                  <c:v>18.867867867867869</c:v>
                </c:pt>
                <c:pt idx="16">
                  <c:v>15.922637148765356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0-4004-AB2B-BC186428EA35}"/>
            </c:ext>
          </c:extLst>
        </c:ser>
        <c:ser>
          <c:idx val="2"/>
          <c:order val="2"/>
          <c:tx>
            <c:strRef>
              <c:f>Population!$O$3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Population!$O$4:$O$20</c:f>
              <c:numCache>
                <c:formatCode>#,##0</c:formatCode>
                <c:ptCount val="17"/>
                <c:pt idx="0">
                  <c:v>30.912861441157169</c:v>
                </c:pt>
                <c:pt idx="1">
                  <c:v>41.592388207419852</c:v>
                </c:pt>
                <c:pt idx="2">
                  <c:v>26.060845806838394</c:v>
                </c:pt>
                <c:pt idx="3">
                  <c:v>26.258811023172633</c:v>
                </c:pt>
                <c:pt idx="4">
                  <c:v>32.033625159857252</c:v>
                </c:pt>
                <c:pt idx="5">
                  <c:v>39.656902993764781</c:v>
                </c:pt>
                <c:pt idx="6">
                  <c:v>49.523844642270895</c:v>
                </c:pt>
                <c:pt idx="7">
                  <c:v>44.457708809472102</c:v>
                </c:pt>
                <c:pt idx="8">
                  <c:v>43.967303127577431</c:v>
                </c:pt>
                <c:pt idx="9">
                  <c:v>51.493891606115305</c:v>
                </c:pt>
                <c:pt idx="10">
                  <c:v>38.796247667849549</c:v>
                </c:pt>
                <c:pt idx="11">
                  <c:v>60.769440630436819</c:v>
                </c:pt>
                <c:pt idx="12">
                  <c:v>51.76209302206022</c:v>
                </c:pt>
                <c:pt idx="13">
                  <c:v>29.922890848342544</c:v>
                </c:pt>
                <c:pt idx="14">
                  <c:v>35.159905902985642</c:v>
                </c:pt>
                <c:pt idx="15">
                  <c:v>26.105904049718315</c:v>
                </c:pt>
                <c:pt idx="16">
                  <c:v>66.972717733473246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0-4004-AB2B-BC186428EA35}"/>
            </c:ext>
          </c:extLst>
        </c:ser>
        <c:ser>
          <c:idx val="3"/>
          <c:order val="3"/>
          <c:tx>
            <c:strRef>
              <c:f>Population!$T$3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Population!$T$4:$T$20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3-13A0-4004-AB2B-BC186428EA35}"/>
            </c:ext>
          </c:extLst>
        </c:ser>
        <c:ser>
          <c:idx val="4"/>
          <c:order val="4"/>
          <c:tx>
            <c:strRef>
              <c:f>Population!$U$3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Population!$U$4:$U$20</c:f>
              <c:numCache>
                <c:formatCode>0.0</c:formatCode>
                <c:ptCount val="17"/>
                <c:pt idx="0">
                  <c:v>8.0219499434217099</c:v>
                </c:pt>
                <c:pt idx="1">
                  <c:v>5.8031870910223127</c:v>
                </c:pt>
                <c:pt idx="2">
                  <c:v>33.283525467819729</c:v>
                </c:pt>
                <c:pt idx="3">
                  <c:v>45.307825207534449</c:v>
                </c:pt>
                <c:pt idx="4">
                  <c:v>49.294094757945132</c:v>
                </c:pt>
                <c:pt idx="5">
                  <c:v>28.322497010380758</c:v>
                </c:pt>
                <c:pt idx="6">
                  <c:v>25.944366409150195</c:v>
                </c:pt>
                <c:pt idx="7">
                  <c:v>43.47653458270468</c:v>
                </c:pt>
                <c:pt idx="8">
                  <c:v>36.077640049966369</c:v>
                </c:pt>
                <c:pt idx="9">
                  <c:v>46.972024274167154</c:v>
                </c:pt>
                <c:pt idx="10">
                  <c:v>31.746415987519839</c:v>
                </c:pt>
                <c:pt idx="11">
                  <c:v>2.1230048684291614</c:v>
                </c:pt>
                <c:pt idx="12">
                  <c:v>18.281130634071811</c:v>
                </c:pt>
                <c:pt idx="13">
                  <c:v>27.127553063676412</c:v>
                </c:pt>
                <c:pt idx="14">
                  <c:v>23.376876584129462</c:v>
                </c:pt>
                <c:pt idx="15">
                  <c:v>3.6479250334672022</c:v>
                </c:pt>
                <c:pt idx="16">
                  <c:v>14.721899830372287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0-4004-AB2B-BC186428EA35}"/>
            </c:ext>
          </c:extLst>
        </c:ser>
        <c:ser>
          <c:idx val="5"/>
          <c:order val="5"/>
          <c:tx>
            <c:strRef>
              <c:f>Population!$V$3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Population!$V$4:$V$20</c:f>
              <c:numCache>
                <c:formatCode>0.0</c:formatCode>
                <c:ptCount val="17"/>
                <c:pt idx="0">
                  <c:v>33.959506645640907</c:v>
                </c:pt>
                <c:pt idx="1">
                  <c:v>31.015318708249843</c:v>
                </c:pt>
                <c:pt idx="2">
                  <c:v>7.7108734672064969</c:v>
                </c:pt>
                <c:pt idx="3">
                  <c:v>14.595960328277702</c:v>
                </c:pt>
                <c:pt idx="4">
                  <c:v>29.147095319308065</c:v>
                </c:pt>
                <c:pt idx="5">
                  <c:v>43.375230040330479</c:v>
                </c:pt>
                <c:pt idx="6">
                  <c:v>42.266213915138962</c:v>
                </c:pt>
                <c:pt idx="7">
                  <c:v>18.145893292007969</c:v>
                </c:pt>
                <c:pt idx="8">
                  <c:v>9.9918088351598691</c:v>
                </c:pt>
                <c:pt idx="9">
                  <c:v>28.651464012198673</c:v>
                </c:pt>
                <c:pt idx="10">
                  <c:v>24.506961741047732</c:v>
                </c:pt>
                <c:pt idx="11">
                  <c:v>45.26144283860846</c:v>
                </c:pt>
                <c:pt idx="12">
                  <c:v>29.629270813149905</c:v>
                </c:pt>
                <c:pt idx="13">
                  <c:v>-0.9608190588698563</c:v>
                </c:pt>
                <c:pt idx="14">
                  <c:v>21.223135271807838</c:v>
                </c:pt>
                <c:pt idx="15">
                  <c:v>25.879883758475948</c:v>
                </c:pt>
                <c:pt idx="16">
                  <c:v>53.571984435797674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A0-4004-AB2B-BC186428E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62290208"/>
        <c:axId val="562298080"/>
      </c:barChart>
      <c:catAx>
        <c:axId val="5622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8080"/>
        <c:crosses val="autoZero"/>
        <c:auto val="1"/>
        <c:lblAlgn val="ctr"/>
        <c:lblOffset val="100"/>
        <c:noMultiLvlLbl val="0"/>
      </c:catAx>
      <c:valAx>
        <c:axId val="562298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Intercensal growth</a:t>
            </a:r>
            <a:r>
              <a:rPr lang="en-US" baseline="0"/>
              <a:t> rate in Kenya and Nyanza - Fem</a:t>
            </a:r>
            <a:r>
              <a:rPr lang="en-US"/>
              <a:t>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Population!$P$3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Population!$P$4:$P$20</c:f>
              <c:numCache>
                <c:formatCode>0.0</c:formatCode>
                <c:ptCount val="17"/>
                <c:pt idx="0">
                  <c:v>32.886374908979619</c:v>
                </c:pt>
                <c:pt idx="1">
                  <c:v>38.605614465245601</c:v>
                </c:pt>
                <c:pt idx="2">
                  <c:v>45.105626958926159</c:v>
                </c:pt>
                <c:pt idx="3">
                  <c:v>35.257659492498775</c:v>
                </c:pt>
                <c:pt idx="4">
                  <c:v>47.716555175414683</c:v>
                </c:pt>
                <c:pt idx="5">
                  <c:v>56.539451392211895</c:v>
                </c:pt>
                <c:pt idx="6">
                  <c:v>39.487170788798394</c:v>
                </c:pt>
                <c:pt idx="7">
                  <c:v>40.746295721446856</c:v>
                </c:pt>
                <c:pt idx="8">
                  <c:v>33.080503613418969</c:v>
                </c:pt>
                <c:pt idx="9">
                  <c:v>32.185254432005046</c:v>
                </c:pt>
                <c:pt idx="10">
                  <c:v>25.962978086293724</c:v>
                </c:pt>
                <c:pt idx="11">
                  <c:v>34.653693490121455</c:v>
                </c:pt>
                <c:pt idx="12">
                  <c:v>53.309045088478598</c:v>
                </c:pt>
                <c:pt idx="13">
                  <c:v>40.565482270100098</c:v>
                </c:pt>
                <c:pt idx="14">
                  <c:v>45.848190728985109</c:v>
                </c:pt>
                <c:pt idx="15">
                  <c:v>-30.163862489462684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99-45DA-B994-E670C14D667C}"/>
            </c:ext>
          </c:extLst>
        </c:ser>
        <c:ser>
          <c:idx val="1"/>
          <c:order val="1"/>
          <c:tx>
            <c:strRef>
              <c:f>Population!$Q$3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Population!$Q$4:$Q$20</c:f>
              <c:numCache>
                <c:formatCode>0.0</c:formatCode>
                <c:ptCount val="17"/>
                <c:pt idx="0">
                  <c:v>18.749149604489983</c:v>
                </c:pt>
                <c:pt idx="1">
                  <c:v>13.752106889732287</c:v>
                </c:pt>
                <c:pt idx="2">
                  <c:v>34.867411392200573</c:v>
                </c:pt>
                <c:pt idx="3">
                  <c:v>43.34778031701191</c:v>
                </c:pt>
                <c:pt idx="4">
                  <c:v>48.458464089052043</c:v>
                </c:pt>
                <c:pt idx="5">
                  <c:v>37.449766135913805</c:v>
                </c:pt>
                <c:pt idx="6">
                  <c:v>46.830284321576784</c:v>
                </c:pt>
                <c:pt idx="7">
                  <c:v>58.04381340868494</c:v>
                </c:pt>
                <c:pt idx="8">
                  <c:v>41.934801945948323</c:v>
                </c:pt>
                <c:pt idx="9">
                  <c:v>42.801588248325693</c:v>
                </c:pt>
                <c:pt idx="10">
                  <c:v>41.372804082837042</c:v>
                </c:pt>
                <c:pt idx="11">
                  <c:v>30.454583091827441</c:v>
                </c:pt>
                <c:pt idx="12">
                  <c:v>27.881906599722456</c:v>
                </c:pt>
                <c:pt idx="13">
                  <c:v>37.086681484014363</c:v>
                </c:pt>
                <c:pt idx="14">
                  <c:v>48.581327018374779</c:v>
                </c:pt>
                <c:pt idx="15">
                  <c:v>34.962629803558436</c:v>
                </c:pt>
                <c:pt idx="16">
                  <c:v>28.668013181673224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99-45DA-B994-E670C14D667C}"/>
            </c:ext>
          </c:extLst>
        </c:ser>
        <c:ser>
          <c:idx val="2"/>
          <c:order val="2"/>
          <c:tx>
            <c:strRef>
              <c:f>Population!$R$3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Population!$R$4:$R$20</c:f>
              <c:numCache>
                <c:formatCode>0.0</c:formatCode>
                <c:ptCount val="17"/>
                <c:pt idx="0">
                  <c:v>31.025927276650648</c:v>
                </c:pt>
                <c:pt idx="1">
                  <c:v>40.890094346352413</c:v>
                </c:pt>
                <c:pt idx="2">
                  <c:v>23.25185723091051</c:v>
                </c:pt>
                <c:pt idx="3">
                  <c:v>18.864578891165088</c:v>
                </c:pt>
                <c:pt idx="4">
                  <c:v>34.340120806520126</c:v>
                </c:pt>
                <c:pt idx="5">
                  <c:v>43.578792265802505</c:v>
                </c:pt>
                <c:pt idx="6">
                  <c:v>49.364196727517957</c:v>
                </c:pt>
                <c:pt idx="7">
                  <c:v>38.759569961409277</c:v>
                </c:pt>
                <c:pt idx="8">
                  <c:v>41.70030696978079</c:v>
                </c:pt>
                <c:pt idx="9">
                  <c:v>52.145293290722627</c:v>
                </c:pt>
                <c:pt idx="10">
                  <c:v>40.478059306164326</c:v>
                </c:pt>
                <c:pt idx="11">
                  <c:v>49.153496244578442</c:v>
                </c:pt>
                <c:pt idx="12">
                  <c:v>39.059218033206811</c:v>
                </c:pt>
                <c:pt idx="13">
                  <c:v>29.46297173929311</c:v>
                </c:pt>
                <c:pt idx="14">
                  <c:v>32.079926802632748</c:v>
                </c:pt>
                <c:pt idx="15">
                  <c:v>45.39941190884587</c:v>
                </c:pt>
                <c:pt idx="16">
                  <c:v>85.541730696145009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99-45DA-B994-E670C14D667C}"/>
            </c:ext>
          </c:extLst>
        </c:ser>
        <c:ser>
          <c:idx val="5"/>
          <c:order val="3"/>
          <c:tx>
            <c:strRef>
              <c:f>Population!$W$3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Population!$W$4:$W$20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B-9499-45DA-B994-E670C14D667C}"/>
            </c:ext>
          </c:extLst>
        </c:ser>
        <c:ser>
          <c:idx val="3"/>
          <c:order val="4"/>
          <c:tx>
            <c:strRef>
              <c:f>Population!$X$3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Population!$X$4:$X$20</c:f>
              <c:numCache>
                <c:formatCode>0.00</c:formatCode>
                <c:ptCount val="17"/>
                <c:pt idx="0">
                  <c:v>7.3783751671779747</c:v>
                </c:pt>
                <c:pt idx="1">
                  <c:v>6.0943036062512013</c:v>
                </c:pt>
                <c:pt idx="2">
                  <c:v>32.806989198582933</c:v>
                </c:pt>
                <c:pt idx="3">
                  <c:v>44.755759704213311</c:v>
                </c:pt>
                <c:pt idx="4">
                  <c:v>39.505260412138078</c:v>
                </c:pt>
                <c:pt idx="5">
                  <c:v>19.31750720091468</c:v>
                </c:pt>
                <c:pt idx="6">
                  <c:v>28.062275100359841</c:v>
                </c:pt>
                <c:pt idx="7">
                  <c:v>46.964301899496313</c:v>
                </c:pt>
                <c:pt idx="8">
                  <c:v>37.118287975765867</c:v>
                </c:pt>
                <c:pt idx="9">
                  <c:v>35.099876122638591</c:v>
                </c:pt>
                <c:pt idx="10">
                  <c:v>21.279136627006945</c:v>
                </c:pt>
                <c:pt idx="11">
                  <c:v>1.54699210046587</c:v>
                </c:pt>
                <c:pt idx="12">
                  <c:v>27.914260546148579</c:v>
                </c:pt>
                <c:pt idx="13">
                  <c:v>46.491228070175438</c:v>
                </c:pt>
                <c:pt idx="14">
                  <c:v>43.626923320458431</c:v>
                </c:pt>
                <c:pt idx="15">
                  <c:v>40.869017632241814</c:v>
                </c:pt>
                <c:pt idx="16">
                  <c:v>28.520328040481591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99-45DA-B994-E670C14D667C}"/>
            </c:ext>
          </c:extLst>
        </c:ser>
        <c:ser>
          <c:idx val="4"/>
          <c:order val="5"/>
          <c:tx>
            <c:strRef>
              <c:f>Population!$Y$3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Population!$Y$4:$Y$20</c:f>
              <c:numCache>
                <c:formatCode>0.00</c:formatCode>
                <c:ptCount val="17"/>
                <c:pt idx="0">
                  <c:v>33.952596308254506</c:v>
                </c:pt>
                <c:pt idx="1">
                  <c:v>31.892448134928468</c:v>
                </c:pt>
                <c:pt idx="2">
                  <c:v>8.5592629408186589</c:v>
                </c:pt>
                <c:pt idx="3">
                  <c:v>11.583133824486762</c:v>
                </c:pt>
                <c:pt idx="4">
                  <c:v>31.193599943015631</c:v>
                </c:pt>
                <c:pt idx="5">
                  <c:v>32.344991953218099</c:v>
                </c:pt>
                <c:pt idx="6">
                  <c:v>25.043650568066461</c:v>
                </c:pt>
                <c:pt idx="7">
                  <c:v>8.7284805554087157</c:v>
                </c:pt>
                <c:pt idx="8">
                  <c:v>13.595115925503611</c:v>
                </c:pt>
                <c:pt idx="9">
                  <c:v>31.499469898850968</c:v>
                </c:pt>
                <c:pt idx="10">
                  <c:v>35.802334062727937</c:v>
                </c:pt>
                <c:pt idx="11">
                  <c:v>37.644301493504869</c:v>
                </c:pt>
                <c:pt idx="12">
                  <c:v>19.29757441273242</c:v>
                </c:pt>
                <c:pt idx="13">
                  <c:v>-1.8203592814371259</c:v>
                </c:pt>
                <c:pt idx="14">
                  <c:v>30.070978265661509</c:v>
                </c:pt>
                <c:pt idx="15">
                  <c:v>58.232752197884075</c:v>
                </c:pt>
                <c:pt idx="16">
                  <c:v>101.18797094562488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99-45DA-B994-E670C14D66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62290208"/>
        <c:axId val="562298080"/>
      </c:barChart>
      <c:catAx>
        <c:axId val="5622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8080"/>
        <c:crosses val="autoZero"/>
        <c:auto val="1"/>
        <c:lblAlgn val="ctr"/>
        <c:lblOffset val="100"/>
        <c:noMultiLvlLbl val="0"/>
      </c:catAx>
      <c:valAx>
        <c:axId val="562298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Nyanza pop relative to Kenya: Female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Population!$R$29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Population!$R$30:$R$46</c:f>
              <c:numCache>
                <c:formatCode>0.00</c:formatCode>
                <c:ptCount val="17"/>
                <c:pt idx="0">
                  <c:v>17.378139977880451</c:v>
                </c:pt>
                <c:pt idx="1">
                  <c:v>16.882475546168415</c:v>
                </c:pt>
                <c:pt idx="2">
                  <c:v>17.080963996855246</c:v>
                </c:pt>
                <c:pt idx="3">
                  <c:v>16.1732372125872</c:v>
                </c:pt>
                <c:pt idx="4">
                  <c:v>15.889434937928041</c:v>
                </c:pt>
                <c:pt idx="5">
                  <c:v>16.103280234442401</c:v>
                </c:pt>
                <c:pt idx="6">
                  <c:v>16.703523489058476</c:v>
                </c:pt>
                <c:pt idx="7">
                  <c:v>16.86479947242227</c:v>
                </c:pt>
                <c:pt idx="8">
                  <c:v>16.857106774579677</c:v>
                </c:pt>
                <c:pt idx="9">
                  <c:v>17.608425214294236</c:v>
                </c:pt>
                <c:pt idx="10">
                  <c:v>18.792520894201161</c:v>
                </c:pt>
                <c:pt idx="11">
                  <c:v>21.802323976705033</c:v>
                </c:pt>
                <c:pt idx="12">
                  <c:v>18.255400503868351</c:v>
                </c:pt>
                <c:pt idx="13">
                  <c:v>19.490511198495469</c:v>
                </c:pt>
                <c:pt idx="14">
                  <c:v>17.314607727053456</c:v>
                </c:pt>
                <c:pt idx="15">
                  <c:v>15.755010252000796</c:v>
                </c:pt>
                <c:pt idx="16">
                  <c:v>12.184543425108961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B-4B27-A989-A8F143AC2B24}"/>
            </c:ext>
          </c:extLst>
        </c:ser>
        <c:ser>
          <c:idx val="1"/>
          <c:order val="1"/>
          <c:tx>
            <c:strRef>
              <c:f>Population!$R$65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Population!$R$67:$R$83</c:f>
              <c:numCache>
                <c:formatCode>0.00</c:formatCode>
                <c:ptCount val="17"/>
                <c:pt idx="0">
                  <c:v>15.714103557521602</c:v>
                </c:pt>
                <c:pt idx="1">
                  <c:v>15.745945593399627</c:v>
                </c:pt>
                <c:pt idx="2">
                  <c:v>16.820011429113297</c:v>
                </c:pt>
                <c:pt idx="3">
                  <c:v>16.332092721680418</c:v>
                </c:pt>
                <c:pt idx="4">
                  <c:v>14.93117803972244</c:v>
                </c:pt>
                <c:pt idx="5">
                  <c:v>13.978948886908228</c:v>
                </c:pt>
                <c:pt idx="6">
                  <c:v>14.56846065567952</c:v>
                </c:pt>
                <c:pt idx="7">
                  <c:v>15.682508715037949</c:v>
                </c:pt>
                <c:pt idx="8">
                  <c:v>16.285066026549888</c:v>
                </c:pt>
                <c:pt idx="9">
                  <c:v>16.658750748829913</c:v>
                </c:pt>
                <c:pt idx="10">
                  <c:v>16.121493266542611</c:v>
                </c:pt>
                <c:pt idx="11">
                  <c:v>16.97112027927642</c:v>
                </c:pt>
                <c:pt idx="12">
                  <c:v>18.260019095079524</c:v>
                </c:pt>
                <c:pt idx="13">
                  <c:v>20.827617170936119</c:v>
                </c:pt>
                <c:pt idx="14">
                  <c:v>16.737256869631949</c:v>
                </c:pt>
                <c:pt idx="15">
                  <c:v>16.444498897329083</c:v>
                </c:pt>
                <c:pt idx="16">
                  <c:v>12.170558006576448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B-4B27-A989-A8F143AC2B24}"/>
            </c:ext>
          </c:extLst>
        </c:ser>
        <c:ser>
          <c:idx val="2"/>
          <c:order val="2"/>
          <c:tx>
            <c:strRef>
              <c:f>Population!$Q$89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rgbClr val="B07AD8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Population!$Q$91:$Q$107</c:f>
              <c:numCache>
                <c:formatCode>0.00</c:formatCode>
                <c:ptCount val="17"/>
                <c:pt idx="0">
                  <c:v>16.065102639894899</c:v>
                </c:pt>
                <c:pt idx="1">
                  <c:v>14.740364268672469</c:v>
                </c:pt>
                <c:pt idx="2">
                  <c:v>14.814933295323588</c:v>
                </c:pt>
                <c:pt idx="3">
                  <c:v>15.331616069290138</c:v>
                </c:pt>
                <c:pt idx="4">
                  <c:v>14.581459259237267</c:v>
                </c:pt>
                <c:pt idx="5">
                  <c:v>12.885216881664482</c:v>
                </c:pt>
                <c:pt idx="6">
                  <c:v>12.196319757047885</c:v>
                </c:pt>
                <c:pt idx="7">
                  <c:v>12.28841617451863</c:v>
                </c:pt>
                <c:pt idx="8">
                  <c:v>13.055045558475243</c:v>
                </c:pt>
                <c:pt idx="9">
                  <c:v>14.39819034337356</c:v>
                </c:pt>
                <c:pt idx="10">
                  <c:v>15.58489934290378</c:v>
                </c:pt>
                <c:pt idx="11">
                  <c:v>15.661570497635374</c:v>
                </c:pt>
                <c:pt idx="12">
                  <c:v>15.665095903624144</c:v>
                </c:pt>
                <c:pt idx="13">
                  <c:v>15.794848081999113</c:v>
                </c:pt>
                <c:pt idx="14">
                  <c:v>16.482681564245809</c:v>
                </c:pt>
                <c:pt idx="15">
                  <c:v>17.895934274278492</c:v>
                </c:pt>
                <c:pt idx="16">
                  <c:v>13.196868766030208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B-4B27-A989-A8F143AC2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60936"/>
        <c:axId val="71256356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Population!$S$29</c15:sqref>
                        </c15:formulaRef>
                      </c:ext>
                    </c:extLst>
                    <c:strCache>
                      <c:ptCount val="1"/>
                      <c:pt idx="0">
                        <c:v>1989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Population!$S$30:$S$46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17.200986178432998</c:v>
                      </c:pt>
                      <c:pt idx="1">
                        <c:v>16.853937095029611</c:v>
                      </c:pt>
                      <c:pt idx="2">
                        <c:v>17.175428378425099</c:v>
                      </c:pt>
                      <c:pt idx="3">
                        <c:v>16.116347930022819</c:v>
                      </c:pt>
                      <c:pt idx="4">
                        <c:v>13.288871102997547</c:v>
                      </c:pt>
                      <c:pt idx="5">
                        <c:v>12.717467011725613</c:v>
                      </c:pt>
                      <c:pt idx="6">
                        <c:v>13.6587337886473</c:v>
                      </c:pt>
                      <c:pt idx="7">
                        <c:v>13.659832953682614</c:v>
                      </c:pt>
                      <c:pt idx="8">
                        <c:v>14.142482075589644</c:v>
                      </c:pt>
                      <c:pt idx="9">
                        <c:v>14.126355704005663</c:v>
                      </c:pt>
                      <c:pt idx="10">
                        <c:v>15.76009088365705</c:v>
                      </c:pt>
                      <c:pt idx="11">
                        <c:v>18.129004507951759</c:v>
                      </c:pt>
                      <c:pt idx="12">
                        <c:v>17.395811184350414</c:v>
                      </c:pt>
                      <c:pt idx="13">
                        <c:v>17.570586683085583</c:v>
                      </c:pt>
                      <c:pt idx="14">
                        <c:v>18.546151435527808</c:v>
                      </c:pt>
                      <c:pt idx="15">
                        <c:v>17.945945945945947</c:v>
                      </c:pt>
                      <c:pt idx="16">
                        <c:v>13.624863155333902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B5B-4B27-A989-A8F143AC2B2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Population!$S$65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Population!$S$67:$S$83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15.494324448850231</c:v>
                      </c:pt>
                      <c:pt idx="1">
                        <c:v>15.541842865568986</c:v>
                      </c:pt>
                      <c:pt idx="2">
                        <c:v>16.919380043047106</c:v>
                      </c:pt>
                      <c:pt idx="3">
                        <c:v>16.401107263802746</c:v>
                      </c:pt>
                      <c:pt idx="4">
                        <c:v>13.284693070305579</c:v>
                      </c:pt>
                      <c:pt idx="5">
                        <c:v>11.662613057340838</c:v>
                      </c:pt>
                      <c:pt idx="6">
                        <c:v>11.945278413497453</c:v>
                      </c:pt>
                      <c:pt idx="7">
                        <c:v>12.993644131788978</c:v>
                      </c:pt>
                      <c:pt idx="8">
                        <c:v>13.709143430228732</c:v>
                      </c:pt>
                      <c:pt idx="9">
                        <c:v>13.918743933934435</c:v>
                      </c:pt>
                      <c:pt idx="10">
                        <c:v>14.212552845151013</c:v>
                      </c:pt>
                      <c:pt idx="11">
                        <c:v>14.823047439297646</c:v>
                      </c:pt>
                      <c:pt idx="12">
                        <c:v>15.919758576547583</c:v>
                      </c:pt>
                      <c:pt idx="13">
                        <c:v>18.014598954380041</c:v>
                      </c:pt>
                      <c:pt idx="14">
                        <c:v>16.006610399575045</c:v>
                      </c:pt>
                      <c:pt idx="15">
                        <c:v>15.648131773741254</c:v>
                      </c:pt>
                      <c:pt idx="16">
                        <c:v>13.483735571878281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5B-4B27-A989-A8F143AC2B2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Population!$R$89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Population!$R$91:$R$107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15.854913231030526</c:v>
                      </c:pt>
                      <c:pt idx="1">
                        <c:v>14.380854240294225</c:v>
                      </c:pt>
                      <c:pt idx="2">
                        <c:v>14.456520510362672</c:v>
                      </c:pt>
                      <c:pt idx="3">
                        <c:v>14.886094856363069</c:v>
                      </c:pt>
                      <c:pt idx="4">
                        <c:v>12.994262031064274</c:v>
                      </c:pt>
                      <c:pt idx="5">
                        <c:v>11.973126957013072</c:v>
                      </c:pt>
                      <c:pt idx="6">
                        <c:v>11.365475106102853</c:v>
                      </c:pt>
                      <c:pt idx="7">
                        <c:v>10.626955845557523</c:v>
                      </c:pt>
                      <c:pt idx="8">
                        <c:v>10.47386073583165</c:v>
                      </c:pt>
                      <c:pt idx="9">
                        <c:v>11.820059312802625</c:v>
                      </c:pt>
                      <c:pt idx="10">
                        <c:v>12.749348797732186</c:v>
                      </c:pt>
                      <c:pt idx="11">
                        <c:v>13.393199913204587</c:v>
                      </c:pt>
                      <c:pt idx="12">
                        <c:v>13.598037920439571</c:v>
                      </c:pt>
                      <c:pt idx="13">
                        <c:v>13.732384753564</c:v>
                      </c:pt>
                      <c:pt idx="14">
                        <c:v>14.356117553851815</c:v>
                      </c:pt>
                      <c:pt idx="15">
                        <c:v>15.620085542856572</c:v>
                      </c:pt>
                      <c:pt idx="16">
                        <c:v>12.401571091908876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5B-4B27-A989-A8F143AC2B24}"/>
                  </c:ext>
                </c:extLst>
              </c15:ser>
            </c15:filteredLineSeries>
          </c:ext>
        </c:extLst>
      </c:lineChart>
      <c:catAx>
        <c:axId val="71256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3560"/>
        <c:crosses val="autoZero"/>
        <c:auto val="1"/>
        <c:lblAlgn val="ctr"/>
        <c:lblOffset val="100"/>
        <c:noMultiLvlLbl val="0"/>
      </c:catAx>
      <c:valAx>
        <c:axId val="7125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Nyanza pop relative to Kenya: 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Population!$S$29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Population!$S$30:$S$46</c:f>
              <c:numCache>
                <c:formatCode>0.00</c:formatCode>
                <c:ptCount val="17"/>
                <c:pt idx="0">
                  <c:v>17.200986178432998</c:v>
                </c:pt>
                <c:pt idx="1">
                  <c:v>16.853937095029611</c:v>
                </c:pt>
                <c:pt idx="2">
                  <c:v>17.175428378425099</c:v>
                </c:pt>
                <c:pt idx="3">
                  <c:v>16.116347930022819</c:v>
                </c:pt>
                <c:pt idx="4">
                  <c:v>13.288871102997547</c:v>
                </c:pt>
                <c:pt idx="5">
                  <c:v>12.717467011725613</c:v>
                </c:pt>
                <c:pt idx="6">
                  <c:v>13.6587337886473</c:v>
                </c:pt>
                <c:pt idx="7">
                  <c:v>13.659832953682614</c:v>
                </c:pt>
                <c:pt idx="8">
                  <c:v>14.142482075589644</c:v>
                </c:pt>
                <c:pt idx="9">
                  <c:v>14.126355704005663</c:v>
                </c:pt>
                <c:pt idx="10">
                  <c:v>15.76009088365705</c:v>
                </c:pt>
                <c:pt idx="11">
                  <c:v>18.129004507951759</c:v>
                </c:pt>
                <c:pt idx="12">
                  <c:v>17.395811184350414</c:v>
                </c:pt>
                <c:pt idx="13">
                  <c:v>17.570586683085583</c:v>
                </c:pt>
                <c:pt idx="14">
                  <c:v>18.546151435527808</c:v>
                </c:pt>
                <c:pt idx="15">
                  <c:v>17.945945945945947</c:v>
                </c:pt>
                <c:pt idx="16">
                  <c:v>13.624863155333902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A-4F00-9B49-3A98640E69A0}"/>
            </c:ext>
          </c:extLst>
        </c:ser>
        <c:ser>
          <c:idx val="1"/>
          <c:order val="1"/>
          <c:tx>
            <c:strRef>
              <c:f>Population!$S$65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Population!$S$67:$S$83</c:f>
              <c:numCache>
                <c:formatCode>0.00</c:formatCode>
                <c:ptCount val="17"/>
                <c:pt idx="0">
                  <c:v>15.494324448850231</c:v>
                </c:pt>
                <c:pt idx="1">
                  <c:v>15.541842865568986</c:v>
                </c:pt>
                <c:pt idx="2">
                  <c:v>16.919380043047106</c:v>
                </c:pt>
                <c:pt idx="3">
                  <c:v>16.401107263802746</c:v>
                </c:pt>
                <c:pt idx="4">
                  <c:v>13.284693070305579</c:v>
                </c:pt>
                <c:pt idx="5">
                  <c:v>11.662613057340838</c:v>
                </c:pt>
                <c:pt idx="6">
                  <c:v>11.945278413497453</c:v>
                </c:pt>
                <c:pt idx="7">
                  <c:v>12.993644131788978</c:v>
                </c:pt>
                <c:pt idx="8">
                  <c:v>13.709143430228732</c:v>
                </c:pt>
                <c:pt idx="9">
                  <c:v>13.918743933934435</c:v>
                </c:pt>
                <c:pt idx="10">
                  <c:v>14.212552845151013</c:v>
                </c:pt>
                <c:pt idx="11">
                  <c:v>14.823047439297646</c:v>
                </c:pt>
                <c:pt idx="12">
                  <c:v>15.919758576547583</c:v>
                </c:pt>
                <c:pt idx="13">
                  <c:v>18.014598954380041</c:v>
                </c:pt>
                <c:pt idx="14">
                  <c:v>16.006610399575045</c:v>
                </c:pt>
                <c:pt idx="15">
                  <c:v>15.648131773741254</c:v>
                </c:pt>
                <c:pt idx="16">
                  <c:v>13.483735571878281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A-4F00-9B49-3A98640E69A0}"/>
            </c:ext>
          </c:extLst>
        </c:ser>
        <c:ser>
          <c:idx val="2"/>
          <c:order val="2"/>
          <c:tx>
            <c:strRef>
              <c:f>Population!$R$89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Population!$R$91:$R$107</c:f>
              <c:numCache>
                <c:formatCode>0.00</c:formatCode>
                <c:ptCount val="17"/>
                <c:pt idx="0">
                  <c:v>15.854913231030526</c:v>
                </c:pt>
                <c:pt idx="1">
                  <c:v>14.380854240294225</c:v>
                </c:pt>
                <c:pt idx="2">
                  <c:v>14.456520510362672</c:v>
                </c:pt>
                <c:pt idx="3">
                  <c:v>14.886094856363069</c:v>
                </c:pt>
                <c:pt idx="4">
                  <c:v>12.994262031064274</c:v>
                </c:pt>
                <c:pt idx="5">
                  <c:v>11.973126957013072</c:v>
                </c:pt>
                <c:pt idx="6">
                  <c:v>11.365475106102853</c:v>
                </c:pt>
                <c:pt idx="7">
                  <c:v>10.626955845557523</c:v>
                </c:pt>
                <c:pt idx="8">
                  <c:v>10.47386073583165</c:v>
                </c:pt>
                <c:pt idx="9">
                  <c:v>11.820059312802625</c:v>
                </c:pt>
                <c:pt idx="10">
                  <c:v>12.749348797732186</c:v>
                </c:pt>
                <c:pt idx="11">
                  <c:v>13.393199913204587</c:v>
                </c:pt>
                <c:pt idx="12">
                  <c:v>13.598037920439571</c:v>
                </c:pt>
                <c:pt idx="13">
                  <c:v>13.732384753564</c:v>
                </c:pt>
                <c:pt idx="14">
                  <c:v>14.356117553851815</c:v>
                </c:pt>
                <c:pt idx="15">
                  <c:v>15.620085542856572</c:v>
                </c:pt>
                <c:pt idx="16">
                  <c:v>12.401571091908876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A-4F00-9B49-3A98640E6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60936"/>
        <c:axId val="712563560"/>
      </c:lineChart>
      <c:catAx>
        <c:axId val="71256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3560"/>
        <c:crosses val="autoZero"/>
        <c:auto val="1"/>
        <c:lblAlgn val="ctr"/>
        <c:lblOffset val="100"/>
        <c:noMultiLvlLbl val="0"/>
      </c:catAx>
      <c:valAx>
        <c:axId val="7125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276225</xdr:colOff>
      <xdr:row>88</xdr:row>
      <xdr:rowOff>142875</xdr:rowOff>
    </xdr:from>
    <xdr:to>
      <xdr:col>29</xdr:col>
      <xdr:colOff>257175</xdr:colOff>
      <xdr:row>106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300036</xdr:colOff>
      <xdr:row>107</xdr:row>
      <xdr:rowOff>28575</xdr:rowOff>
    </xdr:from>
    <xdr:to>
      <xdr:col>29</xdr:col>
      <xdr:colOff>266699</xdr:colOff>
      <xdr:row>124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133350</xdr:colOff>
      <xdr:row>14</xdr:row>
      <xdr:rowOff>171449</xdr:rowOff>
    </xdr:from>
    <xdr:to>
      <xdr:col>35</xdr:col>
      <xdr:colOff>76200</xdr:colOff>
      <xdr:row>27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114300</xdr:colOff>
      <xdr:row>0</xdr:row>
      <xdr:rowOff>152401</xdr:rowOff>
    </xdr:from>
    <xdr:to>
      <xdr:col>34</xdr:col>
      <xdr:colOff>466726</xdr:colOff>
      <xdr:row>14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66675</xdr:colOff>
      <xdr:row>27</xdr:row>
      <xdr:rowOff>171450</xdr:rowOff>
    </xdr:from>
    <xdr:to>
      <xdr:col>27</xdr:col>
      <xdr:colOff>304800</xdr:colOff>
      <xdr:row>42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9525</xdr:colOff>
      <xdr:row>43</xdr:row>
      <xdr:rowOff>9525</xdr:rowOff>
    </xdr:from>
    <xdr:to>
      <xdr:col>27</xdr:col>
      <xdr:colOff>247650</xdr:colOff>
      <xdr:row>57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</xdr:colOff>
      <xdr:row>3</xdr:row>
      <xdr:rowOff>133351</xdr:rowOff>
    </xdr:from>
    <xdr:to>
      <xdr:col>19</xdr:col>
      <xdr:colOff>561975</xdr:colOff>
      <xdr:row>30</xdr:row>
      <xdr:rowOff>43143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3450" y="704851"/>
          <a:ext cx="3590925" cy="5053292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31</xdr:row>
      <xdr:rowOff>95250</xdr:rowOff>
    </xdr:from>
    <xdr:to>
      <xdr:col>20</xdr:col>
      <xdr:colOff>477593</xdr:colOff>
      <xdr:row>46</xdr:row>
      <xdr:rowOff>66675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2900" y="6000750"/>
          <a:ext cx="4706693" cy="282892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154</xdr:row>
      <xdr:rowOff>171450</xdr:rowOff>
    </xdr:from>
    <xdr:to>
      <xdr:col>1</xdr:col>
      <xdr:colOff>107950</xdr:colOff>
      <xdr:row>155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29508450"/>
          <a:ext cx="1460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552450</xdr:colOff>
      <xdr:row>154</xdr:row>
      <xdr:rowOff>180975</xdr:rowOff>
    </xdr:from>
    <xdr:to>
      <xdr:col>2</xdr:col>
      <xdr:colOff>76200</xdr:colOff>
      <xdr:row>155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29517975"/>
          <a:ext cx="1333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104775</xdr:rowOff>
    </xdr:from>
    <xdr:to>
      <xdr:col>13</xdr:col>
      <xdr:colOff>314325</xdr:colOff>
      <xdr:row>13</xdr:row>
      <xdr:rowOff>55532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295275"/>
          <a:ext cx="3962400" cy="2236757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0</xdr:row>
      <xdr:rowOff>95250</xdr:rowOff>
    </xdr:from>
    <xdr:to>
      <xdr:col>22</xdr:col>
      <xdr:colOff>276958</xdr:colOff>
      <xdr:row>16</xdr:row>
      <xdr:rowOff>47625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642"/>
        <a:stretch/>
      </xdr:blipFill>
      <xdr:spPr>
        <a:xfrm>
          <a:off x="8601075" y="95250"/>
          <a:ext cx="5087083" cy="3000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3</xdr:row>
      <xdr:rowOff>142875</xdr:rowOff>
    </xdr:from>
    <xdr:to>
      <xdr:col>21</xdr:col>
      <xdr:colOff>466725</xdr:colOff>
      <xdr:row>20</xdr:row>
      <xdr:rowOff>180975</xdr:rowOff>
    </xdr:to>
    <xdr:pic>
      <xdr:nvPicPr>
        <xdr:cNvPr id="2" name="Picture 1" descr="An external file that holds a picture, illustration, etc.&#10;Object name is peerj-06-4427-g00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714375"/>
          <a:ext cx="6534150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"/>
  <sheetViews>
    <sheetView topLeftCell="A16" workbookViewId="0">
      <selection activeCell="H16" sqref="H16"/>
    </sheetView>
  </sheetViews>
  <sheetFormatPr defaultRowHeight="15" x14ac:dyDescent="0.25"/>
  <cols>
    <col min="4" max="4" width="11.7109375" bestFit="1" customWidth="1"/>
    <col min="5" max="5" width="10.140625" bestFit="1" customWidth="1"/>
    <col min="8" max="9" width="10.140625" bestFit="1" customWidth="1"/>
    <col min="10" max="10" width="12" customWidth="1"/>
    <col min="13" max="13" width="9.85546875" bestFit="1" customWidth="1"/>
    <col min="24" max="24" width="9.28515625" bestFit="1" customWidth="1"/>
    <col min="25" max="25" width="9.5703125" bestFit="1" customWidth="1"/>
  </cols>
  <sheetData>
    <row r="1" spans="1:25" x14ac:dyDescent="0.25">
      <c r="A1" s="2" t="s">
        <v>367</v>
      </c>
      <c r="M1" t="s">
        <v>399</v>
      </c>
    </row>
    <row r="2" spans="1:25" x14ac:dyDescent="0.25">
      <c r="B2" t="s">
        <v>341</v>
      </c>
      <c r="G2" t="s">
        <v>28</v>
      </c>
      <c r="M2" t="s">
        <v>403</v>
      </c>
      <c r="P2" t="s">
        <v>225</v>
      </c>
      <c r="T2" t="s">
        <v>404</v>
      </c>
      <c r="W2" t="s">
        <v>225</v>
      </c>
    </row>
    <row r="3" spans="1:25" x14ac:dyDescent="0.25">
      <c r="B3" t="s">
        <v>250</v>
      </c>
      <c r="C3" t="s">
        <v>225</v>
      </c>
      <c r="D3" t="s">
        <v>220</v>
      </c>
      <c r="E3" t="s">
        <v>144</v>
      </c>
      <c r="G3" t="s">
        <v>250</v>
      </c>
      <c r="H3" t="s">
        <v>220</v>
      </c>
      <c r="I3" t="s">
        <v>225</v>
      </c>
      <c r="J3" t="s">
        <v>144</v>
      </c>
      <c r="M3" t="s">
        <v>400</v>
      </c>
      <c r="N3" t="s">
        <v>401</v>
      </c>
      <c r="O3" t="s">
        <v>402</v>
      </c>
      <c r="P3" t="s">
        <v>400</v>
      </c>
      <c r="Q3" t="s">
        <v>401</v>
      </c>
      <c r="R3" t="s">
        <v>402</v>
      </c>
      <c r="T3" t="s">
        <v>400</v>
      </c>
      <c r="U3" t="s">
        <v>401</v>
      </c>
      <c r="V3" t="s">
        <v>402</v>
      </c>
      <c r="W3" t="s">
        <v>400</v>
      </c>
      <c r="X3" t="s">
        <v>401</v>
      </c>
      <c r="Y3" t="s">
        <v>402</v>
      </c>
    </row>
    <row r="4" spans="1:25" x14ac:dyDescent="0.25">
      <c r="B4" t="s">
        <v>353</v>
      </c>
      <c r="C4" s="4"/>
      <c r="D4" s="4"/>
      <c r="E4" s="16"/>
      <c r="G4" t="s">
        <v>353</v>
      </c>
      <c r="H4" s="4">
        <v>1422021</v>
      </c>
      <c r="I4" s="4">
        <v>1421385</v>
      </c>
      <c r="J4" s="4">
        <f>SUM(H4:I4)</f>
        <v>2843406</v>
      </c>
      <c r="L4" t="s">
        <v>353</v>
      </c>
      <c r="M4" s="4">
        <f t="shared" ref="M4:M19" si="0">(I30-H4)/H4*100</f>
        <v>34.401390696761865</v>
      </c>
      <c r="N4" s="4">
        <f>(I67-I30)/I30*100</f>
        <v>19.920302048538733</v>
      </c>
      <c r="O4" s="4">
        <f>(I91-I67)/I67*100</f>
        <v>30.912861441157169</v>
      </c>
      <c r="P4" s="8">
        <f t="shared" ref="P4:P19" si="1">(H30-I4)/I4*100</f>
        <v>32.886374908979619</v>
      </c>
      <c r="Q4" s="8">
        <f>(H67-H30)/H30*100</f>
        <v>18.749149604489983</v>
      </c>
      <c r="R4" s="8">
        <f>(H91-H67)/H67*100</f>
        <v>31.025927276650648</v>
      </c>
      <c r="U4" s="8">
        <f>(D67-D30)/D30*100</f>
        <v>8.0219499434217099</v>
      </c>
      <c r="V4" s="8">
        <f>(D91-D67)/D67*100</f>
        <v>33.959506645640907</v>
      </c>
      <c r="X4" s="7">
        <f t="shared" ref="X4:X20" si="2">(C67-C30)/C30*100</f>
        <v>7.3783751671779747</v>
      </c>
      <c r="Y4" s="7">
        <f t="shared" ref="Y4:Y20" si="3">(C91-C67)/C67*100</f>
        <v>33.952596308254506</v>
      </c>
    </row>
    <row r="5" spans="1:25" x14ac:dyDescent="0.25">
      <c r="B5" s="15" t="s">
        <v>354</v>
      </c>
      <c r="C5" s="4"/>
      <c r="D5" s="4"/>
      <c r="E5" s="4"/>
      <c r="G5" s="15" t="s">
        <v>354</v>
      </c>
      <c r="H5" s="4">
        <v>1247091</v>
      </c>
      <c r="I5" s="4">
        <v>1244749</v>
      </c>
      <c r="J5" s="4">
        <f t="shared" ref="J5:J19" si="4">SUM(H5:I5)</f>
        <v>2491840</v>
      </c>
      <c r="L5" s="15" t="s">
        <v>354</v>
      </c>
      <c r="M5" s="4">
        <f t="shared" si="0"/>
        <v>39.817062267308479</v>
      </c>
      <c r="N5" s="4">
        <f t="shared" ref="N5:N20" si="5">(I68-I31)/I31*100</f>
        <v>14.735445153431373</v>
      </c>
      <c r="O5" s="4">
        <f t="shared" ref="O5:O20" si="6">(I92-I68)/I68*100</f>
        <v>41.592388207419852</v>
      </c>
      <c r="P5" s="8">
        <f t="shared" si="1"/>
        <v>38.605614465245601</v>
      </c>
      <c r="Q5" s="8">
        <f t="shared" ref="Q5:Q20" si="7">(H68-H31)/H31*100</f>
        <v>13.752106889732287</v>
      </c>
      <c r="R5" s="8">
        <f t="shared" ref="R5:R20" si="8">(H92-H68)/H68*100</f>
        <v>40.890094346352413</v>
      </c>
      <c r="U5" s="8">
        <f t="shared" ref="U5:U20" si="9">(D68-D31)/D31*100</f>
        <v>5.8031870910223127</v>
      </c>
      <c r="V5" s="8">
        <f t="shared" ref="V5:V20" si="10">(D92-D68)/D68*100</f>
        <v>31.015318708249843</v>
      </c>
      <c r="X5" s="7">
        <f t="shared" si="2"/>
        <v>6.0943036062512013</v>
      </c>
      <c r="Y5" s="7">
        <f t="shared" si="3"/>
        <v>31.892448134928468</v>
      </c>
    </row>
    <row r="6" spans="1:25" x14ac:dyDescent="0.25">
      <c r="B6" s="15" t="s">
        <v>351</v>
      </c>
      <c r="C6" s="4"/>
      <c r="D6" s="4"/>
      <c r="E6" s="4"/>
      <c r="G6" s="15" t="s">
        <v>351</v>
      </c>
      <c r="H6" s="4">
        <v>1050932</v>
      </c>
      <c r="I6">
        <v>1023839</v>
      </c>
      <c r="J6" s="4">
        <f t="shared" si="4"/>
        <v>2074771</v>
      </c>
      <c r="L6" s="15" t="s">
        <v>351</v>
      </c>
      <c r="M6" s="4">
        <f t="shared" si="0"/>
        <v>43.115253888929068</v>
      </c>
      <c r="N6" s="4">
        <f t="shared" si="5"/>
        <v>35.3005630154437</v>
      </c>
      <c r="O6" s="4">
        <f t="shared" si="6"/>
        <v>26.060845806838394</v>
      </c>
      <c r="P6" s="8">
        <f t="shared" si="1"/>
        <v>45.105626958926159</v>
      </c>
      <c r="Q6" s="8">
        <f t="shared" si="7"/>
        <v>34.867411392200573</v>
      </c>
      <c r="R6" s="8">
        <f t="shared" si="8"/>
        <v>23.25185723091051</v>
      </c>
      <c r="U6" s="8">
        <f t="shared" si="9"/>
        <v>33.283525467819729</v>
      </c>
      <c r="V6" s="8">
        <f t="shared" si="10"/>
        <v>7.7108734672064969</v>
      </c>
      <c r="X6" s="7">
        <f t="shared" si="2"/>
        <v>32.806989198582933</v>
      </c>
      <c r="Y6" s="7">
        <f t="shared" si="3"/>
        <v>8.5592629408186589</v>
      </c>
    </row>
    <row r="7" spans="1:25" x14ac:dyDescent="0.25">
      <c r="B7" t="s">
        <v>342</v>
      </c>
      <c r="C7" s="4"/>
      <c r="D7" s="4"/>
      <c r="E7" s="4"/>
      <c r="G7" t="s">
        <v>342</v>
      </c>
      <c r="H7" s="4">
        <v>854123</v>
      </c>
      <c r="I7">
        <v>887722</v>
      </c>
      <c r="J7" s="4">
        <f t="shared" si="4"/>
        <v>1741845</v>
      </c>
      <c r="L7" t="s">
        <v>342</v>
      </c>
      <c r="M7" s="4">
        <f t="shared" si="0"/>
        <v>37.917372556411664</v>
      </c>
      <c r="N7" s="4">
        <f t="shared" si="5"/>
        <v>42.784961425622079</v>
      </c>
      <c r="O7" s="4">
        <f t="shared" si="6"/>
        <v>26.258811023172633</v>
      </c>
      <c r="P7" s="8">
        <f t="shared" si="1"/>
        <v>35.257659492498775</v>
      </c>
      <c r="Q7" s="8">
        <f t="shared" si="7"/>
        <v>43.34778031701191</v>
      </c>
      <c r="R7" s="8">
        <f t="shared" si="8"/>
        <v>18.864578891165088</v>
      </c>
      <c r="U7" s="8">
        <f t="shared" si="9"/>
        <v>45.307825207534449</v>
      </c>
      <c r="V7" s="8">
        <f t="shared" si="10"/>
        <v>14.595960328277702</v>
      </c>
      <c r="X7" s="7">
        <f t="shared" si="2"/>
        <v>44.755759704213311</v>
      </c>
      <c r="Y7" s="7">
        <f t="shared" si="3"/>
        <v>11.583133824486762</v>
      </c>
    </row>
    <row r="8" spans="1:25" x14ac:dyDescent="0.25">
      <c r="B8" t="s">
        <v>343</v>
      </c>
      <c r="C8" s="4"/>
      <c r="D8" s="4"/>
      <c r="E8" s="4"/>
      <c r="G8" t="s">
        <v>343</v>
      </c>
      <c r="H8" s="4">
        <v>641401</v>
      </c>
      <c r="I8">
        <v>686003</v>
      </c>
      <c r="J8" s="4">
        <f t="shared" si="4"/>
        <v>1327404</v>
      </c>
      <c r="L8" t="s">
        <v>343</v>
      </c>
      <c r="M8" s="4">
        <f t="shared" si="0"/>
        <v>38.695449492595117</v>
      </c>
      <c r="N8" s="4">
        <f t="shared" si="5"/>
        <v>49.341047713900949</v>
      </c>
      <c r="O8" s="4">
        <f t="shared" si="6"/>
        <v>32.033625159857252</v>
      </c>
      <c r="P8" s="8">
        <f t="shared" si="1"/>
        <v>47.716555175414683</v>
      </c>
      <c r="Q8" s="8">
        <f t="shared" si="7"/>
        <v>48.458464089052043</v>
      </c>
      <c r="R8" s="8">
        <f t="shared" si="8"/>
        <v>34.340120806520126</v>
      </c>
      <c r="U8" s="8">
        <f t="shared" si="9"/>
        <v>49.294094757945132</v>
      </c>
      <c r="V8" s="8">
        <f t="shared" si="10"/>
        <v>29.147095319308065</v>
      </c>
      <c r="X8" s="7">
        <f t="shared" si="2"/>
        <v>39.505260412138078</v>
      </c>
      <c r="Y8" s="7">
        <f t="shared" si="3"/>
        <v>31.193599943015631</v>
      </c>
    </row>
    <row r="9" spans="1:25" x14ac:dyDescent="0.25">
      <c r="B9" t="s">
        <v>344</v>
      </c>
      <c r="C9" s="4"/>
      <c r="D9" s="4"/>
      <c r="E9" s="4"/>
      <c r="G9" t="s">
        <v>344</v>
      </c>
      <c r="H9" s="4">
        <v>514451</v>
      </c>
      <c r="I9">
        <v>541261</v>
      </c>
      <c r="J9" s="4">
        <f t="shared" si="4"/>
        <v>1055712</v>
      </c>
      <c r="L9" t="s">
        <v>344</v>
      </c>
      <c r="M9" s="4">
        <f t="shared" si="0"/>
        <v>52.099033727216003</v>
      </c>
      <c r="N9" s="4">
        <f t="shared" si="5"/>
        <v>39.928943416722582</v>
      </c>
      <c r="O9" s="4">
        <f t="shared" si="6"/>
        <v>39.656902993764781</v>
      </c>
      <c r="P9" s="8">
        <f t="shared" si="1"/>
        <v>56.539451392211895</v>
      </c>
      <c r="Q9" s="8">
        <f t="shared" si="7"/>
        <v>37.449766135913805</v>
      </c>
      <c r="R9" s="8">
        <f t="shared" si="8"/>
        <v>43.578792265802505</v>
      </c>
      <c r="U9" s="8">
        <f t="shared" si="9"/>
        <v>28.322497010380758</v>
      </c>
      <c r="V9" s="8">
        <f t="shared" si="10"/>
        <v>43.375230040330479</v>
      </c>
      <c r="X9" s="7">
        <f t="shared" si="2"/>
        <v>19.31750720091468</v>
      </c>
      <c r="Y9" s="7">
        <f t="shared" si="3"/>
        <v>32.344991953218099</v>
      </c>
    </row>
    <row r="10" spans="1:25" x14ac:dyDescent="0.25">
      <c r="B10" t="s">
        <v>345</v>
      </c>
      <c r="C10" s="4"/>
      <c r="D10" s="4"/>
      <c r="E10" s="4"/>
      <c r="G10" t="s">
        <v>345</v>
      </c>
      <c r="H10" s="4">
        <v>405385</v>
      </c>
      <c r="I10">
        <v>412691</v>
      </c>
      <c r="J10" s="4">
        <f t="shared" si="4"/>
        <v>818076</v>
      </c>
      <c r="L10" t="s">
        <v>345</v>
      </c>
      <c r="M10" s="4">
        <f t="shared" si="0"/>
        <v>44.004588230940954</v>
      </c>
      <c r="N10" s="4">
        <f t="shared" si="5"/>
        <v>44.010086112238831</v>
      </c>
      <c r="O10" s="4">
        <f t="shared" si="6"/>
        <v>49.523844642270895</v>
      </c>
      <c r="P10" s="8">
        <f t="shared" si="1"/>
        <v>39.487170788798394</v>
      </c>
      <c r="Q10" s="8">
        <f t="shared" si="7"/>
        <v>46.830284321576784</v>
      </c>
      <c r="R10" s="8">
        <f t="shared" si="8"/>
        <v>49.364196727517957</v>
      </c>
      <c r="U10" s="8">
        <f t="shared" si="9"/>
        <v>25.944366409150195</v>
      </c>
      <c r="V10" s="8">
        <f t="shared" si="10"/>
        <v>42.266213915138962</v>
      </c>
      <c r="X10" s="7">
        <f t="shared" si="2"/>
        <v>28.062275100359841</v>
      </c>
      <c r="Y10" s="7">
        <f t="shared" si="3"/>
        <v>25.043650568066461</v>
      </c>
    </row>
    <row r="11" spans="1:25" x14ac:dyDescent="0.25">
      <c r="B11" t="s">
        <v>346</v>
      </c>
      <c r="C11" s="4"/>
      <c r="D11" s="4"/>
      <c r="E11" s="4"/>
      <c r="G11" t="s">
        <v>346</v>
      </c>
      <c r="H11" s="4">
        <v>290227</v>
      </c>
      <c r="I11">
        <v>325367</v>
      </c>
      <c r="J11" s="4">
        <f t="shared" si="4"/>
        <v>615594</v>
      </c>
      <c r="L11" t="s">
        <v>346</v>
      </c>
      <c r="M11" s="4">
        <f t="shared" si="0"/>
        <v>58.823955042087746</v>
      </c>
      <c r="N11" s="4">
        <f t="shared" si="5"/>
        <v>50.832628267707989</v>
      </c>
      <c r="O11" s="4">
        <f t="shared" si="6"/>
        <v>44.457708809472102</v>
      </c>
      <c r="P11" s="8">
        <f t="shared" si="1"/>
        <v>40.746295721446856</v>
      </c>
      <c r="Q11" s="8">
        <f t="shared" si="7"/>
        <v>58.04381340868494</v>
      </c>
      <c r="R11" s="8">
        <f t="shared" si="8"/>
        <v>38.759569961409277</v>
      </c>
      <c r="U11" s="8">
        <f t="shared" si="9"/>
        <v>43.47653458270468</v>
      </c>
      <c r="V11" s="8">
        <f t="shared" si="10"/>
        <v>18.145893292007969</v>
      </c>
      <c r="X11" s="7">
        <f t="shared" si="2"/>
        <v>46.964301899496313</v>
      </c>
      <c r="Y11" s="7">
        <f t="shared" si="3"/>
        <v>8.7284805554087157</v>
      </c>
    </row>
    <row r="12" spans="1:25" x14ac:dyDescent="0.25">
      <c r="B12" t="s">
        <v>347</v>
      </c>
      <c r="C12" s="4"/>
      <c r="D12" s="4"/>
      <c r="E12" s="4"/>
      <c r="G12" t="s">
        <v>347</v>
      </c>
      <c r="H12" s="4">
        <v>261480</v>
      </c>
      <c r="I12">
        <v>273702</v>
      </c>
      <c r="J12" s="4">
        <f t="shared" si="4"/>
        <v>535182</v>
      </c>
      <c r="L12" t="s">
        <v>347</v>
      </c>
      <c r="M12" s="4">
        <f t="shared" si="0"/>
        <v>40.712100351843354</v>
      </c>
      <c r="N12" s="4">
        <f t="shared" si="5"/>
        <v>40.378981012899054</v>
      </c>
      <c r="O12" s="4">
        <f t="shared" si="6"/>
        <v>43.967303127577431</v>
      </c>
      <c r="P12" s="8">
        <f t="shared" si="1"/>
        <v>33.080503613418969</v>
      </c>
      <c r="Q12" s="8">
        <f t="shared" si="7"/>
        <v>41.934801945948323</v>
      </c>
      <c r="R12" s="8">
        <f t="shared" si="8"/>
        <v>41.70030696978079</v>
      </c>
      <c r="U12" s="8">
        <f t="shared" si="9"/>
        <v>36.077640049966369</v>
      </c>
      <c r="V12" s="8">
        <f t="shared" si="10"/>
        <v>9.9918088351598691</v>
      </c>
      <c r="X12" s="7">
        <f t="shared" si="2"/>
        <v>37.118287975765867</v>
      </c>
      <c r="Y12" s="7">
        <f t="shared" si="3"/>
        <v>13.595115925503611</v>
      </c>
    </row>
    <row r="13" spans="1:25" x14ac:dyDescent="0.25">
      <c r="B13" t="s">
        <v>348</v>
      </c>
      <c r="C13" s="4"/>
      <c r="D13" s="4"/>
      <c r="E13" s="4"/>
      <c r="G13" t="s">
        <v>348</v>
      </c>
      <c r="H13" s="4">
        <v>218914</v>
      </c>
      <c r="I13">
        <v>221965</v>
      </c>
      <c r="J13" s="4">
        <f t="shared" si="4"/>
        <v>440879</v>
      </c>
      <c r="L13" t="s">
        <v>348</v>
      </c>
      <c r="M13" s="4">
        <f t="shared" si="0"/>
        <v>28.418922499246278</v>
      </c>
      <c r="N13" s="4">
        <f t="shared" si="5"/>
        <v>49.164256723829439</v>
      </c>
      <c r="O13" s="4">
        <f t="shared" si="6"/>
        <v>51.493891606115305</v>
      </c>
      <c r="P13" s="8">
        <f t="shared" si="1"/>
        <v>32.185254432005046</v>
      </c>
      <c r="Q13" s="8">
        <f t="shared" si="7"/>
        <v>42.801588248325693</v>
      </c>
      <c r="R13" s="8">
        <f t="shared" si="8"/>
        <v>52.145293290722627</v>
      </c>
      <c r="U13" s="8">
        <f t="shared" si="9"/>
        <v>46.972024274167154</v>
      </c>
      <c r="V13" s="8">
        <f t="shared" si="10"/>
        <v>28.651464012198673</v>
      </c>
      <c r="X13" s="7">
        <f t="shared" si="2"/>
        <v>35.099876122638591</v>
      </c>
      <c r="Y13" s="7">
        <f t="shared" si="3"/>
        <v>31.499469898850968</v>
      </c>
    </row>
    <row r="14" spans="1:25" x14ac:dyDescent="0.25">
      <c r="B14" t="s">
        <v>349</v>
      </c>
      <c r="C14" s="4"/>
      <c r="D14" s="4"/>
      <c r="E14" s="4"/>
      <c r="G14" t="s">
        <v>349</v>
      </c>
      <c r="H14" s="4">
        <v>182908</v>
      </c>
      <c r="I14">
        <v>191022</v>
      </c>
      <c r="J14" s="4">
        <f t="shared" si="4"/>
        <v>373930</v>
      </c>
      <c r="L14" t="s">
        <v>349</v>
      </c>
      <c r="M14" s="4">
        <f t="shared" si="0"/>
        <v>28.975222516237668</v>
      </c>
      <c r="N14" s="4">
        <f t="shared" si="5"/>
        <v>46.091663628733478</v>
      </c>
      <c r="O14" s="4">
        <f t="shared" si="6"/>
        <v>38.796247667849549</v>
      </c>
      <c r="P14" s="8">
        <f t="shared" si="1"/>
        <v>25.962978086293724</v>
      </c>
      <c r="Q14" s="8">
        <f t="shared" si="7"/>
        <v>41.372804082837042</v>
      </c>
      <c r="R14" s="8">
        <f t="shared" si="8"/>
        <v>40.478059306164326</v>
      </c>
      <c r="U14" s="8">
        <f t="shared" si="9"/>
        <v>31.746415987519839</v>
      </c>
      <c r="V14" s="8">
        <f t="shared" si="10"/>
        <v>24.506961741047732</v>
      </c>
      <c r="X14" s="7">
        <f t="shared" si="2"/>
        <v>21.279136627006945</v>
      </c>
      <c r="Y14" s="7">
        <f t="shared" si="3"/>
        <v>35.802334062727937</v>
      </c>
    </row>
    <row r="15" spans="1:25" x14ac:dyDescent="0.25">
      <c r="B15" t="s">
        <v>350</v>
      </c>
      <c r="C15" s="4"/>
      <c r="D15" s="4"/>
      <c r="E15" s="4"/>
      <c r="G15" t="s">
        <v>350</v>
      </c>
      <c r="H15" s="4">
        <v>140777</v>
      </c>
      <c r="I15">
        <v>134534</v>
      </c>
      <c r="J15" s="4">
        <f t="shared" si="4"/>
        <v>275311</v>
      </c>
      <c r="L15" t="s">
        <v>350</v>
      </c>
      <c r="M15" s="4">
        <f t="shared" si="0"/>
        <v>27.163528133146748</v>
      </c>
      <c r="N15" s="4">
        <f t="shared" si="5"/>
        <v>24.899311238597452</v>
      </c>
      <c r="O15" s="4">
        <f t="shared" si="6"/>
        <v>60.769440630436819</v>
      </c>
      <c r="P15" s="8">
        <f t="shared" si="1"/>
        <v>34.653693490121455</v>
      </c>
      <c r="Q15" s="8">
        <f t="shared" si="7"/>
        <v>30.454583091827441</v>
      </c>
      <c r="R15" s="8">
        <f t="shared" si="8"/>
        <v>49.153496244578442</v>
      </c>
      <c r="U15" s="8">
        <f t="shared" si="9"/>
        <v>2.1230048684291614</v>
      </c>
      <c r="V15" s="8">
        <f t="shared" si="10"/>
        <v>45.26144283860846</v>
      </c>
      <c r="X15" s="7">
        <f t="shared" si="2"/>
        <v>1.54699210046587</v>
      </c>
      <c r="Y15" s="7">
        <f t="shared" si="3"/>
        <v>37.644301493504869</v>
      </c>
    </row>
    <row r="16" spans="1:25" x14ac:dyDescent="0.25">
      <c r="B16" t="s">
        <v>355</v>
      </c>
      <c r="C16" s="4"/>
      <c r="D16" s="4"/>
      <c r="E16" s="4"/>
      <c r="G16" t="s">
        <v>355</v>
      </c>
      <c r="H16" s="4">
        <v>107710</v>
      </c>
      <c r="I16">
        <v>109518</v>
      </c>
      <c r="J16" s="4">
        <f t="shared" si="4"/>
        <v>217228</v>
      </c>
      <c r="L16" t="s">
        <v>355</v>
      </c>
      <c r="M16" s="4">
        <f t="shared" si="0"/>
        <v>39.723331167022565</v>
      </c>
      <c r="N16" s="4">
        <f t="shared" si="5"/>
        <v>29.247953433978314</v>
      </c>
      <c r="O16" s="4">
        <f t="shared" si="6"/>
        <v>51.76209302206022</v>
      </c>
      <c r="P16" s="8">
        <f t="shared" si="1"/>
        <v>53.309045088478598</v>
      </c>
      <c r="Q16" s="8">
        <f t="shared" si="7"/>
        <v>27.881906599722456</v>
      </c>
      <c r="R16" s="8">
        <f t="shared" si="8"/>
        <v>39.059218033206811</v>
      </c>
      <c r="U16" s="8">
        <f t="shared" si="9"/>
        <v>18.281130634071811</v>
      </c>
      <c r="V16" s="8">
        <f t="shared" si="10"/>
        <v>29.629270813149905</v>
      </c>
      <c r="X16" s="7">
        <f t="shared" si="2"/>
        <v>27.914260546148579</v>
      </c>
      <c r="Y16" s="7">
        <f t="shared" si="3"/>
        <v>19.29757441273242</v>
      </c>
    </row>
    <row r="17" spans="1:25" x14ac:dyDescent="0.25">
      <c r="B17" t="s">
        <v>356</v>
      </c>
      <c r="C17" s="4"/>
      <c r="D17" s="4"/>
      <c r="E17" s="4"/>
      <c r="G17" t="s">
        <v>356</v>
      </c>
      <c r="H17" s="4">
        <v>99906</v>
      </c>
      <c r="I17">
        <v>83221</v>
      </c>
      <c r="J17" s="4">
        <f t="shared" si="4"/>
        <v>183127</v>
      </c>
      <c r="L17" t="s">
        <v>356</v>
      </c>
      <c r="M17" s="4">
        <f t="shared" si="0"/>
        <v>13.796969151001942</v>
      </c>
      <c r="N17" s="4">
        <f t="shared" si="5"/>
        <v>23.99419474008268</v>
      </c>
      <c r="O17" s="4">
        <f t="shared" si="6"/>
        <v>29.922890848342544</v>
      </c>
      <c r="P17" s="8">
        <f t="shared" si="1"/>
        <v>40.565482270100098</v>
      </c>
      <c r="Q17" s="8">
        <f t="shared" si="7"/>
        <v>37.086681484014363</v>
      </c>
      <c r="R17" s="8">
        <f t="shared" si="8"/>
        <v>29.46297173929311</v>
      </c>
      <c r="U17" s="8">
        <f t="shared" si="9"/>
        <v>27.127553063676412</v>
      </c>
      <c r="V17" s="8">
        <f t="shared" si="10"/>
        <v>-0.9608190588698563</v>
      </c>
      <c r="X17" s="7">
        <f t="shared" si="2"/>
        <v>46.491228070175438</v>
      </c>
      <c r="Y17" s="7">
        <f t="shared" si="3"/>
        <v>-1.8203592814371259</v>
      </c>
    </row>
    <row r="18" spans="1:25" x14ac:dyDescent="0.25">
      <c r="B18" t="s">
        <v>357</v>
      </c>
      <c r="C18" s="4"/>
      <c r="D18" s="4"/>
      <c r="E18" s="4"/>
      <c r="G18" t="s">
        <v>357</v>
      </c>
      <c r="H18" s="4">
        <v>66369</v>
      </c>
      <c r="I18">
        <v>62539</v>
      </c>
      <c r="J18" s="4">
        <f t="shared" si="4"/>
        <v>128908</v>
      </c>
      <c r="L18" t="s">
        <v>357</v>
      </c>
      <c r="M18" s="4">
        <f t="shared" si="0"/>
        <v>25.00715695580768</v>
      </c>
      <c r="N18" s="4">
        <f t="shared" si="5"/>
        <v>42.95132946026083</v>
      </c>
      <c r="O18" s="4">
        <f t="shared" si="6"/>
        <v>35.159905902985642</v>
      </c>
      <c r="P18" s="8">
        <f t="shared" si="1"/>
        <v>45.848190728985109</v>
      </c>
      <c r="Q18" s="8">
        <f t="shared" si="7"/>
        <v>48.581327018374779</v>
      </c>
      <c r="R18" s="8">
        <f t="shared" si="8"/>
        <v>32.079926802632748</v>
      </c>
      <c r="U18" s="8">
        <f t="shared" si="9"/>
        <v>23.376876584129462</v>
      </c>
      <c r="V18" s="8">
        <f t="shared" si="10"/>
        <v>21.223135271807838</v>
      </c>
      <c r="X18" s="7">
        <f t="shared" si="2"/>
        <v>43.626923320458431</v>
      </c>
      <c r="Y18" s="7">
        <f t="shared" si="3"/>
        <v>30.070978265661509</v>
      </c>
    </row>
    <row r="19" spans="1:25" x14ac:dyDescent="0.25">
      <c r="B19" t="s">
        <v>358</v>
      </c>
      <c r="C19" s="4"/>
      <c r="D19" s="4"/>
      <c r="E19" s="4"/>
      <c r="G19" t="s">
        <v>358</v>
      </c>
      <c r="H19" s="4">
        <v>87766</v>
      </c>
      <c r="I19">
        <v>86597</v>
      </c>
      <c r="J19" s="4">
        <f t="shared" si="4"/>
        <v>174363</v>
      </c>
      <c r="L19" t="s">
        <v>358</v>
      </c>
      <c r="M19" s="4">
        <f t="shared" si="0"/>
        <v>-24.116400428411914</v>
      </c>
      <c r="N19" s="4">
        <f t="shared" si="5"/>
        <v>18.867867867867869</v>
      </c>
      <c r="O19" s="4">
        <f t="shared" si="6"/>
        <v>26.105904049718315</v>
      </c>
      <c r="P19" s="8">
        <f t="shared" si="1"/>
        <v>-30.163862489462684</v>
      </c>
      <c r="Q19" s="8">
        <f t="shared" si="7"/>
        <v>34.962629803558436</v>
      </c>
      <c r="R19" s="8">
        <f t="shared" si="8"/>
        <v>45.39941190884587</v>
      </c>
      <c r="U19" s="8">
        <f t="shared" si="9"/>
        <v>3.6479250334672022</v>
      </c>
      <c r="V19" s="8">
        <f t="shared" si="10"/>
        <v>25.879883758475948</v>
      </c>
      <c r="X19" s="7">
        <f t="shared" si="2"/>
        <v>40.869017632241814</v>
      </c>
      <c r="Y19" s="7">
        <f t="shared" si="3"/>
        <v>58.232752197884075</v>
      </c>
    </row>
    <row r="20" spans="1:25" x14ac:dyDescent="0.25">
      <c r="B20" t="s">
        <v>359</v>
      </c>
      <c r="C20" s="4"/>
      <c r="D20" s="4"/>
      <c r="E20" s="4"/>
      <c r="G20" t="s">
        <v>359</v>
      </c>
      <c r="H20" s="4"/>
      <c r="I20" s="4"/>
      <c r="J20" s="4"/>
      <c r="L20" t="s">
        <v>359</v>
      </c>
      <c r="N20" s="4">
        <f t="shared" si="5"/>
        <v>15.922637148765356</v>
      </c>
      <c r="O20" s="4">
        <f t="shared" si="6"/>
        <v>66.972717733473246</v>
      </c>
      <c r="P20" s="8"/>
      <c r="Q20" s="8">
        <f t="shared" si="7"/>
        <v>28.668013181673224</v>
      </c>
      <c r="R20" s="8">
        <f t="shared" si="8"/>
        <v>85.541730696145009</v>
      </c>
      <c r="U20" s="8">
        <f t="shared" si="9"/>
        <v>14.721899830372287</v>
      </c>
      <c r="V20" s="8">
        <f t="shared" si="10"/>
        <v>53.571984435797674</v>
      </c>
      <c r="X20" s="7">
        <f t="shared" si="2"/>
        <v>28.520328040481591</v>
      </c>
      <c r="Y20" s="7">
        <f t="shared" si="3"/>
        <v>101.18797094562488</v>
      </c>
    </row>
    <row r="21" spans="1:25" x14ac:dyDescent="0.25">
      <c r="B21" t="s">
        <v>352</v>
      </c>
      <c r="C21" s="4"/>
      <c r="D21" s="4"/>
      <c r="E21" s="4"/>
      <c r="G21" t="s">
        <v>352</v>
      </c>
      <c r="H21" s="4"/>
      <c r="I21" s="4"/>
      <c r="J21" s="4"/>
    </row>
    <row r="22" spans="1:25" x14ac:dyDescent="0.25">
      <c r="B22" t="s">
        <v>144</v>
      </c>
      <c r="C22" s="4"/>
      <c r="D22" s="4"/>
      <c r="E22" s="4"/>
      <c r="G22" t="s">
        <v>144</v>
      </c>
      <c r="H22" s="4"/>
      <c r="I22" s="4"/>
      <c r="J22" s="4"/>
    </row>
    <row r="26" spans="1:25" x14ac:dyDescent="0.25">
      <c r="A26" s="2" t="s">
        <v>340</v>
      </c>
    </row>
    <row r="27" spans="1:25" x14ac:dyDescent="0.25">
      <c r="L27" t="s">
        <v>398</v>
      </c>
      <c r="R27" t="s">
        <v>419</v>
      </c>
    </row>
    <row r="28" spans="1:25" x14ac:dyDescent="0.25">
      <c r="B28" t="s">
        <v>341</v>
      </c>
      <c r="G28" t="s">
        <v>28</v>
      </c>
      <c r="L28" t="s">
        <v>158</v>
      </c>
      <c r="O28" t="s">
        <v>28</v>
      </c>
      <c r="R28" t="s">
        <v>225</v>
      </c>
      <c r="S28" t="s">
        <v>220</v>
      </c>
    </row>
    <row r="29" spans="1:25" x14ac:dyDescent="0.25">
      <c r="B29" t="s">
        <v>250</v>
      </c>
      <c r="C29" t="s">
        <v>225</v>
      </c>
      <c r="D29" t="s">
        <v>220</v>
      </c>
      <c r="E29" t="s">
        <v>144</v>
      </c>
      <c r="G29" t="s">
        <v>250</v>
      </c>
      <c r="H29" t="s">
        <v>225</v>
      </c>
      <c r="I29" t="s">
        <v>220</v>
      </c>
      <c r="J29" t="s">
        <v>144</v>
      </c>
      <c r="L29" t="s">
        <v>225</v>
      </c>
      <c r="M29" t="s">
        <v>226</v>
      </c>
      <c r="O29" t="s">
        <v>218</v>
      </c>
      <c r="P29" t="s">
        <v>220</v>
      </c>
      <c r="R29">
        <v>1989</v>
      </c>
      <c r="S29">
        <v>1989</v>
      </c>
    </row>
    <row r="30" spans="1:25" x14ac:dyDescent="0.25">
      <c r="B30" t="s">
        <v>353</v>
      </c>
      <c r="C30" s="4">
        <v>328243</v>
      </c>
      <c r="D30" s="4">
        <v>328748</v>
      </c>
      <c r="E30" s="16">
        <v>656991</v>
      </c>
      <c r="G30" t="s">
        <v>353</v>
      </c>
      <c r="H30" s="4">
        <v>1888827</v>
      </c>
      <c r="I30" s="4">
        <v>1911216</v>
      </c>
      <c r="J30" s="4">
        <v>3800043</v>
      </c>
      <c r="L30">
        <f>C30/E$48*100</f>
        <v>9.3592197908166206</v>
      </c>
      <c r="M30">
        <f>D30/E$48*100</f>
        <v>9.3736188975587673</v>
      </c>
      <c r="O30">
        <f>H30/J$48*100</f>
        <v>8.808333624017866</v>
      </c>
      <c r="P30">
        <f>I30/J$48*100</f>
        <v>8.9127422233804001</v>
      </c>
      <c r="R30" s="7">
        <f t="shared" ref="R30:R46" si="11">C30/H30*100</f>
        <v>17.378139977880451</v>
      </c>
      <c r="S30" s="7">
        <f t="shared" ref="S30:S46" si="12">D30/I30*100</f>
        <v>17.200986178432998</v>
      </c>
    </row>
    <row r="31" spans="1:25" x14ac:dyDescent="0.25">
      <c r="B31" s="15" t="s">
        <v>354</v>
      </c>
      <c r="C31" s="4">
        <v>291272</v>
      </c>
      <c r="D31" s="4">
        <v>293873</v>
      </c>
      <c r="E31" s="4">
        <v>585145</v>
      </c>
      <c r="G31" s="15" t="s">
        <v>354</v>
      </c>
      <c r="H31" s="4">
        <v>1725292</v>
      </c>
      <c r="I31" s="4">
        <v>1743646</v>
      </c>
      <c r="J31" s="4">
        <v>3468938</v>
      </c>
      <c r="L31">
        <f t="shared" ref="L31:L46" si="13">C31/E$48*100</f>
        <v>8.305062611878208</v>
      </c>
      <c r="M31">
        <f t="shared" ref="M31:M46" si="14">D31/E$48*100</f>
        <v>8.3792251398709272</v>
      </c>
      <c r="O31">
        <f t="shared" ref="O31:O46" si="15">H31/J$48*100</f>
        <v>8.045706427771858</v>
      </c>
      <c r="P31">
        <f t="shared" ref="P31:P46" si="16">I31/J$48*100</f>
        <v>8.1312982555756861</v>
      </c>
      <c r="R31" s="7">
        <f t="shared" si="11"/>
        <v>16.882475546168415</v>
      </c>
      <c r="S31" s="7">
        <f t="shared" si="12"/>
        <v>16.853937095029611</v>
      </c>
    </row>
    <row r="32" spans="1:25" x14ac:dyDescent="0.25">
      <c r="B32" s="15" t="s">
        <v>351</v>
      </c>
      <c r="C32" s="4">
        <v>253763</v>
      </c>
      <c r="D32" s="4">
        <v>258326</v>
      </c>
      <c r="E32" s="4">
        <v>512089</v>
      </c>
      <c r="G32" s="15" t="s">
        <v>351</v>
      </c>
      <c r="H32" s="4">
        <v>1485648</v>
      </c>
      <c r="I32" s="4">
        <v>1504044</v>
      </c>
      <c r="J32" s="4">
        <v>2989692</v>
      </c>
      <c r="L32">
        <f t="shared" si="13"/>
        <v>7.235565394469945</v>
      </c>
      <c r="M32">
        <f t="shared" si="14"/>
        <v>7.3656705906371025</v>
      </c>
      <c r="O32">
        <f t="shared" si="15"/>
        <v>6.9281534157733322</v>
      </c>
      <c r="P32">
        <f t="shared" si="16"/>
        <v>7.0139411058833492</v>
      </c>
      <c r="R32" s="7">
        <f t="shared" si="11"/>
        <v>17.080963996855246</v>
      </c>
      <c r="S32" s="7">
        <f t="shared" si="12"/>
        <v>17.175428378425099</v>
      </c>
    </row>
    <row r="33" spans="2:19" x14ac:dyDescent="0.25">
      <c r="B33" t="s">
        <v>342</v>
      </c>
      <c r="C33" s="4">
        <v>194194</v>
      </c>
      <c r="D33" s="4">
        <v>189848</v>
      </c>
      <c r="E33" s="4">
        <v>384042</v>
      </c>
      <c r="G33" t="s">
        <v>342</v>
      </c>
      <c r="H33" s="4">
        <v>1200712</v>
      </c>
      <c r="I33" s="4">
        <v>1177984</v>
      </c>
      <c r="J33" s="4">
        <v>2378696</v>
      </c>
      <c r="L33">
        <f t="shared" si="13"/>
        <v>5.5370695736324702</v>
      </c>
      <c r="M33">
        <f t="shared" si="14"/>
        <v>5.4131517164020373</v>
      </c>
      <c r="O33">
        <f t="shared" si="15"/>
        <v>5.5993862234930676</v>
      </c>
      <c r="P33">
        <f t="shared" si="16"/>
        <v>5.4933967355163089</v>
      </c>
      <c r="R33" s="7">
        <f t="shared" si="11"/>
        <v>16.1732372125872</v>
      </c>
      <c r="S33" s="7">
        <f t="shared" si="12"/>
        <v>16.116347930022819</v>
      </c>
    </row>
    <row r="34" spans="2:19" x14ac:dyDescent="0.25">
      <c r="B34" t="s">
        <v>343</v>
      </c>
      <c r="C34" s="4">
        <v>161014</v>
      </c>
      <c r="D34" s="4">
        <v>118217</v>
      </c>
      <c r="E34" s="4">
        <v>279231</v>
      </c>
      <c r="G34" t="s">
        <v>343</v>
      </c>
      <c r="H34" s="4">
        <v>1013340</v>
      </c>
      <c r="I34" s="4">
        <v>889594</v>
      </c>
      <c r="J34" s="4">
        <v>1902934</v>
      </c>
      <c r="L34">
        <f t="shared" si="13"/>
        <v>4.591005491049458</v>
      </c>
      <c r="M34">
        <f t="shared" si="14"/>
        <v>3.3707310925471932</v>
      </c>
      <c r="O34">
        <f t="shared" si="15"/>
        <v>4.7255978417093072</v>
      </c>
      <c r="P34">
        <f t="shared" si="16"/>
        <v>4.1485222002462647</v>
      </c>
      <c r="R34" s="7">
        <f t="shared" si="11"/>
        <v>15.889434937928041</v>
      </c>
      <c r="S34" s="7">
        <f t="shared" si="12"/>
        <v>13.288871102997547</v>
      </c>
    </row>
    <row r="35" spans="2:19" x14ac:dyDescent="0.25">
      <c r="B35" t="s">
        <v>344</v>
      </c>
      <c r="C35" s="4">
        <v>136441</v>
      </c>
      <c r="D35" s="4">
        <v>99511</v>
      </c>
      <c r="E35" s="4">
        <v>235952</v>
      </c>
      <c r="G35" t="s">
        <v>344</v>
      </c>
      <c r="H35" s="4">
        <v>847287</v>
      </c>
      <c r="I35" s="4">
        <v>782475</v>
      </c>
      <c r="J35" s="4">
        <v>1629761</v>
      </c>
      <c r="L35">
        <f t="shared" si="13"/>
        <v>3.8903535109014071</v>
      </c>
      <c r="M35">
        <f t="shared" si="14"/>
        <v>2.8373653683519606</v>
      </c>
      <c r="O35">
        <f t="shared" si="15"/>
        <v>3.9512282338685472</v>
      </c>
      <c r="P35">
        <f t="shared" si="16"/>
        <v>3.6489847150921606</v>
      </c>
      <c r="R35" s="7">
        <f t="shared" si="11"/>
        <v>16.103280234442401</v>
      </c>
      <c r="S35" s="7">
        <f t="shared" si="12"/>
        <v>12.717467011725613</v>
      </c>
    </row>
    <row r="36" spans="2:19" x14ac:dyDescent="0.25">
      <c r="B36" t="s">
        <v>345</v>
      </c>
      <c r="C36" s="4">
        <v>96154</v>
      </c>
      <c r="D36" s="4">
        <v>79736</v>
      </c>
      <c r="E36" s="4">
        <v>175890</v>
      </c>
      <c r="G36" t="s">
        <v>345</v>
      </c>
      <c r="H36" s="4">
        <v>575651</v>
      </c>
      <c r="I36" s="4">
        <v>583773</v>
      </c>
      <c r="J36" s="4">
        <v>1159424</v>
      </c>
      <c r="L36">
        <f t="shared" si="13"/>
        <v>2.7416469498700087</v>
      </c>
      <c r="M36">
        <f t="shared" si="14"/>
        <v>2.2735191587956303</v>
      </c>
      <c r="O36">
        <f t="shared" si="15"/>
        <v>2.6844841052142461</v>
      </c>
      <c r="P36">
        <f t="shared" si="16"/>
        <v>2.722360144520267</v>
      </c>
      <c r="R36" s="7">
        <f t="shared" si="11"/>
        <v>16.703523489058476</v>
      </c>
      <c r="S36" s="7">
        <f t="shared" si="12"/>
        <v>13.6587337886473</v>
      </c>
    </row>
    <row r="37" spans="2:19" x14ac:dyDescent="0.25">
      <c r="B37" t="s">
        <v>346</v>
      </c>
      <c r="C37" s="4">
        <v>77231</v>
      </c>
      <c r="D37" s="4">
        <v>62965</v>
      </c>
      <c r="E37" s="4">
        <v>140196</v>
      </c>
      <c r="G37" t="s">
        <v>346</v>
      </c>
      <c r="H37" s="4">
        <v>457942</v>
      </c>
      <c r="I37" s="4">
        <v>460950</v>
      </c>
      <c r="J37" s="4">
        <v>918892</v>
      </c>
      <c r="L37">
        <f t="shared" si="13"/>
        <v>2.2020938867380524</v>
      </c>
      <c r="M37">
        <f t="shared" si="14"/>
        <v>1.7953262495430777</v>
      </c>
      <c r="O37">
        <f t="shared" si="15"/>
        <v>2.1355613385714998</v>
      </c>
      <c r="P37">
        <f t="shared" si="16"/>
        <v>2.1495888104051013</v>
      </c>
      <c r="R37" s="7">
        <f t="shared" si="11"/>
        <v>16.86479947242227</v>
      </c>
      <c r="S37" s="7">
        <f t="shared" si="12"/>
        <v>13.659832953682614</v>
      </c>
    </row>
    <row r="38" spans="2:19" x14ac:dyDescent="0.25">
      <c r="B38" t="s">
        <v>347</v>
      </c>
      <c r="C38" s="4">
        <v>61401</v>
      </c>
      <c r="D38" s="4">
        <v>52035</v>
      </c>
      <c r="E38" s="4">
        <v>113436</v>
      </c>
      <c r="G38" t="s">
        <v>347</v>
      </c>
      <c r="H38" s="4">
        <v>364244</v>
      </c>
      <c r="I38" s="4">
        <v>367934</v>
      </c>
      <c r="J38" s="4">
        <v>732178</v>
      </c>
      <c r="L38">
        <f t="shared" si="13"/>
        <v>1.7507317882664104</v>
      </c>
      <c r="M38">
        <f t="shared" si="14"/>
        <v>1.4836782560942439</v>
      </c>
      <c r="O38">
        <f t="shared" si="15"/>
        <v>1.6986111870207086</v>
      </c>
      <c r="P38">
        <f t="shared" si="16"/>
        <v>1.7158190896357315</v>
      </c>
      <c r="R38" s="7">
        <f t="shared" si="11"/>
        <v>16.857106774579677</v>
      </c>
      <c r="S38" s="7">
        <f t="shared" si="12"/>
        <v>14.142482075589644</v>
      </c>
    </row>
    <row r="39" spans="2:19" x14ac:dyDescent="0.25">
      <c r="B39" t="s">
        <v>348</v>
      </c>
      <c r="C39" s="4">
        <v>51664</v>
      </c>
      <c r="D39" s="4">
        <v>39713</v>
      </c>
      <c r="E39" s="4">
        <v>91377</v>
      </c>
      <c r="G39" t="s">
        <v>348</v>
      </c>
      <c r="H39" s="4">
        <v>293405</v>
      </c>
      <c r="I39" s="4">
        <v>281127</v>
      </c>
      <c r="J39" s="4">
        <v>574532</v>
      </c>
      <c r="L39">
        <f t="shared" si="13"/>
        <v>1.4730999024282312</v>
      </c>
      <c r="M39">
        <f t="shared" si="14"/>
        <v>1.1323400515858693</v>
      </c>
      <c r="O39">
        <f t="shared" si="15"/>
        <v>1.3682614273064511</v>
      </c>
      <c r="P39">
        <f t="shared" si="16"/>
        <v>1.3110043464643777</v>
      </c>
      <c r="R39" s="7">
        <f t="shared" si="11"/>
        <v>17.608425214294236</v>
      </c>
      <c r="S39" s="7">
        <f t="shared" si="12"/>
        <v>14.126355704005663</v>
      </c>
    </row>
    <row r="40" spans="2:19" x14ac:dyDescent="0.25">
      <c r="B40" t="s">
        <v>349</v>
      </c>
      <c r="C40" s="4">
        <v>45218</v>
      </c>
      <c r="D40" s="4">
        <v>37179</v>
      </c>
      <c r="E40" s="4">
        <v>82397</v>
      </c>
      <c r="G40" t="s">
        <v>349</v>
      </c>
      <c r="H40" s="4">
        <v>240617</v>
      </c>
      <c r="I40" s="4">
        <v>235906</v>
      </c>
      <c r="J40" s="4">
        <v>476523</v>
      </c>
      <c r="L40">
        <f t="shared" si="13"/>
        <v>1.2893045716165947</v>
      </c>
      <c r="M40">
        <f t="shared" si="14"/>
        <v>1.0600879001312171</v>
      </c>
      <c r="O40">
        <f t="shared" si="15"/>
        <v>1.1220904887585295</v>
      </c>
      <c r="P40">
        <f t="shared" si="16"/>
        <v>1.1001212667478593</v>
      </c>
      <c r="R40" s="7">
        <f t="shared" si="11"/>
        <v>18.792520894201161</v>
      </c>
      <c r="S40" s="7">
        <f t="shared" si="12"/>
        <v>15.76009088365705</v>
      </c>
    </row>
    <row r="41" spans="2:19" x14ac:dyDescent="0.25">
      <c r="B41" t="s">
        <v>350</v>
      </c>
      <c r="C41" s="4">
        <v>39496</v>
      </c>
      <c r="D41" s="4">
        <v>32454</v>
      </c>
      <c r="E41" s="4">
        <v>71950</v>
      </c>
      <c r="G41" t="s">
        <v>350</v>
      </c>
      <c r="H41" s="4">
        <v>181155</v>
      </c>
      <c r="I41" s="4">
        <v>179017</v>
      </c>
      <c r="J41" s="4">
        <v>360172</v>
      </c>
      <c r="L41">
        <f t="shared" si="13"/>
        <v>1.1261527126491448</v>
      </c>
      <c r="M41">
        <f t="shared" si="14"/>
        <v>0.92536358457350976</v>
      </c>
      <c r="O41">
        <f t="shared" si="15"/>
        <v>0.84479609707980485</v>
      </c>
      <c r="P41">
        <f t="shared" si="16"/>
        <v>0.83482577301722516</v>
      </c>
      <c r="R41" s="7">
        <f t="shared" si="11"/>
        <v>21.802323976705033</v>
      </c>
      <c r="S41" s="7">
        <f t="shared" si="12"/>
        <v>18.129004507951759</v>
      </c>
    </row>
    <row r="42" spans="2:19" x14ac:dyDescent="0.25">
      <c r="B42" t="s">
        <v>355</v>
      </c>
      <c r="C42" s="4">
        <v>30651</v>
      </c>
      <c r="D42" s="4">
        <v>26180</v>
      </c>
      <c r="E42" s="4">
        <v>56831</v>
      </c>
      <c r="G42" t="s">
        <v>355</v>
      </c>
      <c r="H42" s="4">
        <v>167901</v>
      </c>
      <c r="I42" s="4">
        <v>150496</v>
      </c>
      <c r="J42" s="4">
        <v>318397</v>
      </c>
      <c r="L42">
        <f t="shared" si="13"/>
        <v>0.87395449654164814</v>
      </c>
      <c r="M42">
        <f t="shared" si="14"/>
        <v>0.74647250397900067</v>
      </c>
      <c r="O42">
        <f t="shared" si="15"/>
        <v>0.78298754931299896</v>
      </c>
      <c r="P42">
        <f t="shared" si="16"/>
        <v>0.70182127695135288</v>
      </c>
      <c r="R42" s="7">
        <f t="shared" si="11"/>
        <v>18.255400503868351</v>
      </c>
      <c r="S42" s="7">
        <f t="shared" si="12"/>
        <v>17.395811184350414</v>
      </c>
    </row>
    <row r="43" spans="2:19" x14ac:dyDescent="0.25">
      <c r="B43" t="s">
        <v>356</v>
      </c>
      <c r="C43" s="4">
        <v>22800</v>
      </c>
      <c r="D43" s="4">
        <v>19976</v>
      </c>
      <c r="E43" s="4">
        <v>42776</v>
      </c>
      <c r="G43" t="s">
        <v>356</v>
      </c>
      <c r="H43" s="4">
        <v>116980</v>
      </c>
      <c r="I43" s="4">
        <v>113690</v>
      </c>
      <c r="J43" s="4">
        <v>230670</v>
      </c>
      <c r="L43">
        <f t="shared" si="13"/>
        <v>0.65009828459592112</v>
      </c>
      <c r="M43">
        <f t="shared" si="14"/>
        <v>0.56957733917053166</v>
      </c>
      <c r="O43">
        <f t="shared" si="15"/>
        <v>0.54552315661392492</v>
      </c>
      <c r="P43">
        <f t="shared" si="16"/>
        <v>0.53018060929592348</v>
      </c>
      <c r="R43" s="7">
        <f t="shared" si="11"/>
        <v>19.490511198495469</v>
      </c>
      <c r="S43" s="7">
        <f t="shared" si="12"/>
        <v>17.570586683085583</v>
      </c>
    </row>
    <row r="44" spans="2:19" x14ac:dyDescent="0.25">
      <c r="B44" t="s">
        <v>357</v>
      </c>
      <c r="C44" s="4">
        <v>15793</v>
      </c>
      <c r="D44" s="4">
        <v>15387</v>
      </c>
      <c r="E44" s="4">
        <v>31180</v>
      </c>
      <c r="G44" t="s">
        <v>357</v>
      </c>
      <c r="H44" s="4">
        <v>91212</v>
      </c>
      <c r="I44" s="4">
        <v>82966</v>
      </c>
      <c r="J44" s="4">
        <v>174178</v>
      </c>
      <c r="L44">
        <f t="shared" si="13"/>
        <v>0.45030711441330623</v>
      </c>
      <c r="M44">
        <f t="shared" si="14"/>
        <v>0.43873080285427363</v>
      </c>
      <c r="O44">
        <f t="shared" si="15"/>
        <v>0.42535696837980275</v>
      </c>
      <c r="P44">
        <f t="shared" si="16"/>
        <v>0.38690266893170544</v>
      </c>
      <c r="R44" s="7">
        <f t="shared" si="11"/>
        <v>17.314607727053456</v>
      </c>
      <c r="S44" s="7">
        <f t="shared" si="12"/>
        <v>18.546151435527808</v>
      </c>
    </row>
    <row r="45" spans="2:19" x14ac:dyDescent="0.25">
      <c r="B45" t="s">
        <v>358</v>
      </c>
      <c r="C45" s="4">
        <v>9528</v>
      </c>
      <c r="D45" s="4">
        <v>11952</v>
      </c>
      <c r="E45" s="4">
        <v>21480</v>
      </c>
      <c r="G45" t="s">
        <v>358</v>
      </c>
      <c r="H45" s="4">
        <v>60476</v>
      </c>
      <c r="I45" s="4">
        <v>66600</v>
      </c>
      <c r="J45" s="4">
        <v>127076</v>
      </c>
      <c r="L45">
        <f t="shared" si="13"/>
        <v>0.27167265156271653</v>
      </c>
      <c r="M45">
        <f t="shared" si="14"/>
        <v>0.34078836392501971</v>
      </c>
      <c r="O45">
        <f t="shared" si="15"/>
        <v>0.28202306735667398</v>
      </c>
      <c r="P45">
        <f t="shared" si="16"/>
        <v>0.31058165695407253</v>
      </c>
      <c r="R45" s="7">
        <f t="shared" si="11"/>
        <v>15.755010252000796</v>
      </c>
      <c r="S45" s="7">
        <f t="shared" si="12"/>
        <v>17.945945945945947</v>
      </c>
    </row>
    <row r="46" spans="2:19" x14ac:dyDescent="0.25">
      <c r="B46" t="s">
        <v>359</v>
      </c>
      <c r="C46" s="4">
        <v>11462</v>
      </c>
      <c r="D46" s="4">
        <v>11201</v>
      </c>
      <c r="E46" s="4">
        <v>22663</v>
      </c>
      <c r="G46" t="s">
        <v>359</v>
      </c>
      <c r="H46" s="4">
        <v>94070</v>
      </c>
      <c r="I46" s="4">
        <v>82210</v>
      </c>
      <c r="J46" s="4">
        <v>176280</v>
      </c>
      <c r="L46">
        <f t="shared" si="13"/>
        <v>0.32681695342273892</v>
      </c>
      <c r="M46">
        <f t="shared" si="14"/>
        <v>0.31937503884907514</v>
      </c>
      <c r="O46">
        <f t="shared" si="15"/>
        <v>0.43868493197702102</v>
      </c>
      <c r="P46">
        <f t="shared" si="16"/>
        <v>0.38337714742033485</v>
      </c>
      <c r="R46" s="7">
        <f t="shared" si="11"/>
        <v>12.184543425108961</v>
      </c>
      <c r="S46" s="7">
        <f t="shared" si="12"/>
        <v>13.624863155333902</v>
      </c>
    </row>
    <row r="47" spans="2:19" x14ac:dyDescent="0.25">
      <c r="B47" t="s">
        <v>352</v>
      </c>
      <c r="C47" s="4">
        <v>1929</v>
      </c>
      <c r="D47" s="4">
        <v>1607</v>
      </c>
      <c r="E47" s="4">
        <v>3536</v>
      </c>
      <c r="G47" t="s">
        <v>352</v>
      </c>
      <c r="H47" s="4">
        <v>10509</v>
      </c>
      <c r="I47" s="4">
        <v>14741</v>
      </c>
      <c r="J47" s="4">
        <v>25250</v>
      </c>
    </row>
    <row r="48" spans="2:19" x14ac:dyDescent="0.25">
      <c r="B48" t="s">
        <v>144</v>
      </c>
      <c r="C48" s="4">
        <v>1828254</v>
      </c>
      <c r="D48" s="4">
        <v>1678908</v>
      </c>
      <c r="E48" s="4">
        <v>3507162</v>
      </c>
      <c r="G48" t="s">
        <v>144</v>
      </c>
      <c r="H48" s="4">
        <v>10815268</v>
      </c>
      <c r="I48" s="4">
        <v>10628368</v>
      </c>
      <c r="J48" s="4">
        <v>21443636</v>
      </c>
    </row>
    <row r="50" spans="1:18" x14ac:dyDescent="0.25">
      <c r="A50" s="2" t="s">
        <v>360</v>
      </c>
    </row>
    <row r="51" spans="1:18" x14ac:dyDescent="0.25">
      <c r="B51" t="s">
        <v>361</v>
      </c>
    </row>
    <row r="52" spans="1:18" x14ac:dyDescent="0.25">
      <c r="B52" t="s">
        <v>199</v>
      </c>
      <c r="C52" t="s">
        <v>158</v>
      </c>
      <c r="D52" t="s">
        <v>28</v>
      </c>
      <c r="E52" s="16"/>
    </row>
    <row r="53" spans="1:18" x14ac:dyDescent="0.25">
      <c r="B53">
        <v>1969</v>
      </c>
      <c r="C53" s="4">
        <v>2122045</v>
      </c>
      <c r="D53" s="4">
        <v>10942705</v>
      </c>
    </row>
    <row r="54" spans="1:18" x14ac:dyDescent="0.25">
      <c r="B54">
        <v>1979</v>
      </c>
      <c r="C54" s="4">
        <v>2643956</v>
      </c>
      <c r="D54" s="4">
        <v>15327061</v>
      </c>
      <c r="E54">
        <f>C54/D54</f>
        <v>0.17250247780706296</v>
      </c>
    </row>
    <row r="55" spans="1:18" x14ac:dyDescent="0.25">
      <c r="B55">
        <v>1989</v>
      </c>
      <c r="C55" s="4">
        <v>3507160</v>
      </c>
      <c r="D55" s="4">
        <v>21448774</v>
      </c>
    </row>
    <row r="56" spans="1:18" x14ac:dyDescent="0.25">
      <c r="B56">
        <v>1999</v>
      </c>
      <c r="C56" s="4">
        <v>4392196</v>
      </c>
      <c r="D56" s="4">
        <v>28686607</v>
      </c>
    </row>
    <row r="58" spans="1:18" x14ac:dyDescent="0.25">
      <c r="B58" t="s">
        <v>362</v>
      </c>
    </row>
    <row r="59" spans="1:18" x14ac:dyDescent="0.25">
      <c r="C59" t="s">
        <v>182</v>
      </c>
      <c r="D59" t="s">
        <v>28</v>
      </c>
    </row>
    <row r="60" spans="1:18" x14ac:dyDescent="0.25">
      <c r="B60" t="s">
        <v>363</v>
      </c>
      <c r="C60">
        <v>2.2000000000000002</v>
      </c>
      <c r="D60">
        <v>3.4</v>
      </c>
    </row>
    <row r="61" spans="1:18" x14ac:dyDescent="0.25">
      <c r="B61" t="s">
        <v>364</v>
      </c>
      <c r="C61">
        <v>2.8</v>
      </c>
      <c r="D61">
        <v>3.4</v>
      </c>
    </row>
    <row r="62" spans="1:18" x14ac:dyDescent="0.25">
      <c r="B62" t="s">
        <v>365</v>
      </c>
      <c r="C62">
        <v>2.2999999999999998</v>
      </c>
      <c r="D62">
        <v>2.9</v>
      </c>
    </row>
    <row r="64" spans="1:18" x14ac:dyDescent="0.25">
      <c r="B64" t="s">
        <v>366</v>
      </c>
      <c r="R64" t="s">
        <v>419</v>
      </c>
    </row>
    <row r="65" spans="2:19" x14ac:dyDescent="0.25">
      <c r="B65" t="s">
        <v>341</v>
      </c>
      <c r="G65" t="s">
        <v>28</v>
      </c>
      <c r="L65" t="s">
        <v>158</v>
      </c>
      <c r="O65" t="s">
        <v>28</v>
      </c>
      <c r="R65">
        <v>1999</v>
      </c>
      <c r="S65">
        <v>1999</v>
      </c>
    </row>
    <row r="66" spans="2:19" x14ac:dyDescent="0.25">
      <c r="B66" t="s">
        <v>250</v>
      </c>
      <c r="C66" t="s">
        <v>225</v>
      </c>
      <c r="D66" t="s">
        <v>220</v>
      </c>
      <c r="E66" t="s">
        <v>144</v>
      </c>
      <c r="G66" t="s">
        <v>250</v>
      </c>
      <c r="H66" t="s">
        <v>225</v>
      </c>
      <c r="I66" t="s">
        <v>226</v>
      </c>
      <c r="J66" t="s">
        <v>144</v>
      </c>
      <c r="L66" t="s">
        <v>225</v>
      </c>
      <c r="M66" t="s">
        <v>226</v>
      </c>
      <c r="O66" t="s">
        <v>225</v>
      </c>
      <c r="P66" t="s">
        <v>220</v>
      </c>
      <c r="R66" t="s">
        <v>225</v>
      </c>
      <c r="S66" t="s">
        <v>226</v>
      </c>
    </row>
    <row r="67" spans="2:19" x14ac:dyDescent="0.25">
      <c r="B67" t="s">
        <v>353</v>
      </c>
      <c r="C67" s="4">
        <v>352462</v>
      </c>
      <c r="D67" s="4">
        <v>355120</v>
      </c>
      <c r="E67" s="4">
        <f>SUM(C67:D67)</f>
        <v>707582</v>
      </c>
      <c r="G67" t="s">
        <v>353</v>
      </c>
      <c r="H67" s="4">
        <v>2242966</v>
      </c>
      <c r="I67" s="4">
        <v>2291936</v>
      </c>
      <c r="J67" s="4">
        <v>4534902</v>
      </c>
      <c r="L67">
        <f>C67/E$85*100</f>
        <v>8.0247329581831046</v>
      </c>
      <c r="M67">
        <f>D67/E$85*100</f>
        <v>8.0852493832242445</v>
      </c>
      <c r="O67">
        <f>H67/J$85*100</f>
        <v>7.8190267029212865</v>
      </c>
      <c r="P67">
        <f>I67/J$85*100</f>
        <v>7.9897371540124107</v>
      </c>
      <c r="R67" s="7">
        <f>C67/H67*100</f>
        <v>15.714103557521602</v>
      </c>
      <c r="S67" s="7">
        <f>D67/I67*100</f>
        <v>15.494324448850231</v>
      </c>
    </row>
    <row r="68" spans="2:19" x14ac:dyDescent="0.25">
      <c r="B68" s="15" t="s">
        <v>354</v>
      </c>
      <c r="C68" s="4">
        <v>309023</v>
      </c>
      <c r="D68" s="4">
        <v>310927</v>
      </c>
      <c r="E68" s="4">
        <f t="shared" ref="E68:E85" si="17">SUM(C68:D68)</f>
        <v>619950</v>
      </c>
      <c r="G68" s="15" t="s">
        <v>354</v>
      </c>
      <c r="H68" s="4">
        <v>1962556</v>
      </c>
      <c r="I68" s="4">
        <v>2000580</v>
      </c>
      <c r="J68" s="4">
        <v>3963136</v>
      </c>
      <c r="K68" s="4"/>
      <c r="L68">
        <f t="shared" ref="L68:L83" si="18">C68/E$85*100</f>
        <v>7.0357288244877951</v>
      </c>
      <c r="M68">
        <f t="shared" ref="M68:M83" si="19">D68/E$85*100</f>
        <v>7.0790784382117735</v>
      </c>
      <c r="O68">
        <f t="shared" ref="O68:O83" si="20">H68/J$85*100</f>
        <v>6.8415115387296943</v>
      </c>
      <c r="P68">
        <f t="shared" ref="P68:P83" si="21">I68/J$85*100</f>
        <v>6.9740640033465802</v>
      </c>
      <c r="R68" s="7">
        <f t="shared" ref="R68:R83" si="22">C68/H68*100</f>
        <v>15.745945593399627</v>
      </c>
      <c r="S68" s="7">
        <f t="shared" ref="S68:S83" si="23">D68/I68*100</f>
        <v>15.541842865568986</v>
      </c>
    </row>
    <row r="69" spans="2:19" x14ac:dyDescent="0.25">
      <c r="B69" s="15" t="s">
        <v>351</v>
      </c>
      <c r="C69" s="4">
        <v>337015</v>
      </c>
      <c r="D69" s="4">
        <v>344306</v>
      </c>
      <c r="E69" s="4">
        <f t="shared" si="17"/>
        <v>681321</v>
      </c>
      <c r="G69" s="15" t="s">
        <v>351</v>
      </c>
      <c r="H69" s="4">
        <v>2003655</v>
      </c>
      <c r="I69" s="4">
        <v>2034980</v>
      </c>
      <c r="J69" s="4">
        <f>SUM(H69:I69)</f>
        <v>4038635</v>
      </c>
      <c r="L69">
        <f t="shared" si="18"/>
        <v>7.673041002723922</v>
      </c>
      <c r="M69">
        <f t="shared" si="19"/>
        <v>7.8390399699831246</v>
      </c>
      <c r="O69">
        <f t="shared" si="20"/>
        <v>6.9847835180924491</v>
      </c>
      <c r="P69">
        <f t="shared" si="21"/>
        <v>7.0939831276580909</v>
      </c>
      <c r="R69" s="7">
        <f t="shared" si="22"/>
        <v>16.820011429113297</v>
      </c>
      <c r="S69" s="7">
        <f t="shared" si="23"/>
        <v>16.919380043047106</v>
      </c>
    </row>
    <row r="70" spans="2:19" x14ac:dyDescent="0.25">
      <c r="B70" t="s">
        <v>342</v>
      </c>
      <c r="C70" s="4">
        <v>281107</v>
      </c>
      <c r="D70" s="4">
        <v>275864</v>
      </c>
      <c r="E70" s="4">
        <f t="shared" si="17"/>
        <v>556971</v>
      </c>
      <c r="G70" t="s">
        <v>342</v>
      </c>
      <c r="H70" s="4">
        <v>1721194</v>
      </c>
      <c r="I70" s="4">
        <v>1681984</v>
      </c>
      <c r="J70" s="4">
        <f t="shared" ref="J70:J85" si="24">SUM(H70:I70)</f>
        <v>3403178</v>
      </c>
      <c r="L70">
        <f t="shared" si="18"/>
        <v>6.4001469879759467</v>
      </c>
      <c r="M70">
        <f t="shared" si="19"/>
        <v>6.2807761766551398</v>
      </c>
      <c r="O70">
        <f t="shared" si="20"/>
        <v>6.0001185247158899</v>
      </c>
      <c r="P70">
        <f t="shared" si="21"/>
        <v>5.8634316391271</v>
      </c>
      <c r="R70" s="7">
        <f t="shared" si="22"/>
        <v>16.332092721680418</v>
      </c>
      <c r="S70" s="7">
        <f t="shared" si="23"/>
        <v>16.401107263802746</v>
      </c>
    </row>
    <row r="71" spans="2:19" x14ac:dyDescent="0.25">
      <c r="B71" t="s">
        <v>343</v>
      </c>
      <c r="C71" s="4">
        <v>224623</v>
      </c>
      <c r="D71" s="4">
        <v>176491</v>
      </c>
      <c r="E71" s="4">
        <f t="shared" si="17"/>
        <v>401114</v>
      </c>
      <c r="G71" t="s">
        <v>343</v>
      </c>
      <c r="H71" s="4">
        <v>1504389</v>
      </c>
      <c r="I71" s="4">
        <v>1328529</v>
      </c>
      <c r="J71" s="4">
        <f t="shared" si="24"/>
        <v>2832918</v>
      </c>
      <c r="L71">
        <f t="shared" si="18"/>
        <v>5.1141388043702971</v>
      </c>
      <c r="M71">
        <f t="shared" si="19"/>
        <v>4.0182860692009195</v>
      </c>
      <c r="O71">
        <f t="shared" si="20"/>
        <v>5.2443317297636485</v>
      </c>
      <c r="P71">
        <f t="shared" si="21"/>
        <v>4.6312800669316045</v>
      </c>
      <c r="R71" s="7">
        <f t="shared" si="22"/>
        <v>14.93117803972244</v>
      </c>
      <c r="S71" s="7">
        <f t="shared" si="23"/>
        <v>13.284693070305579</v>
      </c>
    </row>
    <row r="72" spans="2:19" x14ac:dyDescent="0.25">
      <c r="B72" t="s">
        <v>344</v>
      </c>
      <c r="C72" s="4">
        <v>162798</v>
      </c>
      <c r="D72" s="4">
        <v>127695</v>
      </c>
      <c r="E72" s="4">
        <f t="shared" si="17"/>
        <v>290493</v>
      </c>
      <c r="G72" t="s">
        <v>344</v>
      </c>
      <c r="H72" s="4">
        <v>1164594</v>
      </c>
      <c r="I72" s="4">
        <v>1094909</v>
      </c>
      <c r="J72" s="4">
        <f t="shared" si="24"/>
        <v>2259503</v>
      </c>
      <c r="L72">
        <f t="shared" si="18"/>
        <v>3.706528579325695</v>
      </c>
      <c r="M72">
        <f t="shared" si="19"/>
        <v>2.9073156115983894</v>
      </c>
      <c r="O72">
        <f t="shared" si="20"/>
        <v>4.0597992051871996</v>
      </c>
      <c r="P72">
        <f t="shared" si="21"/>
        <v>3.8168758279300006</v>
      </c>
      <c r="R72" s="7">
        <f t="shared" si="22"/>
        <v>13.978948886908228</v>
      </c>
      <c r="S72" s="7">
        <f t="shared" si="23"/>
        <v>11.662613057340838</v>
      </c>
    </row>
    <row r="73" spans="2:19" x14ac:dyDescent="0.25">
      <c r="B73" t="s">
        <v>345</v>
      </c>
      <c r="C73" s="4">
        <v>123137</v>
      </c>
      <c r="D73" s="4">
        <v>100423</v>
      </c>
      <c r="E73" s="4">
        <f t="shared" si="17"/>
        <v>223560</v>
      </c>
      <c r="G73" t="s">
        <v>345</v>
      </c>
      <c r="H73" s="4">
        <v>845230</v>
      </c>
      <c r="I73" s="4">
        <v>840692</v>
      </c>
      <c r="J73" s="4">
        <f t="shared" si="24"/>
        <v>1685922</v>
      </c>
      <c r="L73">
        <f t="shared" si="18"/>
        <v>2.8035406434503378</v>
      </c>
      <c r="M73">
        <f t="shared" si="19"/>
        <v>2.2863961444343559</v>
      </c>
      <c r="O73">
        <f t="shared" si="20"/>
        <v>2.946489576797044</v>
      </c>
      <c r="P73">
        <f t="shared" si="21"/>
        <v>2.9306700132468801</v>
      </c>
      <c r="R73" s="7">
        <f t="shared" si="22"/>
        <v>14.56846065567952</v>
      </c>
      <c r="S73" s="7">
        <f t="shared" si="23"/>
        <v>11.945278413497453</v>
      </c>
    </row>
    <row r="74" spans="2:19" x14ac:dyDescent="0.25">
      <c r="B74" t="s">
        <v>346</v>
      </c>
      <c r="C74" s="4">
        <v>113502</v>
      </c>
      <c r="D74" s="4">
        <v>90340</v>
      </c>
      <c r="E74" s="4">
        <f t="shared" si="17"/>
        <v>203842</v>
      </c>
      <c r="G74" t="s">
        <v>346</v>
      </c>
      <c r="H74" s="4">
        <v>723749</v>
      </c>
      <c r="I74" s="4">
        <v>695263</v>
      </c>
      <c r="J74" s="4">
        <f t="shared" si="24"/>
        <v>1419012</v>
      </c>
      <c r="L74">
        <f t="shared" si="18"/>
        <v>2.5841742945897677</v>
      </c>
      <c r="M74">
        <f t="shared" si="19"/>
        <v>2.0568298864622614</v>
      </c>
      <c r="O74">
        <f t="shared" si="20"/>
        <v>2.5230042529456878</v>
      </c>
      <c r="P74">
        <f t="shared" si="21"/>
        <v>2.4237014571568012</v>
      </c>
      <c r="R74" s="7">
        <f t="shared" si="22"/>
        <v>15.682508715037949</v>
      </c>
      <c r="S74" s="7">
        <f t="shared" si="23"/>
        <v>12.993644131788978</v>
      </c>
    </row>
    <row r="75" spans="2:19" x14ac:dyDescent="0.25">
      <c r="B75" t="s">
        <v>347</v>
      </c>
      <c r="C75" s="4">
        <v>84192</v>
      </c>
      <c r="D75" s="4">
        <v>70808</v>
      </c>
      <c r="E75" s="4">
        <f t="shared" si="17"/>
        <v>155000</v>
      </c>
      <c r="G75" t="s">
        <v>347</v>
      </c>
      <c r="H75" s="4">
        <v>516989</v>
      </c>
      <c r="I75" s="4">
        <v>516502</v>
      </c>
      <c r="J75" s="4">
        <f t="shared" si="24"/>
        <v>1033491</v>
      </c>
      <c r="L75">
        <f t="shared" si="18"/>
        <v>1.916854348030006</v>
      </c>
      <c r="M75">
        <f t="shared" si="19"/>
        <v>1.6121320633232215</v>
      </c>
      <c r="O75">
        <f t="shared" si="20"/>
        <v>1.8022345394966186</v>
      </c>
      <c r="P75">
        <f t="shared" si="21"/>
        <v>1.8005368472425576</v>
      </c>
      <c r="R75" s="7">
        <f t="shared" si="22"/>
        <v>16.285066026549888</v>
      </c>
      <c r="S75" s="7">
        <f t="shared" si="23"/>
        <v>13.709143430228732</v>
      </c>
    </row>
    <row r="76" spans="2:19" x14ac:dyDescent="0.25">
      <c r="B76" t="s">
        <v>348</v>
      </c>
      <c r="C76" s="4">
        <v>69798</v>
      </c>
      <c r="D76" s="4">
        <v>58367</v>
      </c>
      <c r="E76" s="4">
        <f t="shared" si="17"/>
        <v>128165</v>
      </c>
      <c r="G76" t="s">
        <v>348</v>
      </c>
      <c r="H76" s="4">
        <v>418987</v>
      </c>
      <c r="I76" s="4">
        <v>419341</v>
      </c>
      <c r="J76" s="4">
        <f t="shared" si="24"/>
        <v>838328</v>
      </c>
      <c r="L76">
        <f t="shared" si="18"/>
        <v>1.5891367325137584</v>
      </c>
      <c r="M76">
        <f t="shared" si="19"/>
        <v>1.3288796765900246</v>
      </c>
      <c r="O76">
        <f t="shared" si="20"/>
        <v>1.4605975040089243</v>
      </c>
      <c r="P76">
        <f t="shared" si="21"/>
        <v>1.4618315554625949</v>
      </c>
      <c r="R76" s="7">
        <f t="shared" si="22"/>
        <v>16.658750748829913</v>
      </c>
      <c r="S76" s="7">
        <f t="shared" si="23"/>
        <v>13.918743933934435</v>
      </c>
    </row>
    <row r="77" spans="2:19" x14ac:dyDescent="0.25">
      <c r="B77" t="s">
        <v>349</v>
      </c>
      <c r="C77" s="4">
        <v>54840</v>
      </c>
      <c r="D77" s="4">
        <v>48982</v>
      </c>
      <c r="E77" s="4">
        <f t="shared" si="17"/>
        <v>103822</v>
      </c>
      <c r="G77" t="s">
        <v>349</v>
      </c>
      <c r="H77" s="4">
        <v>340167</v>
      </c>
      <c r="I77" s="4">
        <v>344639</v>
      </c>
      <c r="J77" s="4">
        <f t="shared" si="24"/>
        <v>684806</v>
      </c>
      <c r="L77">
        <f t="shared" si="18"/>
        <v>1.2485781599910386</v>
      </c>
      <c r="M77">
        <f t="shared" si="19"/>
        <v>1.1152052412961533</v>
      </c>
      <c r="O77">
        <f t="shared" si="20"/>
        <v>1.1858293244091194</v>
      </c>
      <c r="P77">
        <f t="shared" si="21"/>
        <v>1.201418810569616</v>
      </c>
      <c r="R77" s="7">
        <f t="shared" si="22"/>
        <v>16.121493266542611</v>
      </c>
      <c r="S77" s="7">
        <f t="shared" si="23"/>
        <v>14.212552845151013</v>
      </c>
    </row>
    <row r="78" spans="2:19" x14ac:dyDescent="0.25">
      <c r="B78" t="s">
        <v>350</v>
      </c>
      <c r="C78" s="4">
        <v>40107</v>
      </c>
      <c r="D78" s="4">
        <v>33143</v>
      </c>
      <c r="E78" s="4">
        <f t="shared" si="17"/>
        <v>73250</v>
      </c>
      <c r="G78" t="s">
        <v>350</v>
      </c>
      <c r="H78" s="4">
        <v>236325</v>
      </c>
      <c r="I78" s="4">
        <v>223591</v>
      </c>
      <c r="J78" s="4">
        <f t="shared" si="24"/>
        <v>459916</v>
      </c>
      <c r="L78">
        <f t="shared" si="18"/>
        <v>0.91314230967834764</v>
      </c>
      <c r="M78">
        <f t="shared" si="19"/>
        <v>0.75458836536438723</v>
      </c>
      <c r="O78">
        <f t="shared" si="20"/>
        <v>0.82383392595691274</v>
      </c>
      <c r="P78">
        <f t="shared" si="21"/>
        <v>0.77944293383532037</v>
      </c>
      <c r="R78" s="7">
        <f t="shared" si="22"/>
        <v>16.97112027927642</v>
      </c>
      <c r="S78" s="7">
        <f t="shared" si="23"/>
        <v>14.823047439297646</v>
      </c>
    </row>
    <row r="79" spans="2:19" x14ac:dyDescent="0.25">
      <c r="B79" t="s">
        <v>355</v>
      </c>
      <c r="C79" s="4">
        <v>39207</v>
      </c>
      <c r="D79" s="4">
        <v>30966</v>
      </c>
      <c r="E79" s="4">
        <f t="shared" si="17"/>
        <v>70173</v>
      </c>
      <c r="G79" t="s">
        <v>355</v>
      </c>
      <c r="H79" s="4">
        <v>214715</v>
      </c>
      <c r="I79" s="4">
        <v>194513</v>
      </c>
      <c r="J79" s="4">
        <f t="shared" si="24"/>
        <v>409228</v>
      </c>
      <c r="L79">
        <f t="shared" si="18"/>
        <v>0.89265142083823212</v>
      </c>
      <c r="M79">
        <f t="shared" si="19"/>
        <v>0.70502318202557446</v>
      </c>
      <c r="O79">
        <f t="shared" si="20"/>
        <v>0.7485010109461061</v>
      </c>
      <c r="P79">
        <f t="shared" si="21"/>
        <v>0.67807641358153803</v>
      </c>
      <c r="R79" s="7">
        <f t="shared" si="22"/>
        <v>18.260019095079524</v>
      </c>
      <c r="S79" s="7">
        <f t="shared" si="23"/>
        <v>15.919758576547583</v>
      </c>
    </row>
    <row r="80" spans="2:19" x14ac:dyDescent="0.25">
      <c r="B80" t="s">
        <v>356</v>
      </c>
      <c r="C80" s="4">
        <v>33400</v>
      </c>
      <c r="D80" s="4">
        <v>25395</v>
      </c>
      <c r="E80" s="4">
        <f t="shared" si="17"/>
        <v>58795</v>
      </c>
      <c r="G80" t="s">
        <v>356</v>
      </c>
      <c r="H80" s="4">
        <v>160364</v>
      </c>
      <c r="I80" s="4">
        <v>140969</v>
      </c>
      <c r="J80" s="4">
        <f t="shared" si="24"/>
        <v>301333</v>
      </c>
      <c r="L80">
        <f t="shared" si="18"/>
        <v>0.76043965251095347</v>
      </c>
      <c r="M80">
        <f t="shared" si="19"/>
        <v>0.57818458010525942</v>
      </c>
      <c r="O80">
        <f t="shared" si="20"/>
        <v>0.55903228055497456</v>
      </c>
      <c r="P80">
        <f t="shared" si="21"/>
        <v>0.49142090218224921</v>
      </c>
      <c r="R80" s="7">
        <f t="shared" si="22"/>
        <v>20.827617170936119</v>
      </c>
      <c r="S80" s="7">
        <f t="shared" si="23"/>
        <v>18.014598954380041</v>
      </c>
    </row>
    <row r="81" spans="1:19" x14ac:dyDescent="0.25">
      <c r="B81" t="s">
        <v>357</v>
      </c>
      <c r="C81" s="4">
        <v>22683</v>
      </c>
      <c r="D81" s="4">
        <v>18984</v>
      </c>
      <c r="E81" s="4">
        <f t="shared" si="17"/>
        <v>41667</v>
      </c>
      <c r="G81" t="s">
        <v>357</v>
      </c>
      <c r="H81" s="4">
        <v>135524</v>
      </c>
      <c r="I81" s="4">
        <v>118601</v>
      </c>
      <c r="J81" s="4">
        <f t="shared" si="24"/>
        <v>254125</v>
      </c>
      <c r="L81">
        <f t="shared" si="18"/>
        <v>0.51643870173371131</v>
      </c>
      <c r="M81">
        <f t="shared" si="19"/>
        <v>0.4322211486008366</v>
      </c>
      <c r="O81">
        <f t="shared" si="20"/>
        <v>0.47243951753468588</v>
      </c>
      <c r="P81">
        <f t="shared" si="21"/>
        <v>0.41344558321132258</v>
      </c>
      <c r="R81" s="7">
        <f t="shared" si="22"/>
        <v>16.737256869631949</v>
      </c>
      <c r="S81" s="7">
        <f t="shared" si="23"/>
        <v>16.006610399575045</v>
      </c>
    </row>
    <row r="82" spans="1:19" x14ac:dyDescent="0.25">
      <c r="B82" t="s">
        <v>358</v>
      </c>
      <c r="C82" s="4">
        <v>13422</v>
      </c>
      <c r="D82" s="4">
        <v>12388</v>
      </c>
      <c r="E82" s="4">
        <f t="shared" si="17"/>
        <v>25810</v>
      </c>
      <c r="G82" t="s">
        <v>358</v>
      </c>
      <c r="H82" s="4">
        <v>81620</v>
      </c>
      <c r="I82" s="4">
        <v>79166</v>
      </c>
      <c r="J82" s="4">
        <f t="shared" si="24"/>
        <v>160786</v>
      </c>
      <c r="L82">
        <f t="shared" si="18"/>
        <v>0.30558745556892269</v>
      </c>
      <c r="M82">
        <f t="shared" si="19"/>
        <v>0.28204570105705667</v>
      </c>
      <c r="O82">
        <f t="shared" si="20"/>
        <v>0.28452903855539291</v>
      </c>
      <c r="P82">
        <f t="shared" si="21"/>
        <v>0.27597434288503103</v>
      </c>
      <c r="R82" s="7">
        <f t="shared" si="22"/>
        <v>16.444498897329083</v>
      </c>
      <c r="S82" s="7">
        <f t="shared" si="23"/>
        <v>15.648131773741254</v>
      </c>
    </row>
    <row r="83" spans="1:19" x14ac:dyDescent="0.25">
      <c r="B83" t="s">
        <v>359</v>
      </c>
      <c r="C83" s="4">
        <v>14731</v>
      </c>
      <c r="D83" s="4">
        <v>12850</v>
      </c>
      <c r="E83" s="4">
        <f t="shared" si="17"/>
        <v>27581</v>
      </c>
      <c r="G83" t="s">
        <v>359</v>
      </c>
      <c r="H83" s="4">
        <v>121038</v>
      </c>
      <c r="I83" s="4">
        <v>95300</v>
      </c>
      <c r="J83" s="4">
        <f t="shared" si="24"/>
        <v>216338</v>
      </c>
      <c r="L83">
        <f t="shared" si="18"/>
        <v>0.33539031500415739</v>
      </c>
      <c r="M83">
        <f t="shared" si="19"/>
        <v>0.29256435732831598</v>
      </c>
      <c r="O83">
        <f t="shared" si="20"/>
        <v>0.42194101652373983</v>
      </c>
      <c r="P83">
        <f t="shared" si="21"/>
        <v>0.33221780659555183</v>
      </c>
      <c r="R83" s="7">
        <f t="shared" si="22"/>
        <v>12.170558006576448</v>
      </c>
      <c r="S83" s="7">
        <f t="shared" si="23"/>
        <v>13.483735571878281</v>
      </c>
    </row>
    <row r="84" spans="1:19" x14ac:dyDescent="0.25">
      <c r="B84" t="s">
        <v>352</v>
      </c>
      <c r="C84" s="4">
        <v>11843</v>
      </c>
      <c r="D84" s="4">
        <v>11257</v>
      </c>
      <c r="E84" s="4">
        <f t="shared" si="17"/>
        <v>23100</v>
      </c>
      <c r="G84" t="s">
        <v>352</v>
      </c>
      <c r="H84" s="4">
        <v>86956</v>
      </c>
      <c r="I84" s="4">
        <v>103487</v>
      </c>
      <c r="J84" s="4">
        <f t="shared" si="24"/>
        <v>190443</v>
      </c>
    </row>
    <row r="85" spans="1:19" x14ac:dyDescent="0.25">
      <c r="B85" t="s">
        <v>144</v>
      </c>
      <c r="C85" s="4">
        <f>SUM(C67:C84)</f>
        <v>2287890</v>
      </c>
      <c r="D85" s="4">
        <f>SUM(D67:D84)</f>
        <v>2104306</v>
      </c>
      <c r="E85" s="4">
        <f t="shared" si="17"/>
        <v>4392196</v>
      </c>
      <c r="G85" t="s">
        <v>144</v>
      </c>
      <c r="H85" s="4">
        <f>SUM(H67:H84)</f>
        <v>14481018</v>
      </c>
      <c r="I85" s="4">
        <f>SUM(I67:I84)</f>
        <v>14204982</v>
      </c>
      <c r="J85" s="4">
        <f t="shared" si="24"/>
        <v>28686000</v>
      </c>
    </row>
    <row r="88" spans="1:19" x14ac:dyDescent="0.25">
      <c r="A88" s="2" t="s">
        <v>389</v>
      </c>
      <c r="Q88" t="s">
        <v>419</v>
      </c>
    </row>
    <row r="89" spans="1:19" x14ac:dyDescent="0.25">
      <c r="B89" t="s">
        <v>341</v>
      </c>
      <c r="G89" t="s">
        <v>28</v>
      </c>
      <c r="L89" t="s">
        <v>28</v>
      </c>
      <c r="N89" t="s">
        <v>158</v>
      </c>
      <c r="Q89">
        <v>2009</v>
      </c>
      <c r="R89">
        <v>2009</v>
      </c>
    </row>
    <row r="90" spans="1:19" x14ac:dyDescent="0.25">
      <c r="B90" t="s">
        <v>250</v>
      </c>
      <c r="C90" t="s">
        <v>225</v>
      </c>
      <c r="D90" t="s">
        <v>220</v>
      </c>
      <c r="E90" t="s">
        <v>144</v>
      </c>
      <c r="G90" t="s">
        <v>250</v>
      </c>
      <c r="H90" t="s">
        <v>225</v>
      </c>
      <c r="I90" t="s">
        <v>226</v>
      </c>
      <c r="J90" t="s">
        <v>144</v>
      </c>
      <c r="L90" t="s">
        <v>225</v>
      </c>
      <c r="M90" t="s">
        <v>220</v>
      </c>
      <c r="N90" t="s">
        <v>225</v>
      </c>
      <c r="O90" t="s">
        <v>220</v>
      </c>
      <c r="Q90" t="s">
        <v>225</v>
      </c>
      <c r="R90" t="s">
        <v>226</v>
      </c>
    </row>
    <row r="91" spans="1:19" x14ac:dyDescent="0.25">
      <c r="B91" t="s">
        <v>353</v>
      </c>
      <c r="C91">
        <v>472132</v>
      </c>
      <c r="D91">
        <v>475717</v>
      </c>
      <c r="E91" s="4">
        <f>SUM(C91:D91)</f>
        <v>947849</v>
      </c>
      <c r="G91" t="s">
        <v>353</v>
      </c>
      <c r="H91" s="4">
        <v>2938867</v>
      </c>
      <c r="I91" s="4">
        <v>3000439</v>
      </c>
      <c r="J91" s="4">
        <f>SUM(H91:I91)</f>
        <v>5939306</v>
      </c>
      <c r="L91" s="4">
        <f>H91/J$109*100</f>
        <v>7.6116540188956279</v>
      </c>
      <c r="M91" s="4">
        <f>-(I91/J$109)*100</f>
        <v>-7.771125257727272</v>
      </c>
      <c r="N91" s="8">
        <f>C91/E$109*100</f>
        <v>8.6745741230794735</v>
      </c>
      <c r="O91" s="8">
        <f>-(D91/E$109)*100</f>
        <v>-8.7404420333910799</v>
      </c>
      <c r="Q91" s="7">
        <f>C91/H91*100</f>
        <v>16.065102639894899</v>
      </c>
      <c r="R91" s="7">
        <f>D91/I91*100</f>
        <v>15.854913231030526</v>
      </c>
    </row>
    <row r="92" spans="1:19" x14ac:dyDescent="0.25">
      <c r="B92" s="15" t="s">
        <v>354</v>
      </c>
      <c r="C92">
        <v>407578</v>
      </c>
      <c r="D92">
        <v>407362</v>
      </c>
      <c r="E92" s="4">
        <f t="shared" ref="E92:E109" si="25">SUM(C92:D92)</f>
        <v>814940</v>
      </c>
      <c r="G92" s="15" t="s">
        <v>354</v>
      </c>
      <c r="H92" s="4">
        <v>2765047</v>
      </c>
      <c r="I92" s="4">
        <v>2832669</v>
      </c>
      <c r="J92" s="4">
        <f t="shared" ref="J92:J109" si="26">SUM(H92:I92)</f>
        <v>5597716</v>
      </c>
      <c r="L92" s="4">
        <f t="shared" ref="L92:L106" si="27">H92/J$109*100</f>
        <v>7.1614608997226812</v>
      </c>
      <c r="M92" s="4">
        <f t="shared" ref="M92:M107" si="28">-(I92/J$109)*100</f>
        <v>-7.3366016148573783</v>
      </c>
      <c r="N92" s="8">
        <f t="shared" ref="N92:N107" si="29">C92/E$109*100</f>
        <v>7.4885107807487845</v>
      </c>
      <c r="O92" s="8">
        <f t="shared" ref="O92:O107" si="30">-(D92/E$109)*100</f>
        <v>-7.4845421702530226</v>
      </c>
      <c r="Q92" s="7">
        <f t="shared" ref="Q92:Q107" si="31">C92/H92*100</f>
        <v>14.740364268672469</v>
      </c>
      <c r="R92" s="7">
        <f t="shared" ref="R92:R107" si="32">D92/I92*100</f>
        <v>14.380854240294225</v>
      </c>
    </row>
    <row r="93" spans="1:19" x14ac:dyDescent="0.25">
      <c r="B93" s="15" t="s">
        <v>351</v>
      </c>
      <c r="C93">
        <v>365861</v>
      </c>
      <c r="D93">
        <v>370855</v>
      </c>
      <c r="E93" s="4">
        <f t="shared" si="25"/>
        <v>736716</v>
      </c>
      <c r="G93" s="15" t="s">
        <v>351</v>
      </c>
      <c r="H93" s="4">
        <v>2469542</v>
      </c>
      <c r="I93" s="4">
        <v>2565313</v>
      </c>
      <c r="J93" s="4">
        <f t="shared" si="26"/>
        <v>5034855</v>
      </c>
      <c r="L93" s="4">
        <f t="shared" si="27"/>
        <v>6.3961041071717588</v>
      </c>
      <c r="M93" s="4">
        <f t="shared" si="28"/>
        <v>-6.6441506220510149</v>
      </c>
      <c r="N93" s="8">
        <f t="shared" si="29"/>
        <v>6.7220361323612448</v>
      </c>
      <c r="O93" s="8">
        <f t="shared" si="30"/>
        <v>-6.8137918768790033</v>
      </c>
      <c r="Q93" s="7">
        <f t="shared" si="31"/>
        <v>14.814933295323588</v>
      </c>
      <c r="R93" s="7">
        <f t="shared" si="32"/>
        <v>14.456520510362672</v>
      </c>
    </row>
    <row r="94" spans="1:19" x14ac:dyDescent="0.25">
      <c r="B94" t="s">
        <v>342</v>
      </c>
      <c r="C94">
        <v>313668</v>
      </c>
      <c r="D94">
        <v>316129</v>
      </c>
      <c r="E94" s="4">
        <f t="shared" si="25"/>
        <v>629797</v>
      </c>
      <c r="G94" t="s">
        <v>342</v>
      </c>
      <c r="H94" s="4">
        <v>2045890</v>
      </c>
      <c r="I94" s="4">
        <v>2123653</v>
      </c>
      <c r="J94" s="4">
        <f t="shared" si="26"/>
        <v>4169543</v>
      </c>
      <c r="L94" s="4">
        <f t="shared" si="27"/>
        <v>5.2988470865535504</v>
      </c>
      <c r="M94" s="4">
        <f t="shared" si="28"/>
        <v>-5.500252951967461</v>
      </c>
      <c r="N94" s="8">
        <f t="shared" si="29"/>
        <v>5.7630838749292401</v>
      </c>
      <c r="O94" s="8">
        <f t="shared" si="30"/>
        <v>-5.8083003121054935</v>
      </c>
      <c r="Q94" s="7">
        <f t="shared" si="31"/>
        <v>15.331616069290138</v>
      </c>
      <c r="R94" s="7">
        <f t="shared" si="32"/>
        <v>14.886094856363069</v>
      </c>
    </row>
    <row r="95" spans="1:19" x14ac:dyDescent="0.25">
      <c r="B95" t="s">
        <v>343</v>
      </c>
      <c r="C95">
        <v>294691</v>
      </c>
      <c r="D95">
        <v>227933</v>
      </c>
      <c r="E95" s="4">
        <f t="shared" si="25"/>
        <v>522624</v>
      </c>
      <c r="G95" t="s">
        <v>343</v>
      </c>
      <c r="H95" s="4">
        <v>2020998</v>
      </c>
      <c r="I95" s="4">
        <v>1754105</v>
      </c>
      <c r="J95" s="4">
        <f t="shared" si="26"/>
        <v>3775103</v>
      </c>
      <c r="L95" s="4">
        <f t="shared" si="27"/>
        <v>5.2343769040518078</v>
      </c>
      <c r="M95" s="4">
        <f t="shared" si="28"/>
        <v>-4.5431250794319418</v>
      </c>
      <c r="N95" s="8">
        <f t="shared" si="29"/>
        <v>5.4144157204011014</v>
      </c>
      <c r="O95" s="8">
        <f t="shared" si="30"/>
        <v>-4.187857852456248</v>
      </c>
      <c r="Q95" s="7">
        <f t="shared" si="31"/>
        <v>14.581459259237267</v>
      </c>
      <c r="R95" s="7">
        <f t="shared" si="32"/>
        <v>12.994262031064274</v>
      </c>
    </row>
    <row r="96" spans="1:19" x14ac:dyDescent="0.25">
      <c r="B96" t="s">
        <v>344</v>
      </c>
      <c r="C96">
        <v>215455</v>
      </c>
      <c r="D96">
        <v>183083</v>
      </c>
      <c r="E96" s="4">
        <f t="shared" si="25"/>
        <v>398538</v>
      </c>
      <c r="G96" t="s">
        <v>344</v>
      </c>
      <c r="H96" s="4">
        <v>1672110</v>
      </c>
      <c r="I96" s="4">
        <v>1529116</v>
      </c>
      <c r="J96" s="4">
        <f t="shared" si="26"/>
        <v>3201226</v>
      </c>
      <c r="L96" s="4">
        <f t="shared" si="27"/>
        <v>4.3307583505941469</v>
      </c>
      <c r="M96" s="4">
        <f t="shared" si="28"/>
        <v>-3.9604044506803495</v>
      </c>
      <c r="N96" s="8">
        <f t="shared" si="29"/>
        <v>3.9585971035390264</v>
      </c>
      <c r="O96" s="8">
        <f t="shared" si="30"/>
        <v>-3.3638199786834173</v>
      </c>
      <c r="Q96" s="7">
        <f t="shared" si="31"/>
        <v>12.885216881664482</v>
      </c>
      <c r="R96" s="7">
        <f t="shared" si="32"/>
        <v>11.973126957013072</v>
      </c>
    </row>
    <row r="97" spans="2:18" x14ac:dyDescent="0.25">
      <c r="B97" t="s">
        <v>345</v>
      </c>
      <c r="C97">
        <v>153975</v>
      </c>
      <c r="D97">
        <v>142868</v>
      </c>
      <c r="E97" s="4">
        <f t="shared" si="25"/>
        <v>296843</v>
      </c>
      <c r="G97" t="s">
        <v>345</v>
      </c>
      <c r="H97" s="4">
        <v>1262471</v>
      </c>
      <c r="I97" s="4">
        <v>1257035</v>
      </c>
      <c r="J97" s="4">
        <f t="shared" si="26"/>
        <v>2519506</v>
      </c>
      <c r="L97" s="4">
        <f t="shared" si="27"/>
        <v>3.2697949450891044</v>
      </c>
      <c r="M97" s="4">
        <f t="shared" si="28"/>
        <v>-3.2557157263811067</v>
      </c>
      <c r="N97" s="8">
        <f t="shared" si="29"/>
        <v>2.829012967985991</v>
      </c>
      <c r="O97" s="8">
        <f t="shared" si="30"/>
        <v>-2.6249418717988147</v>
      </c>
      <c r="Q97" s="7">
        <f t="shared" si="31"/>
        <v>12.196319757047885</v>
      </c>
      <c r="R97" s="7">
        <f t="shared" si="32"/>
        <v>11.365475106102853</v>
      </c>
    </row>
    <row r="98" spans="2:18" x14ac:dyDescent="0.25">
      <c r="B98" t="s">
        <v>346</v>
      </c>
      <c r="C98">
        <v>123409</v>
      </c>
      <c r="D98">
        <v>106733</v>
      </c>
      <c r="E98" s="4">
        <f t="shared" si="25"/>
        <v>230142</v>
      </c>
      <c r="G98" t="s">
        <v>346</v>
      </c>
      <c r="H98" s="4">
        <v>1004271</v>
      </c>
      <c r="I98" s="4">
        <v>1004361</v>
      </c>
      <c r="J98" s="4">
        <f t="shared" si="26"/>
        <v>2008632</v>
      </c>
      <c r="L98" s="4">
        <f t="shared" si="27"/>
        <v>2.6010579564200524</v>
      </c>
      <c r="M98" s="4">
        <f t="shared" si="28"/>
        <v>-2.6012910560675362</v>
      </c>
      <c r="N98" s="8">
        <f t="shared" si="29"/>
        <v>2.2674178364421702</v>
      </c>
      <c r="O98" s="8">
        <f t="shared" si="30"/>
        <v>-1.9610264076119419</v>
      </c>
      <c r="Q98" s="7">
        <f t="shared" si="31"/>
        <v>12.28841617451863</v>
      </c>
      <c r="R98" s="7">
        <f t="shared" si="32"/>
        <v>10.626955845557523</v>
      </c>
    </row>
    <row r="99" spans="2:18" x14ac:dyDescent="0.25">
      <c r="B99" t="s">
        <v>347</v>
      </c>
      <c r="C99">
        <v>95638</v>
      </c>
      <c r="D99">
        <v>77883</v>
      </c>
      <c r="E99" s="4">
        <f t="shared" si="25"/>
        <v>173521</v>
      </c>
      <c r="G99" t="s">
        <v>347</v>
      </c>
      <c r="H99" s="4">
        <v>732575</v>
      </c>
      <c r="I99" s="4">
        <v>743594</v>
      </c>
      <c r="J99" s="4">
        <f t="shared" si="26"/>
        <v>1476169</v>
      </c>
      <c r="L99" s="4">
        <f t="shared" si="27"/>
        <v>1.8973663806128225</v>
      </c>
      <c r="M99" s="4">
        <f t="shared" si="28"/>
        <v>-1.9259055474530404</v>
      </c>
      <c r="N99" s="8">
        <f t="shared" si="29"/>
        <v>1.7571757897856417</v>
      </c>
      <c r="O99" s="8">
        <f t="shared" si="30"/>
        <v>-1.4309596816733428</v>
      </c>
      <c r="Q99" s="7">
        <f t="shared" si="31"/>
        <v>13.055045558475243</v>
      </c>
      <c r="R99" s="7">
        <f t="shared" si="32"/>
        <v>10.47386073583165</v>
      </c>
    </row>
    <row r="100" spans="2:18" x14ac:dyDescent="0.25">
      <c r="B100" t="s">
        <v>348</v>
      </c>
      <c r="C100">
        <v>91784</v>
      </c>
      <c r="D100">
        <v>75090</v>
      </c>
      <c r="E100" s="4">
        <f t="shared" si="25"/>
        <v>166874</v>
      </c>
      <c r="G100" t="s">
        <v>348</v>
      </c>
      <c r="H100" s="4">
        <v>637469</v>
      </c>
      <c r="I100" s="4">
        <v>635276</v>
      </c>
      <c r="J100" s="4">
        <f t="shared" si="26"/>
        <v>1272745</v>
      </c>
      <c r="L100" s="4">
        <f t="shared" si="27"/>
        <v>1.6510422131288611</v>
      </c>
      <c r="M100" s="4">
        <f t="shared" si="28"/>
        <v>-1.6453623517185156</v>
      </c>
      <c r="N100" s="8">
        <f t="shared" si="29"/>
        <v>1.6863654895510714</v>
      </c>
      <c r="O100" s="8">
        <f t="shared" si="30"/>
        <v>-1.3796433431795294</v>
      </c>
      <c r="Q100" s="7">
        <f t="shared" si="31"/>
        <v>14.39819034337356</v>
      </c>
      <c r="R100" s="7">
        <f t="shared" si="32"/>
        <v>11.820059312802625</v>
      </c>
    </row>
    <row r="101" spans="2:18" x14ac:dyDescent="0.25">
      <c r="B101" t="s">
        <v>349</v>
      </c>
      <c r="C101">
        <v>74474</v>
      </c>
      <c r="D101">
        <v>60986</v>
      </c>
      <c r="E101" s="4">
        <f t="shared" si="25"/>
        <v>135460</v>
      </c>
      <c r="G101" t="s">
        <v>349</v>
      </c>
      <c r="H101" s="4">
        <v>477860</v>
      </c>
      <c r="I101" s="4">
        <v>478346</v>
      </c>
      <c r="J101" s="4">
        <f t="shared" si="26"/>
        <v>956206</v>
      </c>
      <c r="L101" s="4">
        <f t="shared" si="27"/>
        <v>1.2376555282935444</v>
      </c>
      <c r="M101" s="4">
        <f t="shared" si="28"/>
        <v>-1.2389142663899548</v>
      </c>
      <c r="N101" s="8">
        <f t="shared" si="29"/>
        <v>1.3683254539879115</v>
      </c>
      <c r="O101" s="8">
        <f t="shared" si="30"/>
        <v>-1.120507776363654</v>
      </c>
      <c r="Q101" s="7">
        <f t="shared" si="31"/>
        <v>15.58489934290378</v>
      </c>
      <c r="R101" s="7">
        <f t="shared" si="32"/>
        <v>12.749348797732186</v>
      </c>
    </row>
    <row r="102" spans="2:18" x14ac:dyDescent="0.25">
      <c r="B102" t="s">
        <v>350</v>
      </c>
      <c r="C102">
        <v>55205</v>
      </c>
      <c r="D102">
        <v>48144</v>
      </c>
      <c r="E102" s="4">
        <f t="shared" si="25"/>
        <v>103349</v>
      </c>
      <c r="G102" t="s">
        <v>350</v>
      </c>
      <c r="H102" s="4">
        <v>352487</v>
      </c>
      <c r="I102" s="4">
        <v>359466</v>
      </c>
      <c r="J102" s="4">
        <f t="shared" si="26"/>
        <v>711953</v>
      </c>
      <c r="L102" s="4">
        <f t="shared" si="27"/>
        <v>0.9129399493609146</v>
      </c>
      <c r="M102" s="4">
        <f t="shared" si="28"/>
        <v>-0.93101553202521081</v>
      </c>
      <c r="N102" s="8">
        <f t="shared" si="29"/>
        <v>1.0142923260117982</v>
      </c>
      <c r="O102" s="8">
        <f t="shared" si="30"/>
        <v>-0.88455918383320375</v>
      </c>
      <c r="Q102" s="7">
        <f t="shared" si="31"/>
        <v>15.661570497635374</v>
      </c>
      <c r="R102" s="7">
        <f t="shared" si="32"/>
        <v>13.393199913204587</v>
      </c>
    </row>
    <row r="103" spans="2:18" x14ac:dyDescent="0.25">
      <c r="B103" t="s">
        <v>355</v>
      </c>
      <c r="C103">
        <v>46773</v>
      </c>
      <c r="D103">
        <v>40141</v>
      </c>
      <c r="E103" s="4">
        <f t="shared" si="25"/>
        <v>86914</v>
      </c>
      <c r="G103" t="s">
        <v>355</v>
      </c>
      <c r="H103" s="4">
        <v>298581</v>
      </c>
      <c r="I103" s="4">
        <v>295197</v>
      </c>
      <c r="J103" s="4">
        <f t="shared" si="26"/>
        <v>593778</v>
      </c>
      <c r="L103" s="4">
        <f t="shared" si="27"/>
        <v>0.77332362050268866</v>
      </c>
      <c r="M103" s="4">
        <f t="shared" si="28"/>
        <v>-0.76455907375731269</v>
      </c>
      <c r="N103" s="8">
        <f t="shared" si="29"/>
        <v>0.85936953110315795</v>
      </c>
      <c r="O103" s="8">
        <f t="shared" si="30"/>
        <v>-0.7375184903258688</v>
      </c>
      <c r="Q103" s="7">
        <f t="shared" si="31"/>
        <v>15.665095903624144</v>
      </c>
      <c r="R103" s="7">
        <f t="shared" si="32"/>
        <v>13.598037920439571</v>
      </c>
    </row>
    <row r="104" spans="2:18" x14ac:dyDescent="0.25">
      <c r="B104" t="s">
        <v>356</v>
      </c>
      <c r="C104">
        <v>32792</v>
      </c>
      <c r="D104">
        <v>25151</v>
      </c>
      <c r="E104" s="4">
        <f t="shared" si="25"/>
        <v>57943</v>
      </c>
      <c r="G104" t="s">
        <v>356</v>
      </c>
      <c r="H104" s="4">
        <v>207612</v>
      </c>
      <c r="I104" s="4">
        <v>183151</v>
      </c>
      <c r="J104" s="4">
        <f t="shared" si="26"/>
        <v>390763</v>
      </c>
      <c r="L104" s="4">
        <f t="shared" si="27"/>
        <v>0.53771426681471435</v>
      </c>
      <c r="M104" s="4">
        <f t="shared" si="28"/>
        <v>-0.47436037262480851</v>
      </c>
      <c r="N104" s="8">
        <f t="shared" si="29"/>
        <v>0.60249386748625822</v>
      </c>
      <c r="O104" s="8">
        <f t="shared" si="30"/>
        <v>-0.46210427119867287</v>
      </c>
      <c r="Q104" s="7">
        <f t="shared" si="31"/>
        <v>15.794848081999113</v>
      </c>
      <c r="R104" s="7">
        <f t="shared" si="32"/>
        <v>13.732384753564</v>
      </c>
    </row>
    <row r="105" spans="2:18" x14ac:dyDescent="0.25">
      <c r="B105" t="s">
        <v>357</v>
      </c>
      <c r="C105">
        <v>29504</v>
      </c>
      <c r="D105">
        <v>23013</v>
      </c>
      <c r="E105" s="4">
        <f t="shared" si="25"/>
        <v>52517</v>
      </c>
      <c r="G105" t="s">
        <v>357</v>
      </c>
      <c r="H105" s="4">
        <v>179000</v>
      </c>
      <c r="I105" s="4">
        <v>160301</v>
      </c>
      <c r="J105" s="4">
        <f t="shared" si="26"/>
        <v>339301</v>
      </c>
      <c r="L105" s="4">
        <f t="shared" si="27"/>
        <v>0.46360929888365732</v>
      </c>
      <c r="M105" s="4">
        <f t="shared" si="28"/>
        <v>-0.41517896212485556</v>
      </c>
      <c r="N105" s="8">
        <f t="shared" si="29"/>
        <v>0.54208279660632364</v>
      </c>
      <c r="O105" s="8">
        <f t="shared" si="30"/>
        <v>-0.42282237656932359</v>
      </c>
      <c r="Q105" s="7">
        <f t="shared" si="31"/>
        <v>16.482681564245809</v>
      </c>
      <c r="R105" s="7">
        <f t="shared" si="32"/>
        <v>14.356117553851815</v>
      </c>
    </row>
    <row r="106" spans="2:18" x14ac:dyDescent="0.25">
      <c r="B106" t="s">
        <v>358</v>
      </c>
      <c r="C106">
        <v>21238</v>
      </c>
      <c r="D106">
        <v>15594</v>
      </c>
      <c r="E106" s="4">
        <f t="shared" si="25"/>
        <v>36832</v>
      </c>
      <c r="G106" t="s">
        <v>358</v>
      </c>
      <c r="H106" s="4">
        <v>118675</v>
      </c>
      <c r="I106" s="4">
        <v>99833</v>
      </c>
      <c r="J106" s="4">
        <f t="shared" si="26"/>
        <v>218508</v>
      </c>
      <c r="L106" s="4">
        <f t="shared" si="27"/>
        <v>0.30736778516769847</v>
      </c>
      <c r="M106" s="4">
        <f t="shared" si="28"/>
        <v>-0.25856707896900644</v>
      </c>
      <c r="N106" s="8">
        <f t="shared" si="29"/>
        <v>0.3902099523564635</v>
      </c>
      <c r="O106" s="8">
        <f t="shared" si="30"/>
        <v>-0.28651162995793827</v>
      </c>
      <c r="Q106" s="7">
        <f t="shared" si="31"/>
        <v>17.895934274278492</v>
      </c>
      <c r="R106" s="7">
        <f t="shared" si="32"/>
        <v>15.620085542856572</v>
      </c>
    </row>
    <row r="107" spans="2:18" x14ac:dyDescent="0.25">
      <c r="B107" t="s">
        <v>359</v>
      </c>
      <c r="C107" s="4">
        <v>29637</v>
      </c>
      <c r="D107" s="4">
        <v>19734</v>
      </c>
      <c r="E107" s="4">
        <f t="shared" si="25"/>
        <v>49371</v>
      </c>
      <c r="G107" t="s">
        <v>359</v>
      </c>
      <c r="H107" s="4">
        <v>224576</v>
      </c>
      <c r="I107" s="4">
        <v>159125</v>
      </c>
      <c r="J107" s="4">
        <f t="shared" si="26"/>
        <v>383701</v>
      </c>
      <c r="L107" s="4">
        <f>H107/J$109*100</f>
        <v>0.58165096036925268</v>
      </c>
      <c r="M107" s="4">
        <f t="shared" si="28"/>
        <v>-0.41213312673107244</v>
      </c>
      <c r="N107" s="8">
        <f t="shared" si="29"/>
        <v>0.54452643177269555</v>
      </c>
      <c r="O107" s="8">
        <f t="shared" si="30"/>
        <v>-0.36257666446004577</v>
      </c>
      <c r="Q107" s="7">
        <f t="shared" si="31"/>
        <v>13.196868766030208</v>
      </c>
      <c r="R107" s="7">
        <f t="shared" si="32"/>
        <v>12.401571091908876</v>
      </c>
    </row>
    <row r="108" spans="2:18" x14ac:dyDescent="0.25">
      <c r="B108" t="s">
        <v>352</v>
      </c>
      <c r="C108" s="4">
        <v>1163</v>
      </c>
      <c r="D108" s="4">
        <v>1318</v>
      </c>
      <c r="E108" s="4">
        <f t="shared" si="25"/>
        <v>2481</v>
      </c>
      <c r="G108" t="s">
        <v>352</v>
      </c>
      <c r="H108" s="4">
        <v>9608</v>
      </c>
      <c r="I108" s="4">
        <v>11478</v>
      </c>
      <c r="J108" s="4">
        <f t="shared" si="26"/>
        <v>21086</v>
      </c>
    </row>
    <row r="109" spans="2:18" x14ac:dyDescent="0.25">
      <c r="B109" t="s">
        <v>144</v>
      </c>
      <c r="C109" s="4">
        <f>SUM(C91:C108)</f>
        <v>2824977</v>
      </c>
      <c r="D109" s="4">
        <f>SUM(D91:D108)</f>
        <v>2617734</v>
      </c>
      <c r="E109" s="4">
        <f t="shared" si="25"/>
        <v>5442711</v>
      </c>
      <c r="G109" t="s">
        <v>144</v>
      </c>
      <c r="H109" s="4">
        <f>SUM(H91:H108)</f>
        <v>19417639</v>
      </c>
      <c r="I109" s="4">
        <f>SUM(I91:I108)</f>
        <v>19192458</v>
      </c>
      <c r="J109" s="4">
        <f t="shared" si="26"/>
        <v>38610097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15" sqref="A15"/>
    </sheetView>
  </sheetViews>
  <sheetFormatPr defaultRowHeight="15" x14ac:dyDescent="0.25"/>
  <sheetData>
    <row r="1" spans="1:9" x14ac:dyDescent="0.25">
      <c r="A1" s="2" t="s">
        <v>136</v>
      </c>
    </row>
    <row r="3" spans="1:9" x14ac:dyDescent="0.25">
      <c r="C3" t="s">
        <v>167</v>
      </c>
    </row>
    <row r="4" spans="1:9" x14ac:dyDescent="0.25">
      <c r="B4" t="s">
        <v>80</v>
      </c>
      <c r="C4" t="s">
        <v>166</v>
      </c>
    </row>
    <row r="5" spans="1:9" x14ac:dyDescent="0.25">
      <c r="B5" t="s">
        <v>155</v>
      </c>
      <c r="C5" s="8">
        <v>71.002132196162052</v>
      </c>
      <c r="F5" s="4"/>
      <c r="I5" s="5"/>
    </row>
    <row r="6" spans="1:9" x14ac:dyDescent="0.25">
      <c r="B6" t="s">
        <v>137</v>
      </c>
      <c r="C6" s="8">
        <v>68.443496801705763</v>
      </c>
      <c r="I6" s="5"/>
    </row>
    <row r="7" spans="1:9" x14ac:dyDescent="0.25">
      <c r="B7" t="s">
        <v>138</v>
      </c>
      <c r="C7" s="8">
        <v>71.748400852878461</v>
      </c>
      <c r="F7" s="4"/>
      <c r="I7" s="5"/>
    </row>
    <row r="8" spans="1:9" x14ac:dyDescent="0.25">
      <c r="B8" t="s">
        <v>139</v>
      </c>
      <c r="C8" s="8">
        <v>72.542735042735046</v>
      </c>
      <c r="F8" s="4"/>
      <c r="I8" s="5"/>
    </row>
    <row r="9" spans="1:9" x14ac:dyDescent="0.25">
      <c r="B9" t="s">
        <v>156</v>
      </c>
      <c r="C9" s="8">
        <v>73.253275109170303</v>
      </c>
      <c r="F9" s="4"/>
      <c r="I9" s="5"/>
    </row>
    <row r="10" spans="1:9" x14ac:dyDescent="0.25">
      <c r="B10" t="s">
        <v>157</v>
      </c>
      <c r="C10" s="8">
        <v>70.11363636363636</v>
      </c>
      <c r="I10" s="5"/>
    </row>
    <row r="11" spans="1:9" x14ac:dyDescent="0.25">
      <c r="B11" t="s">
        <v>144</v>
      </c>
      <c r="C11" s="9">
        <v>62.15</v>
      </c>
    </row>
    <row r="12" spans="1:9" x14ac:dyDescent="0.25">
      <c r="B12" t="s">
        <v>158</v>
      </c>
      <c r="C12" s="8">
        <v>74.221199999999996</v>
      </c>
    </row>
    <row r="14" spans="1:9" x14ac:dyDescent="0.25">
      <c r="A14" s="2" t="s">
        <v>421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7" workbookViewId="0">
      <selection activeCell="P35" sqref="P35"/>
    </sheetView>
  </sheetViews>
  <sheetFormatPr defaultRowHeight="15" x14ac:dyDescent="0.25"/>
  <sheetData>
    <row r="1" spans="1:7" x14ac:dyDescent="0.25">
      <c r="A1" s="2" t="s">
        <v>439</v>
      </c>
    </row>
    <row r="2" spans="1:7" x14ac:dyDescent="0.25">
      <c r="B2" t="s">
        <v>459</v>
      </c>
    </row>
    <row r="3" spans="1:7" x14ac:dyDescent="0.25">
      <c r="B3" t="s">
        <v>458</v>
      </c>
      <c r="C3" s="18">
        <v>0.79400000000000004</v>
      </c>
    </row>
    <row r="4" spans="1:7" x14ac:dyDescent="0.25">
      <c r="B4" t="s">
        <v>460</v>
      </c>
      <c r="C4" s="18">
        <v>6.0999999999999999E-2</v>
      </c>
    </row>
    <row r="5" spans="1:7" x14ac:dyDescent="0.25">
      <c r="B5" t="s">
        <v>461</v>
      </c>
      <c r="C5" s="18">
        <v>0.14499999999999999</v>
      </c>
    </row>
    <row r="7" spans="1:7" x14ac:dyDescent="0.25">
      <c r="B7" t="s">
        <v>470</v>
      </c>
    </row>
    <row r="8" spans="1:7" x14ac:dyDescent="0.25">
      <c r="C8" t="s">
        <v>473</v>
      </c>
      <c r="D8" t="s">
        <v>472</v>
      </c>
      <c r="E8" t="s">
        <v>474</v>
      </c>
    </row>
    <row r="9" spans="1:7" x14ac:dyDescent="0.25">
      <c r="B9" t="s">
        <v>471</v>
      </c>
      <c r="C9" s="18">
        <v>0.60499999999999998</v>
      </c>
      <c r="D9" s="18">
        <v>0.28399999999999997</v>
      </c>
      <c r="E9" s="18">
        <v>0.111</v>
      </c>
      <c r="G9" t="s">
        <v>476</v>
      </c>
    </row>
    <row r="10" spans="1:7" x14ac:dyDescent="0.25">
      <c r="B10" t="s">
        <v>475</v>
      </c>
      <c r="C10" s="18">
        <v>0.45900000000000002</v>
      </c>
      <c r="D10" s="18">
        <v>0.39300000000000002</v>
      </c>
      <c r="E10" s="18">
        <v>0.14799999999999999</v>
      </c>
      <c r="G10" t="s">
        <v>477</v>
      </c>
    </row>
    <row r="11" spans="1:7" x14ac:dyDescent="0.25">
      <c r="G11" t="s">
        <v>478</v>
      </c>
    </row>
    <row r="13" spans="1:7" x14ac:dyDescent="0.25">
      <c r="B13" t="s">
        <v>479</v>
      </c>
    </row>
    <row r="14" spans="1:7" x14ac:dyDescent="0.25">
      <c r="B14" t="s">
        <v>480</v>
      </c>
      <c r="C14" s="18">
        <v>0.754</v>
      </c>
    </row>
    <row r="15" spans="1:7" x14ac:dyDescent="0.25">
      <c r="B15" t="s">
        <v>481</v>
      </c>
      <c r="C15" s="18">
        <v>0.246</v>
      </c>
    </row>
    <row r="17" spans="1:13" x14ac:dyDescent="0.25">
      <c r="A17" s="2" t="s">
        <v>508</v>
      </c>
    </row>
    <row r="18" spans="1:13" x14ac:dyDescent="0.25">
      <c r="C18" s="31">
        <v>2015</v>
      </c>
      <c r="D18" s="31"/>
      <c r="E18" s="31"/>
      <c r="G18" s="23">
        <v>2013</v>
      </c>
      <c r="H18" s="23"/>
      <c r="I18" s="23"/>
      <c r="K18" s="23">
        <v>2015</v>
      </c>
      <c r="L18" s="23"/>
      <c r="M18" s="23"/>
    </row>
    <row r="19" spans="1:13" x14ac:dyDescent="0.25">
      <c r="C19" t="s">
        <v>513</v>
      </c>
      <c r="D19" t="s">
        <v>514</v>
      </c>
      <c r="E19" t="s">
        <v>515</v>
      </c>
      <c r="G19" t="s">
        <v>516</v>
      </c>
      <c r="H19" t="s">
        <v>517</v>
      </c>
      <c r="I19" t="s">
        <v>518</v>
      </c>
      <c r="K19" s="21" t="s">
        <v>516</v>
      </c>
      <c r="L19" s="21" t="s">
        <v>517</v>
      </c>
      <c r="M19" s="21" t="s">
        <v>518</v>
      </c>
    </row>
    <row r="20" spans="1:13" x14ac:dyDescent="0.25">
      <c r="B20" t="s">
        <v>509</v>
      </c>
      <c r="C20" s="4">
        <v>85807</v>
      </c>
      <c r="D20" s="4">
        <v>158077</v>
      </c>
      <c r="E20" s="7">
        <f>C20/D20</f>
        <v>0.54281774072129407</v>
      </c>
      <c r="G20" s="4">
        <v>86072</v>
      </c>
      <c r="H20" s="4">
        <v>56069</v>
      </c>
      <c r="I20" s="7">
        <f>H20/G20</f>
        <v>0.65141974161167393</v>
      </c>
      <c r="K20" s="4">
        <v>135039</v>
      </c>
      <c r="L20" s="4">
        <v>85807</v>
      </c>
      <c r="M20" s="7">
        <f>L20/K20</f>
        <v>0.635423840520146</v>
      </c>
    </row>
    <row r="21" spans="1:13" x14ac:dyDescent="0.25">
      <c r="B21" t="s">
        <v>510</v>
      </c>
      <c r="C21" s="4">
        <v>83847</v>
      </c>
      <c r="D21" s="4">
        <v>144303</v>
      </c>
      <c r="E21" s="7">
        <f t="shared" ref="E21:E25" si="0">C21/D21</f>
        <v>0.58104821105590321</v>
      </c>
      <c r="G21" s="4">
        <v>72543</v>
      </c>
      <c r="H21" s="4">
        <v>69161</v>
      </c>
      <c r="I21" s="7">
        <f t="shared" ref="I21:I26" si="1">H21/G21</f>
        <v>0.95337937499138437</v>
      </c>
      <c r="K21" s="4">
        <v>123273</v>
      </c>
      <c r="L21" s="4">
        <v>83847</v>
      </c>
      <c r="M21" s="7">
        <f t="shared" ref="M21:M26" si="2">L21/K21</f>
        <v>0.6801732739529337</v>
      </c>
    </row>
    <row r="22" spans="1:13" x14ac:dyDescent="0.25">
      <c r="B22" t="s">
        <v>511</v>
      </c>
      <c r="C22" s="4">
        <v>68704</v>
      </c>
      <c r="D22" s="4">
        <v>126411</v>
      </c>
      <c r="E22" s="7">
        <f t="shared" si="0"/>
        <v>0.54349700579854598</v>
      </c>
      <c r="G22" s="4">
        <v>69176</v>
      </c>
      <c r="H22" s="4">
        <v>51698</v>
      </c>
      <c r="I22" s="7">
        <f t="shared" si="1"/>
        <v>0.74734011795998612</v>
      </c>
      <c r="K22" s="4">
        <v>107988</v>
      </c>
      <c r="L22" s="4">
        <v>68704</v>
      </c>
      <c r="M22" s="7">
        <f t="shared" si="2"/>
        <v>0.63621883913027377</v>
      </c>
    </row>
    <row r="23" spans="1:13" x14ac:dyDescent="0.25">
      <c r="B23" t="s">
        <v>512</v>
      </c>
      <c r="C23" s="4">
        <v>54927</v>
      </c>
      <c r="D23" s="4">
        <v>83603</v>
      </c>
      <c r="E23" s="7">
        <f t="shared" si="0"/>
        <v>0.65699795461885335</v>
      </c>
      <c r="G23" s="4">
        <v>47566</v>
      </c>
      <c r="H23" s="4">
        <v>38063</v>
      </c>
      <c r="I23" s="7">
        <f t="shared" si="1"/>
        <v>0.80021443888491783</v>
      </c>
      <c r="K23" s="4">
        <v>71419</v>
      </c>
      <c r="L23" s="4">
        <v>54927</v>
      </c>
      <c r="M23" s="7">
        <f t="shared" si="2"/>
        <v>0.76908105686161943</v>
      </c>
    </row>
    <row r="24" spans="1:13" x14ac:dyDescent="0.25">
      <c r="B24" t="s">
        <v>519</v>
      </c>
      <c r="C24" s="4">
        <v>23189</v>
      </c>
      <c r="D24" s="4">
        <v>34014</v>
      </c>
      <c r="E24" s="7">
        <f t="shared" si="0"/>
        <v>0.68174869171517616</v>
      </c>
      <c r="G24" s="4">
        <v>34282</v>
      </c>
      <c r="H24" s="4">
        <v>14798</v>
      </c>
      <c r="I24" s="7">
        <f t="shared" si="1"/>
        <v>0.43165509596872992</v>
      </c>
      <c r="K24" s="4">
        <v>29057</v>
      </c>
      <c r="L24" s="4">
        <v>23189</v>
      </c>
      <c r="M24" s="7">
        <f t="shared" si="2"/>
        <v>0.79805210448428954</v>
      </c>
    </row>
    <row r="25" spans="1:13" x14ac:dyDescent="0.25">
      <c r="B25" t="s">
        <v>520</v>
      </c>
      <c r="C25" s="4">
        <v>11561</v>
      </c>
      <c r="D25" s="4">
        <v>24357</v>
      </c>
      <c r="E25" s="7">
        <f t="shared" si="0"/>
        <v>0.47464794514923841</v>
      </c>
      <c r="G25" s="4">
        <v>14386</v>
      </c>
      <c r="H25" s="21">
        <v>7858</v>
      </c>
      <c r="I25" s="7">
        <f t="shared" si="1"/>
        <v>0.54622549701098289</v>
      </c>
      <c r="K25" s="4">
        <v>20807</v>
      </c>
      <c r="L25" s="4">
        <v>11561</v>
      </c>
      <c r="M25" s="7">
        <f t="shared" si="2"/>
        <v>0.55563031672033447</v>
      </c>
    </row>
    <row r="26" spans="1:13" x14ac:dyDescent="0.25">
      <c r="B26" t="s">
        <v>144</v>
      </c>
      <c r="C26" s="4">
        <f>SUM(C20:C25)</f>
        <v>328035</v>
      </c>
      <c r="D26" s="4">
        <f>SUM(D20:D25)</f>
        <v>570765</v>
      </c>
      <c r="E26" s="7">
        <f>C26/D26</f>
        <v>0.57472865364905001</v>
      </c>
      <c r="G26" s="4">
        <f>SUM(G20:G25)</f>
        <v>324025</v>
      </c>
      <c r="H26" s="4">
        <f>SUM(H20:H25)</f>
        <v>237647</v>
      </c>
      <c r="I26" s="7">
        <f t="shared" si="1"/>
        <v>0.73342180387315792</v>
      </c>
      <c r="K26" s="4">
        <f>SUM(K20:K25)</f>
        <v>487583</v>
      </c>
      <c r="L26" s="4">
        <f>SUM(L20:L25)</f>
        <v>328035</v>
      </c>
      <c r="M26" s="7">
        <f t="shared" si="2"/>
        <v>0.67277776296548486</v>
      </c>
    </row>
    <row r="28" spans="1:13" x14ac:dyDescent="0.25">
      <c r="F28" s="21"/>
      <c r="G28" s="4"/>
      <c r="H28" s="4"/>
      <c r="K28" s="4"/>
      <c r="L28" s="4"/>
    </row>
    <row r="29" spans="1:13" x14ac:dyDescent="0.25">
      <c r="F29" s="21"/>
      <c r="G29" s="4"/>
      <c r="H29" s="4"/>
      <c r="K29" s="4"/>
      <c r="L29" s="4"/>
    </row>
    <row r="30" spans="1:13" x14ac:dyDescent="0.25">
      <c r="F30" s="21"/>
      <c r="G30" s="4"/>
      <c r="H30" s="4"/>
      <c r="K30" s="4"/>
      <c r="L30" s="4"/>
    </row>
    <row r="31" spans="1:13" x14ac:dyDescent="0.25">
      <c r="F31" s="21"/>
      <c r="G31" s="4"/>
      <c r="H31" s="4"/>
      <c r="K31" s="4"/>
      <c r="L31" s="4"/>
    </row>
    <row r="32" spans="1:13" x14ac:dyDescent="0.25">
      <c r="F32" s="21"/>
      <c r="G32" s="4"/>
      <c r="H32" s="4"/>
      <c r="K32" s="4"/>
      <c r="L32" s="4"/>
    </row>
    <row r="33" spans="6:12" x14ac:dyDescent="0.25">
      <c r="F33" s="21"/>
      <c r="G33" s="4"/>
      <c r="H33" s="4"/>
      <c r="K33" s="4"/>
      <c r="L33" s="4"/>
    </row>
    <row r="34" spans="6:12" x14ac:dyDescent="0.25">
      <c r="G34" s="4"/>
      <c r="H34" s="4"/>
    </row>
    <row r="36" spans="6:12" x14ac:dyDescent="0.25">
      <c r="G36" s="4"/>
      <c r="H36" s="4"/>
      <c r="K36" s="4"/>
      <c r="L36" s="4"/>
    </row>
    <row r="37" spans="6:12" x14ac:dyDescent="0.25">
      <c r="G37" s="4"/>
      <c r="H37" s="4"/>
      <c r="K37" s="4"/>
      <c r="L37" s="4"/>
    </row>
    <row r="38" spans="6:12" x14ac:dyDescent="0.25">
      <c r="G38" s="4"/>
      <c r="H38" s="4"/>
      <c r="K38" s="4"/>
      <c r="L38" s="4"/>
    </row>
    <row r="39" spans="6:12" x14ac:dyDescent="0.25">
      <c r="G39" s="4"/>
      <c r="H39" s="4"/>
      <c r="K39" s="4"/>
      <c r="L39" s="4"/>
    </row>
    <row r="40" spans="6:12" x14ac:dyDescent="0.25">
      <c r="G40" s="4"/>
      <c r="H40" s="4"/>
      <c r="K40" s="4"/>
      <c r="L40" s="4"/>
    </row>
    <row r="41" spans="6:12" x14ac:dyDescent="0.25">
      <c r="G41" s="4"/>
      <c r="H41" s="4"/>
      <c r="K41" s="4"/>
      <c r="L41" s="4"/>
    </row>
  </sheetData>
  <mergeCells count="1">
    <mergeCell ref="C18:E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8" sqref="B8"/>
    </sheetView>
  </sheetViews>
  <sheetFormatPr defaultRowHeight="15" x14ac:dyDescent="0.25"/>
  <sheetData>
    <row r="1" spans="1:4" x14ac:dyDescent="0.25">
      <c r="A1" s="2" t="s">
        <v>439</v>
      </c>
    </row>
    <row r="2" spans="1:4" x14ac:dyDescent="0.25">
      <c r="B2" t="s">
        <v>462</v>
      </c>
    </row>
    <row r="3" spans="1:4" x14ac:dyDescent="0.25">
      <c r="C3" t="s">
        <v>466</v>
      </c>
      <c r="D3" t="s">
        <v>75</v>
      </c>
    </row>
    <row r="4" spans="1:4" x14ac:dyDescent="0.25">
      <c r="B4" t="s">
        <v>463</v>
      </c>
      <c r="C4">
        <v>30.6</v>
      </c>
      <c r="D4" t="s">
        <v>467</v>
      </c>
    </row>
    <row r="5" spans="1:4" x14ac:dyDescent="0.25">
      <c r="B5" t="s">
        <v>464</v>
      </c>
      <c r="C5">
        <v>14.5</v>
      </c>
      <c r="D5" t="s">
        <v>468</v>
      </c>
    </row>
    <row r="6" spans="1:4" x14ac:dyDescent="0.25">
      <c r="B6" t="s">
        <v>465</v>
      </c>
      <c r="C6">
        <v>54.9</v>
      </c>
      <c r="D6" t="s">
        <v>469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workbookViewId="0">
      <selection activeCell="G17" sqref="G17"/>
    </sheetView>
  </sheetViews>
  <sheetFormatPr defaultRowHeight="15" x14ac:dyDescent="0.25"/>
  <sheetData>
    <row r="2" spans="1:8" x14ac:dyDescent="0.25">
      <c r="A2" s="2" t="s">
        <v>539</v>
      </c>
    </row>
    <row r="4" spans="1:8" x14ac:dyDescent="0.25">
      <c r="B4" s="21" t="s">
        <v>549</v>
      </c>
      <c r="C4" s="21"/>
      <c r="D4" s="21"/>
      <c r="E4" s="21"/>
      <c r="F4" s="21"/>
      <c r="G4" s="21"/>
      <c r="H4" s="21"/>
    </row>
    <row r="5" spans="1:8" x14ac:dyDescent="0.25">
      <c r="B5" s="21" t="s">
        <v>540</v>
      </c>
      <c r="C5" s="21" t="s">
        <v>548</v>
      </c>
      <c r="D5" s="21"/>
      <c r="E5" s="21"/>
      <c r="F5" s="21"/>
      <c r="G5" s="21"/>
      <c r="H5" s="21"/>
    </row>
    <row r="6" spans="1:8" x14ac:dyDescent="0.25">
      <c r="B6" s="21" t="s">
        <v>541</v>
      </c>
      <c r="C6" s="30">
        <v>0.17</v>
      </c>
      <c r="D6" s="21"/>
      <c r="E6" s="21"/>
      <c r="F6" s="21"/>
      <c r="G6" s="21"/>
      <c r="H6" s="21"/>
    </row>
    <row r="7" spans="1:8" x14ac:dyDescent="0.25">
      <c r="B7" s="21" t="s">
        <v>542</v>
      </c>
      <c r="C7" s="30">
        <v>0.13900000000000001</v>
      </c>
      <c r="D7" s="21"/>
      <c r="E7" s="21"/>
      <c r="F7" s="21"/>
      <c r="G7" s="21"/>
      <c r="H7" s="21"/>
    </row>
    <row r="8" spans="1:8" x14ac:dyDescent="0.25">
      <c r="B8" s="21" t="s">
        <v>543</v>
      </c>
      <c r="C8" s="30">
        <v>0.13900000000000001</v>
      </c>
      <c r="D8" s="21"/>
      <c r="E8" s="21"/>
      <c r="F8" s="21"/>
      <c r="G8" s="21"/>
      <c r="H8" s="21"/>
    </row>
    <row r="9" spans="1:8" x14ac:dyDescent="0.25">
      <c r="B9" s="21" t="s">
        <v>544</v>
      </c>
      <c r="C9" s="30">
        <v>0.123</v>
      </c>
      <c r="D9" s="21"/>
      <c r="E9" s="21"/>
      <c r="F9" s="21"/>
      <c r="G9" s="21"/>
      <c r="H9" s="21"/>
    </row>
    <row r="10" spans="1:8" x14ac:dyDescent="0.25">
      <c r="B10" s="21" t="s">
        <v>545</v>
      </c>
      <c r="C10" s="30">
        <v>0.11</v>
      </c>
      <c r="D10" s="21"/>
      <c r="E10" s="21"/>
      <c r="F10" s="21"/>
      <c r="G10" s="21"/>
      <c r="H10" s="21"/>
    </row>
    <row r="11" spans="1:8" x14ac:dyDescent="0.25">
      <c r="B11" s="21" t="s">
        <v>546</v>
      </c>
      <c r="C11" s="30">
        <v>7.5999999999999998E-2</v>
      </c>
      <c r="D11" s="21"/>
      <c r="E11" s="21"/>
      <c r="F11" s="21"/>
      <c r="G11" s="21"/>
      <c r="H11" s="21"/>
    </row>
    <row r="12" spans="1:8" x14ac:dyDescent="0.25">
      <c r="B12" s="21" t="s">
        <v>547</v>
      </c>
      <c r="C12" s="30">
        <v>7.1999999999999995E-2</v>
      </c>
      <c r="D12" s="21"/>
      <c r="E12" s="21"/>
      <c r="F12" s="21"/>
      <c r="G12" s="21"/>
      <c r="H12" s="21"/>
    </row>
    <row r="14" spans="1:8" x14ac:dyDescent="0.25">
      <c r="B14" t="s">
        <v>550</v>
      </c>
    </row>
    <row r="15" spans="1:8" x14ac:dyDescent="0.25">
      <c r="B15" t="s">
        <v>199</v>
      </c>
      <c r="C15" s="4" t="s">
        <v>552</v>
      </c>
      <c r="E15" s="4" t="s">
        <v>553</v>
      </c>
      <c r="F15" s="21"/>
    </row>
    <row r="16" spans="1:8" x14ac:dyDescent="0.25">
      <c r="C16">
        <v>2007</v>
      </c>
      <c r="D16">
        <v>2013</v>
      </c>
      <c r="E16" s="21">
        <v>2007</v>
      </c>
      <c r="F16" s="21">
        <v>2013</v>
      </c>
    </row>
    <row r="17" spans="1:6" s="21" customFormat="1" x14ac:dyDescent="0.25">
      <c r="B17" s="21" t="s">
        <v>562</v>
      </c>
      <c r="C17" s="21">
        <v>19.7</v>
      </c>
      <c r="D17" s="21">
        <v>7</v>
      </c>
      <c r="E17" s="21">
        <v>19.7</v>
      </c>
      <c r="F17" s="21">
        <v>7.3</v>
      </c>
    </row>
    <row r="18" spans="1:6" x14ac:dyDescent="0.25">
      <c r="B18" t="s">
        <v>519</v>
      </c>
      <c r="C18">
        <v>17.899999999999999</v>
      </c>
      <c r="D18">
        <v>6.6</v>
      </c>
      <c r="E18">
        <v>23.5</v>
      </c>
      <c r="F18">
        <v>6.3</v>
      </c>
    </row>
    <row r="19" spans="1:6" x14ac:dyDescent="0.25">
      <c r="B19" t="s">
        <v>551</v>
      </c>
      <c r="C19">
        <v>18</v>
      </c>
      <c r="D19">
        <v>8.3000000000000007</v>
      </c>
      <c r="E19">
        <v>20.6</v>
      </c>
      <c r="F19">
        <v>7.9</v>
      </c>
    </row>
    <row r="20" spans="1:6" x14ac:dyDescent="0.25">
      <c r="B20" t="s">
        <v>510</v>
      </c>
      <c r="C20">
        <v>19.100000000000001</v>
      </c>
      <c r="D20">
        <v>6.8</v>
      </c>
      <c r="E20">
        <v>21.4</v>
      </c>
      <c r="F20">
        <v>5.5</v>
      </c>
    </row>
    <row r="21" spans="1:6" x14ac:dyDescent="0.25">
      <c r="B21" t="s">
        <v>512</v>
      </c>
      <c r="C21">
        <v>17.600000000000001</v>
      </c>
      <c r="D21">
        <v>7.4</v>
      </c>
      <c r="E21">
        <v>22.1</v>
      </c>
      <c r="F21">
        <v>5.8</v>
      </c>
    </row>
    <row r="22" spans="1:6" x14ac:dyDescent="0.25">
      <c r="B22" t="s">
        <v>520</v>
      </c>
      <c r="C22">
        <v>18.5</v>
      </c>
      <c r="D22">
        <v>4.9000000000000004</v>
      </c>
      <c r="E22">
        <v>17.3</v>
      </c>
      <c r="F22">
        <v>7.1</v>
      </c>
    </row>
    <row r="23" spans="1:6" x14ac:dyDescent="0.25">
      <c r="B23" t="s">
        <v>511</v>
      </c>
      <c r="C23">
        <v>10.1</v>
      </c>
      <c r="D23">
        <v>7.2</v>
      </c>
      <c r="E23">
        <v>23.7</v>
      </c>
      <c r="F23">
        <v>10.9</v>
      </c>
    </row>
    <row r="25" spans="1:6" x14ac:dyDescent="0.25">
      <c r="A25" s="2" t="s">
        <v>554</v>
      </c>
    </row>
    <row r="26" spans="1:6" x14ac:dyDescent="0.25">
      <c r="B26" t="s">
        <v>556</v>
      </c>
    </row>
    <row r="27" spans="1:6" x14ac:dyDescent="0.25">
      <c r="B27" t="s">
        <v>555</v>
      </c>
      <c r="C27" s="12">
        <v>0.158</v>
      </c>
    </row>
    <row r="29" spans="1:6" x14ac:dyDescent="0.25">
      <c r="A29" s="2" t="s">
        <v>558</v>
      </c>
    </row>
    <row r="30" spans="1:6" x14ac:dyDescent="0.25">
      <c r="B30" t="s">
        <v>153</v>
      </c>
    </row>
    <row r="31" spans="1:6" x14ac:dyDescent="0.25">
      <c r="B31" t="s">
        <v>199</v>
      </c>
      <c r="C31" t="s">
        <v>557</v>
      </c>
    </row>
    <row r="32" spans="1:6" s="21" customFormat="1" x14ac:dyDescent="0.25">
      <c r="B32" s="21">
        <v>2011</v>
      </c>
      <c r="C32" s="12">
        <v>0.14940000000000001</v>
      </c>
    </row>
    <row r="33" spans="1:3" x14ac:dyDescent="0.25">
      <c r="B33">
        <v>2012</v>
      </c>
      <c r="C33" s="13">
        <v>0.15740000000000001</v>
      </c>
    </row>
    <row r="34" spans="1:3" x14ac:dyDescent="0.25">
      <c r="B34">
        <v>2013</v>
      </c>
      <c r="C34" s="13">
        <v>0.14299999999999999</v>
      </c>
    </row>
    <row r="35" spans="1:3" x14ac:dyDescent="0.25">
      <c r="B35">
        <v>2015</v>
      </c>
      <c r="C35" s="12">
        <v>8.3000000000000004E-2</v>
      </c>
    </row>
    <row r="37" spans="1:3" x14ac:dyDescent="0.25">
      <c r="A37" t="s">
        <v>559</v>
      </c>
    </row>
    <row r="38" spans="1:3" x14ac:dyDescent="0.25">
      <c r="B38" t="s">
        <v>281</v>
      </c>
    </row>
    <row r="39" spans="1:3" x14ac:dyDescent="0.25">
      <c r="B39" s="12" t="s">
        <v>560</v>
      </c>
      <c r="C39" s="12">
        <v>0.42799999999999999</v>
      </c>
    </row>
    <row r="40" spans="1:3" x14ac:dyDescent="0.25">
      <c r="B40" t="s">
        <v>561</v>
      </c>
    </row>
    <row r="41" spans="1:3" x14ac:dyDescent="0.25">
      <c r="B41" s="12" t="s">
        <v>560</v>
      </c>
      <c r="C41" s="12">
        <v>0.42099999999999999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H29" sqref="H29"/>
    </sheetView>
  </sheetViews>
  <sheetFormatPr defaultRowHeight="15" x14ac:dyDescent="0.25"/>
  <cols>
    <col min="1" max="1" width="10.7109375" customWidth="1"/>
    <col min="3" max="3" width="13.85546875" customWidth="1"/>
    <col min="4" max="4" width="14.5703125" customWidth="1"/>
    <col min="5" max="5" width="15.42578125" customWidth="1"/>
    <col min="7" max="7" width="15.7109375" customWidth="1"/>
    <col min="8" max="8" width="10.7109375" customWidth="1"/>
    <col min="9" max="9" width="15.85546875" customWidth="1"/>
    <col min="10" max="10" width="18.28515625" customWidth="1"/>
    <col min="11" max="11" width="14.140625" customWidth="1"/>
    <col min="12" max="12" width="16" customWidth="1"/>
    <col min="13" max="13" width="14.28515625" customWidth="1"/>
    <col min="14" max="14" width="17.42578125" customWidth="1"/>
    <col min="15" max="15" width="22" customWidth="1"/>
    <col min="16" max="16" width="14.85546875" customWidth="1"/>
    <col min="17" max="17" width="17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118.9</v>
      </c>
      <c r="G2" t="s">
        <v>22</v>
      </c>
      <c r="H2">
        <v>96.7</v>
      </c>
      <c r="I2" t="s">
        <v>23</v>
      </c>
      <c r="J2">
        <v>-18.7</v>
      </c>
      <c r="K2" t="s">
        <v>24</v>
      </c>
      <c r="L2">
        <v>6819195</v>
      </c>
      <c r="M2" t="s">
        <v>25</v>
      </c>
      <c r="N2">
        <v>6962970</v>
      </c>
      <c r="O2" t="s">
        <v>26</v>
      </c>
      <c r="P2">
        <v>2.1</v>
      </c>
      <c r="Q2" t="s">
        <v>27</v>
      </c>
    </row>
    <row r="3" spans="1:17" x14ac:dyDescent="0.25">
      <c r="A3" t="s">
        <v>17</v>
      </c>
      <c r="B3" t="s">
        <v>18</v>
      </c>
      <c r="C3" t="s">
        <v>28</v>
      </c>
      <c r="D3" t="s">
        <v>29</v>
      </c>
      <c r="E3" t="s">
        <v>21</v>
      </c>
      <c r="F3">
        <v>437.4</v>
      </c>
      <c r="G3" t="s">
        <v>30</v>
      </c>
      <c r="H3">
        <v>416.2</v>
      </c>
      <c r="I3" t="s">
        <v>31</v>
      </c>
      <c r="J3">
        <v>-4.9000000000000004</v>
      </c>
      <c r="K3" t="s">
        <v>32</v>
      </c>
      <c r="L3">
        <v>62765</v>
      </c>
      <c r="M3" t="s">
        <v>33</v>
      </c>
      <c r="N3">
        <v>85799</v>
      </c>
      <c r="O3" t="s">
        <v>34</v>
      </c>
      <c r="P3">
        <v>36.700000000000003</v>
      </c>
      <c r="Q3" t="s">
        <v>35</v>
      </c>
    </row>
    <row r="4" spans="1:17" x14ac:dyDescent="0.25">
      <c r="A4" t="s">
        <v>17</v>
      </c>
      <c r="B4" t="s">
        <v>36</v>
      </c>
      <c r="C4" t="s">
        <v>28</v>
      </c>
      <c r="D4" t="s">
        <v>29</v>
      </c>
      <c r="E4" t="s">
        <v>21</v>
      </c>
      <c r="F4">
        <v>833.3</v>
      </c>
      <c r="G4" t="s">
        <v>37</v>
      </c>
      <c r="H4">
        <v>793.5</v>
      </c>
      <c r="I4" t="s">
        <v>38</v>
      </c>
      <c r="J4">
        <v>-4.8</v>
      </c>
      <c r="K4" t="s">
        <v>39</v>
      </c>
      <c r="L4">
        <v>62765</v>
      </c>
      <c r="M4" t="s">
        <v>33</v>
      </c>
      <c r="N4">
        <v>85799</v>
      </c>
      <c r="O4" t="s">
        <v>34</v>
      </c>
      <c r="P4">
        <v>36.700000000000003</v>
      </c>
      <c r="Q4" t="s">
        <v>35</v>
      </c>
    </row>
    <row r="5" spans="1:17" x14ac:dyDescent="0.25">
      <c r="A5" t="s">
        <v>40</v>
      </c>
      <c r="B5" t="s">
        <v>18</v>
      </c>
      <c r="C5" t="s">
        <v>19</v>
      </c>
      <c r="D5" t="s">
        <v>20</v>
      </c>
      <c r="E5" t="s">
        <v>21</v>
      </c>
      <c r="F5">
        <v>9.1999999999999993</v>
      </c>
      <c r="G5" t="s">
        <v>41</v>
      </c>
      <c r="H5">
        <v>7.3</v>
      </c>
      <c r="I5" t="s">
        <v>42</v>
      </c>
      <c r="J5">
        <v>-20.5</v>
      </c>
      <c r="K5" t="s">
        <v>43</v>
      </c>
      <c r="L5">
        <v>532132</v>
      </c>
      <c r="M5" t="s">
        <v>44</v>
      </c>
      <c r="N5">
        <v>525908</v>
      </c>
      <c r="O5" t="s">
        <v>45</v>
      </c>
      <c r="P5">
        <v>-1.2</v>
      </c>
      <c r="Q5" t="s">
        <v>46</v>
      </c>
    </row>
    <row r="6" spans="1:17" x14ac:dyDescent="0.25">
      <c r="A6" t="s">
        <v>40</v>
      </c>
      <c r="B6" t="s">
        <v>18</v>
      </c>
      <c r="C6" t="s">
        <v>28</v>
      </c>
      <c r="D6" t="s">
        <v>29</v>
      </c>
      <c r="E6" t="s">
        <v>21</v>
      </c>
      <c r="F6">
        <v>25.1</v>
      </c>
      <c r="G6" t="s">
        <v>47</v>
      </c>
      <c r="H6">
        <v>23.8</v>
      </c>
      <c r="I6" t="s">
        <v>48</v>
      </c>
      <c r="J6">
        <v>-5.5</v>
      </c>
      <c r="K6" t="s">
        <v>49</v>
      </c>
      <c r="L6">
        <v>3792</v>
      </c>
      <c r="M6" t="s">
        <v>50</v>
      </c>
      <c r="N6">
        <v>5070</v>
      </c>
      <c r="O6" t="s">
        <v>51</v>
      </c>
      <c r="P6">
        <v>33.700000000000003</v>
      </c>
      <c r="Q6" t="s">
        <v>52</v>
      </c>
    </row>
    <row r="7" spans="1:17" x14ac:dyDescent="0.25">
      <c r="A7" t="s">
        <v>40</v>
      </c>
      <c r="B7" t="s">
        <v>36</v>
      </c>
      <c r="C7" t="s">
        <v>28</v>
      </c>
      <c r="D7" t="s">
        <v>29</v>
      </c>
      <c r="E7" t="s">
        <v>21</v>
      </c>
      <c r="F7">
        <v>48</v>
      </c>
      <c r="G7" t="s">
        <v>53</v>
      </c>
      <c r="H7">
        <v>45.5</v>
      </c>
      <c r="I7" t="s">
        <v>54</v>
      </c>
      <c r="J7">
        <v>-5.3</v>
      </c>
      <c r="K7" t="s">
        <v>55</v>
      </c>
      <c r="L7">
        <v>3792</v>
      </c>
      <c r="M7" t="s">
        <v>50</v>
      </c>
      <c r="N7">
        <v>5070</v>
      </c>
      <c r="O7" t="s">
        <v>51</v>
      </c>
      <c r="P7">
        <v>33.700000000000003</v>
      </c>
      <c r="Q7" t="s">
        <v>52</v>
      </c>
    </row>
    <row r="8" spans="1:17" x14ac:dyDescent="0.25">
      <c r="A8" t="s">
        <v>56</v>
      </c>
      <c r="B8" t="s">
        <v>18</v>
      </c>
      <c r="C8" t="s">
        <v>19</v>
      </c>
      <c r="D8" t="s">
        <v>20</v>
      </c>
      <c r="E8" t="s">
        <v>21</v>
      </c>
      <c r="F8">
        <v>4.2</v>
      </c>
      <c r="G8" t="s">
        <v>57</v>
      </c>
      <c r="H8">
        <v>3.5</v>
      </c>
      <c r="I8" t="s">
        <v>58</v>
      </c>
      <c r="J8">
        <v>-17.8</v>
      </c>
      <c r="K8" t="s">
        <v>59</v>
      </c>
      <c r="L8">
        <v>225446</v>
      </c>
      <c r="M8" t="s">
        <v>60</v>
      </c>
      <c r="N8">
        <v>238621</v>
      </c>
      <c r="O8" t="s">
        <v>61</v>
      </c>
      <c r="P8">
        <v>5.7</v>
      </c>
      <c r="Q8" t="s">
        <v>62</v>
      </c>
    </row>
    <row r="9" spans="1:17" x14ac:dyDescent="0.25">
      <c r="A9" t="s">
        <v>56</v>
      </c>
      <c r="B9" t="s">
        <v>18</v>
      </c>
      <c r="C9" t="s">
        <v>28</v>
      </c>
      <c r="D9" t="s">
        <v>29</v>
      </c>
      <c r="E9" t="s">
        <v>21</v>
      </c>
      <c r="F9">
        <v>16.2</v>
      </c>
      <c r="G9" t="s">
        <v>63</v>
      </c>
      <c r="H9">
        <v>15.4</v>
      </c>
      <c r="I9" t="s">
        <v>64</v>
      </c>
      <c r="J9">
        <v>-4.9000000000000004</v>
      </c>
      <c r="K9" t="s">
        <v>65</v>
      </c>
      <c r="L9">
        <v>2132</v>
      </c>
      <c r="M9" t="s">
        <v>66</v>
      </c>
      <c r="N9">
        <v>2899</v>
      </c>
      <c r="O9" t="s">
        <v>67</v>
      </c>
      <c r="P9">
        <v>35.5</v>
      </c>
      <c r="Q9" t="s">
        <v>68</v>
      </c>
    </row>
    <row r="10" spans="1:17" x14ac:dyDescent="0.25">
      <c r="A10" t="s">
        <v>56</v>
      </c>
      <c r="B10" t="s">
        <v>36</v>
      </c>
      <c r="C10" t="s">
        <v>28</v>
      </c>
      <c r="D10" t="s">
        <v>29</v>
      </c>
      <c r="E10" t="s">
        <v>21</v>
      </c>
      <c r="F10">
        <v>30.7</v>
      </c>
      <c r="G10" t="s">
        <v>69</v>
      </c>
      <c r="H10">
        <v>29.2</v>
      </c>
      <c r="I10" t="s">
        <v>70</v>
      </c>
      <c r="J10">
        <v>-5.3</v>
      </c>
      <c r="K10" t="s">
        <v>71</v>
      </c>
      <c r="L10">
        <v>2132</v>
      </c>
      <c r="M10" t="s">
        <v>66</v>
      </c>
      <c r="N10">
        <v>2899</v>
      </c>
      <c r="O10" t="s">
        <v>67</v>
      </c>
      <c r="P10">
        <v>35.5</v>
      </c>
      <c r="Q10" t="s">
        <v>68</v>
      </c>
    </row>
    <row r="12" spans="1:17" x14ac:dyDescent="0.25">
      <c r="A12" t="s">
        <v>72</v>
      </c>
    </row>
    <row r="13" spans="1:17" x14ac:dyDescent="0.25">
      <c r="A13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opLeftCell="A130" workbookViewId="0">
      <selection activeCell="R163" sqref="R163"/>
    </sheetView>
  </sheetViews>
  <sheetFormatPr defaultRowHeight="15" x14ac:dyDescent="0.25"/>
  <sheetData>
    <row r="1" spans="1:4" s="21" customFormat="1" x14ac:dyDescent="0.25">
      <c r="A1" s="2" t="s">
        <v>421</v>
      </c>
    </row>
    <row r="2" spans="1:4" s="21" customFormat="1" x14ac:dyDescent="0.25">
      <c r="B2" s="21" t="s">
        <v>503</v>
      </c>
    </row>
    <row r="3" spans="1:4" s="21" customFormat="1" x14ac:dyDescent="0.25">
      <c r="B3" s="21" t="s">
        <v>80</v>
      </c>
      <c r="C3" s="21" t="s">
        <v>218</v>
      </c>
      <c r="D3" s="21" t="s">
        <v>220</v>
      </c>
    </row>
    <row r="4" spans="1:4" s="21" customFormat="1" x14ac:dyDescent="0.25">
      <c r="B4" s="21" t="s">
        <v>137</v>
      </c>
      <c r="C4" s="21">
        <v>1.5</v>
      </c>
      <c r="D4" s="21">
        <v>7.3</v>
      </c>
    </row>
    <row r="5" spans="1:4" s="21" customFormat="1" x14ac:dyDescent="0.25">
      <c r="B5" s="21" t="s">
        <v>138</v>
      </c>
      <c r="C5" s="21">
        <v>1.8</v>
      </c>
      <c r="D5" s="21">
        <v>16.399999999999999</v>
      </c>
    </row>
    <row r="6" spans="1:4" s="21" customFormat="1" x14ac:dyDescent="0.25">
      <c r="B6" s="21" t="s">
        <v>139</v>
      </c>
      <c r="C6" s="21">
        <v>1.9</v>
      </c>
      <c r="D6" s="21">
        <v>13.1</v>
      </c>
    </row>
    <row r="7" spans="1:4" s="21" customFormat="1" x14ac:dyDescent="0.25">
      <c r="B7" s="21" t="s">
        <v>156</v>
      </c>
      <c r="C7" s="21">
        <v>1.7</v>
      </c>
      <c r="D7" s="21">
        <v>12.5</v>
      </c>
    </row>
    <row r="8" spans="1:4" s="21" customFormat="1" x14ac:dyDescent="0.25">
      <c r="B8" s="21" t="s">
        <v>157</v>
      </c>
      <c r="C8" s="21">
        <v>2</v>
      </c>
      <c r="D8" s="21">
        <v>10.199999999999999</v>
      </c>
    </row>
    <row r="9" spans="1:4" s="21" customFormat="1" x14ac:dyDescent="0.25">
      <c r="B9" s="21" t="s">
        <v>153</v>
      </c>
      <c r="C9" s="21">
        <v>1.7</v>
      </c>
      <c r="D9" s="21">
        <v>11.7</v>
      </c>
    </row>
    <row r="10" spans="1:4" s="21" customFormat="1" x14ac:dyDescent="0.25">
      <c r="B10" s="21" t="s">
        <v>158</v>
      </c>
      <c r="C10" s="21">
        <v>3.4</v>
      </c>
      <c r="D10" s="21">
        <v>15.2</v>
      </c>
    </row>
    <row r="11" spans="1:4" s="21" customFormat="1" x14ac:dyDescent="0.25"/>
    <row r="12" spans="1:4" x14ac:dyDescent="0.25">
      <c r="A12" s="2" t="s">
        <v>133</v>
      </c>
    </row>
    <row r="13" spans="1:4" x14ac:dyDescent="0.25">
      <c r="B13" t="s">
        <v>134</v>
      </c>
    </row>
    <row r="14" spans="1:4" x14ac:dyDescent="0.25">
      <c r="B14" t="s">
        <v>135</v>
      </c>
    </row>
    <row r="17" spans="2:10" x14ac:dyDescent="0.25">
      <c r="B17" t="s">
        <v>236</v>
      </c>
    </row>
    <row r="18" spans="2:10" x14ac:dyDescent="0.25">
      <c r="B18" t="s">
        <v>80</v>
      </c>
      <c r="C18" t="s">
        <v>159</v>
      </c>
      <c r="D18" t="s">
        <v>160</v>
      </c>
      <c r="E18" t="s">
        <v>161</v>
      </c>
      <c r="F18" t="s">
        <v>420</v>
      </c>
      <c r="G18" t="s">
        <v>162</v>
      </c>
      <c r="H18" t="s">
        <v>163</v>
      </c>
      <c r="I18" t="s">
        <v>164</v>
      </c>
      <c r="J18" t="s">
        <v>165</v>
      </c>
    </row>
    <row r="19" spans="2:10" x14ac:dyDescent="0.25">
      <c r="B19" t="s">
        <v>155</v>
      </c>
      <c r="C19">
        <v>1.5</v>
      </c>
      <c r="D19">
        <v>1.8</v>
      </c>
      <c r="E19">
        <v>9.6</v>
      </c>
      <c r="F19">
        <v>4.4000000000000004</v>
      </c>
      <c r="G19">
        <v>0.6</v>
      </c>
      <c r="H19">
        <v>5.6</v>
      </c>
      <c r="I19">
        <v>4</v>
      </c>
      <c r="J19">
        <v>1.9</v>
      </c>
    </row>
    <row r="20" spans="2:10" x14ac:dyDescent="0.25">
      <c r="B20" t="s">
        <v>137</v>
      </c>
      <c r="C20">
        <v>1</v>
      </c>
      <c r="D20">
        <v>1.5</v>
      </c>
      <c r="E20">
        <v>3.7</v>
      </c>
      <c r="F20">
        <v>2.8</v>
      </c>
      <c r="G20">
        <v>0.5</v>
      </c>
      <c r="H20">
        <v>2.1</v>
      </c>
      <c r="I20">
        <v>2.2000000000000002</v>
      </c>
      <c r="J20">
        <v>1.4</v>
      </c>
    </row>
    <row r="21" spans="2:10" x14ac:dyDescent="0.25">
      <c r="B21" t="s">
        <v>138</v>
      </c>
      <c r="C21">
        <v>2</v>
      </c>
      <c r="D21">
        <v>1.9</v>
      </c>
      <c r="E21">
        <v>16.7</v>
      </c>
      <c r="F21">
        <v>5.2</v>
      </c>
      <c r="G21">
        <v>0.7</v>
      </c>
      <c r="H21">
        <v>9.6999999999999993</v>
      </c>
      <c r="I21">
        <v>6.1</v>
      </c>
      <c r="J21">
        <v>2.5</v>
      </c>
    </row>
    <row r="22" spans="2:10" x14ac:dyDescent="0.25">
      <c r="B22" t="s">
        <v>139</v>
      </c>
      <c r="C22">
        <v>1.3</v>
      </c>
      <c r="D22">
        <v>2.1</v>
      </c>
      <c r="E22">
        <v>17.3</v>
      </c>
      <c r="F22">
        <v>6.3</v>
      </c>
      <c r="G22">
        <v>0.9</v>
      </c>
      <c r="H22">
        <v>12.2</v>
      </c>
      <c r="I22">
        <v>10.3</v>
      </c>
      <c r="J22">
        <v>2.5</v>
      </c>
    </row>
    <row r="23" spans="2:10" x14ac:dyDescent="0.25">
      <c r="B23" t="s">
        <v>156</v>
      </c>
      <c r="C23">
        <v>1.6</v>
      </c>
      <c r="D23">
        <v>2.2000000000000002</v>
      </c>
      <c r="E23">
        <v>14.6</v>
      </c>
      <c r="F23">
        <v>7.6</v>
      </c>
      <c r="G23">
        <v>0.7</v>
      </c>
      <c r="H23">
        <v>12.5</v>
      </c>
      <c r="I23">
        <v>12.8</v>
      </c>
      <c r="J23">
        <v>3.4</v>
      </c>
    </row>
    <row r="24" spans="2:10" x14ac:dyDescent="0.25">
      <c r="B24" t="s">
        <v>157</v>
      </c>
      <c r="C24">
        <v>0.9</v>
      </c>
      <c r="D24">
        <v>2.5</v>
      </c>
      <c r="E24">
        <v>11.9</v>
      </c>
      <c r="F24">
        <v>9.8000000000000007</v>
      </c>
      <c r="G24">
        <v>0.8</v>
      </c>
      <c r="H24">
        <v>10.4</v>
      </c>
      <c r="I24">
        <v>10.9</v>
      </c>
      <c r="J24">
        <v>2.4</v>
      </c>
    </row>
    <row r="25" spans="2:10" x14ac:dyDescent="0.25">
      <c r="B25" t="s">
        <v>144</v>
      </c>
      <c r="C25">
        <v>1.4</v>
      </c>
      <c r="D25">
        <v>2.1</v>
      </c>
      <c r="E25">
        <v>12.7</v>
      </c>
      <c r="F25">
        <v>6.8</v>
      </c>
      <c r="G25">
        <v>0.7</v>
      </c>
      <c r="H25">
        <v>9.4</v>
      </c>
      <c r="I25">
        <v>8.6</v>
      </c>
      <c r="J25">
        <v>2.5</v>
      </c>
    </row>
    <row r="26" spans="2:10" x14ac:dyDescent="0.25">
      <c r="B26" t="s">
        <v>158</v>
      </c>
      <c r="C26">
        <v>1.4</v>
      </c>
      <c r="D26">
        <v>2.2000000000000002</v>
      </c>
      <c r="E26">
        <v>18.399999999999999</v>
      </c>
      <c r="F26">
        <v>7.1</v>
      </c>
      <c r="I26">
        <v>9.1</v>
      </c>
      <c r="J26">
        <v>4.3</v>
      </c>
    </row>
    <row r="28" spans="2:10" x14ac:dyDescent="0.25">
      <c r="C28" t="s">
        <v>175</v>
      </c>
      <c r="H28" t="s">
        <v>174</v>
      </c>
    </row>
    <row r="29" spans="2:10" x14ac:dyDescent="0.25">
      <c r="B29" t="s">
        <v>80</v>
      </c>
      <c r="C29" t="s">
        <v>168</v>
      </c>
      <c r="D29" t="s">
        <v>173</v>
      </c>
      <c r="G29" t="s">
        <v>80</v>
      </c>
      <c r="H29" t="s">
        <v>168</v>
      </c>
      <c r="I29" t="s">
        <v>173</v>
      </c>
    </row>
    <row r="30" spans="2:10" x14ac:dyDescent="0.25">
      <c r="B30" t="s">
        <v>137</v>
      </c>
      <c r="C30">
        <v>10.7</v>
      </c>
      <c r="D30">
        <v>19.600000000000001</v>
      </c>
      <c r="G30" t="s">
        <v>137</v>
      </c>
      <c r="H30">
        <v>1</v>
      </c>
      <c r="I30">
        <v>3.7</v>
      </c>
    </row>
    <row r="31" spans="2:10" x14ac:dyDescent="0.25">
      <c r="B31" t="s">
        <v>169</v>
      </c>
      <c r="C31">
        <v>10.6</v>
      </c>
      <c r="D31">
        <v>17.899999999999999</v>
      </c>
      <c r="G31" t="s">
        <v>169</v>
      </c>
      <c r="H31">
        <v>0.7</v>
      </c>
      <c r="I31">
        <v>1.8</v>
      </c>
    </row>
    <row r="32" spans="2:10" x14ac:dyDescent="0.25">
      <c r="B32" t="s">
        <v>170</v>
      </c>
      <c r="C32">
        <v>10.8</v>
      </c>
      <c r="D32">
        <v>22.2</v>
      </c>
      <c r="G32" t="s">
        <v>170</v>
      </c>
      <c r="H32">
        <v>1.5</v>
      </c>
      <c r="I32">
        <v>6.7</v>
      </c>
    </row>
    <row r="33" spans="2:9" x14ac:dyDescent="0.25">
      <c r="B33" t="s">
        <v>138</v>
      </c>
      <c r="C33">
        <v>13.6</v>
      </c>
      <c r="D33">
        <v>22.6</v>
      </c>
      <c r="G33" t="s">
        <v>138</v>
      </c>
      <c r="H33">
        <v>2</v>
      </c>
      <c r="I33">
        <v>16.7</v>
      </c>
    </row>
    <row r="34" spans="2:9" x14ac:dyDescent="0.25">
      <c r="B34" t="s">
        <v>171</v>
      </c>
      <c r="C34">
        <v>14</v>
      </c>
      <c r="D34">
        <v>22</v>
      </c>
      <c r="G34" t="s">
        <v>171</v>
      </c>
      <c r="H34">
        <v>1.8</v>
      </c>
      <c r="I34">
        <v>16.600000000000001</v>
      </c>
    </row>
    <row r="35" spans="2:9" x14ac:dyDescent="0.25">
      <c r="B35" t="s">
        <v>172</v>
      </c>
      <c r="C35">
        <v>12.8</v>
      </c>
      <c r="D35">
        <v>23.6</v>
      </c>
      <c r="G35" t="s">
        <v>172</v>
      </c>
      <c r="H35">
        <v>2.5</v>
      </c>
      <c r="I35">
        <v>16.8</v>
      </c>
    </row>
    <row r="36" spans="2:9" x14ac:dyDescent="0.25">
      <c r="B36" t="s">
        <v>144</v>
      </c>
      <c r="C36">
        <v>12.1</v>
      </c>
      <c r="D36">
        <v>21</v>
      </c>
      <c r="G36" t="s">
        <v>144</v>
      </c>
      <c r="H36">
        <v>1.5</v>
      </c>
      <c r="I36">
        <v>9.6</v>
      </c>
    </row>
    <row r="37" spans="2:9" x14ac:dyDescent="0.25">
      <c r="B37" t="s">
        <v>158</v>
      </c>
      <c r="C37">
        <v>20.9</v>
      </c>
      <c r="D37">
        <v>26.5</v>
      </c>
    </row>
    <row r="40" spans="2:9" x14ac:dyDescent="0.25">
      <c r="C40" t="s">
        <v>176</v>
      </c>
    </row>
    <row r="41" spans="2:9" x14ac:dyDescent="0.25">
      <c r="B41" t="s">
        <v>80</v>
      </c>
      <c r="C41" t="s">
        <v>177</v>
      </c>
      <c r="D41" t="s">
        <v>178</v>
      </c>
    </row>
    <row r="42" spans="2:9" x14ac:dyDescent="0.25">
      <c r="B42" t="s">
        <v>137</v>
      </c>
      <c r="C42">
        <v>64.599999999999994</v>
      </c>
      <c r="D42">
        <v>40.1</v>
      </c>
    </row>
    <row r="43" spans="2:9" x14ac:dyDescent="0.25">
      <c r="B43" t="s">
        <v>169</v>
      </c>
      <c r="C43">
        <v>60.9</v>
      </c>
      <c r="D43">
        <v>33.299999999999997</v>
      </c>
    </row>
    <row r="44" spans="2:9" x14ac:dyDescent="0.25">
      <c r="B44" t="s">
        <v>170</v>
      </c>
      <c r="C44">
        <v>66.599999999999994</v>
      </c>
      <c r="D44">
        <v>44.5</v>
      </c>
    </row>
    <row r="45" spans="2:9" x14ac:dyDescent="0.25">
      <c r="B45" t="s">
        <v>138</v>
      </c>
      <c r="C45">
        <v>70.5</v>
      </c>
      <c r="D45">
        <v>60.4</v>
      </c>
    </row>
    <row r="46" spans="2:9" x14ac:dyDescent="0.25">
      <c r="B46" t="s">
        <v>171</v>
      </c>
      <c r="C46">
        <v>69.900000000000006</v>
      </c>
      <c r="D46">
        <v>57.6</v>
      </c>
    </row>
    <row r="47" spans="2:9" x14ac:dyDescent="0.25">
      <c r="B47" t="s">
        <v>172</v>
      </c>
      <c r="C47">
        <v>71.2</v>
      </c>
      <c r="D47">
        <v>64.400000000000006</v>
      </c>
    </row>
    <row r="48" spans="2:9" x14ac:dyDescent="0.25">
      <c r="B48" t="s">
        <v>144</v>
      </c>
      <c r="C48">
        <v>69</v>
      </c>
      <c r="D48">
        <v>54.4</v>
      </c>
    </row>
    <row r="49" spans="1:17" x14ac:dyDescent="0.25">
      <c r="B49" t="s">
        <v>158</v>
      </c>
      <c r="C49">
        <v>74.7</v>
      </c>
      <c r="D49">
        <v>69.599999999999994</v>
      </c>
    </row>
    <row r="51" spans="1:17" s="21" customFormat="1" x14ac:dyDescent="0.25">
      <c r="A51" s="21" t="s">
        <v>532</v>
      </c>
      <c r="B51" s="21" t="s">
        <v>537</v>
      </c>
      <c r="K51" s="21" t="s">
        <v>538</v>
      </c>
    </row>
    <row r="52" spans="1:17" s="21" customFormat="1" x14ac:dyDescent="0.25">
      <c r="B52" s="21" t="s">
        <v>182</v>
      </c>
      <c r="C52" s="21" t="s">
        <v>225</v>
      </c>
      <c r="F52" s="21" t="s">
        <v>220</v>
      </c>
      <c r="K52" s="21" t="s">
        <v>182</v>
      </c>
      <c r="L52" s="21" t="s">
        <v>225</v>
      </c>
      <c r="O52" s="21" t="s">
        <v>220</v>
      </c>
    </row>
    <row r="53" spans="1:17" s="21" customFormat="1" x14ac:dyDescent="0.25">
      <c r="B53" s="21" t="s">
        <v>250</v>
      </c>
      <c r="C53" s="21" t="s">
        <v>529</v>
      </c>
      <c r="D53" s="21" t="s">
        <v>530</v>
      </c>
      <c r="E53" s="21" t="s">
        <v>533</v>
      </c>
      <c r="F53" s="21" t="s">
        <v>529</v>
      </c>
      <c r="G53" s="21" t="s">
        <v>530</v>
      </c>
      <c r="H53" s="21" t="s">
        <v>533</v>
      </c>
      <c r="K53" s="21" t="s">
        <v>250</v>
      </c>
      <c r="L53" s="21" t="s">
        <v>529</v>
      </c>
      <c r="M53" s="21" t="s">
        <v>530</v>
      </c>
      <c r="N53" s="21" t="s">
        <v>533</v>
      </c>
      <c r="O53" s="21" t="s">
        <v>529</v>
      </c>
      <c r="P53" s="21" t="s">
        <v>530</v>
      </c>
      <c r="Q53" s="21" t="s">
        <v>533</v>
      </c>
    </row>
    <row r="54" spans="1:17" s="21" customFormat="1" ht="15" customHeight="1" x14ac:dyDescent="0.25">
      <c r="B54" s="21" t="s">
        <v>534</v>
      </c>
      <c r="C54" s="21">
        <v>1</v>
      </c>
      <c r="D54" s="21">
        <v>0</v>
      </c>
      <c r="E54" s="21">
        <v>0</v>
      </c>
      <c r="F54" s="21">
        <v>1</v>
      </c>
      <c r="G54" s="21">
        <v>0</v>
      </c>
      <c r="H54" s="21">
        <v>0</v>
      </c>
      <c r="K54" s="21" t="s">
        <v>534</v>
      </c>
      <c r="L54" s="21">
        <v>1.0000000000000001E-5</v>
      </c>
      <c r="M54" s="21">
        <v>1.0000000000000001E-5</v>
      </c>
      <c r="N54" s="21">
        <v>1.0000000000000001E-5</v>
      </c>
      <c r="O54" s="21">
        <v>1.0000000000000001E-5</v>
      </c>
      <c r="P54" s="21">
        <v>1.0000000000000001E-5</v>
      </c>
      <c r="Q54" s="21">
        <v>1.0000000000000001E-5</v>
      </c>
    </row>
    <row r="55" spans="1:17" s="21" customFormat="1" ht="15" customHeight="1" x14ac:dyDescent="0.25">
      <c r="B55" s="22" t="s">
        <v>497</v>
      </c>
      <c r="C55" s="21">
        <v>1</v>
      </c>
      <c r="D55" s="21">
        <v>0</v>
      </c>
      <c r="E55" s="21">
        <v>0</v>
      </c>
      <c r="F55" s="21">
        <v>1</v>
      </c>
      <c r="G55" s="21">
        <v>0</v>
      </c>
      <c r="H55" s="21">
        <v>0</v>
      </c>
      <c r="K55" s="22" t="s">
        <v>497</v>
      </c>
      <c r="L55" s="21">
        <v>1.0000000000000001E-5</v>
      </c>
      <c r="M55" s="21">
        <v>1.0000000000000001E-5</v>
      </c>
      <c r="N55" s="21">
        <v>1.0000000000000001E-5</v>
      </c>
      <c r="O55" s="21">
        <v>1.0000000000000001E-5</v>
      </c>
      <c r="P55" s="21">
        <v>1.0000000000000001E-5</v>
      </c>
      <c r="Q55" s="21">
        <v>1.0000000000000001E-5</v>
      </c>
    </row>
    <row r="56" spans="1:17" s="21" customFormat="1" x14ac:dyDescent="0.25">
      <c r="B56" s="22" t="s">
        <v>369</v>
      </c>
      <c r="C56" s="21">
        <v>1</v>
      </c>
      <c r="D56" s="21">
        <v>0</v>
      </c>
      <c r="E56" s="21">
        <v>0</v>
      </c>
      <c r="F56" s="21">
        <v>1</v>
      </c>
      <c r="G56" s="21">
        <v>0</v>
      </c>
      <c r="H56" s="21">
        <v>0</v>
      </c>
      <c r="K56" s="22" t="s">
        <v>369</v>
      </c>
      <c r="L56" s="21">
        <v>1.0000000000000001E-5</v>
      </c>
      <c r="M56" s="21">
        <v>1.0000000000000001E-5</v>
      </c>
      <c r="N56" s="21">
        <v>1.0000000000000001E-5</v>
      </c>
      <c r="O56" s="21">
        <v>1.0000000000000001E-5</v>
      </c>
      <c r="P56" s="21">
        <v>1.0000000000000001E-5</v>
      </c>
      <c r="Q56" s="21">
        <v>1.0000000000000001E-5</v>
      </c>
    </row>
    <row r="57" spans="1:17" s="21" customFormat="1" x14ac:dyDescent="0.25">
      <c r="B57" s="21" t="s">
        <v>137</v>
      </c>
      <c r="C57" s="21">
        <v>0.97724200000000006</v>
      </c>
      <c r="D57" s="21">
        <v>2.2758E-2</v>
      </c>
      <c r="E57" s="21">
        <v>0</v>
      </c>
      <c r="F57" s="21">
        <v>0.94561300000000004</v>
      </c>
      <c r="G57" s="21">
        <v>4.9265999999999997E-2</v>
      </c>
      <c r="H57" s="21">
        <v>5.1209999999999997E-3</v>
      </c>
      <c r="K57" s="21" t="s">
        <v>137</v>
      </c>
      <c r="L57" s="21">
        <v>0.28129999999999999</v>
      </c>
      <c r="M57" s="21">
        <v>2</v>
      </c>
      <c r="N57" s="21">
        <v>1</v>
      </c>
      <c r="O57" s="21">
        <v>0.27746500000000002</v>
      </c>
      <c r="P57" s="21">
        <v>2</v>
      </c>
      <c r="Q57" s="21">
        <v>5</v>
      </c>
    </row>
    <row r="58" spans="1:17" s="21" customFormat="1" x14ac:dyDescent="0.25">
      <c r="B58" s="21" t="s">
        <v>138</v>
      </c>
      <c r="C58" s="21">
        <v>0.98365199999999997</v>
      </c>
      <c r="D58" s="21">
        <v>1.6348000000000001E-2</v>
      </c>
      <c r="E58" s="21">
        <v>0</v>
      </c>
      <c r="F58" s="21">
        <v>0.70302699999999996</v>
      </c>
      <c r="G58" s="21">
        <v>0.26459899999999997</v>
      </c>
      <c r="H58" s="21">
        <v>3.2374E-2</v>
      </c>
      <c r="K58" s="21" t="s">
        <v>138</v>
      </c>
      <c r="L58" s="21">
        <v>0.81226399999999999</v>
      </c>
      <c r="M58" s="21">
        <v>2</v>
      </c>
      <c r="N58" s="21">
        <v>1</v>
      </c>
      <c r="O58" s="21">
        <v>0.77700999999999998</v>
      </c>
      <c r="P58" s="21">
        <v>2.2178230000000001</v>
      </c>
      <c r="Q58" s="21">
        <v>10.749024</v>
      </c>
    </row>
    <row r="59" spans="1:17" s="21" customFormat="1" x14ac:dyDescent="0.25">
      <c r="B59" s="21" t="s">
        <v>139</v>
      </c>
      <c r="C59" s="21">
        <v>0.98638800000000004</v>
      </c>
      <c r="D59" s="21">
        <v>1.3612000000000001E-2</v>
      </c>
      <c r="E59" s="21">
        <v>0</v>
      </c>
      <c r="F59" s="21">
        <v>0.82045599999999996</v>
      </c>
      <c r="G59" s="21">
        <v>0.17419699999999999</v>
      </c>
      <c r="H59" s="21">
        <v>5.3480000000000003E-3</v>
      </c>
      <c r="K59" s="21" t="s">
        <v>139</v>
      </c>
      <c r="L59" s="21">
        <v>0.91723900000000003</v>
      </c>
      <c r="M59" s="21">
        <v>2</v>
      </c>
      <c r="N59" s="21">
        <v>1</v>
      </c>
      <c r="O59" s="21">
        <v>0.94159599999999999</v>
      </c>
      <c r="P59" s="21">
        <v>2.1721080000000001</v>
      </c>
      <c r="Q59" s="21">
        <v>20</v>
      </c>
    </row>
    <row r="60" spans="1:17" s="21" customFormat="1" x14ac:dyDescent="0.25">
      <c r="B60" s="21" t="s">
        <v>140</v>
      </c>
      <c r="C60" s="21">
        <v>0.98581200000000002</v>
      </c>
      <c r="D60" s="21">
        <v>1.4187999999999999E-2</v>
      </c>
      <c r="E60" s="21">
        <v>0</v>
      </c>
      <c r="F60" s="21">
        <v>0.723132</v>
      </c>
      <c r="G60" s="21">
        <v>0.276868</v>
      </c>
      <c r="H60" s="21">
        <v>0</v>
      </c>
      <c r="K60" s="21" t="s">
        <v>140</v>
      </c>
      <c r="L60" s="21">
        <v>0.90809600000000001</v>
      </c>
      <c r="M60" s="21">
        <v>2</v>
      </c>
      <c r="N60" s="21">
        <v>1</v>
      </c>
      <c r="O60" s="21">
        <v>0.94391199999999997</v>
      </c>
      <c r="P60" s="21">
        <v>2.1474769999999999</v>
      </c>
      <c r="Q60" s="21">
        <v>1</v>
      </c>
    </row>
    <row r="61" spans="1:17" s="21" customFormat="1" x14ac:dyDescent="0.25">
      <c r="B61" s="21" t="s">
        <v>141</v>
      </c>
      <c r="C61" s="21">
        <v>0.98610100000000001</v>
      </c>
      <c r="D61" s="21">
        <v>1.3899E-2</v>
      </c>
      <c r="E61" s="21">
        <v>0</v>
      </c>
      <c r="F61" s="21">
        <v>0.75290500000000005</v>
      </c>
      <c r="G61" s="21">
        <v>0.24307100000000001</v>
      </c>
      <c r="H61" s="21">
        <v>4.0239999999999998E-3</v>
      </c>
      <c r="K61" s="21" t="s">
        <v>141</v>
      </c>
      <c r="L61" s="21">
        <v>0.87885400000000002</v>
      </c>
      <c r="M61" s="21">
        <v>2</v>
      </c>
      <c r="N61" s="21">
        <v>1</v>
      </c>
      <c r="O61" s="21">
        <v>0.961368</v>
      </c>
      <c r="P61" s="21">
        <v>2.1142069999999999</v>
      </c>
      <c r="Q61" s="21">
        <v>5</v>
      </c>
    </row>
    <row r="62" spans="1:17" s="21" customFormat="1" x14ac:dyDescent="0.25">
      <c r="B62" s="21" t="s">
        <v>142</v>
      </c>
      <c r="C62" s="21">
        <v>1</v>
      </c>
      <c r="D62" s="21">
        <v>0</v>
      </c>
      <c r="E62" s="21">
        <v>0</v>
      </c>
      <c r="F62" s="21">
        <v>0.85122299999999995</v>
      </c>
      <c r="G62" s="21">
        <v>0.12883500000000001</v>
      </c>
      <c r="H62" s="21">
        <v>1.9942000000000001E-2</v>
      </c>
      <c r="K62" s="21" t="s">
        <v>142</v>
      </c>
      <c r="L62" s="21">
        <v>0.79271000000000003</v>
      </c>
      <c r="M62" s="21">
        <v>2</v>
      </c>
      <c r="N62" s="21">
        <v>1</v>
      </c>
      <c r="O62" s="21">
        <v>0.95213899999999996</v>
      </c>
      <c r="P62" s="21">
        <v>2.033687</v>
      </c>
      <c r="Q62" s="21">
        <v>17.745961999999999</v>
      </c>
    </row>
    <row r="63" spans="1:17" s="21" customFormat="1" x14ac:dyDescent="0.25">
      <c r="B63" s="21" t="s">
        <v>143</v>
      </c>
      <c r="C63" s="21">
        <v>1</v>
      </c>
      <c r="D63" s="21">
        <v>0</v>
      </c>
      <c r="E63" s="21">
        <v>0</v>
      </c>
      <c r="F63" s="21">
        <v>0.78364100000000003</v>
      </c>
      <c r="G63" s="21">
        <v>0.216359</v>
      </c>
      <c r="H63" s="21">
        <v>0</v>
      </c>
      <c r="K63" s="21" t="s">
        <v>143</v>
      </c>
      <c r="L63" s="21">
        <v>0.73475599999999996</v>
      </c>
      <c r="M63" s="21">
        <v>2</v>
      </c>
      <c r="N63" s="21">
        <v>1</v>
      </c>
      <c r="O63" s="21">
        <v>0.99218300000000004</v>
      </c>
      <c r="P63" s="21">
        <v>2.0873439999999999</v>
      </c>
      <c r="Q63" s="21">
        <v>1</v>
      </c>
    </row>
    <row r="64" spans="1:17" s="21" customFormat="1" x14ac:dyDescent="0.25">
      <c r="B64" s="21" t="s">
        <v>423</v>
      </c>
      <c r="C64" s="21">
        <v>1</v>
      </c>
      <c r="D64" s="21">
        <v>0</v>
      </c>
      <c r="E64" s="21">
        <v>0</v>
      </c>
      <c r="F64" s="21">
        <v>0.87470700000000001</v>
      </c>
      <c r="G64" s="21">
        <v>0.117185</v>
      </c>
      <c r="H64" s="21">
        <v>8.1080000000000006E-3</v>
      </c>
      <c r="K64" s="21" t="s">
        <v>423</v>
      </c>
      <c r="L64" s="21">
        <v>0.73475599999999996</v>
      </c>
      <c r="M64" s="21">
        <v>2</v>
      </c>
      <c r="N64" s="21">
        <v>1</v>
      </c>
      <c r="O64" s="21">
        <v>0.92510300000000001</v>
      </c>
      <c r="P64" s="21">
        <v>2</v>
      </c>
      <c r="Q64" s="21">
        <v>5</v>
      </c>
    </row>
    <row r="65" spans="2:17" s="21" customFormat="1" x14ac:dyDescent="0.25">
      <c r="B65" s="21" t="s">
        <v>499</v>
      </c>
      <c r="C65" s="21">
        <v>1</v>
      </c>
      <c r="D65" s="21">
        <v>0</v>
      </c>
      <c r="E65" s="21">
        <v>0</v>
      </c>
      <c r="F65" s="21">
        <v>0.87470700000000001</v>
      </c>
      <c r="G65" s="21">
        <v>0.117185</v>
      </c>
      <c r="H65" s="21">
        <v>8.1080000000000006E-3</v>
      </c>
      <c r="K65" s="21" t="s">
        <v>499</v>
      </c>
      <c r="L65" s="21">
        <v>0.73475599999999996</v>
      </c>
      <c r="M65" s="21">
        <v>2</v>
      </c>
      <c r="N65" s="21">
        <v>1</v>
      </c>
      <c r="O65" s="21">
        <v>0.92510300000000001</v>
      </c>
      <c r="P65" s="21">
        <v>2</v>
      </c>
      <c r="Q65" s="21">
        <v>1</v>
      </c>
    </row>
    <row r="66" spans="2:17" s="21" customFormat="1" x14ac:dyDescent="0.25">
      <c r="B66" s="21" t="s">
        <v>355</v>
      </c>
      <c r="C66" s="21">
        <v>1</v>
      </c>
      <c r="D66" s="21">
        <v>0</v>
      </c>
      <c r="E66" s="21">
        <v>0</v>
      </c>
      <c r="F66" s="21">
        <v>0.87470700000000001</v>
      </c>
      <c r="G66" s="21">
        <v>0.117185</v>
      </c>
      <c r="H66" s="21">
        <v>8.1080000000000006E-3</v>
      </c>
      <c r="K66" s="21" t="s">
        <v>355</v>
      </c>
      <c r="L66" s="21">
        <v>0.73475599999999996</v>
      </c>
      <c r="M66" s="21">
        <v>2</v>
      </c>
      <c r="N66" s="21">
        <v>1</v>
      </c>
      <c r="O66" s="21">
        <v>0.92510300000000001</v>
      </c>
      <c r="P66" s="21">
        <v>2</v>
      </c>
      <c r="Q66" s="21">
        <v>1</v>
      </c>
    </row>
    <row r="67" spans="2:17" s="21" customFormat="1" x14ac:dyDescent="0.25">
      <c r="B67" s="21" t="s">
        <v>500</v>
      </c>
      <c r="C67" s="21">
        <v>1</v>
      </c>
      <c r="D67" s="21">
        <v>0</v>
      </c>
      <c r="E67" s="21">
        <v>0</v>
      </c>
      <c r="F67" s="21">
        <v>0.87470700000000001</v>
      </c>
      <c r="G67" s="21">
        <v>0.117185</v>
      </c>
      <c r="H67" s="21">
        <v>8.1080000000000006E-3</v>
      </c>
      <c r="K67" s="21" t="s">
        <v>500</v>
      </c>
      <c r="L67" s="21">
        <v>0.73475599999999996</v>
      </c>
      <c r="M67" s="21">
        <v>2</v>
      </c>
      <c r="N67" s="21">
        <v>1</v>
      </c>
      <c r="O67" s="21">
        <v>0.92510300000000001</v>
      </c>
      <c r="P67" s="21">
        <v>2</v>
      </c>
      <c r="Q67" s="21">
        <v>1</v>
      </c>
    </row>
    <row r="68" spans="2:17" s="21" customFormat="1" x14ac:dyDescent="0.25">
      <c r="B68" s="21" t="s">
        <v>501</v>
      </c>
      <c r="C68" s="21">
        <v>1</v>
      </c>
      <c r="D68" s="21">
        <v>0</v>
      </c>
      <c r="E68" s="21">
        <v>0</v>
      </c>
      <c r="F68" s="21">
        <v>0.87470700000000001</v>
      </c>
      <c r="G68" s="21">
        <v>0.117185</v>
      </c>
      <c r="H68" s="21">
        <v>8.1080000000000006E-3</v>
      </c>
      <c r="K68" s="21" t="s">
        <v>501</v>
      </c>
      <c r="L68" s="21">
        <v>0.73475599999999996</v>
      </c>
      <c r="M68" s="21">
        <v>2</v>
      </c>
      <c r="N68" s="21">
        <v>1</v>
      </c>
      <c r="O68" s="21">
        <v>0.92510300000000001</v>
      </c>
      <c r="P68" s="21">
        <v>2</v>
      </c>
      <c r="Q68" s="21">
        <v>1</v>
      </c>
    </row>
    <row r="69" spans="2:17" s="21" customFormat="1" x14ac:dyDescent="0.25">
      <c r="B69" s="21" t="s">
        <v>502</v>
      </c>
      <c r="C69" s="21">
        <v>1</v>
      </c>
      <c r="D69" s="21">
        <v>0</v>
      </c>
      <c r="E69" s="21">
        <v>0</v>
      </c>
      <c r="F69" s="21">
        <v>0.87470700000000001</v>
      </c>
      <c r="G69" s="21">
        <v>0.117185</v>
      </c>
      <c r="H69" s="21">
        <v>8.1080000000000006E-3</v>
      </c>
      <c r="K69" s="21" t="s">
        <v>502</v>
      </c>
      <c r="L69" s="21">
        <v>0.73475599999999996</v>
      </c>
      <c r="M69" s="21">
        <v>2</v>
      </c>
      <c r="N69" s="21">
        <v>1</v>
      </c>
      <c r="O69" s="21">
        <v>0.92510300000000001</v>
      </c>
      <c r="P69" s="21">
        <v>2</v>
      </c>
      <c r="Q69" s="21">
        <v>1</v>
      </c>
    </row>
    <row r="70" spans="2:17" s="21" customFormat="1" x14ac:dyDescent="0.25"/>
    <row r="71" spans="2:17" s="21" customFormat="1" x14ac:dyDescent="0.25">
      <c r="B71" s="21" t="s">
        <v>28</v>
      </c>
      <c r="C71" s="21" t="s">
        <v>218</v>
      </c>
      <c r="F71" s="21" t="s">
        <v>226</v>
      </c>
      <c r="K71" s="21" t="s">
        <v>28</v>
      </c>
      <c r="L71" s="21" t="s">
        <v>225</v>
      </c>
      <c r="O71" s="21" t="s">
        <v>220</v>
      </c>
    </row>
    <row r="72" spans="2:17" s="21" customFormat="1" x14ac:dyDescent="0.25">
      <c r="B72" s="21" t="s">
        <v>250</v>
      </c>
      <c r="C72" s="21" t="s">
        <v>529</v>
      </c>
      <c r="D72" s="21" t="s">
        <v>530</v>
      </c>
      <c r="E72" s="21" t="s">
        <v>533</v>
      </c>
      <c r="F72" s="21" t="s">
        <v>529</v>
      </c>
      <c r="G72" s="21" t="s">
        <v>530</v>
      </c>
      <c r="H72" s="21" t="s">
        <v>533</v>
      </c>
      <c r="K72" s="21" t="s">
        <v>250</v>
      </c>
      <c r="L72" s="21" t="s">
        <v>529</v>
      </c>
      <c r="M72" s="21" t="s">
        <v>530</v>
      </c>
      <c r="N72" s="21" t="s">
        <v>533</v>
      </c>
      <c r="O72" s="21" t="s">
        <v>529</v>
      </c>
      <c r="P72" s="21" t="s">
        <v>530</v>
      </c>
      <c r="Q72" s="21" t="s">
        <v>533</v>
      </c>
    </row>
    <row r="73" spans="2:17" s="21" customFormat="1" x14ac:dyDescent="0.25">
      <c r="B73" s="21" t="s">
        <v>534</v>
      </c>
      <c r="C73" s="29">
        <v>1</v>
      </c>
      <c r="D73" s="21">
        <v>0</v>
      </c>
      <c r="E73" s="21">
        <v>0</v>
      </c>
      <c r="F73" s="21">
        <v>1</v>
      </c>
      <c r="G73" s="21">
        <v>0</v>
      </c>
      <c r="H73" s="21">
        <v>0</v>
      </c>
      <c r="K73" s="21" t="s">
        <v>534</v>
      </c>
      <c r="L73" s="21">
        <v>1.0000000000000001E-5</v>
      </c>
      <c r="M73" s="21">
        <v>1.0000000000000001E-5</v>
      </c>
      <c r="N73" s="21">
        <v>1.0000000000000001E-5</v>
      </c>
      <c r="O73" s="21">
        <v>1.0000000000000001E-5</v>
      </c>
      <c r="P73" s="21">
        <v>1.0000000000000001E-5</v>
      </c>
      <c r="Q73" s="21">
        <v>1.0000000000000001E-5</v>
      </c>
    </row>
    <row r="74" spans="2:17" s="21" customFormat="1" x14ac:dyDescent="0.25">
      <c r="B74" s="22" t="s">
        <v>497</v>
      </c>
      <c r="C74" s="29">
        <v>1</v>
      </c>
      <c r="D74" s="21">
        <v>0</v>
      </c>
      <c r="E74" s="21">
        <v>0</v>
      </c>
      <c r="F74" s="21">
        <v>1</v>
      </c>
      <c r="G74" s="21">
        <v>0</v>
      </c>
      <c r="H74" s="21">
        <v>0</v>
      </c>
      <c r="K74" s="22" t="s">
        <v>497</v>
      </c>
      <c r="L74" s="21">
        <v>1.0000000000000001E-5</v>
      </c>
      <c r="M74" s="21">
        <v>1.0000000000000001E-5</v>
      </c>
      <c r="N74" s="21">
        <v>1.0000000000000001E-5</v>
      </c>
      <c r="O74" s="21">
        <v>1.0000000000000001E-5</v>
      </c>
      <c r="P74" s="21">
        <v>1.0000000000000001E-5</v>
      </c>
      <c r="Q74" s="21">
        <v>1.0000000000000001E-5</v>
      </c>
    </row>
    <row r="75" spans="2:17" s="21" customFormat="1" x14ac:dyDescent="0.25">
      <c r="B75" s="22" t="s">
        <v>369</v>
      </c>
      <c r="C75" s="29">
        <v>1</v>
      </c>
      <c r="D75" s="21">
        <v>0</v>
      </c>
      <c r="E75" s="21">
        <v>0</v>
      </c>
      <c r="F75" s="21">
        <v>1</v>
      </c>
      <c r="G75" s="21">
        <v>0</v>
      </c>
      <c r="H75" s="21">
        <v>0</v>
      </c>
      <c r="K75" s="22" t="s">
        <v>369</v>
      </c>
      <c r="L75" s="21">
        <v>1.0000000000000001E-5</v>
      </c>
      <c r="M75" s="21">
        <v>1.0000000000000001E-5</v>
      </c>
      <c r="N75" s="21">
        <v>1.0000000000000001E-5</v>
      </c>
      <c r="O75" s="21">
        <v>1.0000000000000001E-5</v>
      </c>
      <c r="P75" s="21">
        <v>1.0000000000000001E-5</v>
      </c>
      <c r="Q75" s="21">
        <v>1.0000000000000001E-5</v>
      </c>
    </row>
    <row r="76" spans="2:17" s="21" customFormat="1" ht="15" customHeight="1" x14ac:dyDescent="0.25">
      <c r="B76" s="21" t="s">
        <v>137</v>
      </c>
      <c r="C76" s="29">
        <v>0.98975599999999997</v>
      </c>
      <c r="D76" s="21">
        <v>1.0069E-2</v>
      </c>
      <c r="E76" s="21">
        <v>1.7500000000000003E-4</v>
      </c>
      <c r="F76" s="21">
        <v>0.96245199999999997</v>
      </c>
      <c r="G76" s="21">
        <v>3.5205E-2</v>
      </c>
      <c r="H76" s="21">
        <v>2.343E-3</v>
      </c>
      <c r="K76" s="21" t="s">
        <v>137</v>
      </c>
      <c r="L76" s="21">
        <v>0.25856800000000002</v>
      </c>
      <c r="M76" s="21">
        <v>2</v>
      </c>
      <c r="N76" s="21">
        <v>6</v>
      </c>
      <c r="O76" s="21">
        <v>0.22517599999999999</v>
      </c>
      <c r="P76" s="21">
        <v>2.1546289999999999</v>
      </c>
      <c r="Q76" s="21">
        <v>6.4129969999999998</v>
      </c>
    </row>
    <row r="77" spans="2:17" s="21" customFormat="1" x14ac:dyDescent="0.25">
      <c r="B77" s="21" t="s">
        <v>138</v>
      </c>
      <c r="C77" s="29">
        <v>0.97952399999999995</v>
      </c>
      <c r="D77" s="21">
        <v>2.0166E-2</v>
      </c>
      <c r="E77" s="21">
        <v>3.1E-4</v>
      </c>
      <c r="F77" s="21">
        <v>0.8334180000000001</v>
      </c>
      <c r="G77" s="21">
        <v>0.157748</v>
      </c>
      <c r="H77" s="21">
        <v>8.8339999999999998E-3</v>
      </c>
      <c r="K77" s="21" t="s">
        <v>138</v>
      </c>
      <c r="L77" s="21">
        <v>0.76683599999999996</v>
      </c>
      <c r="M77" s="21">
        <v>2.059053</v>
      </c>
      <c r="N77" s="21">
        <v>7</v>
      </c>
      <c r="O77" s="21">
        <v>0.67400099999999996</v>
      </c>
      <c r="P77" s="21">
        <v>2.173962</v>
      </c>
      <c r="Q77" s="21">
        <v>7.7805770000000001</v>
      </c>
    </row>
    <row r="78" spans="2:17" s="21" customFormat="1" x14ac:dyDescent="0.25">
      <c r="B78" s="21" t="s">
        <v>139</v>
      </c>
      <c r="C78" s="29">
        <v>0.98680599999999996</v>
      </c>
      <c r="D78" s="21">
        <v>1.2837000000000001E-2</v>
      </c>
      <c r="E78" s="21">
        <v>3.57E-4</v>
      </c>
      <c r="F78" s="21">
        <v>0.825658</v>
      </c>
      <c r="G78" s="21">
        <v>0.16295100000000001</v>
      </c>
      <c r="H78" s="21">
        <v>1.1391E-2</v>
      </c>
      <c r="K78" s="21" t="s">
        <v>139</v>
      </c>
      <c r="L78" s="21">
        <v>0.88956500000000005</v>
      </c>
      <c r="M78" s="21">
        <v>2.129076</v>
      </c>
      <c r="N78" s="21">
        <v>5</v>
      </c>
      <c r="O78" s="21">
        <v>0.87036999999999998</v>
      </c>
      <c r="P78" s="21">
        <v>2.105747</v>
      </c>
      <c r="Q78" s="21">
        <v>19.478731</v>
      </c>
    </row>
    <row r="79" spans="2:17" s="21" customFormat="1" x14ac:dyDescent="0.25">
      <c r="B79" s="21" t="s">
        <v>140</v>
      </c>
      <c r="C79" s="29">
        <v>0.98374700000000004</v>
      </c>
      <c r="D79" s="21">
        <v>1.6253E-2</v>
      </c>
      <c r="E79" s="21">
        <v>0</v>
      </c>
      <c r="F79" s="21">
        <v>0.84771699999999994</v>
      </c>
      <c r="G79" s="21">
        <v>0.149064</v>
      </c>
      <c r="H79" s="21">
        <v>3.2200000000000002E-3</v>
      </c>
      <c r="K79" s="21" t="s">
        <v>140</v>
      </c>
      <c r="L79" s="21">
        <v>0.912547</v>
      </c>
      <c r="M79" s="21">
        <v>2.027717</v>
      </c>
      <c r="N79" s="20">
        <v>1</v>
      </c>
      <c r="O79" s="21">
        <v>0.93245599999999995</v>
      </c>
      <c r="P79" s="21">
        <v>2.1315270000000002</v>
      </c>
      <c r="Q79" s="21">
        <v>19.514182000000002</v>
      </c>
    </row>
    <row r="80" spans="2:17" s="21" customFormat="1" x14ac:dyDescent="0.25">
      <c r="B80" s="21" t="s">
        <v>141</v>
      </c>
      <c r="C80" s="29">
        <v>0.98370900000000006</v>
      </c>
      <c r="D80" s="21">
        <v>1.5713999999999999E-2</v>
      </c>
      <c r="E80" s="21">
        <v>5.7700000000000004E-4</v>
      </c>
      <c r="F80" s="21">
        <v>0.86167599999999989</v>
      </c>
      <c r="G80" s="21">
        <v>0.13456400000000002</v>
      </c>
      <c r="H80" s="21">
        <v>3.7599999999999999E-3</v>
      </c>
      <c r="K80" s="21" t="s">
        <v>141</v>
      </c>
      <c r="L80" s="21">
        <v>0.84996300000000002</v>
      </c>
      <c r="M80" s="21">
        <v>2</v>
      </c>
      <c r="N80" s="21">
        <v>95</v>
      </c>
      <c r="O80" s="21">
        <v>0.93322700000000003</v>
      </c>
      <c r="P80" s="21">
        <v>2.181549</v>
      </c>
      <c r="Q80" s="21">
        <v>5.6671909999999999</v>
      </c>
    </row>
    <row r="81" spans="1:17" s="21" customFormat="1" x14ac:dyDescent="0.25">
      <c r="B81" s="21" t="s">
        <v>142</v>
      </c>
      <c r="C81" s="29">
        <v>0.99171000000000009</v>
      </c>
      <c r="D81" s="21">
        <v>7.8080000000000007E-3</v>
      </c>
      <c r="E81" s="21">
        <v>4.8200000000000001E-4</v>
      </c>
      <c r="F81" s="21">
        <v>0.88590000000000002</v>
      </c>
      <c r="G81" s="21">
        <v>0.11090999999999999</v>
      </c>
      <c r="H81" s="21">
        <v>3.1900000000000001E-3</v>
      </c>
      <c r="K81" s="21" t="s">
        <v>142</v>
      </c>
      <c r="L81" s="21">
        <v>0.80288000000000004</v>
      </c>
      <c r="M81" s="21">
        <v>2.0904959999999999</v>
      </c>
      <c r="N81" s="21">
        <v>50</v>
      </c>
      <c r="O81" s="21">
        <v>0.94899599999999995</v>
      </c>
      <c r="P81" s="21">
        <v>2.0623269999999998</v>
      </c>
      <c r="Q81" s="21">
        <v>16.551753000000001</v>
      </c>
    </row>
    <row r="82" spans="1:17" s="21" customFormat="1" x14ac:dyDescent="0.25">
      <c r="B82" s="21" t="s">
        <v>143</v>
      </c>
      <c r="C82" s="29">
        <v>0.99118399999999995</v>
      </c>
      <c r="D82" s="21">
        <v>8.8160000000000009E-3</v>
      </c>
      <c r="E82" s="21">
        <v>0</v>
      </c>
      <c r="F82" s="21">
        <v>0.87293999999999994</v>
      </c>
      <c r="G82" s="21">
        <v>0.126001</v>
      </c>
      <c r="H82" s="21">
        <v>1.059E-3</v>
      </c>
      <c r="K82" s="21" t="s">
        <v>143</v>
      </c>
      <c r="L82" s="21">
        <v>0.74267700000000003</v>
      </c>
      <c r="M82" s="21">
        <v>2.395661</v>
      </c>
      <c r="N82" s="20">
        <v>1</v>
      </c>
      <c r="O82" s="21">
        <v>0.93038500000000002</v>
      </c>
      <c r="P82" s="21">
        <v>2.1220140000000001</v>
      </c>
      <c r="Q82" s="21">
        <v>24.516099000000001</v>
      </c>
    </row>
    <row r="83" spans="1:17" s="21" customFormat="1" x14ac:dyDescent="0.25">
      <c r="B83" s="21" t="s">
        <v>423</v>
      </c>
      <c r="C83" s="29">
        <v>1</v>
      </c>
      <c r="D83" s="21">
        <v>0</v>
      </c>
      <c r="E83" s="21">
        <v>0</v>
      </c>
      <c r="F83" s="21">
        <v>0.88538499999999998</v>
      </c>
      <c r="G83" s="21">
        <v>0.10356299999999999</v>
      </c>
      <c r="H83" s="21">
        <v>1.1051999999999999E-2</v>
      </c>
      <c r="K83" s="21" t="s">
        <v>423</v>
      </c>
      <c r="L83" s="21">
        <v>0.74267700000000003</v>
      </c>
      <c r="M83" s="21">
        <v>2.395661</v>
      </c>
      <c r="N83" s="20">
        <v>1</v>
      </c>
      <c r="O83" s="21">
        <v>0.91735900000000004</v>
      </c>
      <c r="P83" s="21">
        <v>2.1227469999999999</v>
      </c>
      <c r="Q83" s="21">
        <v>7.0254260000000004</v>
      </c>
    </row>
    <row r="84" spans="1:17" s="21" customFormat="1" x14ac:dyDescent="0.25">
      <c r="B84" s="21" t="s">
        <v>499</v>
      </c>
      <c r="C84" s="29">
        <v>1</v>
      </c>
      <c r="D84" s="21">
        <v>0</v>
      </c>
      <c r="E84" s="21">
        <v>0</v>
      </c>
      <c r="F84" s="21">
        <v>0.88538499999999998</v>
      </c>
      <c r="G84" s="21">
        <v>0.10356299999999999</v>
      </c>
      <c r="H84" s="21">
        <v>1.1051999999999999E-2</v>
      </c>
      <c r="K84" s="21" t="s">
        <v>499</v>
      </c>
      <c r="L84" s="21">
        <v>0.74267700000000003</v>
      </c>
      <c r="M84" s="21">
        <v>2.395661</v>
      </c>
      <c r="N84" s="20">
        <v>1</v>
      </c>
      <c r="O84" s="21">
        <v>0.91735900000000004</v>
      </c>
      <c r="P84" s="21">
        <v>2.1227469999999999</v>
      </c>
      <c r="Q84" s="21">
        <v>1</v>
      </c>
    </row>
    <row r="85" spans="1:17" s="21" customFormat="1" x14ac:dyDescent="0.25">
      <c r="B85" s="21" t="s">
        <v>355</v>
      </c>
      <c r="C85" s="29">
        <v>1</v>
      </c>
      <c r="D85" s="21">
        <v>0</v>
      </c>
      <c r="E85" s="21">
        <v>0</v>
      </c>
      <c r="F85" s="21">
        <v>0.88538499999999998</v>
      </c>
      <c r="G85" s="21">
        <v>0.10356299999999999</v>
      </c>
      <c r="H85" s="21">
        <v>1.1051999999999999E-2</v>
      </c>
      <c r="K85" s="21" t="s">
        <v>355</v>
      </c>
      <c r="L85" s="21">
        <v>0.74267700000000003</v>
      </c>
      <c r="M85" s="21">
        <v>2.395661</v>
      </c>
      <c r="N85" s="20">
        <v>1</v>
      </c>
      <c r="O85" s="21">
        <v>0.91735900000000004</v>
      </c>
      <c r="P85" s="21">
        <v>2.1227469999999999</v>
      </c>
      <c r="Q85" s="21">
        <v>1</v>
      </c>
    </row>
    <row r="86" spans="1:17" s="21" customFormat="1" x14ac:dyDescent="0.25">
      <c r="B86" s="21" t="s">
        <v>500</v>
      </c>
      <c r="C86" s="29">
        <v>1</v>
      </c>
      <c r="D86" s="21">
        <v>0</v>
      </c>
      <c r="E86" s="21">
        <v>0</v>
      </c>
      <c r="F86" s="21">
        <v>0.88538499999999998</v>
      </c>
      <c r="G86" s="21">
        <v>0.10356299999999999</v>
      </c>
      <c r="H86" s="21">
        <v>1.1051999999999999E-2</v>
      </c>
      <c r="K86" s="21" t="s">
        <v>500</v>
      </c>
      <c r="L86" s="21">
        <v>0.74267700000000003</v>
      </c>
      <c r="M86" s="21">
        <v>2.395661</v>
      </c>
      <c r="N86" s="20">
        <v>1</v>
      </c>
      <c r="O86" s="21">
        <v>0.91735900000000004</v>
      </c>
      <c r="P86" s="21">
        <v>2.1227469999999999</v>
      </c>
      <c r="Q86" s="21">
        <v>1</v>
      </c>
    </row>
    <row r="87" spans="1:17" s="21" customFormat="1" x14ac:dyDescent="0.25">
      <c r="B87" s="21" t="s">
        <v>501</v>
      </c>
      <c r="C87" s="29">
        <v>1</v>
      </c>
      <c r="D87" s="21">
        <v>0</v>
      </c>
      <c r="E87" s="21">
        <v>0</v>
      </c>
      <c r="F87" s="21">
        <v>0.88538499999999998</v>
      </c>
      <c r="G87" s="21">
        <v>0.10356299999999999</v>
      </c>
      <c r="H87" s="21">
        <v>1.1051999999999999E-2</v>
      </c>
      <c r="K87" s="21" t="s">
        <v>501</v>
      </c>
      <c r="L87" s="21">
        <v>0.74267700000000003</v>
      </c>
      <c r="M87" s="21">
        <v>2.395661</v>
      </c>
      <c r="N87" s="20">
        <v>1</v>
      </c>
      <c r="O87" s="21">
        <v>0.91735900000000004</v>
      </c>
      <c r="P87" s="21">
        <v>2.1227469999999999</v>
      </c>
      <c r="Q87" s="21">
        <v>1</v>
      </c>
    </row>
    <row r="88" spans="1:17" s="21" customFormat="1" x14ac:dyDescent="0.25">
      <c r="B88" s="21" t="s">
        <v>502</v>
      </c>
      <c r="C88" s="29">
        <v>1</v>
      </c>
      <c r="D88" s="21">
        <v>0</v>
      </c>
      <c r="E88" s="21">
        <v>0</v>
      </c>
      <c r="F88" s="21">
        <v>0.88538499999999998</v>
      </c>
      <c r="G88" s="21">
        <v>0.10356299999999999</v>
      </c>
      <c r="H88" s="21">
        <v>1.1051999999999999E-2</v>
      </c>
      <c r="K88" s="21" t="s">
        <v>502</v>
      </c>
      <c r="L88" s="21">
        <v>0.74267700000000003</v>
      </c>
      <c r="M88" s="21">
        <v>2.395661</v>
      </c>
      <c r="N88" s="20">
        <v>1</v>
      </c>
      <c r="O88" s="21">
        <v>0.91735900000000004</v>
      </c>
      <c r="P88" s="21">
        <v>2.1227469999999999</v>
      </c>
      <c r="Q88" s="21">
        <v>1</v>
      </c>
    </row>
    <row r="89" spans="1:17" s="21" customFormat="1" x14ac:dyDescent="0.25"/>
    <row r="90" spans="1:17" x14ac:dyDescent="0.25">
      <c r="A90" s="2" t="s">
        <v>246</v>
      </c>
    </row>
    <row r="92" spans="1:17" x14ac:dyDescent="0.25">
      <c r="A92" t="s">
        <v>237</v>
      </c>
      <c r="B92" t="s">
        <v>238</v>
      </c>
    </row>
    <row r="93" spans="1:17" x14ac:dyDescent="0.25">
      <c r="B93" t="s">
        <v>239</v>
      </c>
      <c r="C93" t="s">
        <v>245</v>
      </c>
      <c r="D93" t="s">
        <v>225</v>
      </c>
      <c r="E93" t="s">
        <v>220</v>
      </c>
    </row>
    <row r="94" spans="1:17" x14ac:dyDescent="0.25">
      <c r="B94" t="s">
        <v>240</v>
      </c>
      <c r="C94">
        <v>1993</v>
      </c>
      <c r="D94">
        <v>16.899999999999999</v>
      </c>
      <c r="E94">
        <v>16.7</v>
      </c>
    </row>
    <row r="95" spans="1:17" x14ac:dyDescent="0.25">
      <c r="B95" t="s">
        <v>241</v>
      </c>
      <c r="C95">
        <v>1998</v>
      </c>
      <c r="D95">
        <v>16.7</v>
      </c>
      <c r="E95">
        <v>16.8</v>
      </c>
    </row>
    <row r="96" spans="1:17" x14ac:dyDescent="0.25">
      <c r="B96" t="s">
        <v>242</v>
      </c>
      <c r="C96">
        <v>2003</v>
      </c>
      <c r="D96">
        <v>17.8</v>
      </c>
      <c r="E96">
        <v>17.100000000000001</v>
      </c>
    </row>
    <row r="97" spans="1:5" x14ac:dyDescent="0.25">
      <c r="B97" t="s">
        <v>243</v>
      </c>
      <c r="C97">
        <v>2008</v>
      </c>
      <c r="D97">
        <v>18.2</v>
      </c>
      <c r="E97">
        <v>17.600000000000001</v>
      </c>
    </row>
    <row r="98" spans="1:5" x14ac:dyDescent="0.25">
      <c r="B98" t="s">
        <v>244</v>
      </c>
      <c r="C98">
        <v>2014</v>
      </c>
      <c r="D98">
        <v>18</v>
      </c>
      <c r="E98">
        <v>17.399999999999999</v>
      </c>
    </row>
    <row r="100" spans="1:5" x14ac:dyDescent="0.25">
      <c r="A100" s="2" t="s">
        <v>439</v>
      </c>
    </row>
    <row r="101" spans="1:5" x14ac:dyDescent="0.25">
      <c r="B101" t="s">
        <v>436</v>
      </c>
    </row>
    <row r="102" spans="1:5" x14ac:dyDescent="0.25">
      <c r="B102" t="s">
        <v>250</v>
      </c>
      <c r="C102" t="s">
        <v>225</v>
      </c>
      <c r="D102" t="s">
        <v>220</v>
      </c>
    </row>
    <row r="103" spans="1:5" x14ac:dyDescent="0.25">
      <c r="B103">
        <v>12</v>
      </c>
      <c r="C103">
        <v>2.1</v>
      </c>
      <c r="D103">
        <v>2.1</v>
      </c>
    </row>
    <row r="104" spans="1:5" x14ac:dyDescent="0.25">
      <c r="B104">
        <v>13</v>
      </c>
      <c r="C104">
        <v>4.2</v>
      </c>
      <c r="D104">
        <v>12.8</v>
      </c>
    </row>
    <row r="105" spans="1:5" x14ac:dyDescent="0.25">
      <c r="B105">
        <v>14</v>
      </c>
      <c r="C105">
        <v>8.4</v>
      </c>
      <c r="D105">
        <v>13.1</v>
      </c>
    </row>
    <row r="106" spans="1:5" x14ac:dyDescent="0.25">
      <c r="B106">
        <v>15</v>
      </c>
      <c r="C106">
        <v>11.6</v>
      </c>
      <c r="D106">
        <v>20.2</v>
      </c>
    </row>
    <row r="107" spans="1:5" x14ac:dyDescent="0.25">
      <c r="B107">
        <v>16</v>
      </c>
      <c r="C107">
        <v>17.7</v>
      </c>
      <c r="D107">
        <v>21.5</v>
      </c>
    </row>
    <row r="108" spans="1:5" x14ac:dyDescent="0.25">
      <c r="B108">
        <v>17</v>
      </c>
      <c r="C108">
        <v>40.9</v>
      </c>
      <c r="D108">
        <v>42.3</v>
      </c>
    </row>
    <row r="109" spans="1:5" x14ac:dyDescent="0.25">
      <c r="B109">
        <v>18</v>
      </c>
      <c r="C109">
        <v>59</v>
      </c>
      <c r="D109">
        <v>49.5</v>
      </c>
    </row>
    <row r="110" spans="1:5" x14ac:dyDescent="0.25">
      <c r="B110">
        <v>19</v>
      </c>
      <c r="C110">
        <v>66.8</v>
      </c>
      <c r="D110">
        <v>63.4</v>
      </c>
    </row>
    <row r="111" spans="1:5" x14ac:dyDescent="0.25">
      <c r="B111">
        <v>20</v>
      </c>
      <c r="C111">
        <v>80.5</v>
      </c>
      <c r="D111">
        <v>72.900000000000006</v>
      </c>
    </row>
    <row r="112" spans="1:5" x14ac:dyDescent="0.25">
      <c r="B112">
        <v>21</v>
      </c>
      <c r="C112">
        <v>87.5</v>
      </c>
      <c r="D112">
        <v>76.8</v>
      </c>
    </row>
    <row r="113" spans="2:13" x14ac:dyDescent="0.25">
      <c r="B113">
        <v>22</v>
      </c>
      <c r="C113">
        <v>92</v>
      </c>
      <c r="D113">
        <v>88.3</v>
      </c>
    </row>
    <row r="114" spans="2:13" x14ac:dyDescent="0.25">
      <c r="B114">
        <v>23</v>
      </c>
      <c r="C114">
        <v>97</v>
      </c>
      <c r="D114">
        <v>92.8</v>
      </c>
    </row>
    <row r="115" spans="2:13" x14ac:dyDescent="0.25">
      <c r="B115">
        <v>24</v>
      </c>
      <c r="C115">
        <v>95</v>
      </c>
      <c r="D115">
        <v>93.4</v>
      </c>
    </row>
    <row r="116" spans="2:13" x14ac:dyDescent="0.25">
      <c r="B116" t="s">
        <v>437</v>
      </c>
    </row>
    <row r="118" spans="2:13" x14ac:dyDescent="0.25">
      <c r="B118" t="s">
        <v>438</v>
      </c>
    </row>
    <row r="119" spans="2:13" x14ac:dyDescent="0.25">
      <c r="C119" t="s">
        <v>218</v>
      </c>
      <c r="D119" t="s">
        <v>220</v>
      </c>
      <c r="E119" t="s">
        <v>144</v>
      </c>
    </row>
    <row r="120" spans="2:13" x14ac:dyDescent="0.25">
      <c r="B120">
        <v>2007</v>
      </c>
      <c r="C120">
        <v>16.399999999999999</v>
      </c>
      <c r="D120">
        <v>33.700000000000003</v>
      </c>
      <c r="E120">
        <v>23.8</v>
      </c>
    </row>
    <row r="121" spans="2:13" x14ac:dyDescent="0.25">
      <c r="B121">
        <v>2012</v>
      </c>
      <c r="C121">
        <v>16.100000000000001</v>
      </c>
      <c r="D121">
        <v>26.6</v>
      </c>
      <c r="E121">
        <v>21</v>
      </c>
    </row>
    <row r="123" spans="2:13" x14ac:dyDescent="0.25">
      <c r="B123" t="s">
        <v>445</v>
      </c>
      <c r="G123" t="s">
        <v>447</v>
      </c>
    </row>
    <row r="124" spans="2:13" x14ac:dyDescent="0.25">
      <c r="B124" t="s">
        <v>446</v>
      </c>
      <c r="C124" t="s">
        <v>218</v>
      </c>
      <c r="D124" t="s">
        <v>220</v>
      </c>
      <c r="G124" t="s">
        <v>446</v>
      </c>
      <c r="H124" t="s">
        <v>218</v>
      </c>
      <c r="I124" t="s">
        <v>220</v>
      </c>
      <c r="L124" t="s">
        <v>220</v>
      </c>
      <c r="M124" t="s">
        <v>218</v>
      </c>
    </row>
    <row r="125" spans="2:13" x14ac:dyDescent="0.25">
      <c r="B125" s="17">
        <v>0</v>
      </c>
      <c r="C125">
        <v>11.8</v>
      </c>
      <c r="D125">
        <v>14.3</v>
      </c>
      <c r="G125" s="17">
        <v>0</v>
      </c>
      <c r="H125">
        <v>29.7</v>
      </c>
      <c r="I125">
        <v>27</v>
      </c>
      <c r="K125" t="s">
        <v>529</v>
      </c>
      <c r="L125">
        <f>SUM(I125+I126)</f>
        <v>84.8</v>
      </c>
      <c r="M125">
        <f>H125+H126</f>
        <v>97.600000000000009</v>
      </c>
    </row>
    <row r="126" spans="2:13" x14ac:dyDescent="0.25">
      <c r="B126" s="17">
        <v>1</v>
      </c>
      <c r="C126">
        <v>38</v>
      </c>
      <c r="D126">
        <v>12.5</v>
      </c>
      <c r="G126" s="17">
        <v>1</v>
      </c>
      <c r="H126">
        <v>67.900000000000006</v>
      </c>
      <c r="I126">
        <v>57.8</v>
      </c>
      <c r="K126" t="s">
        <v>530</v>
      </c>
      <c r="L126">
        <f>I127</f>
        <v>9.9</v>
      </c>
      <c r="M126">
        <f>H127</f>
        <v>1.7</v>
      </c>
    </row>
    <row r="127" spans="2:13" x14ac:dyDescent="0.25">
      <c r="B127" s="15" t="s">
        <v>440</v>
      </c>
      <c r="C127">
        <v>36.1</v>
      </c>
      <c r="D127">
        <v>24.7</v>
      </c>
      <c r="G127" s="15" t="s">
        <v>448</v>
      </c>
      <c r="H127">
        <v>1.7</v>
      </c>
      <c r="I127">
        <v>9.9</v>
      </c>
      <c r="K127" t="s">
        <v>531</v>
      </c>
      <c r="L127">
        <f>I128+I129</f>
        <v>5.3</v>
      </c>
      <c r="M127">
        <f>H128+H129</f>
        <v>0.8</v>
      </c>
    </row>
    <row r="128" spans="2:13" x14ac:dyDescent="0.25">
      <c r="B128" s="15" t="s">
        <v>441</v>
      </c>
      <c r="C128">
        <v>7.8</v>
      </c>
      <c r="D128">
        <v>16.100000000000001</v>
      </c>
      <c r="G128" s="15" t="s">
        <v>449</v>
      </c>
      <c r="H128">
        <v>0.5</v>
      </c>
      <c r="I128">
        <v>4.3</v>
      </c>
    </row>
    <row r="129" spans="1:9" x14ac:dyDescent="0.25">
      <c r="B129" s="15" t="s">
        <v>442</v>
      </c>
      <c r="C129">
        <v>1.5</v>
      </c>
      <c r="D129">
        <v>8.6999999999999993</v>
      </c>
      <c r="G129" s="15" t="s">
        <v>444</v>
      </c>
      <c r="H129">
        <v>0.3</v>
      </c>
      <c r="I129">
        <v>1</v>
      </c>
    </row>
    <row r="130" spans="1:9" x14ac:dyDescent="0.25">
      <c r="B130" s="15" t="s">
        <v>443</v>
      </c>
      <c r="C130">
        <v>1</v>
      </c>
      <c r="D130">
        <v>14.9</v>
      </c>
    </row>
    <row r="131" spans="1:9" x14ac:dyDescent="0.25">
      <c r="B131" s="15" t="s">
        <v>444</v>
      </c>
      <c r="C131">
        <v>3.7</v>
      </c>
      <c r="D131">
        <v>8.6999999999999993</v>
      </c>
    </row>
    <row r="133" spans="1:9" x14ac:dyDescent="0.25">
      <c r="B133" s="15" t="s">
        <v>453</v>
      </c>
    </row>
    <row r="134" spans="1:9" x14ac:dyDescent="0.25">
      <c r="C134" t="s">
        <v>218</v>
      </c>
      <c r="D134" t="s">
        <v>220</v>
      </c>
    </row>
    <row r="135" spans="1:9" x14ac:dyDescent="0.25">
      <c r="B135" s="15" t="s">
        <v>450</v>
      </c>
      <c r="C135">
        <v>3.8</v>
      </c>
      <c r="D135">
        <v>5.2</v>
      </c>
    </row>
    <row r="136" spans="1:9" x14ac:dyDescent="0.25">
      <c r="B136" s="15" t="s">
        <v>451</v>
      </c>
      <c r="C136">
        <v>31.4</v>
      </c>
      <c r="D136">
        <v>44.7</v>
      </c>
    </row>
    <row r="137" spans="1:9" x14ac:dyDescent="0.25">
      <c r="B137" s="15" t="s">
        <v>452</v>
      </c>
      <c r="C137">
        <v>32.799999999999997</v>
      </c>
      <c r="D137">
        <v>46.1</v>
      </c>
    </row>
    <row r="138" spans="1:9" x14ac:dyDescent="0.25">
      <c r="B138" s="15" t="s">
        <v>144</v>
      </c>
      <c r="C138">
        <v>8.6</v>
      </c>
      <c r="D138">
        <v>19.899999999999999</v>
      </c>
    </row>
    <row r="140" spans="1:9" x14ac:dyDescent="0.25">
      <c r="A140" s="2" t="s">
        <v>504</v>
      </c>
      <c r="B140" s="15"/>
    </row>
    <row r="141" spans="1:9" x14ac:dyDescent="0.25">
      <c r="B141" s="22" t="s">
        <v>505</v>
      </c>
    </row>
    <row r="142" spans="1:9" x14ac:dyDescent="0.25">
      <c r="B142" s="22" t="s">
        <v>250</v>
      </c>
      <c r="C142" t="s">
        <v>507</v>
      </c>
      <c r="D142" t="s">
        <v>506</v>
      </c>
    </row>
    <row r="143" spans="1:9" x14ac:dyDescent="0.25">
      <c r="B143" t="s">
        <v>137</v>
      </c>
      <c r="C143">
        <v>0.97099999999999997</v>
      </c>
      <c r="D143">
        <v>2.8999999999999998E-2</v>
      </c>
    </row>
    <row r="144" spans="1:9" x14ac:dyDescent="0.25">
      <c r="B144" t="s">
        <v>138</v>
      </c>
      <c r="C144" s="21">
        <v>0.96699999999999997</v>
      </c>
      <c r="D144" s="21">
        <v>3.3000000000000002E-2</v>
      </c>
    </row>
    <row r="145" spans="1:4" x14ac:dyDescent="0.25">
      <c r="B145" t="s">
        <v>139</v>
      </c>
      <c r="C145" s="21">
        <v>0.97699999999999998</v>
      </c>
      <c r="D145" s="21">
        <v>2.3E-2</v>
      </c>
    </row>
    <row r="146" spans="1:4" x14ac:dyDescent="0.25">
      <c r="B146" t="s">
        <v>140</v>
      </c>
      <c r="C146" s="21">
        <v>0.98099999999999998</v>
      </c>
      <c r="D146" s="21">
        <v>1.9E-2</v>
      </c>
    </row>
    <row r="147" spans="1:4" x14ac:dyDescent="0.25">
      <c r="B147" t="s">
        <v>141</v>
      </c>
      <c r="C147" s="21">
        <v>0.97699999999999998</v>
      </c>
      <c r="D147" s="21">
        <v>2.3E-2</v>
      </c>
    </row>
    <row r="148" spans="1:4" x14ac:dyDescent="0.25">
      <c r="B148" t="s">
        <v>142</v>
      </c>
      <c r="C148" s="21">
        <v>0.98799999999999999</v>
      </c>
      <c r="D148" s="21">
        <v>1.2E-2</v>
      </c>
    </row>
    <row r="149" spans="1:4" x14ac:dyDescent="0.25">
      <c r="B149" t="s">
        <v>143</v>
      </c>
      <c r="C149" s="21">
        <v>0.98899999999999999</v>
      </c>
      <c r="D149" s="21">
        <v>1.1000000000000001E-2</v>
      </c>
    </row>
    <row r="153" spans="1:4" x14ac:dyDescent="0.25">
      <c r="A153" t="s">
        <v>566</v>
      </c>
    </row>
    <row r="154" spans="1:4" x14ac:dyDescent="0.25">
      <c r="A154" s="21" t="s">
        <v>567</v>
      </c>
      <c r="B154" s="21"/>
      <c r="C154" s="21"/>
    </row>
    <row r="155" spans="1:4" x14ac:dyDescent="0.25">
      <c r="A155" s="21" t="s">
        <v>563</v>
      </c>
      <c r="B155" s="21"/>
      <c r="C155" s="21"/>
    </row>
    <row r="156" spans="1:4" x14ac:dyDescent="0.25">
      <c r="A156" s="21" t="s">
        <v>540</v>
      </c>
      <c r="B156" s="21" t="s">
        <v>564</v>
      </c>
      <c r="C156" s="21" t="s">
        <v>565</v>
      </c>
    </row>
    <row r="157" spans="1:4" x14ac:dyDescent="0.25">
      <c r="A157" s="21">
        <v>1985</v>
      </c>
      <c r="B157" s="21">
        <v>0.3</v>
      </c>
      <c r="C157" s="21">
        <v>0.3</v>
      </c>
    </row>
    <row r="158" spans="1:4" x14ac:dyDescent="0.25">
      <c r="A158" s="21">
        <v>1990</v>
      </c>
      <c r="B158" s="21">
        <v>0.4</v>
      </c>
      <c r="C158" s="21">
        <v>0.4</v>
      </c>
    </row>
    <row r="159" spans="1:4" x14ac:dyDescent="0.25">
      <c r="A159" s="21">
        <v>2000</v>
      </c>
      <c r="B159" s="21">
        <v>0.1</v>
      </c>
      <c r="C159" s="21">
        <v>0.1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H25" sqref="H25"/>
    </sheetView>
  </sheetViews>
  <sheetFormatPr defaultRowHeight="15" x14ac:dyDescent="0.25"/>
  <sheetData>
    <row r="1" spans="1:4" x14ac:dyDescent="0.25">
      <c r="A1" s="2" t="s">
        <v>421</v>
      </c>
    </row>
    <row r="2" spans="1:4" x14ac:dyDescent="0.25">
      <c r="B2" t="s">
        <v>234</v>
      </c>
    </row>
    <row r="3" spans="1:4" x14ac:dyDescent="0.25">
      <c r="B3" t="s">
        <v>80</v>
      </c>
      <c r="C3" t="s">
        <v>235</v>
      </c>
    </row>
    <row r="4" spans="1:4" x14ac:dyDescent="0.25">
      <c r="B4" t="s">
        <v>137</v>
      </c>
      <c r="C4">
        <v>71.5</v>
      </c>
    </row>
    <row r="5" spans="1:4" x14ac:dyDescent="0.25">
      <c r="B5" t="s">
        <v>138</v>
      </c>
      <c r="C5">
        <v>89</v>
      </c>
    </row>
    <row r="6" spans="1:4" x14ac:dyDescent="0.25">
      <c r="B6" t="s">
        <v>139</v>
      </c>
      <c r="C6">
        <v>88.3</v>
      </c>
    </row>
    <row r="7" spans="1:4" x14ac:dyDescent="0.25">
      <c r="B7" t="s">
        <v>156</v>
      </c>
      <c r="C7">
        <v>89.3</v>
      </c>
    </row>
    <row r="8" spans="1:4" x14ac:dyDescent="0.25">
      <c r="B8" t="s">
        <v>157</v>
      </c>
      <c r="C8">
        <v>83.7</v>
      </c>
    </row>
    <row r="9" spans="1:4" x14ac:dyDescent="0.25">
      <c r="B9" t="s">
        <v>144</v>
      </c>
      <c r="C9">
        <v>83.7</v>
      </c>
    </row>
    <row r="10" spans="1:4" x14ac:dyDescent="0.25">
      <c r="B10" t="s">
        <v>158</v>
      </c>
      <c r="C10">
        <v>46.4</v>
      </c>
    </row>
    <row r="12" spans="1:4" x14ac:dyDescent="0.25">
      <c r="A12" s="2" t="s">
        <v>439</v>
      </c>
    </row>
    <row r="13" spans="1:4" x14ac:dyDescent="0.25">
      <c r="B13" t="s">
        <v>454</v>
      </c>
    </row>
    <row r="14" spans="1:4" x14ac:dyDescent="0.25">
      <c r="C14">
        <v>2007</v>
      </c>
      <c r="D14">
        <v>2012</v>
      </c>
    </row>
    <row r="15" spans="1:4" x14ac:dyDescent="0.25">
      <c r="B15" t="s">
        <v>158</v>
      </c>
      <c r="C15">
        <v>48.2</v>
      </c>
      <c r="D15">
        <v>66.3</v>
      </c>
    </row>
    <row r="16" spans="1:4" x14ac:dyDescent="0.25">
      <c r="B16" t="s">
        <v>28</v>
      </c>
      <c r="C16">
        <v>85</v>
      </c>
      <c r="D16">
        <v>91.2</v>
      </c>
    </row>
    <row r="18" spans="1:4" x14ac:dyDescent="0.25">
      <c r="B18" t="s">
        <v>455</v>
      </c>
    </row>
    <row r="19" spans="1:4" x14ac:dyDescent="0.25">
      <c r="C19">
        <v>2007</v>
      </c>
      <c r="D19">
        <v>2012</v>
      </c>
    </row>
    <row r="20" spans="1:4" x14ac:dyDescent="0.25">
      <c r="B20" t="s">
        <v>456</v>
      </c>
      <c r="C20">
        <v>4.0999999999999996</v>
      </c>
      <c r="D20">
        <v>3.1</v>
      </c>
    </row>
    <row r="21" spans="1:4" x14ac:dyDescent="0.25">
      <c r="B21" t="s">
        <v>457</v>
      </c>
      <c r="C21">
        <v>14.8</v>
      </c>
      <c r="D21">
        <v>16.899999999999999</v>
      </c>
    </row>
    <row r="22" spans="1:4" x14ac:dyDescent="0.25">
      <c r="B22" t="s">
        <v>144</v>
      </c>
      <c r="C22">
        <v>5.9</v>
      </c>
      <c r="D22">
        <v>4.4000000000000004</v>
      </c>
    </row>
    <row r="24" spans="1:4" x14ac:dyDescent="0.25">
      <c r="A24" s="2" t="s">
        <v>136</v>
      </c>
    </row>
    <row r="25" spans="1:4" x14ac:dyDescent="0.25">
      <c r="A25" t="s">
        <v>233</v>
      </c>
      <c r="B25" t="s">
        <v>234</v>
      </c>
    </row>
    <row r="26" spans="1:4" x14ac:dyDescent="0.25">
      <c r="B26" t="s">
        <v>80</v>
      </c>
      <c r="C26" t="s">
        <v>235</v>
      </c>
    </row>
    <row r="27" spans="1:4" x14ac:dyDescent="0.25">
      <c r="B27" t="s">
        <v>155</v>
      </c>
      <c r="C27">
        <v>91.4</v>
      </c>
    </row>
    <row r="28" spans="1:4" x14ac:dyDescent="0.25">
      <c r="B28" t="s">
        <v>137</v>
      </c>
      <c r="C28">
        <v>87.1</v>
      </c>
    </row>
    <row r="29" spans="1:4" x14ac:dyDescent="0.25">
      <c r="B29" t="s">
        <v>138</v>
      </c>
      <c r="C29">
        <v>96.5</v>
      </c>
    </row>
    <row r="30" spans="1:4" x14ac:dyDescent="0.25">
      <c r="B30" t="s">
        <v>139</v>
      </c>
      <c r="C30">
        <v>94.6</v>
      </c>
    </row>
    <row r="31" spans="1:4" x14ac:dyDescent="0.25">
      <c r="B31" t="s">
        <v>156</v>
      </c>
      <c r="C31">
        <v>93.4</v>
      </c>
    </row>
    <row r="32" spans="1:4" x14ac:dyDescent="0.25">
      <c r="B32" t="s">
        <v>157</v>
      </c>
      <c r="C32">
        <v>91.9</v>
      </c>
    </row>
    <row r="33" spans="2:3" x14ac:dyDescent="0.25">
      <c r="B33" t="s">
        <v>144</v>
      </c>
      <c r="C33">
        <v>92.6</v>
      </c>
    </row>
    <row r="34" spans="2:3" x14ac:dyDescent="0.25">
      <c r="B34" t="s">
        <v>158</v>
      </c>
      <c r="C34">
        <v>72.099999999999994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9"/>
  <sheetViews>
    <sheetView topLeftCell="E25" workbookViewId="0">
      <selection activeCell="Q42" sqref="Q42"/>
    </sheetView>
  </sheetViews>
  <sheetFormatPr defaultRowHeight="15" x14ac:dyDescent="0.25"/>
  <sheetData>
    <row r="1" spans="1:4" x14ac:dyDescent="0.25">
      <c r="A1" s="2" t="s">
        <v>136</v>
      </c>
    </row>
    <row r="2" spans="1:4" x14ac:dyDescent="0.25">
      <c r="B2" t="s">
        <v>148</v>
      </c>
    </row>
    <row r="3" spans="1:4" x14ac:dyDescent="0.25">
      <c r="B3" t="s">
        <v>149</v>
      </c>
    </row>
    <row r="5" spans="1:4" x14ac:dyDescent="0.25">
      <c r="A5" t="s">
        <v>194</v>
      </c>
      <c r="B5" t="s">
        <v>193</v>
      </c>
    </row>
    <row r="6" spans="1:4" x14ac:dyDescent="0.25">
      <c r="B6" t="s">
        <v>150</v>
      </c>
      <c r="C6" t="s">
        <v>151</v>
      </c>
      <c r="D6" t="s">
        <v>152</v>
      </c>
    </row>
    <row r="7" spans="1:4" x14ac:dyDescent="0.25">
      <c r="B7" t="s">
        <v>137</v>
      </c>
      <c r="C7">
        <v>96</v>
      </c>
      <c r="D7">
        <f>C7/1000</f>
        <v>9.6000000000000002E-2</v>
      </c>
    </row>
    <row r="8" spans="1:4" x14ac:dyDescent="0.25">
      <c r="B8" t="s">
        <v>138</v>
      </c>
      <c r="C8">
        <v>206</v>
      </c>
      <c r="D8">
        <f t="shared" ref="D8:D14" si="0">C8/1000</f>
        <v>0.20599999999999999</v>
      </c>
    </row>
    <row r="9" spans="1:4" x14ac:dyDescent="0.25">
      <c r="B9" t="s">
        <v>139</v>
      </c>
      <c r="C9">
        <v>183</v>
      </c>
      <c r="D9">
        <f t="shared" si="0"/>
        <v>0.183</v>
      </c>
    </row>
    <row r="10" spans="1:4" x14ac:dyDescent="0.25">
      <c r="B10" t="s">
        <v>140</v>
      </c>
      <c r="C10">
        <v>148</v>
      </c>
      <c r="D10">
        <f t="shared" si="0"/>
        <v>0.14799999999999999</v>
      </c>
    </row>
    <row r="11" spans="1:4" x14ac:dyDescent="0.25">
      <c r="B11" t="s">
        <v>141</v>
      </c>
      <c r="C11">
        <v>100</v>
      </c>
      <c r="D11">
        <f t="shared" si="0"/>
        <v>0.1</v>
      </c>
    </row>
    <row r="12" spans="1:4" x14ac:dyDescent="0.25">
      <c r="B12" t="s">
        <v>142</v>
      </c>
      <c r="C12">
        <v>38</v>
      </c>
      <c r="D12">
        <f t="shared" si="0"/>
        <v>3.7999999999999999E-2</v>
      </c>
    </row>
    <row r="13" spans="1:4" x14ac:dyDescent="0.25">
      <c r="B13" t="s">
        <v>143</v>
      </c>
      <c r="C13">
        <v>9</v>
      </c>
      <c r="D13">
        <f t="shared" si="0"/>
        <v>8.9999999999999993E-3</v>
      </c>
    </row>
    <row r="14" spans="1:4" x14ac:dyDescent="0.25">
      <c r="B14" t="s">
        <v>154</v>
      </c>
      <c r="C14">
        <v>141</v>
      </c>
      <c r="D14">
        <f t="shared" si="0"/>
        <v>0.14099999999999999</v>
      </c>
    </row>
    <row r="16" spans="1:4" x14ac:dyDescent="0.25">
      <c r="A16" t="s">
        <v>192</v>
      </c>
      <c r="B16" t="s">
        <v>195</v>
      </c>
    </row>
    <row r="17" spans="1:10" x14ac:dyDescent="0.25">
      <c r="B17" s="1" t="s">
        <v>198</v>
      </c>
      <c r="C17" t="s">
        <v>201</v>
      </c>
      <c r="D17" t="s">
        <v>203</v>
      </c>
      <c r="E17" t="s">
        <v>205</v>
      </c>
      <c r="F17" t="s">
        <v>207</v>
      </c>
      <c r="H17" t="s">
        <v>209</v>
      </c>
      <c r="I17" t="s">
        <v>211</v>
      </c>
      <c r="J17" t="s">
        <v>213</v>
      </c>
    </row>
    <row r="18" spans="1:10" x14ac:dyDescent="0.25">
      <c r="B18" s="1" t="s">
        <v>200</v>
      </c>
      <c r="C18" t="s">
        <v>197</v>
      </c>
      <c r="D18" t="s">
        <v>202</v>
      </c>
      <c r="E18" t="s">
        <v>204</v>
      </c>
      <c r="F18" t="s">
        <v>206</v>
      </c>
      <c r="G18" t="s">
        <v>208</v>
      </c>
      <c r="H18" t="s">
        <v>210</v>
      </c>
      <c r="I18" t="s">
        <v>212</v>
      </c>
      <c r="J18" t="s">
        <v>214</v>
      </c>
    </row>
    <row r="19" spans="1:10" x14ac:dyDescent="0.25">
      <c r="B19" t="s">
        <v>137</v>
      </c>
      <c r="C19">
        <v>0.16800000000000001</v>
      </c>
      <c r="D19">
        <v>0.152</v>
      </c>
      <c r="E19">
        <v>0.11</v>
      </c>
      <c r="F19">
        <v>0.111</v>
      </c>
      <c r="G19">
        <v>0.14199999999999999</v>
      </c>
      <c r="H19">
        <v>0.114</v>
      </c>
      <c r="I19">
        <v>0.10299999999999999</v>
      </c>
      <c r="J19">
        <v>9.6000000000000002E-2</v>
      </c>
    </row>
    <row r="20" spans="1:10" x14ac:dyDescent="0.25">
      <c r="B20" t="s">
        <v>138</v>
      </c>
      <c r="C20">
        <v>0.34200000000000003</v>
      </c>
      <c r="D20">
        <v>0.314</v>
      </c>
      <c r="E20">
        <v>0.25700000000000001</v>
      </c>
      <c r="F20">
        <v>0.248</v>
      </c>
      <c r="G20">
        <v>0.254</v>
      </c>
      <c r="H20">
        <v>0.24299999999999999</v>
      </c>
      <c r="I20">
        <v>0.23799999999999999</v>
      </c>
      <c r="J20">
        <v>0.20599999999999999</v>
      </c>
    </row>
    <row r="21" spans="1:10" x14ac:dyDescent="0.25">
      <c r="B21" t="s">
        <v>139</v>
      </c>
      <c r="C21">
        <v>0.35699999999999998</v>
      </c>
      <c r="D21">
        <v>0.30299999999999999</v>
      </c>
      <c r="E21">
        <v>0.24099999999999999</v>
      </c>
      <c r="F21">
        <v>0.218</v>
      </c>
      <c r="G21">
        <v>0.23599999999999999</v>
      </c>
      <c r="H21">
        <v>0.23100000000000001</v>
      </c>
      <c r="I21">
        <v>0.216</v>
      </c>
      <c r="J21">
        <v>0.183</v>
      </c>
    </row>
    <row r="22" spans="1:10" x14ac:dyDescent="0.25">
      <c r="B22" t="s">
        <v>140</v>
      </c>
      <c r="C22">
        <v>0.29299999999999998</v>
      </c>
      <c r="D22">
        <v>0.255</v>
      </c>
      <c r="E22">
        <v>0.19700000000000001</v>
      </c>
      <c r="F22">
        <v>0.188</v>
      </c>
      <c r="G22">
        <v>0.185</v>
      </c>
      <c r="H22">
        <v>0.19600000000000001</v>
      </c>
      <c r="I22">
        <v>0.17499999999999999</v>
      </c>
      <c r="J22">
        <v>0.14799999999999999</v>
      </c>
    </row>
    <row r="23" spans="1:10" x14ac:dyDescent="0.25">
      <c r="B23" t="s">
        <v>141</v>
      </c>
      <c r="C23">
        <v>0.23899999999999999</v>
      </c>
      <c r="D23">
        <v>0.183</v>
      </c>
      <c r="E23">
        <v>0.154</v>
      </c>
      <c r="F23">
        <v>0.109</v>
      </c>
      <c r="G23">
        <v>0.127</v>
      </c>
      <c r="H23">
        <v>0.123</v>
      </c>
      <c r="I23">
        <v>0.11799999999999999</v>
      </c>
      <c r="J23">
        <v>0.1</v>
      </c>
    </row>
    <row r="24" spans="1:10" x14ac:dyDescent="0.25">
      <c r="B24" t="s">
        <v>142</v>
      </c>
      <c r="C24">
        <v>0.14499999999999999</v>
      </c>
      <c r="D24">
        <v>9.9000000000000005E-2</v>
      </c>
      <c r="E24">
        <v>7.0000000000000007E-2</v>
      </c>
      <c r="F24">
        <v>5.0999999999999997E-2</v>
      </c>
      <c r="G24">
        <v>5.6000000000000001E-2</v>
      </c>
      <c r="H24">
        <v>5.5E-2</v>
      </c>
      <c r="I24">
        <v>0.05</v>
      </c>
      <c r="J24">
        <v>3.7999999999999999E-2</v>
      </c>
    </row>
    <row r="25" spans="1:10" x14ac:dyDescent="0.25">
      <c r="B25" t="s">
        <v>143</v>
      </c>
      <c r="C25">
        <v>5.8999999999999997E-2</v>
      </c>
      <c r="D25">
        <v>3.5000000000000003E-2</v>
      </c>
      <c r="E25">
        <v>0.05</v>
      </c>
      <c r="F25">
        <v>1.6E-2</v>
      </c>
      <c r="G25">
        <v>7.0000000000000001E-3</v>
      </c>
      <c r="H25">
        <v>1.4999999999999999E-2</v>
      </c>
      <c r="I25">
        <v>1.2E-2</v>
      </c>
      <c r="J25">
        <v>8.9999999999999993E-3</v>
      </c>
    </row>
    <row r="26" spans="1:10" x14ac:dyDescent="0.25">
      <c r="B26" t="s">
        <v>215</v>
      </c>
      <c r="C26">
        <v>8.1</v>
      </c>
      <c r="D26">
        <v>6.7</v>
      </c>
      <c r="E26">
        <v>5.4</v>
      </c>
      <c r="F26">
        <v>4.7</v>
      </c>
      <c r="G26">
        <v>5</v>
      </c>
      <c r="H26">
        <v>4.9000000000000004</v>
      </c>
      <c r="I26">
        <v>4.5999999999999996</v>
      </c>
      <c r="J26">
        <v>3.9</v>
      </c>
    </row>
    <row r="28" spans="1:10" x14ac:dyDescent="0.25">
      <c r="A28" t="s">
        <v>216</v>
      </c>
      <c r="B28" t="s">
        <v>217</v>
      </c>
    </row>
    <row r="29" spans="1:10" x14ac:dyDescent="0.25">
      <c r="B29" t="s">
        <v>80</v>
      </c>
      <c r="C29" t="s">
        <v>145</v>
      </c>
      <c r="D29" t="s">
        <v>146</v>
      </c>
      <c r="E29" t="s">
        <v>147</v>
      </c>
    </row>
    <row r="30" spans="1:10" x14ac:dyDescent="0.25">
      <c r="B30" t="s">
        <v>137</v>
      </c>
      <c r="C30" s="4">
        <v>5820</v>
      </c>
      <c r="D30">
        <v>0.18</v>
      </c>
      <c r="E30">
        <v>0.17</v>
      </c>
    </row>
    <row r="31" spans="1:10" x14ac:dyDescent="0.25">
      <c r="B31" t="s">
        <v>138</v>
      </c>
      <c r="C31" s="4">
        <v>5735</v>
      </c>
      <c r="D31">
        <v>1.1100000000000001</v>
      </c>
      <c r="E31">
        <v>1.05</v>
      </c>
    </row>
    <row r="32" spans="1:10" x14ac:dyDescent="0.25">
      <c r="B32" t="s">
        <v>139</v>
      </c>
      <c r="C32" s="4">
        <v>6100</v>
      </c>
      <c r="D32">
        <v>2.2200000000000002</v>
      </c>
      <c r="E32">
        <v>2.09</v>
      </c>
    </row>
    <row r="33" spans="1:33" x14ac:dyDescent="0.25">
      <c r="B33" t="s">
        <v>140</v>
      </c>
      <c r="C33" s="4">
        <v>4510</v>
      </c>
      <c r="D33">
        <v>3.27</v>
      </c>
      <c r="E33">
        <v>3.07</v>
      </c>
    </row>
    <row r="34" spans="1:33" x14ac:dyDescent="0.25">
      <c r="B34" t="s">
        <v>141</v>
      </c>
      <c r="C34" s="4">
        <v>3773</v>
      </c>
      <c r="D34">
        <v>4.13</v>
      </c>
      <c r="E34">
        <v>3.81</v>
      </c>
    </row>
    <row r="35" spans="1:33" x14ac:dyDescent="0.25">
      <c r="B35" t="s">
        <v>142</v>
      </c>
      <c r="C35" s="4">
        <v>2885</v>
      </c>
      <c r="D35">
        <v>4.8499999999999996</v>
      </c>
      <c r="E35">
        <v>4.4000000000000004</v>
      </c>
    </row>
    <row r="36" spans="1:33" x14ac:dyDescent="0.25">
      <c r="B36" t="s">
        <v>143</v>
      </c>
      <c r="C36" s="4">
        <v>2257</v>
      </c>
      <c r="D36">
        <v>5.27</v>
      </c>
      <c r="E36">
        <v>4.7300000000000004</v>
      </c>
    </row>
    <row r="37" spans="1:33" x14ac:dyDescent="0.25">
      <c r="B37" t="s">
        <v>144</v>
      </c>
      <c r="C37" s="4">
        <v>31079</v>
      </c>
      <c r="D37">
        <v>2.48</v>
      </c>
      <c r="E37">
        <v>2.29</v>
      </c>
    </row>
    <row r="39" spans="1:33" x14ac:dyDescent="0.25">
      <c r="A39" s="2" t="s">
        <v>371</v>
      </c>
      <c r="Q39" t="s">
        <v>535</v>
      </c>
      <c r="Z39" t="s">
        <v>536</v>
      </c>
    </row>
    <row r="40" spans="1:33" x14ac:dyDescent="0.25">
      <c r="B40" t="s">
        <v>368</v>
      </c>
      <c r="Q40" s="21" t="s">
        <v>368</v>
      </c>
      <c r="R40" s="21"/>
      <c r="S40" s="21"/>
      <c r="T40" s="21"/>
      <c r="U40" s="21"/>
      <c r="V40" s="21"/>
      <c r="W40" s="21"/>
      <c r="X40" s="21"/>
      <c r="Z40" s="21" t="s">
        <v>368</v>
      </c>
      <c r="AA40" s="21"/>
      <c r="AB40" s="21"/>
      <c r="AC40" s="21"/>
      <c r="AD40" s="21"/>
      <c r="AE40" s="21"/>
      <c r="AF40" s="21"/>
      <c r="AG40" s="21"/>
    </row>
    <row r="41" spans="1:33" x14ac:dyDescent="0.25">
      <c r="B41" t="s">
        <v>80</v>
      </c>
      <c r="C41" t="s">
        <v>370</v>
      </c>
      <c r="D41" t="s">
        <v>152</v>
      </c>
      <c r="E41" t="s">
        <v>490</v>
      </c>
      <c r="F41" s="21" t="s">
        <v>491</v>
      </c>
      <c r="G41" s="21" t="s">
        <v>492</v>
      </c>
      <c r="H41" s="21" t="s">
        <v>493</v>
      </c>
      <c r="I41" s="21" t="s">
        <v>494</v>
      </c>
      <c r="Q41" s="21" t="s">
        <v>80</v>
      </c>
      <c r="R41" s="21" t="s">
        <v>152</v>
      </c>
      <c r="S41" s="21" t="s">
        <v>490</v>
      </c>
      <c r="T41" s="21" t="s">
        <v>491</v>
      </c>
      <c r="U41" s="21" t="s">
        <v>492</v>
      </c>
      <c r="V41" s="21" t="s">
        <v>493</v>
      </c>
      <c r="W41" s="21" t="s">
        <v>494</v>
      </c>
      <c r="Y41" s="21" t="s">
        <v>80</v>
      </c>
      <c r="Z41" s="21" t="s">
        <v>152</v>
      </c>
      <c r="AA41" s="21" t="s">
        <v>490</v>
      </c>
      <c r="AB41" s="21" t="s">
        <v>491</v>
      </c>
      <c r="AC41" s="21" t="s">
        <v>492</v>
      </c>
      <c r="AD41" s="21" t="s">
        <v>493</v>
      </c>
      <c r="AE41" s="21" t="s">
        <v>494</v>
      </c>
    </row>
    <row r="42" spans="1:33" s="21" customFormat="1" x14ac:dyDescent="0.25">
      <c r="B42" s="21" t="s">
        <v>496</v>
      </c>
      <c r="C42" s="20">
        <v>0</v>
      </c>
      <c r="D42" s="20">
        <v>0</v>
      </c>
      <c r="E42" s="20">
        <f>D42*K$52</f>
        <v>0</v>
      </c>
      <c r="F42" s="20">
        <f>D42*L$52</f>
        <v>0</v>
      </c>
      <c r="G42" s="20">
        <f>D42*M$52</f>
        <v>0</v>
      </c>
      <c r="H42" s="20">
        <f>D42*N$52</f>
        <v>0</v>
      </c>
      <c r="I42" s="20">
        <f>D42*O$52</f>
        <v>0</v>
      </c>
      <c r="Q42" s="21" t="s">
        <v>496</v>
      </c>
      <c r="R42" s="20">
        <v>0</v>
      </c>
      <c r="S42" s="20">
        <f t="shared" ref="S42:S57" si="1">R42*K$52</f>
        <v>0</v>
      </c>
      <c r="T42" s="20">
        <f t="shared" ref="T42:T57" si="2">R42*L$52</f>
        <v>0</v>
      </c>
      <c r="U42" s="20">
        <f t="shared" ref="U42:U57" si="3">R42*M$52</f>
        <v>0</v>
      </c>
      <c r="V42" s="20">
        <f t="shared" ref="V42:V57" si="4">R42*N$52</f>
        <v>0</v>
      </c>
      <c r="W42" s="20">
        <f t="shared" ref="W42:W57" si="5">R42*O$52</f>
        <v>0</v>
      </c>
      <c r="Y42" s="21" t="s">
        <v>496</v>
      </c>
      <c r="Z42" s="20">
        <v>0</v>
      </c>
      <c r="AA42" s="20">
        <f>Z42*K$52</f>
        <v>0</v>
      </c>
      <c r="AB42" s="20">
        <f>Z42*L$52</f>
        <v>0</v>
      </c>
      <c r="AC42" s="20">
        <f>Z42*M$52</f>
        <v>0</v>
      </c>
      <c r="AD42" s="20">
        <f>Z42*N$52</f>
        <v>0</v>
      </c>
      <c r="AE42" s="20">
        <f>Z42*O$52</f>
        <v>0</v>
      </c>
    </row>
    <row r="43" spans="1:33" s="21" customFormat="1" x14ac:dyDescent="0.25">
      <c r="B43" s="22" t="s">
        <v>497</v>
      </c>
      <c r="C43" s="20">
        <v>0</v>
      </c>
      <c r="D43" s="20">
        <v>0</v>
      </c>
      <c r="E43" s="20">
        <f t="shared" ref="E43:E57" si="6">D43*K$52</f>
        <v>0</v>
      </c>
      <c r="F43" s="20">
        <f t="shared" ref="F43:F57" si="7">D43*L$52</f>
        <v>0</v>
      </c>
      <c r="G43" s="20">
        <f t="shared" ref="G43:G57" si="8">D43*M$52</f>
        <v>0</v>
      </c>
      <c r="H43" s="20">
        <f t="shared" ref="H43:H57" si="9">D43*N$52</f>
        <v>0</v>
      </c>
      <c r="I43" s="20">
        <f t="shared" ref="I43:I57" si="10">D43*O$52</f>
        <v>0</v>
      </c>
      <c r="Q43" s="22" t="s">
        <v>497</v>
      </c>
      <c r="R43" s="20">
        <v>0</v>
      </c>
      <c r="S43" s="20">
        <f t="shared" si="1"/>
        <v>0</v>
      </c>
      <c r="T43" s="20">
        <f t="shared" si="2"/>
        <v>0</v>
      </c>
      <c r="U43" s="20">
        <f t="shared" si="3"/>
        <v>0</v>
      </c>
      <c r="V43" s="20">
        <f t="shared" si="4"/>
        <v>0</v>
      </c>
      <c r="W43" s="20">
        <f t="shared" si="5"/>
        <v>0</v>
      </c>
      <c r="Y43" s="22" t="s">
        <v>497</v>
      </c>
      <c r="Z43" s="20">
        <v>0</v>
      </c>
      <c r="AA43" s="20">
        <f t="shared" ref="AA43:AA57" si="11">Z43*K$52</f>
        <v>0</v>
      </c>
      <c r="AB43" s="20">
        <f t="shared" ref="AB43:AB57" si="12">Z43*L$52</f>
        <v>0</v>
      </c>
      <c r="AC43" s="20">
        <f t="shared" ref="AC43:AC57" si="13">Z43*M$52</f>
        <v>0</v>
      </c>
      <c r="AD43" s="20">
        <f t="shared" ref="AD43:AD57" si="14">Z43*N$52</f>
        <v>0</v>
      </c>
      <c r="AE43" s="20">
        <f t="shared" ref="AE43:AE57" si="15">Z43*O$52</f>
        <v>0</v>
      </c>
    </row>
    <row r="44" spans="1:33" x14ac:dyDescent="0.25">
      <c r="B44" s="15" t="s">
        <v>369</v>
      </c>
      <c r="C44">
        <v>3</v>
      </c>
      <c r="D44">
        <f>C44/1000</f>
        <v>3.0000000000000001E-3</v>
      </c>
      <c r="E44" s="20">
        <f t="shared" si="6"/>
        <v>3.0000000000000001E-3</v>
      </c>
      <c r="F44" s="20">
        <f t="shared" si="7"/>
        <v>3.0000000000000001E-3</v>
      </c>
      <c r="G44" s="20">
        <f t="shared" si="8"/>
        <v>1.74E-3</v>
      </c>
      <c r="H44" s="20">
        <f t="shared" si="9"/>
        <v>1.74E-3</v>
      </c>
      <c r="I44" s="20">
        <f t="shared" si="10"/>
        <v>1.23E-3</v>
      </c>
      <c r="Q44" s="22" t="s">
        <v>369</v>
      </c>
      <c r="R44" s="21">
        <v>0</v>
      </c>
      <c r="S44" s="20">
        <f t="shared" si="1"/>
        <v>0</v>
      </c>
      <c r="T44" s="20">
        <f t="shared" si="2"/>
        <v>0</v>
      </c>
      <c r="U44" s="20">
        <f t="shared" si="3"/>
        <v>0</v>
      </c>
      <c r="V44" s="20">
        <f t="shared" si="4"/>
        <v>0</v>
      </c>
      <c r="W44" s="20">
        <f t="shared" si="5"/>
        <v>0</v>
      </c>
      <c r="Y44" s="22" t="s">
        <v>369</v>
      </c>
      <c r="Z44" s="21">
        <v>0</v>
      </c>
      <c r="AA44" s="20">
        <f t="shared" si="11"/>
        <v>0</v>
      </c>
      <c r="AB44" s="20">
        <f t="shared" si="12"/>
        <v>0</v>
      </c>
      <c r="AC44" s="20">
        <f t="shared" si="13"/>
        <v>0</v>
      </c>
      <c r="AD44" s="20">
        <f t="shared" si="14"/>
        <v>0</v>
      </c>
      <c r="AE44" s="20">
        <f t="shared" si="15"/>
        <v>0</v>
      </c>
    </row>
    <row r="45" spans="1:33" x14ac:dyDescent="0.25">
      <c r="B45" s="15" t="s">
        <v>137</v>
      </c>
      <c r="C45">
        <v>179</v>
      </c>
      <c r="D45">
        <f t="shared" ref="D45:D51" si="16">C45/1000</f>
        <v>0.17899999999999999</v>
      </c>
      <c r="E45" s="20">
        <f t="shared" si="6"/>
        <v>0.17899999999999999</v>
      </c>
      <c r="F45" s="20">
        <f t="shared" si="7"/>
        <v>0.17899999999999999</v>
      </c>
      <c r="G45" s="20">
        <f t="shared" si="8"/>
        <v>0.10381999999999998</v>
      </c>
      <c r="H45" s="20">
        <f t="shared" si="9"/>
        <v>0.10381999999999998</v>
      </c>
      <c r="I45" s="20">
        <f t="shared" si="10"/>
        <v>7.3389999999999997E-2</v>
      </c>
      <c r="Q45" s="22" t="s">
        <v>137</v>
      </c>
      <c r="R45" s="21">
        <v>0.11</v>
      </c>
      <c r="S45" s="20">
        <f t="shared" si="1"/>
        <v>0.11</v>
      </c>
      <c r="T45" s="20">
        <f t="shared" si="2"/>
        <v>0.11</v>
      </c>
      <c r="U45" s="20">
        <f t="shared" si="3"/>
        <v>6.3799999999999996E-2</v>
      </c>
      <c r="V45" s="20">
        <f t="shared" si="4"/>
        <v>6.3799999999999996E-2</v>
      </c>
      <c r="W45" s="20">
        <f t="shared" si="5"/>
        <v>4.5099999999999994E-2</v>
      </c>
      <c r="Y45" s="22" t="s">
        <v>137</v>
      </c>
      <c r="Z45" s="21">
        <v>9.6000000000000002E-2</v>
      </c>
      <c r="AA45" s="20">
        <f t="shared" si="11"/>
        <v>9.6000000000000002E-2</v>
      </c>
      <c r="AB45" s="20">
        <f t="shared" si="12"/>
        <v>9.6000000000000002E-2</v>
      </c>
      <c r="AC45" s="20">
        <f t="shared" si="13"/>
        <v>5.568E-2</v>
      </c>
      <c r="AD45" s="20">
        <f t="shared" si="14"/>
        <v>5.568E-2</v>
      </c>
      <c r="AE45" s="20">
        <f t="shared" si="15"/>
        <v>3.9359999999999999E-2</v>
      </c>
    </row>
    <row r="46" spans="1:33" x14ac:dyDescent="0.25">
      <c r="B46" t="s">
        <v>138</v>
      </c>
      <c r="C46">
        <v>368</v>
      </c>
      <c r="D46">
        <f t="shared" si="16"/>
        <v>0.36799999999999999</v>
      </c>
      <c r="E46" s="20">
        <f t="shared" si="6"/>
        <v>0.36799999999999999</v>
      </c>
      <c r="F46" s="20">
        <f t="shared" si="7"/>
        <v>0.36799999999999999</v>
      </c>
      <c r="G46" s="20">
        <f t="shared" si="8"/>
        <v>0.21343999999999999</v>
      </c>
      <c r="H46" s="20">
        <f t="shared" si="9"/>
        <v>0.21343999999999999</v>
      </c>
      <c r="I46" s="20">
        <f t="shared" si="10"/>
        <v>0.15087999999999999</v>
      </c>
      <c r="Q46" s="21" t="s">
        <v>138</v>
      </c>
      <c r="R46" s="21">
        <v>0.25700000000000001</v>
      </c>
      <c r="S46" s="20">
        <f t="shared" si="1"/>
        <v>0.25700000000000001</v>
      </c>
      <c r="T46" s="20">
        <f t="shared" si="2"/>
        <v>0.25700000000000001</v>
      </c>
      <c r="U46" s="20">
        <f t="shared" si="3"/>
        <v>0.14906</v>
      </c>
      <c r="V46" s="20">
        <f t="shared" si="4"/>
        <v>0.14906</v>
      </c>
      <c r="W46" s="20">
        <f t="shared" si="5"/>
        <v>0.10536999999999999</v>
      </c>
      <c r="Y46" s="21" t="s">
        <v>138</v>
      </c>
      <c r="Z46" s="21">
        <v>0.20599999999999999</v>
      </c>
      <c r="AA46" s="20">
        <f t="shared" si="11"/>
        <v>0.20599999999999999</v>
      </c>
      <c r="AB46" s="20">
        <f t="shared" si="12"/>
        <v>0.20599999999999999</v>
      </c>
      <c r="AC46" s="20">
        <f t="shared" si="13"/>
        <v>0.11947999999999999</v>
      </c>
      <c r="AD46" s="20">
        <f t="shared" si="14"/>
        <v>0.11947999999999999</v>
      </c>
      <c r="AE46" s="20">
        <f t="shared" si="15"/>
        <v>8.4459999999999993E-2</v>
      </c>
    </row>
    <row r="47" spans="1:33" x14ac:dyDescent="0.25">
      <c r="B47" t="s">
        <v>139</v>
      </c>
      <c r="C47">
        <v>372</v>
      </c>
      <c r="D47">
        <f t="shared" si="16"/>
        <v>0.372</v>
      </c>
      <c r="E47" s="20">
        <f t="shared" si="6"/>
        <v>0.372</v>
      </c>
      <c r="F47" s="20">
        <f t="shared" si="7"/>
        <v>0.372</v>
      </c>
      <c r="G47" s="20">
        <f t="shared" si="8"/>
        <v>0.21575999999999998</v>
      </c>
      <c r="H47" s="20">
        <f t="shared" si="9"/>
        <v>0.21575999999999998</v>
      </c>
      <c r="I47" s="20">
        <f t="shared" si="10"/>
        <v>0.15251999999999999</v>
      </c>
      <c r="Q47" s="21" t="s">
        <v>139</v>
      </c>
      <c r="R47" s="21">
        <v>0.24099999999999999</v>
      </c>
      <c r="S47" s="20">
        <f t="shared" si="1"/>
        <v>0.24099999999999999</v>
      </c>
      <c r="T47" s="20">
        <f t="shared" si="2"/>
        <v>0.24099999999999999</v>
      </c>
      <c r="U47" s="20">
        <f t="shared" si="3"/>
        <v>0.13977999999999999</v>
      </c>
      <c r="V47" s="20">
        <f t="shared" si="4"/>
        <v>0.13977999999999999</v>
      </c>
      <c r="W47" s="20">
        <f t="shared" si="5"/>
        <v>9.8809999999999995E-2</v>
      </c>
      <c r="Y47" s="21" t="s">
        <v>139</v>
      </c>
      <c r="Z47" s="21">
        <v>0.183</v>
      </c>
      <c r="AA47" s="20">
        <f t="shared" si="11"/>
        <v>0.183</v>
      </c>
      <c r="AB47" s="20">
        <f t="shared" si="12"/>
        <v>0.183</v>
      </c>
      <c r="AC47" s="20">
        <f t="shared" si="13"/>
        <v>0.10613999999999998</v>
      </c>
      <c r="AD47" s="20">
        <f t="shared" si="14"/>
        <v>0.10613999999999998</v>
      </c>
      <c r="AE47" s="20">
        <f t="shared" si="15"/>
        <v>7.5029999999999999E-2</v>
      </c>
    </row>
    <row r="48" spans="1:33" x14ac:dyDescent="0.25">
      <c r="B48" t="s">
        <v>140</v>
      </c>
      <c r="C48">
        <v>311</v>
      </c>
      <c r="D48">
        <f t="shared" si="16"/>
        <v>0.311</v>
      </c>
      <c r="E48" s="20">
        <f t="shared" si="6"/>
        <v>0.311</v>
      </c>
      <c r="F48" s="20">
        <f t="shared" si="7"/>
        <v>0.311</v>
      </c>
      <c r="G48" s="20">
        <f t="shared" si="8"/>
        <v>0.18037999999999998</v>
      </c>
      <c r="H48" s="20">
        <f t="shared" si="9"/>
        <v>0.18037999999999998</v>
      </c>
      <c r="I48" s="20">
        <f t="shared" si="10"/>
        <v>0.12750999999999998</v>
      </c>
      <c r="Q48" s="21" t="s">
        <v>140</v>
      </c>
      <c r="R48" s="21">
        <v>0.19700000000000001</v>
      </c>
      <c r="S48" s="20">
        <f t="shared" si="1"/>
        <v>0.19700000000000001</v>
      </c>
      <c r="T48" s="20">
        <f t="shared" si="2"/>
        <v>0.19700000000000001</v>
      </c>
      <c r="U48" s="20">
        <f t="shared" si="3"/>
        <v>0.11426</v>
      </c>
      <c r="V48" s="20">
        <f t="shared" si="4"/>
        <v>0.11426</v>
      </c>
      <c r="W48" s="20">
        <f t="shared" si="5"/>
        <v>8.0769999999999995E-2</v>
      </c>
      <c r="Y48" s="21" t="s">
        <v>140</v>
      </c>
      <c r="Z48" s="21">
        <v>0.14799999999999999</v>
      </c>
      <c r="AA48" s="20">
        <f t="shared" si="11"/>
        <v>0.14799999999999999</v>
      </c>
      <c r="AB48" s="20">
        <f t="shared" si="12"/>
        <v>0.14799999999999999</v>
      </c>
      <c r="AC48" s="20">
        <f t="shared" si="13"/>
        <v>8.5839999999999986E-2</v>
      </c>
      <c r="AD48" s="20">
        <f t="shared" si="14"/>
        <v>8.5839999999999986E-2</v>
      </c>
      <c r="AE48" s="20">
        <f t="shared" si="15"/>
        <v>6.0679999999999991E-2</v>
      </c>
    </row>
    <row r="49" spans="1:31" x14ac:dyDescent="0.25">
      <c r="B49" t="s">
        <v>141</v>
      </c>
      <c r="C49">
        <v>226</v>
      </c>
      <c r="D49">
        <f t="shared" si="16"/>
        <v>0.22600000000000001</v>
      </c>
      <c r="E49" s="20">
        <f t="shared" si="6"/>
        <v>0.22600000000000001</v>
      </c>
      <c r="F49" s="20">
        <f t="shared" si="7"/>
        <v>0.22600000000000001</v>
      </c>
      <c r="G49" s="20">
        <f t="shared" si="8"/>
        <v>0.13108</v>
      </c>
      <c r="H49" s="20">
        <f t="shared" si="9"/>
        <v>0.13108</v>
      </c>
      <c r="I49" s="20">
        <f t="shared" si="10"/>
        <v>9.2659999999999992E-2</v>
      </c>
      <c r="Q49" s="21" t="s">
        <v>141</v>
      </c>
      <c r="R49" s="21">
        <v>0.154</v>
      </c>
      <c r="S49" s="20">
        <f t="shared" si="1"/>
        <v>0.154</v>
      </c>
      <c r="T49" s="20">
        <f t="shared" si="2"/>
        <v>0.154</v>
      </c>
      <c r="U49" s="20">
        <f t="shared" si="3"/>
        <v>8.9319999999999997E-2</v>
      </c>
      <c r="V49" s="20">
        <f t="shared" si="4"/>
        <v>8.9319999999999997E-2</v>
      </c>
      <c r="W49" s="20">
        <f t="shared" si="5"/>
        <v>6.3140000000000002E-2</v>
      </c>
      <c r="Y49" s="21" t="s">
        <v>141</v>
      </c>
      <c r="Z49" s="21">
        <v>0.1</v>
      </c>
      <c r="AA49" s="20">
        <f t="shared" si="11"/>
        <v>0.1</v>
      </c>
      <c r="AB49" s="20">
        <f t="shared" si="12"/>
        <v>0.1</v>
      </c>
      <c r="AC49" s="20">
        <f t="shared" si="13"/>
        <v>5.7999999999999996E-2</v>
      </c>
      <c r="AD49" s="20">
        <f t="shared" si="14"/>
        <v>5.7999999999999996E-2</v>
      </c>
      <c r="AE49" s="20">
        <f t="shared" si="15"/>
        <v>4.1000000000000002E-2</v>
      </c>
    </row>
    <row r="50" spans="1:31" x14ac:dyDescent="0.25">
      <c r="B50" t="s">
        <v>142</v>
      </c>
      <c r="C50">
        <v>105</v>
      </c>
      <c r="D50">
        <f t="shared" si="16"/>
        <v>0.105</v>
      </c>
      <c r="E50" s="20">
        <f t="shared" si="6"/>
        <v>0.105</v>
      </c>
      <c r="F50" s="20">
        <f t="shared" si="7"/>
        <v>0.105</v>
      </c>
      <c r="G50" s="20">
        <f t="shared" si="8"/>
        <v>6.0899999999999996E-2</v>
      </c>
      <c r="H50" s="20">
        <f t="shared" si="9"/>
        <v>6.0899999999999996E-2</v>
      </c>
      <c r="I50" s="20">
        <f t="shared" si="10"/>
        <v>4.3049999999999998E-2</v>
      </c>
      <c r="Q50" s="21" t="s">
        <v>142</v>
      </c>
      <c r="R50" s="21">
        <v>7.0000000000000007E-2</v>
      </c>
      <c r="S50" s="20">
        <f t="shared" si="1"/>
        <v>7.0000000000000007E-2</v>
      </c>
      <c r="T50" s="20">
        <f t="shared" si="2"/>
        <v>7.0000000000000007E-2</v>
      </c>
      <c r="U50" s="20">
        <f t="shared" si="3"/>
        <v>4.0600000000000004E-2</v>
      </c>
      <c r="V50" s="20">
        <f t="shared" si="4"/>
        <v>4.0600000000000004E-2</v>
      </c>
      <c r="W50" s="20">
        <f t="shared" si="5"/>
        <v>2.87E-2</v>
      </c>
      <c r="Y50" s="21" t="s">
        <v>142</v>
      </c>
      <c r="Z50" s="21">
        <v>3.7999999999999999E-2</v>
      </c>
      <c r="AA50" s="20">
        <f t="shared" si="11"/>
        <v>3.7999999999999999E-2</v>
      </c>
      <c r="AB50" s="20">
        <f t="shared" si="12"/>
        <v>3.7999999999999999E-2</v>
      </c>
      <c r="AC50" s="20">
        <f t="shared" si="13"/>
        <v>2.2039999999999997E-2</v>
      </c>
      <c r="AD50" s="20">
        <f t="shared" si="14"/>
        <v>2.2039999999999997E-2</v>
      </c>
      <c r="AE50" s="20">
        <f t="shared" si="15"/>
        <v>1.5579999999999998E-2</v>
      </c>
    </row>
    <row r="51" spans="1:31" x14ac:dyDescent="0.25">
      <c r="B51" t="s">
        <v>143</v>
      </c>
      <c r="C51">
        <v>14</v>
      </c>
      <c r="D51">
        <f t="shared" si="16"/>
        <v>1.4E-2</v>
      </c>
      <c r="E51" s="20">
        <f t="shared" si="6"/>
        <v>1.4E-2</v>
      </c>
      <c r="F51" s="20">
        <f t="shared" si="7"/>
        <v>1.4E-2</v>
      </c>
      <c r="G51" s="20">
        <f t="shared" si="8"/>
        <v>8.1199999999999987E-3</v>
      </c>
      <c r="H51" s="20">
        <f t="shared" si="9"/>
        <v>8.1199999999999987E-3</v>
      </c>
      <c r="I51" s="20">
        <f t="shared" si="10"/>
        <v>5.7399999999999994E-3</v>
      </c>
      <c r="K51" t="s">
        <v>490</v>
      </c>
      <c r="L51" t="s">
        <v>491</v>
      </c>
      <c r="M51" t="s">
        <v>492</v>
      </c>
      <c r="N51" t="s">
        <v>493</v>
      </c>
      <c r="O51" t="s">
        <v>494</v>
      </c>
      <c r="Q51" s="21" t="s">
        <v>143</v>
      </c>
      <c r="R51" s="21">
        <v>0.05</v>
      </c>
      <c r="S51" s="20">
        <f t="shared" si="1"/>
        <v>0.05</v>
      </c>
      <c r="T51" s="20">
        <f t="shared" si="2"/>
        <v>0.05</v>
      </c>
      <c r="U51" s="20">
        <f t="shared" si="3"/>
        <v>2.8999999999999998E-2</v>
      </c>
      <c r="V51" s="20">
        <f t="shared" si="4"/>
        <v>2.8999999999999998E-2</v>
      </c>
      <c r="W51" s="20">
        <f t="shared" si="5"/>
        <v>2.0500000000000001E-2</v>
      </c>
      <c r="Y51" s="21" t="s">
        <v>143</v>
      </c>
      <c r="Z51" s="21">
        <v>8.9999999999999993E-3</v>
      </c>
      <c r="AA51" s="20">
        <f t="shared" si="11"/>
        <v>8.9999999999999993E-3</v>
      </c>
      <c r="AB51" s="20">
        <f t="shared" si="12"/>
        <v>8.9999999999999993E-3</v>
      </c>
      <c r="AC51" s="20">
        <f t="shared" si="13"/>
        <v>5.2199999999999989E-3</v>
      </c>
      <c r="AD51" s="20">
        <f t="shared" si="14"/>
        <v>5.2199999999999989E-3</v>
      </c>
      <c r="AE51" s="20">
        <f t="shared" si="15"/>
        <v>3.6899999999999997E-3</v>
      </c>
    </row>
    <row r="52" spans="1:31" x14ac:dyDescent="0.25">
      <c r="B52" t="s">
        <v>498</v>
      </c>
      <c r="C52" s="20">
        <v>0</v>
      </c>
      <c r="D52" s="20">
        <v>0</v>
      </c>
      <c r="E52" s="20">
        <f t="shared" si="6"/>
        <v>0</v>
      </c>
      <c r="F52" s="20">
        <f t="shared" si="7"/>
        <v>0</v>
      </c>
      <c r="G52" s="20">
        <f t="shared" si="8"/>
        <v>0</v>
      </c>
      <c r="H52" s="20">
        <f t="shared" si="9"/>
        <v>0</v>
      </c>
      <c r="I52" s="20">
        <f t="shared" si="10"/>
        <v>0</v>
      </c>
      <c r="J52" t="s">
        <v>495</v>
      </c>
      <c r="K52">
        <v>1</v>
      </c>
      <c r="L52">
        <v>1</v>
      </c>
      <c r="M52">
        <v>0.57999999999999996</v>
      </c>
      <c r="N52">
        <v>0.57999999999999996</v>
      </c>
      <c r="O52">
        <v>0.41</v>
      </c>
      <c r="Q52" s="21" t="s">
        <v>498</v>
      </c>
      <c r="R52" s="20">
        <v>0</v>
      </c>
      <c r="S52" s="20">
        <f t="shared" si="1"/>
        <v>0</v>
      </c>
      <c r="T52" s="20">
        <f t="shared" si="2"/>
        <v>0</v>
      </c>
      <c r="U52" s="20">
        <f t="shared" si="3"/>
        <v>0</v>
      </c>
      <c r="V52" s="20">
        <f t="shared" si="4"/>
        <v>0</v>
      </c>
      <c r="W52" s="20">
        <f t="shared" si="5"/>
        <v>0</v>
      </c>
      <c r="Y52" s="21" t="s">
        <v>498</v>
      </c>
      <c r="Z52" s="20">
        <v>0</v>
      </c>
      <c r="AA52" s="20">
        <f t="shared" si="11"/>
        <v>0</v>
      </c>
      <c r="AB52" s="20">
        <f t="shared" si="12"/>
        <v>0</v>
      </c>
      <c r="AC52" s="20">
        <f t="shared" si="13"/>
        <v>0</v>
      </c>
      <c r="AD52" s="20">
        <f t="shared" si="14"/>
        <v>0</v>
      </c>
      <c r="AE52" s="20">
        <f t="shared" si="15"/>
        <v>0</v>
      </c>
    </row>
    <row r="53" spans="1:31" x14ac:dyDescent="0.25">
      <c r="B53" t="s">
        <v>499</v>
      </c>
      <c r="C53" s="20">
        <v>0</v>
      </c>
      <c r="D53" s="20">
        <v>0</v>
      </c>
      <c r="E53" s="20">
        <f t="shared" si="6"/>
        <v>0</v>
      </c>
      <c r="F53" s="20">
        <f t="shared" si="7"/>
        <v>0</v>
      </c>
      <c r="G53" s="20">
        <f t="shared" si="8"/>
        <v>0</v>
      </c>
      <c r="H53" s="20">
        <f t="shared" si="9"/>
        <v>0</v>
      </c>
      <c r="I53" s="20">
        <f t="shared" si="10"/>
        <v>0</v>
      </c>
      <c r="Q53" s="21" t="s">
        <v>499</v>
      </c>
      <c r="R53" s="20">
        <v>0</v>
      </c>
      <c r="S53" s="20">
        <f t="shared" si="1"/>
        <v>0</v>
      </c>
      <c r="T53" s="20">
        <f t="shared" si="2"/>
        <v>0</v>
      </c>
      <c r="U53" s="20">
        <f t="shared" si="3"/>
        <v>0</v>
      </c>
      <c r="V53" s="20">
        <f t="shared" si="4"/>
        <v>0</v>
      </c>
      <c r="W53" s="20">
        <f t="shared" si="5"/>
        <v>0</v>
      </c>
      <c r="Y53" s="21" t="s">
        <v>499</v>
      </c>
      <c r="Z53" s="20">
        <v>0</v>
      </c>
      <c r="AA53" s="20">
        <f t="shared" si="11"/>
        <v>0</v>
      </c>
      <c r="AB53" s="20">
        <f t="shared" si="12"/>
        <v>0</v>
      </c>
      <c r="AC53" s="20">
        <f t="shared" si="13"/>
        <v>0</v>
      </c>
      <c r="AD53" s="20">
        <f t="shared" si="14"/>
        <v>0</v>
      </c>
      <c r="AE53" s="20">
        <f t="shared" si="15"/>
        <v>0</v>
      </c>
    </row>
    <row r="54" spans="1:31" s="21" customFormat="1" x14ac:dyDescent="0.25">
      <c r="B54" s="21" t="s">
        <v>355</v>
      </c>
      <c r="C54" s="20">
        <v>0</v>
      </c>
      <c r="D54" s="20">
        <v>0</v>
      </c>
      <c r="E54" s="20">
        <f t="shared" si="6"/>
        <v>0</v>
      </c>
      <c r="F54" s="20">
        <f t="shared" si="7"/>
        <v>0</v>
      </c>
      <c r="G54" s="20">
        <f t="shared" si="8"/>
        <v>0</v>
      </c>
      <c r="H54" s="20">
        <f t="shared" si="9"/>
        <v>0</v>
      </c>
      <c r="I54" s="20">
        <f t="shared" si="10"/>
        <v>0</v>
      </c>
      <c r="Q54" s="21" t="s">
        <v>355</v>
      </c>
      <c r="R54" s="20">
        <v>0</v>
      </c>
      <c r="S54" s="20">
        <f t="shared" si="1"/>
        <v>0</v>
      </c>
      <c r="T54" s="20">
        <f t="shared" si="2"/>
        <v>0</v>
      </c>
      <c r="U54" s="20">
        <f t="shared" si="3"/>
        <v>0</v>
      </c>
      <c r="V54" s="20">
        <f t="shared" si="4"/>
        <v>0</v>
      </c>
      <c r="W54" s="20">
        <f t="shared" si="5"/>
        <v>0</v>
      </c>
      <c r="Y54" s="21" t="s">
        <v>355</v>
      </c>
      <c r="Z54" s="20">
        <v>0</v>
      </c>
      <c r="AA54" s="20">
        <f t="shared" si="11"/>
        <v>0</v>
      </c>
      <c r="AB54" s="20">
        <f t="shared" si="12"/>
        <v>0</v>
      </c>
      <c r="AC54" s="20">
        <f t="shared" si="13"/>
        <v>0</v>
      </c>
      <c r="AD54" s="20">
        <f t="shared" si="14"/>
        <v>0</v>
      </c>
      <c r="AE54" s="20">
        <f t="shared" si="15"/>
        <v>0</v>
      </c>
    </row>
    <row r="55" spans="1:31" s="21" customFormat="1" x14ac:dyDescent="0.25">
      <c r="B55" s="21" t="s">
        <v>500</v>
      </c>
      <c r="C55" s="20">
        <v>0</v>
      </c>
      <c r="D55" s="20">
        <v>0</v>
      </c>
      <c r="E55" s="20">
        <f t="shared" si="6"/>
        <v>0</v>
      </c>
      <c r="F55" s="20">
        <f t="shared" si="7"/>
        <v>0</v>
      </c>
      <c r="G55" s="20">
        <f t="shared" si="8"/>
        <v>0</v>
      </c>
      <c r="H55" s="20">
        <f t="shared" si="9"/>
        <v>0</v>
      </c>
      <c r="I55" s="20">
        <f t="shared" si="10"/>
        <v>0</v>
      </c>
      <c r="Q55" s="21" t="s">
        <v>500</v>
      </c>
      <c r="R55" s="20">
        <v>0</v>
      </c>
      <c r="S55" s="20">
        <f t="shared" si="1"/>
        <v>0</v>
      </c>
      <c r="T55" s="20">
        <f t="shared" si="2"/>
        <v>0</v>
      </c>
      <c r="U55" s="20">
        <f t="shared" si="3"/>
        <v>0</v>
      </c>
      <c r="V55" s="20">
        <f t="shared" si="4"/>
        <v>0</v>
      </c>
      <c r="W55" s="20">
        <f t="shared" si="5"/>
        <v>0</v>
      </c>
      <c r="Y55" s="21" t="s">
        <v>500</v>
      </c>
      <c r="Z55" s="20">
        <v>0</v>
      </c>
      <c r="AA55" s="20">
        <f t="shared" si="11"/>
        <v>0</v>
      </c>
      <c r="AB55" s="20">
        <f t="shared" si="12"/>
        <v>0</v>
      </c>
      <c r="AC55" s="20">
        <f t="shared" si="13"/>
        <v>0</v>
      </c>
      <c r="AD55" s="20">
        <f t="shared" si="14"/>
        <v>0</v>
      </c>
      <c r="AE55" s="20">
        <f t="shared" si="15"/>
        <v>0</v>
      </c>
    </row>
    <row r="56" spans="1:31" s="21" customFormat="1" x14ac:dyDescent="0.25">
      <c r="B56" s="21" t="s">
        <v>501</v>
      </c>
      <c r="C56" s="20">
        <v>0</v>
      </c>
      <c r="D56" s="20">
        <v>0</v>
      </c>
      <c r="E56" s="20">
        <f t="shared" si="6"/>
        <v>0</v>
      </c>
      <c r="F56" s="20">
        <f t="shared" si="7"/>
        <v>0</v>
      </c>
      <c r="G56" s="20">
        <f t="shared" si="8"/>
        <v>0</v>
      </c>
      <c r="H56" s="20">
        <f t="shared" si="9"/>
        <v>0</v>
      </c>
      <c r="I56" s="20">
        <f t="shared" si="10"/>
        <v>0</v>
      </c>
      <c r="Q56" s="21" t="s">
        <v>501</v>
      </c>
      <c r="R56" s="20">
        <v>0</v>
      </c>
      <c r="S56" s="20">
        <f t="shared" si="1"/>
        <v>0</v>
      </c>
      <c r="T56" s="20">
        <f t="shared" si="2"/>
        <v>0</v>
      </c>
      <c r="U56" s="20">
        <f t="shared" si="3"/>
        <v>0</v>
      </c>
      <c r="V56" s="20">
        <f t="shared" si="4"/>
        <v>0</v>
      </c>
      <c r="W56" s="20">
        <f t="shared" si="5"/>
        <v>0</v>
      </c>
      <c r="Y56" s="21" t="s">
        <v>501</v>
      </c>
      <c r="Z56" s="20">
        <v>0</v>
      </c>
      <c r="AA56" s="20">
        <f t="shared" si="11"/>
        <v>0</v>
      </c>
      <c r="AB56" s="20">
        <f t="shared" si="12"/>
        <v>0</v>
      </c>
      <c r="AC56" s="20">
        <f t="shared" si="13"/>
        <v>0</v>
      </c>
      <c r="AD56" s="20">
        <f t="shared" si="14"/>
        <v>0</v>
      </c>
      <c r="AE56" s="20">
        <f t="shared" si="15"/>
        <v>0</v>
      </c>
    </row>
    <row r="57" spans="1:31" s="21" customFormat="1" x14ac:dyDescent="0.25">
      <c r="B57" s="21" t="s">
        <v>502</v>
      </c>
      <c r="C57" s="20">
        <v>0</v>
      </c>
      <c r="D57" s="20">
        <v>0</v>
      </c>
      <c r="E57" s="20">
        <f t="shared" si="6"/>
        <v>0</v>
      </c>
      <c r="F57" s="20">
        <f t="shared" si="7"/>
        <v>0</v>
      </c>
      <c r="G57" s="20">
        <f t="shared" si="8"/>
        <v>0</v>
      </c>
      <c r="H57" s="20">
        <f t="shared" si="9"/>
        <v>0</v>
      </c>
      <c r="I57" s="20">
        <f t="shared" si="10"/>
        <v>0</v>
      </c>
      <c r="Q57" s="21" t="s">
        <v>502</v>
      </c>
      <c r="R57" s="20">
        <v>0</v>
      </c>
      <c r="S57" s="20">
        <f t="shared" si="1"/>
        <v>0</v>
      </c>
      <c r="T57" s="20">
        <f t="shared" si="2"/>
        <v>0</v>
      </c>
      <c r="U57" s="20">
        <f t="shared" si="3"/>
        <v>0</v>
      </c>
      <c r="V57" s="20">
        <f t="shared" si="4"/>
        <v>0</v>
      </c>
      <c r="W57" s="20">
        <f t="shared" si="5"/>
        <v>0</v>
      </c>
      <c r="Y57" s="21" t="s">
        <v>502</v>
      </c>
      <c r="Z57" s="20">
        <v>0</v>
      </c>
      <c r="AA57" s="20">
        <f t="shared" si="11"/>
        <v>0</v>
      </c>
      <c r="AB57" s="20">
        <f t="shared" si="12"/>
        <v>0</v>
      </c>
      <c r="AC57" s="20">
        <f t="shared" si="13"/>
        <v>0</v>
      </c>
      <c r="AD57" s="20">
        <f t="shared" si="14"/>
        <v>0</v>
      </c>
      <c r="AE57" s="20">
        <f t="shared" si="15"/>
        <v>0</v>
      </c>
    </row>
    <row r="58" spans="1:31" s="21" customFormat="1" x14ac:dyDescent="0.25"/>
    <row r="59" spans="1:31" s="21" customFormat="1" x14ac:dyDescent="0.25">
      <c r="B59" t="s">
        <v>396</v>
      </c>
      <c r="C59">
        <v>8</v>
      </c>
    </row>
    <row r="60" spans="1:31" s="21" customFormat="1" x14ac:dyDescent="0.25">
      <c r="B60" t="s">
        <v>395</v>
      </c>
      <c r="C60">
        <v>8.67</v>
      </c>
    </row>
    <row r="62" spans="1:31" x14ac:dyDescent="0.25">
      <c r="A62" s="2" t="s">
        <v>405</v>
      </c>
    </row>
    <row r="64" spans="1:31" x14ac:dyDescent="0.25">
      <c r="B64" s="15" t="s">
        <v>413</v>
      </c>
    </row>
    <row r="65" spans="2:9" x14ac:dyDescent="0.25">
      <c r="B65" s="15" t="s">
        <v>80</v>
      </c>
      <c r="C65" s="15" t="s">
        <v>416</v>
      </c>
      <c r="D65" t="s">
        <v>415</v>
      </c>
      <c r="E65" t="s">
        <v>414</v>
      </c>
    </row>
    <row r="66" spans="2:9" x14ac:dyDescent="0.25">
      <c r="B66" s="15" t="s">
        <v>137</v>
      </c>
      <c r="C66">
        <v>0.12</v>
      </c>
      <c r="D66">
        <v>0.15</v>
      </c>
      <c r="E66">
        <v>7.0000000000000007E-2</v>
      </c>
    </row>
    <row r="67" spans="2:9" x14ac:dyDescent="0.25">
      <c r="B67" t="s">
        <v>138</v>
      </c>
      <c r="C67">
        <v>0.26</v>
      </c>
      <c r="D67">
        <v>0.3</v>
      </c>
      <c r="E67">
        <v>0.22</v>
      </c>
    </row>
    <row r="68" spans="2:9" x14ac:dyDescent="0.25">
      <c r="B68" t="s">
        <v>139</v>
      </c>
      <c r="C68">
        <v>0.24</v>
      </c>
      <c r="D68">
        <v>0.27</v>
      </c>
      <c r="E68">
        <v>0.21</v>
      </c>
    </row>
    <row r="69" spans="2:9" x14ac:dyDescent="0.25">
      <c r="B69" t="s">
        <v>140</v>
      </c>
      <c r="C69">
        <v>0.19</v>
      </c>
      <c r="D69">
        <v>0.2</v>
      </c>
      <c r="E69">
        <v>0.18</v>
      </c>
    </row>
    <row r="70" spans="2:9" x14ac:dyDescent="0.25">
      <c r="B70" t="s">
        <v>141</v>
      </c>
      <c r="C70">
        <v>0.12</v>
      </c>
      <c r="D70">
        <v>0.12</v>
      </c>
      <c r="E70">
        <v>0.12</v>
      </c>
    </row>
    <row r="71" spans="2:9" x14ac:dyDescent="0.25">
      <c r="B71" t="s">
        <v>142</v>
      </c>
      <c r="C71">
        <v>0.06</v>
      </c>
      <c r="D71">
        <v>0.05</v>
      </c>
      <c r="E71">
        <v>0.06</v>
      </c>
    </row>
    <row r="72" spans="2:9" x14ac:dyDescent="0.25">
      <c r="B72" t="s">
        <v>143</v>
      </c>
      <c r="C72">
        <v>0.02</v>
      </c>
      <c r="D72">
        <v>0.01</v>
      </c>
      <c r="E72">
        <v>0.02</v>
      </c>
    </row>
    <row r="73" spans="2:9" x14ac:dyDescent="0.25">
      <c r="B73" t="s">
        <v>196</v>
      </c>
      <c r="C73">
        <v>5</v>
      </c>
      <c r="D73">
        <v>5.5</v>
      </c>
      <c r="E73">
        <v>4.4000000000000004</v>
      </c>
    </row>
    <row r="75" spans="2:9" x14ac:dyDescent="0.25">
      <c r="B75" t="s">
        <v>417</v>
      </c>
    </row>
    <row r="76" spans="2:9" x14ac:dyDescent="0.25">
      <c r="C76" t="s">
        <v>418</v>
      </c>
      <c r="G76" t="s">
        <v>407</v>
      </c>
    </row>
    <row r="77" spans="2:9" x14ac:dyDescent="0.25">
      <c r="C77">
        <v>1989</v>
      </c>
      <c r="D77">
        <v>1999</v>
      </c>
      <c r="E77">
        <v>2009</v>
      </c>
      <c r="G77">
        <v>1989</v>
      </c>
      <c r="H77">
        <v>2003</v>
      </c>
      <c r="I77">
        <v>2009</v>
      </c>
    </row>
    <row r="78" spans="2:9" x14ac:dyDescent="0.25">
      <c r="B78" t="s">
        <v>28</v>
      </c>
      <c r="C78">
        <v>6.6</v>
      </c>
      <c r="D78">
        <v>5</v>
      </c>
      <c r="E78">
        <v>4.4000000000000004</v>
      </c>
      <c r="G78">
        <v>4.7</v>
      </c>
      <c r="H78">
        <v>4.9000000000000004</v>
      </c>
      <c r="I78">
        <v>4.5999999999999996</v>
      </c>
    </row>
    <row r="79" spans="2:9" x14ac:dyDescent="0.25">
      <c r="B79" t="s">
        <v>158</v>
      </c>
      <c r="C79">
        <v>7</v>
      </c>
      <c r="D79">
        <v>5.5</v>
      </c>
      <c r="E79">
        <v>5</v>
      </c>
      <c r="G79">
        <v>5</v>
      </c>
      <c r="H79">
        <v>5.6</v>
      </c>
      <c r="I79">
        <v>5.4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J80" sqref="J80"/>
    </sheetView>
  </sheetViews>
  <sheetFormatPr defaultRowHeight="15" x14ac:dyDescent="0.25"/>
  <cols>
    <col min="2" max="2" width="12.42578125" customWidth="1"/>
  </cols>
  <sheetData>
    <row r="1" spans="1:4" x14ac:dyDescent="0.25">
      <c r="A1" s="2" t="s">
        <v>371</v>
      </c>
    </row>
    <row r="2" spans="1:4" x14ac:dyDescent="0.25">
      <c r="A2" s="2"/>
      <c r="B2" t="s">
        <v>393</v>
      </c>
    </row>
    <row r="3" spans="1:4" x14ac:dyDescent="0.25">
      <c r="A3" s="2"/>
      <c r="B3" t="s">
        <v>80</v>
      </c>
      <c r="C3" t="s">
        <v>220</v>
      </c>
      <c r="D3" t="s">
        <v>225</v>
      </c>
    </row>
    <row r="4" spans="1:4" x14ac:dyDescent="0.25">
      <c r="A4" s="2"/>
      <c r="B4" t="s">
        <v>372</v>
      </c>
      <c r="C4">
        <v>0.115</v>
      </c>
      <c r="D4">
        <v>0.11</v>
      </c>
    </row>
    <row r="5" spans="1:4" x14ac:dyDescent="0.25">
      <c r="A5" s="2"/>
      <c r="B5" s="15" t="s">
        <v>373</v>
      </c>
      <c r="C5">
        <v>1.6E-2</v>
      </c>
      <c r="D5">
        <v>1.4E-2</v>
      </c>
    </row>
    <row r="6" spans="1:4" x14ac:dyDescent="0.25">
      <c r="A6" s="2"/>
      <c r="B6" s="15" t="s">
        <v>374</v>
      </c>
      <c r="C6">
        <v>3.0000000000000001E-3</v>
      </c>
      <c r="D6">
        <v>3.0000000000000001E-3</v>
      </c>
    </row>
    <row r="7" spans="1:4" x14ac:dyDescent="0.25">
      <c r="A7" s="2"/>
      <c r="B7" s="15" t="s">
        <v>375</v>
      </c>
      <c r="C7">
        <v>2E-3</v>
      </c>
      <c r="D7">
        <v>2E-3</v>
      </c>
    </row>
    <row r="8" spans="1:4" x14ac:dyDescent="0.25">
      <c r="A8" s="2"/>
      <c r="B8" s="15" t="s">
        <v>376</v>
      </c>
      <c r="C8">
        <v>4.0000000000000001E-3</v>
      </c>
      <c r="D8">
        <v>3.0000000000000001E-3</v>
      </c>
    </row>
    <row r="9" spans="1:4" x14ac:dyDescent="0.25">
      <c r="A9" s="2"/>
      <c r="B9" s="15" t="s">
        <v>377</v>
      </c>
      <c r="C9">
        <v>5.0000000000000001E-3</v>
      </c>
      <c r="D9">
        <v>5.0000000000000001E-3</v>
      </c>
    </row>
    <row r="10" spans="1:4" x14ac:dyDescent="0.25">
      <c r="A10" s="2"/>
      <c r="B10" s="15" t="s">
        <v>378</v>
      </c>
      <c r="C10">
        <v>6.0000000000000001E-3</v>
      </c>
      <c r="D10">
        <v>5.0000000000000001E-3</v>
      </c>
    </row>
    <row r="11" spans="1:4" x14ac:dyDescent="0.25">
      <c r="A11" s="2"/>
      <c r="B11" s="15" t="s">
        <v>379</v>
      </c>
      <c r="C11">
        <v>6.0000000000000001E-3</v>
      </c>
      <c r="D11">
        <v>5.0000000000000001E-3</v>
      </c>
    </row>
    <row r="12" spans="1:4" x14ac:dyDescent="0.25">
      <c r="A12" s="2"/>
      <c r="B12" s="15" t="s">
        <v>380</v>
      </c>
      <c r="C12">
        <v>7.0000000000000001E-3</v>
      </c>
      <c r="D12">
        <v>5.0000000000000001E-3</v>
      </c>
    </row>
    <row r="13" spans="1:4" x14ac:dyDescent="0.25">
      <c r="B13" s="15" t="s">
        <v>381</v>
      </c>
      <c r="C13">
        <v>8.0000000000000002E-3</v>
      </c>
      <c r="D13">
        <v>6.0000000000000001E-3</v>
      </c>
    </row>
    <row r="14" spans="1:4" x14ac:dyDescent="0.25">
      <c r="B14" s="15" t="s">
        <v>382</v>
      </c>
      <c r="C14">
        <v>0.01</v>
      </c>
      <c r="D14">
        <v>8.0000000000000002E-3</v>
      </c>
    </row>
    <row r="15" spans="1:4" x14ac:dyDescent="0.25">
      <c r="B15" s="15" t="s">
        <v>383</v>
      </c>
      <c r="C15">
        <v>1.4E-2</v>
      </c>
      <c r="D15">
        <v>1.0999999999999999E-2</v>
      </c>
    </row>
    <row r="16" spans="1:4" x14ac:dyDescent="0.25">
      <c r="B16" s="15" t="s">
        <v>384</v>
      </c>
      <c r="C16">
        <v>1.9E-2</v>
      </c>
      <c r="D16">
        <v>1.4999999999999999E-2</v>
      </c>
    </row>
    <row r="17" spans="1:8" x14ac:dyDescent="0.25">
      <c r="B17" s="15" t="s">
        <v>385</v>
      </c>
      <c r="C17">
        <v>2.9000000000000001E-2</v>
      </c>
      <c r="D17">
        <v>2.4E-2</v>
      </c>
    </row>
    <row r="18" spans="1:8" x14ac:dyDescent="0.25">
      <c r="B18" s="15" t="s">
        <v>386</v>
      </c>
      <c r="C18">
        <v>4.5999999999999999E-2</v>
      </c>
      <c r="D18">
        <v>3.9E-2</v>
      </c>
    </row>
    <row r="19" spans="1:8" x14ac:dyDescent="0.25">
      <c r="B19" s="15" t="s">
        <v>387</v>
      </c>
      <c r="C19">
        <v>7.2999999999999995E-2</v>
      </c>
      <c r="D19">
        <v>6.6000000000000003E-2</v>
      </c>
    </row>
    <row r="20" spans="1:8" x14ac:dyDescent="0.25">
      <c r="B20" s="15" t="s">
        <v>388</v>
      </c>
      <c r="C20">
        <v>0.11600000000000001</v>
      </c>
      <c r="D20">
        <v>0.11</v>
      </c>
    </row>
    <row r="21" spans="1:8" x14ac:dyDescent="0.25">
      <c r="B21" s="15" t="s">
        <v>359</v>
      </c>
      <c r="C21">
        <v>0.19800000000000001</v>
      </c>
      <c r="D21">
        <v>0.19</v>
      </c>
    </row>
    <row r="23" spans="1:8" x14ac:dyDescent="0.25">
      <c r="B23" s="15" t="s">
        <v>397</v>
      </c>
      <c r="C23">
        <v>17.7</v>
      </c>
      <c r="D23" s="12">
        <v>0.192</v>
      </c>
    </row>
    <row r="25" spans="1:8" x14ac:dyDescent="0.25">
      <c r="A25" s="2" t="s">
        <v>136</v>
      </c>
    </row>
    <row r="26" spans="1:8" x14ac:dyDescent="0.25">
      <c r="A26" t="s">
        <v>229</v>
      </c>
      <c r="B26" t="s">
        <v>221</v>
      </c>
    </row>
    <row r="27" spans="1:8" x14ac:dyDescent="0.25">
      <c r="C27" t="s">
        <v>218</v>
      </c>
      <c r="E27" t="s">
        <v>231</v>
      </c>
      <c r="G27" t="s">
        <v>220</v>
      </c>
    </row>
    <row r="28" spans="1:8" x14ac:dyDescent="0.25">
      <c r="B28" t="s">
        <v>80</v>
      </c>
      <c r="C28" t="s">
        <v>227</v>
      </c>
      <c r="D28" t="s">
        <v>228</v>
      </c>
      <c r="E28" t="s">
        <v>227</v>
      </c>
      <c r="F28" t="s">
        <v>228</v>
      </c>
      <c r="G28" t="s">
        <v>227</v>
      </c>
      <c r="H28" t="s">
        <v>228</v>
      </c>
    </row>
    <row r="29" spans="1:8" x14ac:dyDescent="0.25">
      <c r="B29" t="s">
        <v>137</v>
      </c>
      <c r="C29">
        <v>1.67</v>
      </c>
      <c r="D29">
        <v>0.38400000000000001</v>
      </c>
      <c r="E29">
        <v>0.114</v>
      </c>
      <c r="F29">
        <v>7.1999999999999995E-2</v>
      </c>
      <c r="G29">
        <v>2.0499999999999998</v>
      </c>
      <c r="H29">
        <v>0.34399999999999997</v>
      </c>
    </row>
    <row r="30" spans="1:8" x14ac:dyDescent="0.25">
      <c r="B30" t="s">
        <v>138</v>
      </c>
      <c r="C30">
        <v>2.1</v>
      </c>
      <c r="D30">
        <v>0.29299999999999998</v>
      </c>
      <c r="E30">
        <v>0.45800000000000002</v>
      </c>
      <c r="F30">
        <v>0.14599999999999999</v>
      </c>
      <c r="G30">
        <v>2.36</v>
      </c>
      <c r="H30">
        <v>0.29699999999999999</v>
      </c>
    </row>
    <row r="31" spans="1:8" x14ac:dyDescent="0.25">
      <c r="B31" t="s">
        <v>139</v>
      </c>
      <c r="C31">
        <v>2.66</v>
      </c>
      <c r="D31">
        <v>0.36399999999999999</v>
      </c>
      <c r="E31">
        <v>0.72799999999999998</v>
      </c>
      <c r="F31">
        <v>0.22700000000000001</v>
      </c>
      <c r="G31">
        <v>3.62</v>
      </c>
      <c r="H31">
        <v>0.40100000000000002</v>
      </c>
    </row>
    <row r="32" spans="1:8" x14ac:dyDescent="0.25">
      <c r="B32" t="s">
        <v>140</v>
      </c>
      <c r="C32">
        <v>4.7300000000000004</v>
      </c>
      <c r="D32">
        <v>0.50700000000000001</v>
      </c>
      <c r="E32">
        <v>0.64600000000000002</v>
      </c>
      <c r="F32">
        <v>0.19500000000000001</v>
      </c>
      <c r="G32">
        <v>5.23</v>
      </c>
      <c r="H32">
        <v>0.53600000000000003</v>
      </c>
    </row>
    <row r="33" spans="1:8" x14ac:dyDescent="0.25">
      <c r="B33" t="s">
        <v>141</v>
      </c>
      <c r="C33">
        <v>6.78</v>
      </c>
      <c r="D33">
        <v>0.72099999999999997</v>
      </c>
      <c r="E33">
        <v>0.86499999999999999</v>
      </c>
      <c r="F33">
        <v>0.255</v>
      </c>
      <c r="G33">
        <v>7.11</v>
      </c>
      <c r="H33">
        <v>0.69799999999999995</v>
      </c>
    </row>
    <row r="34" spans="1:8" x14ac:dyDescent="0.25">
      <c r="B34" t="s">
        <v>142</v>
      </c>
      <c r="C34">
        <v>6.83</v>
      </c>
      <c r="D34">
        <v>0.84299999999999997</v>
      </c>
      <c r="E34">
        <v>0.5</v>
      </c>
      <c r="F34">
        <v>0.17799999999999999</v>
      </c>
      <c r="G34">
        <v>9.7100000000000009</v>
      </c>
      <c r="H34">
        <v>0.97699999999999998</v>
      </c>
    </row>
    <row r="35" spans="1:8" x14ac:dyDescent="0.25">
      <c r="B35" t="s">
        <v>143</v>
      </c>
      <c r="C35">
        <v>5</v>
      </c>
      <c r="D35">
        <v>0.76100000000000001</v>
      </c>
      <c r="E35">
        <v>0.223</v>
      </c>
      <c r="F35">
        <v>0.11799999999999999</v>
      </c>
      <c r="G35">
        <v>10.39</v>
      </c>
      <c r="H35">
        <v>1.3069999999999999</v>
      </c>
    </row>
    <row r="36" spans="1:8" x14ac:dyDescent="0.25">
      <c r="B36" t="s">
        <v>219</v>
      </c>
      <c r="C36">
        <v>3.72</v>
      </c>
      <c r="D36">
        <v>0.19600000000000001</v>
      </c>
      <c r="E36">
        <v>0.51200000000000001</v>
      </c>
      <c r="F36">
        <v>7.5999999999999998E-2</v>
      </c>
      <c r="G36">
        <v>4.78</v>
      </c>
      <c r="H36">
        <v>0.24199999999999999</v>
      </c>
    </row>
    <row r="38" spans="1:8" x14ac:dyDescent="0.25">
      <c r="A38" t="s">
        <v>222</v>
      </c>
      <c r="B38" t="s">
        <v>224</v>
      </c>
    </row>
    <row r="39" spans="1:8" x14ac:dyDescent="0.25">
      <c r="C39" t="s">
        <v>225</v>
      </c>
      <c r="E39" t="s">
        <v>232</v>
      </c>
      <c r="G39" t="s">
        <v>226</v>
      </c>
    </row>
    <row r="40" spans="1:8" x14ac:dyDescent="0.25">
      <c r="B40" t="s">
        <v>223</v>
      </c>
      <c r="C40" t="s">
        <v>230</v>
      </c>
      <c r="D40" t="s">
        <v>228</v>
      </c>
      <c r="E40" t="s">
        <v>230</v>
      </c>
      <c r="F40" t="s">
        <v>228</v>
      </c>
      <c r="G40" t="s">
        <v>230</v>
      </c>
      <c r="H40" t="s">
        <v>228</v>
      </c>
    </row>
    <row r="41" spans="1:8" x14ac:dyDescent="0.25">
      <c r="B41" t="s">
        <v>209</v>
      </c>
      <c r="C41">
        <v>235</v>
      </c>
      <c r="D41">
        <v>7</v>
      </c>
      <c r="E41">
        <v>506</v>
      </c>
      <c r="F41">
        <v>54</v>
      </c>
      <c r="G41">
        <v>240</v>
      </c>
      <c r="H41">
        <v>9</v>
      </c>
    </row>
    <row r="42" spans="1:8" x14ac:dyDescent="0.25">
      <c r="B42" t="s">
        <v>211</v>
      </c>
      <c r="C42">
        <v>214</v>
      </c>
      <c r="D42">
        <v>17</v>
      </c>
      <c r="E42">
        <v>520</v>
      </c>
      <c r="F42">
        <v>88</v>
      </c>
      <c r="G42">
        <v>231</v>
      </c>
      <c r="H42">
        <v>16</v>
      </c>
    </row>
    <row r="43" spans="1:8" x14ac:dyDescent="0.25">
      <c r="B43" t="s">
        <v>213</v>
      </c>
      <c r="C43">
        <v>138</v>
      </c>
      <c r="D43">
        <v>12</v>
      </c>
      <c r="E43">
        <v>362</v>
      </c>
      <c r="F43">
        <v>54</v>
      </c>
      <c r="G43">
        <v>183</v>
      </c>
      <c r="H43">
        <v>13</v>
      </c>
    </row>
    <row r="44" spans="1:8" x14ac:dyDescent="0.25">
      <c r="A44" s="2" t="s">
        <v>390</v>
      </c>
      <c r="B44" t="s">
        <v>391</v>
      </c>
      <c r="C44">
        <v>313</v>
      </c>
      <c r="G44">
        <v>348</v>
      </c>
    </row>
    <row r="45" spans="1:8" x14ac:dyDescent="0.25">
      <c r="B45" t="s">
        <v>392</v>
      </c>
      <c r="C45">
        <v>396</v>
      </c>
      <c r="G45">
        <v>462</v>
      </c>
    </row>
    <row r="47" spans="1:8" x14ac:dyDescent="0.25">
      <c r="A47" s="2" t="s">
        <v>405</v>
      </c>
    </row>
    <row r="49" spans="2:10" x14ac:dyDescent="0.25">
      <c r="B49" t="s">
        <v>410</v>
      </c>
    </row>
    <row r="50" spans="2:10" x14ac:dyDescent="0.25">
      <c r="C50">
        <v>1979</v>
      </c>
      <c r="D50">
        <v>1989</v>
      </c>
      <c r="E50">
        <v>1993</v>
      </c>
      <c r="F50">
        <v>1998</v>
      </c>
      <c r="G50">
        <v>1999</v>
      </c>
      <c r="H50">
        <v>2003</v>
      </c>
      <c r="I50">
        <v>2008</v>
      </c>
      <c r="J50">
        <v>2009</v>
      </c>
    </row>
    <row r="51" spans="2:10" x14ac:dyDescent="0.25">
      <c r="B51" t="s">
        <v>406</v>
      </c>
      <c r="C51">
        <v>157</v>
      </c>
      <c r="D51">
        <v>125</v>
      </c>
      <c r="G51">
        <v>116</v>
      </c>
      <c r="J51">
        <v>79</v>
      </c>
    </row>
    <row r="52" spans="2:10" x14ac:dyDescent="0.25">
      <c r="B52" t="s">
        <v>407</v>
      </c>
      <c r="D52">
        <v>89</v>
      </c>
      <c r="E52">
        <v>96</v>
      </c>
      <c r="F52">
        <v>105</v>
      </c>
      <c r="H52">
        <v>115</v>
      </c>
      <c r="I52">
        <v>74</v>
      </c>
    </row>
    <row r="54" spans="2:10" x14ac:dyDescent="0.25">
      <c r="B54" t="s">
        <v>411</v>
      </c>
    </row>
    <row r="55" spans="2:10" x14ac:dyDescent="0.25">
      <c r="C55">
        <v>1979</v>
      </c>
      <c r="D55">
        <v>1989</v>
      </c>
      <c r="E55">
        <v>1993</v>
      </c>
      <c r="F55">
        <v>1998</v>
      </c>
      <c r="G55">
        <v>1999</v>
      </c>
      <c r="H55">
        <v>2003</v>
      </c>
      <c r="I55">
        <v>2008</v>
      </c>
      <c r="J55">
        <v>2009</v>
      </c>
    </row>
    <row r="56" spans="2:10" x14ac:dyDescent="0.25">
      <c r="B56" t="s">
        <v>406</v>
      </c>
      <c r="C56">
        <v>88</v>
      </c>
      <c r="D56">
        <v>70</v>
      </c>
      <c r="G56">
        <v>77</v>
      </c>
      <c r="J56">
        <v>54</v>
      </c>
    </row>
    <row r="57" spans="2:10" x14ac:dyDescent="0.25">
      <c r="B57" t="s">
        <v>407</v>
      </c>
      <c r="D57">
        <v>63</v>
      </c>
      <c r="E57">
        <v>62</v>
      </c>
      <c r="F57">
        <v>71</v>
      </c>
      <c r="H57">
        <v>77</v>
      </c>
      <c r="I57">
        <v>52</v>
      </c>
    </row>
    <row r="59" spans="2:10" x14ac:dyDescent="0.25">
      <c r="B59" t="s">
        <v>435</v>
      </c>
      <c r="C59" t="s">
        <v>158</v>
      </c>
      <c r="F59" t="s">
        <v>28</v>
      </c>
    </row>
    <row r="60" spans="2:10" x14ac:dyDescent="0.25">
      <c r="C60" t="s">
        <v>225</v>
      </c>
      <c r="D60" t="s">
        <v>226</v>
      </c>
      <c r="F60" t="s">
        <v>225</v>
      </c>
      <c r="G60" t="s">
        <v>226</v>
      </c>
    </row>
    <row r="61" spans="2:10" x14ac:dyDescent="0.25">
      <c r="B61" t="s">
        <v>408</v>
      </c>
      <c r="C61">
        <v>139</v>
      </c>
      <c r="D61">
        <v>172</v>
      </c>
      <c r="F61">
        <v>70</v>
      </c>
      <c r="G61">
        <v>87</v>
      </c>
    </row>
    <row r="62" spans="2:10" x14ac:dyDescent="0.25">
      <c r="B62" t="s">
        <v>409</v>
      </c>
      <c r="C62">
        <v>89</v>
      </c>
      <c r="D62">
        <v>113</v>
      </c>
      <c r="F62">
        <v>48</v>
      </c>
      <c r="G62">
        <v>60</v>
      </c>
    </row>
    <row r="64" spans="2:10" x14ac:dyDescent="0.25">
      <c r="B64" t="s">
        <v>412</v>
      </c>
    </row>
    <row r="65" spans="2:11" x14ac:dyDescent="0.25">
      <c r="C65" t="s">
        <v>225</v>
      </c>
      <c r="D65" t="s">
        <v>220</v>
      </c>
    </row>
    <row r="66" spans="2:11" x14ac:dyDescent="0.25">
      <c r="B66" t="s">
        <v>153</v>
      </c>
      <c r="C66">
        <v>313</v>
      </c>
      <c r="D66">
        <v>348</v>
      </c>
    </row>
    <row r="67" spans="2:11" x14ac:dyDescent="0.25">
      <c r="B67" t="s">
        <v>158</v>
      </c>
      <c r="C67">
        <v>396</v>
      </c>
      <c r="D67">
        <v>456</v>
      </c>
    </row>
    <row r="69" spans="2:11" x14ac:dyDescent="0.25">
      <c r="B69" t="s">
        <v>394</v>
      </c>
    </row>
    <row r="70" spans="2:11" x14ac:dyDescent="0.25">
      <c r="B70" t="s">
        <v>158</v>
      </c>
      <c r="F70" t="s">
        <v>153</v>
      </c>
    </row>
    <row r="71" spans="2:11" x14ac:dyDescent="0.25">
      <c r="B71" t="s">
        <v>80</v>
      </c>
      <c r="C71" t="s">
        <v>218</v>
      </c>
      <c r="D71" t="s">
        <v>220</v>
      </c>
      <c r="F71" t="s">
        <v>250</v>
      </c>
      <c r="G71" t="s">
        <v>218</v>
      </c>
      <c r="H71" t="s">
        <v>220</v>
      </c>
    </row>
    <row r="72" spans="2:11" x14ac:dyDescent="0.25">
      <c r="B72" t="s">
        <v>372</v>
      </c>
      <c r="C72" s="6">
        <v>9.5000000000000001E-2</v>
      </c>
      <c r="D72" s="6">
        <v>0.1226</v>
      </c>
      <c r="F72" t="s">
        <v>372</v>
      </c>
      <c r="G72" s="6">
        <v>5.0099999999999999E-2</v>
      </c>
      <c r="H72" s="6">
        <v>6.3200000000000006E-2</v>
      </c>
    </row>
    <row r="73" spans="2:11" x14ac:dyDescent="0.25">
      <c r="B73" s="15" t="s">
        <v>373</v>
      </c>
      <c r="C73" s="6">
        <v>1.29E-2</v>
      </c>
      <c r="D73" s="6">
        <v>1.52E-2</v>
      </c>
      <c r="F73" s="15" t="s">
        <v>373</v>
      </c>
      <c r="G73" s="6">
        <v>5.4999999999999997E-3</v>
      </c>
      <c r="H73" s="6">
        <v>6.7000000000000002E-3</v>
      </c>
    </row>
    <row r="74" spans="2:11" x14ac:dyDescent="0.25">
      <c r="B74" s="15" t="s">
        <v>374</v>
      </c>
      <c r="C74" s="6">
        <v>2.3999999999999998E-3</v>
      </c>
      <c r="D74" s="6">
        <v>3.3999999999999998E-3</v>
      </c>
      <c r="F74" s="15" t="s">
        <v>374</v>
      </c>
      <c r="G74" s="6">
        <v>2.3E-3</v>
      </c>
      <c r="H74" s="6">
        <v>3.0000000000000001E-3</v>
      </c>
    </row>
    <row r="75" spans="2:11" x14ac:dyDescent="0.25">
      <c r="B75" s="15" t="s">
        <v>375</v>
      </c>
      <c r="C75" s="6">
        <v>2.8999999999999998E-3</v>
      </c>
      <c r="D75" s="6">
        <v>3.8999999999999998E-3</v>
      </c>
      <c r="F75" s="15" t="s">
        <v>375</v>
      </c>
      <c r="G75" s="6">
        <v>2.3999999999999998E-3</v>
      </c>
      <c r="H75" s="6">
        <v>2.8999999999999998E-3</v>
      </c>
    </row>
    <row r="76" spans="2:11" x14ac:dyDescent="0.25">
      <c r="B76" s="15" t="s">
        <v>376</v>
      </c>
      <c r="C76" s="6">
        <v>1.9E-3</v>
      </c>
      <c r="D76" s="6">
        <v>2.7000000000000001E-3</v>
      </c>
      <c r="F76" s="15" t="s">
        <v>376</v>
      </c>
      <c r="G76" s="6">
        <v>1.8E-3</v>
      </c>
      <c r="H76" s="6">
        <v>2.5000000000000001E-3</v>
      </c>
    </row>
    <row r="77" spans="2:11" x14ac:dyDescent="0.25">
      <c r="B77" s="15" t="s">
        <v>377</v>
      </c>
      <c r="C77" s="6">
        <v>3.5999999999999999E-3</v>
      </c>
      <c r="D77" s="6">
        <v>3.8E-3</v>
      </c>
      <c r="F77" s="15" t="s">
        <v>377</v>
      </c>
      <c r="G77" s="6">
        <v>3.0000000000000001E-3</v>
      </c>
      <c r="H77" s="6">
        <v>3.5000000000000001E-3</v>
      </c>
    </row>
    <row r="78" spans="2:11" x14ac:dyDescent="0.25">
      <c r="B78" s="15" t="s">
        <v>378</v>
      </c>
      <c r="C78" s="6">
        <v>7.4000000000000003E-3</v>
      </c>
      <c r="D78" s="6">
        <v>6.4000000000000003E-3</v>
      </c>
      <c r="F78" s="15" t="s">
        <v>378</v>
      </c>
      <c r="G78" s="6">
        <v>5.5999999999999999E-3</v>
      </c>
      <c r="H78" s="6">
        <v>4.7999999999999996E-3</v>
      </c>
    </row>
    <row r="79" spans="2:11" x14ac:dyDescent="0.25">
      <c r="B79" s="15" t="s">
        <v>379</v>
      </c>
      <c r="C79" s="6">
        <v>1.47E-2</v>
      </c>
      <c r="D79" s="6">
        <v>1.18E-2</v>
      </c>
      <c r="F79" s="15" t="s">
        <v>379</v>
      </c>
      <c r="G79" s="6">
        <v>1.0699999999999999E-2</v>
      </c>
      <c r="H79" s="6">
        <v>7.7000000000000002E-3</v>
      </c>
    </row>
    <row r="80" spans="2:11" x14ac:dyDescent="0.25">
      <c r="B80" s="15" t="s">
        <v>380</v>
      </c>
      <c r="C80" s="6">
        <v>1.9199999999999998E-2</v>
      </c>
      <c r="D80" s="6">
        <v>2.06E-2</v>
      </c>
      <c r="F80" s="15" t="s">
        <v>380</v>
      </c>
      <c r="G80" s="6">
        <v>1.38E-2</v>
      </c>
      <c r="H80" s="6">
        <v>1.2200000000000001E-2</v>
      </c>
      <c r="K80">
        <f>27/1000</f>
        <v>2.7E-2</v>
      </c>
    </row>
    <row r="81" spans="2:8" x14ac:dyDescent="0.25">
      <c r="B81" s="15" t="s">
        <v>381</v>
      </c>
      <c r="C81" s="6">
        <v>1.4500000000000001E-2</v>
      </c>
      <c r="D81" s="6">
        <v>2.1100000000000001E-2</v>
      </c>
      <c r="F81" s="15" t="s">
        <v>381</v>
      </c>
      <c r="G81" s="6">
        <v>1.0999999999999999E-2</v>
      </c>
      <c r="H81" s="6">
        <v>1.32E-2</v>
      </c>
    </row>
    <row r="82" spans="2:8" x14ac:dyDescent="0.25">
      <c r="B82" s="15" t="s">
        <v>382</v>
      </c>
      <c r="C82" s="6">
        <v>1.29E-2</v>
      </c>
      <c r="D82" s="6">
        <v>2.1499999999999998E-2</v>
      </c>
      <c r="F82" s="15" t="s">
        <v>382</v>
      </c>
      <c r="G82" s="6">
        <v>1.01E-2</v>
      </c>
      <c r="H82" s="6">
        <v>1.4E-2</v>
      </c>
    </row>
    <row r="83" spans="2:8" x14ac:dyDescent="0.25">
      <c r="B83" s="15" t="s">
        <v>383</v>
      </c>
      <c r="C83" s="6">
        <v>1.0200000000000001E-2</v>
      </c>
      <c r="D83" s="6">
        <v>1.7100000000000001E-2</v>
      </c>
      <c r="F83" s="15" t="s">
        <v>383</v>
      </c>
      <c r="G83" s="6">
        <v>8.9999999999999993E-3</v>
      </c>
      <c r="H83" s="6">
        <v>1.3299999999999999E-2</v>
      </c>
    </row>
    <row r="84" spans="2:8" x14ac:dyDescent="0.25">
      <c r="B84" s="15" t="s">
        <v>384</v>
      </c>
      <c r="C84" s="6">
        <v>1.12E-2</v>
      </c>
      <c r="D84" s="6">
        <v>1.6799999999999999E-2</v>
      </c>
      <c r="F84" s="15" t="s">
        <v>384</v>
      </c>
      <c r="G84" s="6">
        <v>1.0200000000000001E-2</v>
      </c>
      <c r="H84" s="6">
        <v>1.46E-2</v>
      </c>
    </row>
    <row r="85" spans="2:8" x14ac:dyDescent="0.25">
      <c r="B85" s="15" t="s">
        <v>385</v>
      </c>
      <c r="C85" s="6">
        <v>1.5299999999999999E-2</v>
      </c>
      <c r="D85" s="6">
        <v>2.1600000000000001E-2</v>
      </c>
      <c r="F85" s="15" t="s">
        <v>385</v>
      </c>
      <c r="G85" s="6">
        <v>1.46E-2</v>
      </c>
      <c r="H85" s="6">
        <v>2.0299999999999999E-2</v>
      </c>
    </row>
    <row r="86" spans="2:8" x14ac:dyDescent="0.25">
      <c r="B86" s="15" t="s">
        <v>386</v>
      </c>
      <c r="C86" s="6">
        <v>2.41E-2</v>
      </c>
      <c r="D86" s="6">
        <v>3.1399999999999997E-2</v>
      </c>
      <c r="F86" s="15" t="s">
        <v>386</v>
      </c>
      <c r="G86" s="6">
        <v>2.3099999999999999E-2</v>
      </c>
      <c r="H86" s="6">
        <v>0.03</v>
      </c>
    </row>
    <row r="87" spans="2:8" x14ac:dyDescent="0.25">
      <c r="B87" s="15" t="s">
        <v>387</v>
      </c>
      <c r="C87" s="6">
        <v>4.0399999999999998E-2</v>
      </c>
      <c r="D87" s="6">
        <v>4.7600000000000003E-2</v>
      </c>
      <c r="F87" s="15" t="s">
        <v>387</v>
      </c>
      <c r="G87" s="6">
        <v>3.78E-2</v>
      </c>
      <c r="H87" s="6">
        <v>4.6600000000000003E-2</v>
      </c>
    </row>
    <row r="88" spans="2:8" x14ac:dyDescent="0.25">
      <c r="B88" s="15" t="s">
        <v>388</v>
      </c>
      <c r="C88" s="6">
        <v>7.1400000000000005E-2</v>
      </c>
      <c r="D88" s="6">
        <v>7.5899999999999995E-2</v>
      </c>
      <c r="F88" s="15" t="s">
        <v>388</v>
      </c>
      <c r="G88" s="6">
        <v>6.3100000000000003E-2</v>
      </c>
      <c r="H88" s="6">
        <v>7.4999999999999997E-2</v>
      </c>
    </row>
    <row r="89" spans="2:8" x14ac:dyDescent="0.25">
      <c r="B89" s="15" t="s">
        <v>359</v>
      </c>
      <c r="C89" s="6">
        <v>0.2152</v>
      </c>
      <c r="D89" s="6">
        <v>0.22819999999999999</v>
      </c>
      <c r="F89" s="15" t="s">
        <v>359</v>
      </c>
      <c r="G89" s="6">
        <v>0.21279999999999999</v>
      </c>
      <c r="H89" s="6">
        <v>0.2495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37" workbookViewId="0">
      <selection activeCell="C60" sqref="C60"/>
    </sheetView>
  </sheetViews>
  <sheetFormatPr defaultRowHeight="15" x14ac:dyDescent="0.25"/>
  <cols>
    <col min="3" max="3" width="11" bestFit="1" customWidth="1"/>
    <col min="4" max="4" width="15.7109375" bestFit="1" customWidth="1"/>
    <col min="5" max="5" width="11.28515625" bestFit="1" customWidth="1"/>
  </cols>
  <sheetData>
    <row r="1" spans="1:6" x14ac:dyDescent="0.25">
      <c r="A1" s="2" t="s">
        <v>247</v>
      </c>
    </row>
    <row r="3" spans="1:6" x14ac:dyDescent="0.25">
      <c r="B3" t="s">
        <v>299</v>
      </c>
      <c r="C3" t="s">
        <v>248</v>
      </c>
      <c r="D3" t="s">
        <v>250</v>
      </c>
      <c r="E3" t="s">
        <v>253</v>
      </c>
      <c r="F3" t="s">
        <v>252</v>
      </c>
    </row>
    <row r="4" spans="1:6" x14ac:dyDescent="0.25">
      <c r="B4" t="s">
        <v>300</v>
      </c>
      <c r="C4" t="s">
        <v>249</v>
      </c>
      <c r="D4" t="s">
        <v>251</v>
      </c>
      <c r="E4" s="11" t="s">
        <v>254</v>
      </c>
      <c r="F4" s="12">
        <v>0.113</v>
      </c>
    </row>
    <row r="5" spans="1:6" x14ac:dyDescent="0.25">
      <c r="E5" s="11" t="s">
        <v>255</v>
      </c>
      <c r="F5" s="12">
        <v>0.14299999999999999</v>
      </c>
    </row>
    <row r="6" spans="1:6" x14ac:dyDescent="0.25">
      <c r="E6" t="s">
        <v>256</v>
      </c>
      <c r="F6" s="12">
        <v>0.16500000000000001</v>
      </c>
    </row>
    <row r="7" spans="1:6" x14ac:dyDescent="0.25">
      <c r="D7" t="s">
        <v>257</v>
      </c>
      <c r="E7" s="11" t="s">
        <v>258</v>
      </c>
      <c r="F7" t="s">
        <v>268</v>
      </c>
    </row>
    <row r="8" spans="1:6" x14ac:dyDescent="0.25">
      <c r="E8" s="11" t="s">
        <v>259</v>
      </c>
      <c r="F8" t="s">
        <v>269</v>
      </c>
    </row>
    <row r="9" spans="1:6" x14ac:dyDescent="0.25">
      <c r="E9" s="11" t="s">
        <v>260</v>
      </c>
      <c r="F9" t="s">
        <v>270</v>
      </c>
    </row>
    <row r="10" spans="1:6" x14ac:dyDescent="0.25">
      <c r="E10" s="11" t="s">
        <v>261</v>
      </c>
      <c r="F10" t="s">
        <v>271</v>
      </c>
    </row>
    <row r="11" spans="1:6" x14ac:dyDescent="0.25">
      <c r="E11" s="11" t="s">
        <v>262</v>
      </c>
      <c r="F11" t="s">
        <v>272</v>
      </c>
    </row>
    <row r="12" spans="1:6" x14ac:dyDescent="0.25">
      <c r="E12" s="11" t="s">
        <v>263</v>
      </c>
      <c r="F12" t="s">
        <v>273</v>
      </c>
    </row>
    <row r="13" spans="1:6" x14ac:dyDescent="0.25">
      <c r="E13" s="11" t="s">
        <v>264</v>
      </c>
      <c r="F13" t="s">
        <v>274</v>
      </c>
    </row>
    <row r="14" spans="1:6" x14ac:dyDescent="0.25">
      <c r="E14" s="11" t="s">
        <v>265</v>
      </c>
      <c r="F14" t="s">
        <v>275</v>
      </c>
    </row>
    <row r="15" spans="1:6" x14ac:dyDescent="0.25">
      <c r="E15" s="11" t="s">
        <v>266</v>
      </c>
      <c r="F15" t="s">
        <v>276</v>
      </c>
    </row>
    <row r="16" spans="1:6" x14ac:dyDescent="0.25">
      <c r="E16" s="11" t="s">
        <v>279</v>
      </c>
      <c r="F16" t="s">
        <v>277</v>
      </c>
    </row>
    <row r="17" spans="1:6" x14ac:dyDescent="0.25">
      <c r="E17" t="s">
        <v>267</v>
      </c>
      <c r="F17" t="s">
        <v>278</v>
      </c>
    </row>
    <row r="19" spans="1:6" x14ac:dyDescent="0.25">
      <c r="A19" s="2" t="s">
        <v>280</v>
      </c>
    </row>
    <row r="20" spans="1:6" x14ac:dyDescent="0.25">
      <c r="B20" t="s">
        <v>301</v>
      </c>
      <c r="C20" t="s">
        <v>248</v>
      </c>
      <c r="D20" t="s">
        <v>250</v>
      </c>
      <c r="E20" t="s">
        <v>253</v>
      </c>
      <c r="F20" t="s">
        <v>252</v>
      </c>
    </row>
    <row r="21" spans="1:6" x14ac:dyDescent="0.25">
      <c r="B21" t="s">
        <v>302</v>
      </c>
      <c r="C21" t="s">
        <v>281</v>
      </c>
      <c r="D21" t="s">
        <v>282</v>
      </c>
      <c r="E21" s="11" t="s">
        <v>258</v>
      </c>
      <c r="F21" t="s">
        <v>283</v>
      </c>
    </row>
    <row r="22" spans="1:6" x14ac:dyDescent="0.25">
      <c r="E22" s="11" t="s">
        <v>260</v>
      </c>
      <c r="F22" t="s">
        <v>284</v>
      </c>
    </row>
    <row r="23" spans="1:6" x14ac:dyDescent="0.25">
      <c r="E23" s="11" t="s">
        <v>261</v>
      </c>
      <c r="F23" t="s">
        <v>285</v>
      </c>
    </row>
    <row r="24" spans="1:6" x14ac:dyDescent="0.25">
      <c r="E24" s="11" t="s">
        <v>262</v>
      </c>
      <c r="F24" t="s">
        <v>286</v>
      </c>
    </row>
    <row r="25" spans="1:6" x14ac:dyDescent="0.25">
      <c r="E25" s="11" t="s">
        <v>263</v>
      </c>
      <c r="F25" t="s">
        <v>287</v>
      </c>
    </row>
    <row r="26" spans="1:6" x14ac:dyDescent="0.25">
      <c r="E26" s="11" t="s">
        <v>264</v>
      </c>
      <c r="F26" t="s">
        <v>274</v>
      </c>
    </row>
    <row r="27" spans="1:6" x14ac:dyDescent="0.25">
      <c r="E27" s="11" t="s">
        <v>265</v>
      </c>
      <c r="F27" t="s">
        <v>288</v>
      </c>
    </row>
    <row r="28" spans="1:6" x14ac:dyDescent="0.25">
      <c r="E28" s="11" t="s">
        <v>266</v>
      </c>
      <c r="F28" t="s">
        <v>289</v>
      </c>
    </row>
    <row r="29" spans="1:6" x14ac:dyDescent="0.25">
      <c r="E29" s="11" t="s">
        <v>298</v>
      </c>
      <c r="F29" t="s">
        <v>290</v>
      </c>
    </row>
    <row r="30" spans="1:6" x14ac:dyDescent="0.25">
      <c r="E30" s="11" t="s">
        <v>294</v>
      </c>
      <c r="F30" t="s">
        <v>291</v>
      </c>
    </row>
    <row r="31" spans="1:6" x14ac:dyDescent="0.25">
      <c r="E31" s="11" t="s">
        <v>295</v>
      </c>
      <c r="F31" t="s">
        <v>292</v>
      </c>
    </row>
    <row r="32" spans="1:6" x14ac:dyDescent="0.25">
      <c r="E32" s="11" t="s">
        <v>296</v>
      </c>
      <c r="F32" t="s">
        <v>293</v>
      </c>
    </row>
    <row r="33" spans="1:8" x14ac:dyDescent="0.25">
      <c r="E33" t="s">
        <v>297</v>
      </c>
      <c r="F33" s="12">
        <v>2.3E-3</v>
      </c>
    </row>
    <row r="35" spans="1:8" x14ac:dyDescent="0.25">
      <c r="A35" s="2" t="s">
        <v>303</v>
      </c>
    </row>
    <row r="36" spans="1:8" x14ac:dyDescent="0.25">
      <c r="B36" t="s">
        <v>301</v>
      </c>
      <c r="C36" t="s">
        <v>248</v>
      </c>
      <c r="D36" t="s">
        <v>250</v>
      </c>
      <c r="E36" t="s">
        <v>253</v>
      </c>
      <c r="F36" t="s">
        <v>252</v>
      </c>
    </row>
    <row r="37" spans="1:8" x14ac:dyDescent="0.25">
      <c r="B37" t="s">
        <v>304</v>
      </c>
      <c r="C37" t="s">
        <v>281</v>
      </c>
      <c r="D37" t="s">
        <v>305</v>
      </c>
      <c r="E37" t="s">
        <v>306</v>
      </c>
      <c r="F37" t="s">
        <v>308</v>
      </c>
      <c r="H37" s="11"/>
    </row>
    <row r="38" spans="1:8" x14ac:dyDescent="0.25">
      <c r="E38" t="s">
        <v>307</v>
      </c>
      <c r="F38" t="s">
        <v>309</v>
      </c>
      <c r="H38" s="11"/>
    </row>
    <row r="39" spans="1:8" x14ac:dyDescent="0.25">
      <c r="E39" t="s">
        <v>258</v>
      </c>
      <c r="F39" t="s">
        <v>310</v>
      </c>
      <c r="H39" s="11"/>
    </row>
    <row r="40" spans="1:8" x14ac:dyDescent="0.25">
      <c r="E40" t="s">
        <v>259</v>
      </c>
      <c r="F40" t="s">
        <v>311</v>
      </c>
      <c r="H40" s="11"/>
    </row>
    <row r="41" spans="1:8" x14ac:dyDescent="0.25">
      <c r="E41" t="s">
        <v>254</v>
      </c>
      <c r="F41" t="s">
        <v>312</v>
      </c>
      <c r="H41" s="11"/>
    </row>
    <row r="42" spans="1:8" x14ac:dyDescent="0.25">
      <c r="E42" t="s">
        <v>260</v>
      </c>
      <c r="F42" t="s">
        <v>313</v>
      </c>
      <c r="H42" s="11"/>
    </row>
    <row r="43" spans="1:8" x14ac:dyDescent="0.25">
      <c r="E43" t="s">
        <v>261</v>
      </c>
      <c r="F43" t="s">
        <v>314</v>
      </c>
      <c r="H43" s="11"/>
    </row>
    <row r="44" spans="1:8" x14ac:dyDescent="0.25">
      <c r="E44" t="s">
        <v>262</v>
      </c>
      <c r="F44" t="s">
        <v>315</v>
      </c>
      <c r="H44" s="11"/>
    </row>
    <row r="45" spans="1:8" x14ac:dyDescent="0.25">
      <c r="E45" t="s">
        <v>263</v>
      </c>
      <c r="F45" t="s">
        <v>316</v>
      </c>
      <c r="H45" s="11"/>
    </row>
    <row r="46" spans="1:8" x14ac:dyDescent="0.25">
      <c r="E46" t="s">
        <v>264</v>
      </c>
      <c r="F46" t="s">
        <v>317</v>
      </c>
      <c r="H46" s="11"/>
    </row>
    <row r="47" spans="1:8" x14ac:dyDescent="0.25">
      <c r="E47" t="s">
        <v>265</v>
      </c>
      <c r="F47" t="s">
        <v>318</v>
      </c>
      <c r="H47" s="11"/>
    </row>
    <row r="48" spans="1:8" x14ac:dyDescent="0.25">
      <c r="E48" t="s">
        <v>266</v>
      </c>
      <c r="F48" t="s">
        <v>314</v>
      </c>
    </row>
    <row r="49" spans="1:6" x14ac:dyDescent="0.25">
      <c r="D49" t="s">
        <v>319</v>
      </c>
      <c r="E49" s="11" t="s">
        <v>259</v>
      </c>
      <c r="F49" t="s">
        <v>320</v>
      </c>
    </row>
    <row r="50" spans="1:6" x14ac:dyDescent="0.25">
      <c r="E50" s="11" t="s">
        <v>254</v>
      </c>
      <c r="F50" t="s">
        <v>321</v>
      </c>
    </row>
    <row r="51" spans="1:6" x14ac:dyDescent="0.25">
      <c r="E51" t="s">
        <v>323</v>
      </c>
      <c r="F51" t="s">
        <v>322</v>
      </c>
    </row>
    <row r="52" spans="1:6" x14ac:dyDescent="0.25">
      <c r="D52" t="s">
        <v>324</v>
      </c>
      <c r="E52" t="s">
        <v>325</v>
      </c>
      <c r="F52" s="13">
        <v>0.4</v>
      </c>
    </row>
    <row r="53" spans="1:6" x14ac:dyDescent="0.25">
      <c r="E53" t="s">
        <v>307</v>
      </c>
      <c r="F53" s="12">
        <v>0.28899999999999998</v>
      </c>
    </row>
    <row r="55" spans="1:6" x14ac:dyDescent="0.25">
      <c r="A55" s="2" t="s">
        <v>326</v>
      </c>
    </row>
    <row r="56" spans="1:6" x14ac:dyDescent="0.25">
      <c r="A56" s="14"/>
      <c r="B56" t="s">
        <v>301</v>
      </c>
      <c r="C56" t="s">
        <v>248</v>
      </c>
      <c r="D56" t="s">
        <v>250</v>
      </c>
      <c r="E56" t="s">
        <v>253</v>
      </c>
      <c r="F56" t="s">
        <v>252</v>
      </c>
    </row>
    <row r="57" spans="1:6" x14ac:dyDescent="0.25">
      <c r="B57" t="s">
        <v>327</v>
      </c>
      <c r="C57" t="s">
        <v>28</v>
      </c>
      <c r="D57" t="s">
        <v>328</v>
      </c>
      <c r="E57" t="s">
        <v>329</v>
      </c>
      <c r="F57" s="13">
        <v>0.68</v>
      </c>
    </row>
    <row r="58" spans="1:6" x14ac:dyDescent="0.25">
      <c r="B58" t="s">
        <v>330</v>
      </c>
      <c r="E58" t="s">
        <v>329</v>
      </c>
      <c r="F58" s="13">
        <v>0.56999999999999995</v>
      </c>
    </row>
    <row r="59" spans="1:6" x14ac:dyDescent="0.25">
      <c r="B59" t="s">
        <v>331</v>
      </c>
      <c r="E59" t="s">
        <v>329</v>
      </c>
      <c r="F59" s="13">
        <v>0.42</v>
      </c>
    </row>
    <row r="60" spans="1:6" x14ac:dyDescent="0.25">
      <c r="E60" s="11" t="s">
        <v>254</v>
      </c>
      <c r="F60" t="s">
        <v>332</v>
      </c>
    </row>
    <row r="61" spans="1:6" x14ac:dyDescent="0.25">
      <c r="E61" s="11" t="s">
        <v>260</v>
      </c>
      <c r="F61" t="s">
        <v>333</v>
      </c>
    </row>
    <row r="62" spans="1:6" x14ac:dyDescent="0.25">
      <c r="E62" s="11" t="s">
        <v>261</v>
      </c>
      <c r="F62" t="s">
        <v>334</v>
      </c>
    </row>
    <row r="63" spans="1:6" x14ac:dyDescent="0.25">
      <c r="E63" s="11" t="s">
        <v>262</v>
      </c>
      <c r="F63" t="s">
        <v>335</v>
      </c>
    </row>
    <row r="64" spans="1:6" x14ac:dyDescent="0.25">
      <c r="E64" s="11" t="s">
        <v>263</v>
      </c>
      <c r="F64" t="s">
        <v>336</v>
      </c>
    </row>
    <row r="65" spans="5:6" x14ac:dyDescent="0.25">
      <c r="E65" s="11" t="s">
        <v>264</v>
      </c>
      <c r="F65" t="s">
        <v>337</v>
      </c>
    </row>
    <row r="66" spans="5:6" x14ac:dyDescent="0.25">
      <c r="E66" s="11" t="s">
        <v>265</v>
      </c>
      <c r="F66" t="s">
        <v>338</v>
      </c>
    </row>
    <row r="67" spans="5:6" x14ac:dyDescent="0.25">
      <c r="E67" t="s">
        <v>266</v>
      </c>
      <c r="F67" t="s">
        <v>339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B76" sqref="B76"/>
    </sheetView>
  </sheetViews>
  <sheetFormatPr defaultRowHeight="15" x14ac:dyDescent="0.25"/>
  <cols>
    <col min="1" max="1" width="11.7109375" customWidth="1"/>
    <col min="2" max="2" width="13.42578125" customWidth="1"/>
  </cols>
  <sheetData>
    <row r="1" spans="1:5" x14ac:dyDescent="0.25">
      <c r="A1" s="2" t="s">
        <v>120</v>
      </c>
    </row>
    <row r="2" spans="1:5" x14ac:dyDescent="0.25">
      <c r="A2" s="2"/>
    </row>
    <row r="3" spans="1:5" x14ac:dyDescent="0.25">
      <c r="A3" t="s">
        <v>89</v>
      </c>
      <c r="B3" t="s">
        <v>87</v>
      </c>
    </row>
    <row r="4" spans="1:5" x14ac:dyDescent="0.25">
      <c r="B4" t="s">
        <v>80</v>
      </c>
      <c r="C4" t="s">
        <v>74</v>
      </c>
      <c r="D4" t="s">
        <v>86</v>
      </c>
      <c r="E4" t="s">
        <v>75</v>
      </c>
    </row>
    <row r="5" spans="1:5" x14ac:dyDescent="0.25">
      <c r="B5" t="s">
        <v>76</v>
      </c>
      <c r="C5">
        <v>934</v>
      </c>
      <c r="D5">
        <v>7.3</v>
      </c>
      <c r="E5" t="s">
        <v>81</v>
      </c>
    </row>
    <row r="6" spans="1:5" x14ac:dyDescent="0.25">
      <c r="B6" t="s">
        <v>77</v>
      </c>
      <c r="C6">
        <v>987</v>
      </c>
      <c r="D6">
        <v>16.600000000000001</v>
      </c>
      <c r="E6" t="s">
        <v>82</v>
      </c>
    </row>
    <row r="7" spans="1:5" x14ac:dyDescent="0.25">
      <c r="B7" t="s">
        <v>78</v>
      </c>
      <c r="C7">
        <v>519</v>
      </c>
      <c r="D7">
        <v>14</v>
      </c>
      <c r="E7" t="s">
        <v>83</v>
      </c>
    </row>
    <row r="8" spans="1:5" x14ac:dyDescent="0.25">
      <c r="B8" t="s">
        <v>79</v>
      </c>
      <c r="C8">
        <v>254</v>
      </c>
      <c r="D8">
        <v>8</v>
      </c>
      <c r="E8" t="s">
        <v>84</v>
      </c>
    </row>
    <row r="9" spans="1:5" x14ac:dyDescent="0.25">
      <c r="B9" t="s">
        <v>144</v>
      </c>
      <c r="C9">
        <v>2694</v>
      </c>
      <c r="D9">
        <v>11.3</v>
      </c>
      <c r="E9" t="s">
        <v>85</v>
      </c>
    </row>
    <row r="11" spans="1:5" x14ac:dyDescent="0.25">
      <c r="A11" t="s">
        <v>90</v>
      </c>
      <c r="B11" t="s">
        <v>88</v>
      </c>
    </row>
    <row r="13" spans="1:5" x14ac:dyDescent="0.25">
      <c r="B13" s="2" t="s">
        <v>91</v>
      </c>
      <c r="C13" s="1" t="s">
        <v>106</v>
      </c>
      <c r="D13" s="1" t="s">
        <v>107</v>
      </c>
      <c r="E13" t="s">
        <v>75</v>
      </c>
    </row>
    <row r="14" spans="1:5" x14ac:dyDescent="0.25">
      <c r="B14" s="1" t="s">
        <v>92</v>
      </c>
      <c r="C14">
        <v>652</v>
      </c>
      <c r="D14">
        <v>13.9</v>
      </c>
      <c r="E14" s="3" t="s">
        <v>108</v>
      </c>
    </row>
    <row r="15" spans="1:5" x14ac:dyDescent="0.25">
      <c r="B15" s="1" t="s">
        <v>93</v>
      </c>
      <c r="C15">
        <v>529</v>
      </c>
      <c r="D15">
        <v>22.5</v>
      </c>
      <c r="E15" s="3" t="s">
        <v>109</v>
      </c>
    </row>
    <row r="16" spans="1:5" x14ac:dyDescent="0.25">
      <c r="B16" s="2" t="s">
        <v>94</v>
      </c>
      <c r="E16" s="3"/>
    </row>
    <row r="17" spans="1:5" x14ac:dyDescent="0.25">
      <c r="B17" s="1" t="s">
        <v>103</v>
      </c>
      <c r="C17">
        <v>199</v>
      </c>
      <c r="D17">
        <v>3.2</v>
      </c>
      <c r="E17" s="3" t="s">
        <v>110</v>
      </c>
    </row>
    <row r="18" spans="1:5" x14ac:dyDescent="0.25">
      <c r="B18" s="1" t="s">
        <v>104</v>
      </c>
      <c r="C18">
        <v>323</v>
      </c>
      <c r="D18">
        <v>13.9</v>
      </c>
      <c r="E18" s="3" t="s">
        <v>111</v>
      </c>
    </row>
    <row r="19" spans="1:5" x14ac:dyDescent="0.25">
      <c r="B19" s="1" t="s">
        <v>95</v>
      </c>
      <c r="C19">
        <v>405</v>
      </c>
      <c r="D19">
        <v>17.600000000000001</v>
      </c>
      <c r="E19" s="3" t="s">
        <v>112</v>
      </c>
    </row>
    <row r="20" spans="1:5" x14ac:dyDescent="0.25">
      <c r="B20" s="1" t="s">
        <v>105</v>
      </c>
      <c r="C20">
        <v>254</v>
      </c>
      <c r="D20">
        <v>27.8</v>
      </c>
      <c r="E20" s="3" t="s">
        <v>113</v>
      </c>
    </row>
    <row r="21" spans="1:5" x14ac:dyDescent="0.25">
      <c r="B21" s="2" t="s">
        <v>96</v>
      </c>
      <c r="E21" s="3"/>
    </row>
    <row r="22" spans="1:5" x14ac:dyDescent="0.25">
      <c r="B22" s="1" t="s">
        <v>97</v>
      </c>
      <c r="C22">
        <v>251</v>
      </c>
      <c r="D22">
        <v>3.6</v>
      </c>
      <c r="E22" s="3" t="s">
        <v>114</v>
      </c>
    </row>
    <row r="23" spans="1:5" x14ac:dyDescent="0.25">
      <c r="B23" s="1" t="s">
        <v>98</v>
      </c>
      <c r="C23">
        <v>253</v>
      </c>
      <c r="D23">
        <v>11</v>
      </c>
      <c r="E23" s="3" t="s">
        <v>115</v>
      </c>
    </row>
    <row r="24" spans="1:5" x14ac:dyDescent="0.25">
      <c r="B24" s="1" t="s">
        <v>99</v>
      </c>
      <c r="C24">
        <v>259</v>
      </c>
      <c r="D24">
        <v>19.7</v>
      </c>
      <c r="E24" s="3" t="s">
        <v>116</v>
      </c>
    </row>
    <row r="25" spans="1:5" x14ac:dyDescent="0.25">
      <c r="B25" s="1" t="s">
        <v>100</v>
      </c>
      <c r="C25">
        <v>195</v>
      </c>
      <c r="D25">
        <v>25.4</v>
      </c>
      <c r="E25" s="3" t="s">
        <v>117</v>
      </c>
    </row>
    <row r="26" spans="1:5" x14ac:dyDescent="0.25">
      <c r="B26" s="1" t="s">
        <v>101</v>
      </c>
      <c r="C26">
        <v>223</v>
      </c>
      <c r="D26">
        <v>29.6</v>
      </c>
      <c r="E26" s="3" t="s">
        <v>118</v>
      </c>
    </row>
    <row r="27" spans="1:5" x14ac:dyDescent="0.25">
      <c r="B27" s="2" t="s">
        <v>102</v>
      </c>
      <c r="C27">
        <v>1181</v>
      </c>
      <c r="D27">
        <v>16.399999999999999</v>
      </c>
      <c r="E27" s="3" t="s">
        <v>119</v>
      </c>
    </row>
    <row r="29" spans="1:5" x14ac:dyDescent="0.25">
      <c r="A29" s="2" t="s">
        <v>123</v>
      </c>
    </row>
    <row r="30" spans="1:5" x14ac:dyDescent="0.25">
      <c r="B30" t="s">
        <v>127</v>
      </c>
    </row>
    <row r="31" spans="1:5" x14ac:dyDescent="0.25">
      <c r="B31" t="s">
        <v>128</v>
      </c>
    </row>
    <row r="32" spans="1:5" x14ac:dyDescent="0.25">
      <c r="B32" t="s">
        <v>129</v>
      </c>
    </row>
    <row r="33" spans="1:3" x14ac:dyDescent="0.25">
      <c r="B33" t="s">
        <v>130</v>
      </c>
    </row>
    <row r="34" spans="1:3" x14ac:dyDescent="0.25">
      <c r="B34" t="s">
        <v>131</v>
      </c>
    </row>
    <row r="35" spans="1:3" x14ac:dyDescent="0.25">
      <c r="B35" t="s">
        <v>132</v>
      </c>
    </row>
    <row r="37" spans="1:3" x14ac:dyDescent="0.25">
      <c r="A37" s="2" t="s">
        <v>136</v>
      </c>
    </row>
    <row r="38" spans="1:3" x14ac:dyDescent="0.25">
      <c r="A38" t="s">
        <v>180</v>
      </c>
      <c r="B38" t="s">
        <v>179</v>
      </c>
    </row>
    <row r="39" spans="1:3" x14ac:dyDescent="0.25">
      <c r="B39" t="s">
        <v>80</v>
      </c>
      <c r="C39" t="s">
        <v>181</v>
      </c>
    </row>
    <row r="40" spans="1:3" x14ac:dyDescent="0.25">
      <c r="B40" t="s">
        <v>137</v>
      </c>
      <c r="C40">
        <v>3.4</v>
      </c>
    </row>
    <row r="41" spans="1:3" x14ac:dyDescent="0.25">
      <c r="B41" t="s">
        <v>138</v>
      </c>
      <c r="C41">
        <v>12.2</v>
      </c>
    </row>
    <row r="42" spans="1:3" x14ac:dyDescent="0.25">
      <c r="B42" t="s">
        <v>139</v>
      </c>
      <c r="C42">
        <v>17.3</v>
      </c>
    </row>
    <row r="43" spans="1:3" x14ac:dyDescent="0.25">
      <c r="B43" t="s">
        <v>140</v>
      </c>
      <c r="C43">
        <v>16</v>
      </c>
    </row>
    <row r="44" spans="1:3" x14ac:dyDescent="0.25">
      <c r="B44" t="s">
        <v>141</v>
      </c>
      <c r="C44">
        <v>16.100000000000001</v>
      </c>
    </row>
    <row r="45" spans="1:3" x14ac:dyDescent="0.25">
      <c r="B45" t="s">
        <v>142</v>
      </c>
      <c r="C45">
        <v>17.899999999999999</v>
      </c>
    </row>
    <row r="46" spans="1:3" x14ac:dyDescent="0.25">
      <c r="B46" t="s">
        <v>143</v>
      </c>
      <c r="C46">
        <v>17.7</v>
      </c>
    </row>
    <row r="47" spans="1:3" x14ac:dyDescent="0.25">
      <c r="B47" t="s">
        <v>144</v>
      </c>
      <c r="C47">
        <v>13.5</v>
      </c>
    </row>
    <row r="48" spans="1:3" x14ac:dyDescent="0.25">
      <c r="B48" t="s">
        <v>182</v>
      </c>
      <c r="C48">
        <v>7.8</v>
      </c>
    </row>
    <row r="50" spans="1:8" x14ac:dyDescent="0.25">
      <c r="A50" t="s">
        <v>183</v>
      </c>
      <c r="B50" t="s">
        <v>184</v>
      </c>
    </row>
    <row r="51" spans="1:8" x14ac:dyDescent="0.25">
      <c r="B51" t="s">
        <v>80</v>
      </c>
      <c r="C51" t="s">
        <v>185</v>
      </c>
      <c r="D51" t="s">
        <v>191</v>
      </c>
      <c r="E51" t="s">
        <v>186</v>
      </c>
      <c r="F51" t="s">
        <v>190</v>
      </c>
      <c r="G51" t="s">
        <v>187</v>
      </c>
      <c r="H51" t="s">
        <v>188</v>
      </c>
    </row>
    <row r="52" spans="1:8" x14ac:dyDescent="0.25">
      <c r="B52" t="s">
        <v>137</v>
      </c>
      <c r="C52" s="4">
        <v>2717</v>
      </c>
      <c r="D52">
        <v>2</v>
      </c>
      <c r="E52" s="10">
        <v>54.7</v>
      </c>
      <c r="F52" s="10">
        <v>21.3</v>
      </c>
      <c r="G52" s="10">
        <v>0.9</v>
      </c>
      <c r="H52" s="10">
        <v>23.2</v>
      </c>
    </row>
    <row r="53" spans="1:8" x14ac:dyDescent="0.25">
      <c r="B53" t="s">
        <v>138</v>
      </c>
      <c r="C53" s="4">
        <v>2691</v>
      </c>
      <c r="D53">
        <v>10</v>
      </c>
      <c r="E53">
        <v>57.1</v>
      </c>
      <c r="F53">
        <v>37.700000000000003</v>
      </c>
      <c r="G53">
        <v>2</v>
      </c>
      <c r="H53">
        <v>2.9</v>
      </c>
    </row>
    <row r="54" spans="1:8" x14ac:dyDescent="0.25">
      <c r="B54" t="s">
        <v>139</v>
      </c>
      <c r="C54" s="4">
        <v>2932</v>
      </c>
      <c r="D54">
        <v>15.4</v>
      </c>
      <c r="E54">
        <v>62.3</v>
      </c>
      <c r="F54">
        <v>29.8</v>
      </c>
      <c r="G54">
        <v>0.5</v>
      </c>
      <c r="H54">
        <v>7.2</v>
      </c>
    </row>
    <row r="55" spans="1:8" x14ac:dyDescent="0.25">
      <c r="B55" t="s">
        <v>140</v>
      </c>
      <c r="C55" s="4">
        <v>2162</v>
      </c>
      <c r="D55">
        <v>19</v>
      </c>
      <c r="E55">
        <v>62.6</v>
      </c>
      <c r="F55">
        <v>31.1</v>
      </c>
      <c r="G55">
        <v>2.1</v>
      </c>
      <c r="H55">
        <v>3.6</v>
      </c>
    </row>
    <row r="56" spans="1:8" x14ac:dyDescent="0.25">
      <c r="B56" t="s">
        <v>141</v>
      </c>
      <c r="C56" s="4">
        <v>1780</v>
      </c>
      <c r="D56">
        <v>19.2</v>
      </c>
      <c r="E56">
        <v>67.3</v>
      </c>
      <c r="F56">
        <v>28.7</v>
      </c>
      <c r="G56">
        <v>0.8</v>
      </c>
      <c r="H56">
        <v>3</v>
      </c>
    </row>
    <row r="57" spans="1:8" x14ac:dyDescent="0.25">
      <c r="B57" t="s">
        <v>142</v>
      </c>
      <c r="C57" s="4">
        <v>1292</v>
      </c>
      <c r="D57">
        <v>22.4</v>
      </c>
      <c r="E57">
        <v>61.9</v>
      </c>
      <c r="F57">
        <v>32.200000000000003</v>
      </c>
      <c r="G57">
        <v>1</v>
      </c>
      <c r="H57">
        <v>4.9000000000000004</v>
      </c>
    </row>
    <row r="58" spans="1:8" x14ac:dyDescent="0.25">
      <c r="B58" t="s">
        <v>143</v>
      </c>
      <c r="C58" s="4">
        <v>1052</v>
      </c>
      <c r="D58">
        <v>19.8</v>
      </c>
      <c r="E58">
        <v>59.8</v>
      </c>
      <c r="F58">
        <v>34.799999999999997</v>
      </c>
      <c r="G58">
        <v>2.6</v>
      </c>
      <c r="H58">
        <v>2.7</v>
      </c>
    </row>
    <row r="59" spans="1:8" x14ac:dyDescent="0.25">
      <c r="B59" t="s">
        <v>144</v>
      </c>
      <c r="C59" s="4">
        <v>14625</v>
      </c>
      <c r="D59">
        <v>13.8</v>
      </c>
      <c r="E59">
        <v>62</v>
      </c>
      <c r="F59">
        <v>31.6</v>
      </c>
      <c r="G59">
        <v>1.4</v>
      </c>
      <c r="H59">
        <v>4.8</v>
      </c>
    </row>
    <row r="60" spans="1:8" x14ac:dyDescent="0.25">
      <c r="B60" t="s">
        <v>158</v>
      </c>
      <c r="C60" s="4">
        <v>1908</v>
      </c>
      <c r="D60">
        <v>13.1</v>
      </c>
      <c r="E60">
        <v>62.6</v>
      </c>
      <c r="F60">
        <v>34</v>
      </c>
      <c r="G60">
        <v>0.2</v>
      </c>
      <c r="H60">
        <v>2.5</v>
      </c>
    </row>
    <row r="61" spans="1:8" x14ac:dyDescent="0.25">
      <c r="B61" t="s">
        <v>189</v>
      </c>
    </row>
    <row r="63" spans="1:8" x14ac:dyDescent="0.25">
      <c r="A63" s="2" t="s">
        <v>439</v>
      </c>
    </row>
    <row r="64" spans="1:8" x14ac:dyDescent="0.25">
      <c r="B64" t="s">
        <v>482</v>
      </c>
    </row>
    <row r="65" spans="2:4" x14ac:dyDescent="0.25">
      <c r="C65" t="s">
        <v>488</v>
      </c>
      <c r="D65" t="s">
        <v>489</v>
      </c>
    </row>
    <row r="66" spans="2:4" x14ac:dyDescent="0.25">
      <c r="B66" t="s">
        <v>483</v>
      </c>
      <c r="C66">
        <v>8.9</v>
      </c>
      <c r="D66">
        <v>3.5</v>
      </c>
    </row>
    <row r="67" spans="2:4" x14ac:dyDescent="0.25">
      <c r="B67" t="s">
        <v>484</v>
      </c>
      <c r="C67">
        <v>10.199999999999999</v>
      </c>
      <c r="D67">
        <v>9.1999999999999993</v>
      </c>
    </row>
    <row r="68" spans="2:4" x14ac:dyDescent="0.25">
      <c r="B68" t="s">
        <v>485</v>
      </c>
      <c r="C68">
        <v>13.4</v>
      </c>
      <c r="D68">
        <v>9.1</v>
      </c>
    </row>
    <row r="69" spans="2:4" x14ac:dyDescent="0.25">
      <c r="B69" t="s">
        <v>486</v>
      </c>
      <c r="C69">
        <v>16.600000000000001</v>
      </c>
      <c r="D69">
        <v>11.2</v>
      </c>
    </row>
    <row r="70" spans="2:4" x14ac:dyDescent="0.25">
      <c r="B70" t="s">
        <v>487</v>
      </c>
      <c r="C70">
        <v>8.9</v>
      </c>
      <c r="D70">
        <v>8.4</v>
      </c>
    </row>
    <row r="71" spans="2:4" x14ac:dyDescent="0.25">
      <c r="B71" t="s">
        <v>144</v>
      </c>
      <c r="C71">
        <v>12.3</v>
      </c>
      <c r="D71">
        <v>7.4</v>
      </c>
    </row>
    <row r="72" spans="2:4" x14ac:dyDescent="0.25">
      <c r="B72" t="s">
        <v>158</v>
      </c>
      <c r="C72">
        <v>12.2</v>
      </c>
      <c r="D72">
        <v>5.5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8" sqref="B8:B9"/>
    </sheetView>
  </sheetViews>
  <sheetFormatPr defaultRowHeight="15" x14ac:dyDescent="0.25"/>
  <sheetData>
    <row r="1" spans="1:2" x14ac:dyDescent="0.25">
      <c r="A1" s="2" t="s">
        <v>123</v>
      </c>
    </row>
    <row r="2" spans="1:2" x14ac:dyDescent="0.25">
      <c r="B2" t="s">
        <v>126</v>
      </c>
    </row>
    <row r="3" spans="1:2" x14ac:dyDescent="0.25">
      <c r="B3" t="s">
        <v>121</v>
      </c>
    </row>
    <row r="4" spans="1:2" x14ac:dyDescent="0.25">
      <c r="B4" t="s">
        <v>122</v>
      </c>
    </row>
    <row r="5" spans="1:2" x14ac:dyDescent="0.25">
      <c r="B5" t="s">
        <v>124</v>
      </c>
    </row>
    <row r="6" spans="1:2" x14ac:dyDescent="0.25">
      <c r="B6" t="s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abSelected="1" workbookViewId="0">
      <selection activeCell="G25" sqref="G25"/>
    </sheetView>
  </sheetViews>
  <sheetFormatPr defaultRowHeight="15" x14ac:dyDescent="0.25"/>
  <cols>
    <col min="9" max="9" width="10.140625" bestFit="1" customWidth="1"/>
  </cols>
  <sheetData>
    <row r="1" spans="1:5" x14ac:dyDescent="0.25">
      <c r="A1" s="2" t="s">
        <v>421</v>
      </c>
    </row>
    <row r="2" spans="1:5" x14ac:dyDescent="0.25">
      <c r="B2" t="s">
        <v>422</v>
      </c>
    </row>
    <row r="3" spans="1:5" x14ac:dyDescent="0.25">
      <c r="B3" t="s">
        <v>80</v>
      </c>
      <c r="C3" t="s">
        <v>225</v>
      </c>
      <c r="D3" t="s">
        <v>220</v>
      </c>
      <c r="E3" t="s">
        <v>144</v>
      </c>
    </row>
    <row r="4" spans="1:5" x14ac:dyDescent="0.25">
      <c r="B4" t="s">
        <v>137</v>
      </c>
      <c r="C4">
        <v>3</v>
      </c>
      <c r="D4">
        <v>0.4</v>
      </c>
      <c r="E4">
        <v>1.6</v>
      </c>
    </row>
    <row r="5" spans="1:5" x14ac:dyDescent="0.25">
      <c r="B5" t="s">
        <v>138</v>
      </c>
      <c r="C5">
        <v>9</v>
      </c>
      <c r="D5">
        <v>2.4</v>
      </c>
      <c r="E5">
        <v>6</v>
      </c>
    </row>
    <row r="6" spans="1:5" x14ac:dyDescent="0.25">
      <c r="B6" t="s">
        <v>139</v>
      </c>
      <c r="C6">
        <v>12.9</v>
      </c>
      <c r="D6">
        <v>7.3</v>
      </c>
      <c r="E6">
        <v>10.4</v>
      </c>
    </row>
    <row r="7" spans="1:5" x14ac:dyDescent="0.25">
      <c r="B7" t="s">
        <v>140</v>
      </c>
      <c r="C7">
        <v>11.7</v>
      </c>
      <c r="D7">
        <v>6.6</v>
      </c>
      <c r="E7">
        <v>9.4</v>
      </c>
    </row>
    <row r="8" spans="1:5" x14ac:dyDescent="0.25">
      <c r="B8" t="s">
        <v>141</v>
      </c>
      <c r="C8">
        <v>11.8</v>
      </c>
      <c r="D8">
        <v>8.4</v>
      </c>
      <c r="E8">
        <v>10.1</v>
      </c>
    </row>
    <row r="9" spans="1:5" x14ac:dyDescent="0.25">
      <c r="B9" t="s">
        <v>142</v>
      </c>
      <c r="C9">
        <v>9.5</v>
      </c>
      <c r="D9">
        <v>8.8000000000000007</v>
      </c>
      <c r="E9">
        <v>9.1</v>
      </c>
    </row>
    <row r="10" spans="1:5" x14ac:dyDescent="0.25">
      <c r="B10" t="s">
        <v>143</v>
      </c>
      <c r="C10">
        <v>3.9</v>
      </c>
      <c r="D10">
        <v>5.2</v>
      </c>
      <c r="E10">
        <v>4.4000000000000004</v>
      </c>
    </row>
    <row r="11" spans="1:5" x14ac:dyDescent="0.25">
      <c r="B11" t="s">
        <v>423</v>
      </c>
      <c r="D11">
        <v>5.7</v>
      </c>
    </row>
    <row r="12" spans="1:5" x14ac:dyDescent="0.25">
      <c r="B12" t="s">
        <v>144</v>
      </c>
      <c r="C12">
        <v>8.6999999999999993</v>
      </c>
      <c r="D12">
        <v>4.5999999999999996</v>
      </c>
      <c r="E12">
        <v>6.7</v>
      </c>
    </row>
    <row r="13" spans="1:5" x14ac:dyDescent="0.25">
      <c r="B13" t="s">
        <v>158</v>
      </c>
      <c r="C13">
        <v>18.3</v>
      </c>
      <c r="D13">
        <v>1.6</v>
      </c>
      <c r="E13">
        <v>15.1</v>
      </c>
    </row>
    <row r="15" spans="1:5" ht="16.5" customHeight="1" x14ac:dyDescent="0.25">
      <c r="A15" s="2" t="s">
        <v>424</v>
      </c>
    </row>
    <row r="17" spans="1:12" ht="16.5" customHeight="1" x14ac:dyDescent="0.25">
      <c r="B17" t="s">
        <v>182</v>
      </c>
      <c r="C17" t="s">
        <v>425</v>
      </c>
    </row>
    <row r="18" spans="1:12" x14ac:dyDescent="0.25">
      <c r="B18" s="14" t="s">
        <v>250</v>
      </c>
      <c r="C18" t="s">
        <v>225</v>
      </c>
      <c r="D18" t="s">
        <v>226</v>
      </c>
    </row>
    <row r="19" spans="1:12" x14ac:dyDescent="0.25">
      <c r="B19" t="s">
        <v>426</v>
      </c>
      <c r="C19" s="19">
        <v>6.59E-2</v>
      </c>
      <c r="D19" s="19">
        <v>2.2200000000000001E-2</v>
      </c>
    </row>
    <row r="20" spans="1:12" x14ac:dyDescent="0.25">
      <c r="B20" t="s">
        <v>427</v>
      </c>
      <c r="C20" s="19">
        <v>0.1414</v>
      </c>
      <c r="D20" s="19">
        <v>2.93E-2</v>
      </c>
    </row>
    <row r="21" spans="1:12" x14ac:dyDescent="0.25">
      <c r="B21" t="s">
        <v>428</v>
      </c>
      <c r="C21" s="19">
        <v>0.23089999999999999</v>
      </c>
      <c r="D21" s="19">
        <v>0.22009999999999999</v>
      </c>
    </row>
    <row r="22" spans="1:12" x14ac:dyDescent="0.25">
      <c r="B22" t="s">
        <v>429</v>
      </c>
      <c r="C22" s="19">
        <v>0.23089999999999999</v>
      </c>
      <c r="D22" s="19">
        <v>0.24579999999999999</v>
      </c>
    </row>
    <row r="23" spans="1:12" x14ac:dyDescent="0.25">
      <c r="B23" t="s">
        <v>430</v>
      </c>
      <c r="C23" s="19">
        <v>0.17710000000000001</v>
      </c>
      <c r="D23" s="19">
        <v>0.1895</v>
      </c>
    </row>
    <row r="24" spans="1:12" x14ac:dyDescent="0.25">
      <c r="B24" t="s">
        <v>431</v>
      </c>
      <c r="C24" s="19">
        <v>4.7800000000000002E-2</v>
      </c>
      <c r="D24" s="19">
        <v>0.1203</v>
      </c>
    </row>
    <row r="25" spans="1:12" x14ac:dyDescent="0.25">
      <c r="B25" t="s">
        <v>432</v>
      </c>
      <c r="C25" s="19">
        <v>1E-3</v>
      </c>
      <c r="D25" s="19">
        <v>5.11E-2</v>
      </c>
    </row>
    <row r="26" spans="1:12" x14ac:dyDescent="0.25">
      <c r="B26" t="s">
        <v>433</v>
      </c>
      <c r="C26" s="19">
        <v>0</v>
      </c>
      <c r="D26" s="19">
        <v>1.6500000000000001E-2</v>
      </c>
    </row>
    <row r="27" spans="1:12" x14ac:dyDescent="0.25">
      <c r="B27" t="s">
        <v>434</v>
      </c>
      <c r="C27" s="19">
        <v>0</v>
      </c>
      <c r="D27" s="19">
        <v>0</v>
      </c>
    </row>
    <row r="29" spans="1:12" x14ac:dyDescent="0.25">
      <c r="A29" s="2" t="s">
        <v>508</v>
      </c>
    </row>
    <row r="30" spans="1:12" x14ac:dyDescent="0.25">
      <c r="B30" t="s">
        <v>521</v>
      </c>
    </row>
    <row r="31" spans="1:12" x14ac:dyDescent="0.25">
      <c r="C31" t="s">
        <v>526</v>
      </c>
    </row>
    <row r="32" spans="1:12" x14ac:dyDescent="0.25">
      <c r="B32" t="s">
        <v>522</v>
      </c>
      <c r="C32" t="s">
        <v>527</v>
      </c>
      <c r="D32" t="s">
        <v>528</v>
      </c>
      <c r="E32" t="s">
        <v>523</v>
      </c>
      <c r="F32" t="s">
        <v>524</v>
      </c>
      <c r="G32" t="s">
        <v>525</v>
      </c>
      <c r="H32" s="21"/>
      <c r="I32" s="21"/>
      <c r="J32" s="4"/>
      <c r="K32" s="12"/>
      <c r="L32" s="4"/>
    </row>
    <row r="33" spans="1:9" x14ac:dyDescent="0.25">
      <c r="B33" t="s">
        <v>511</v>
      </c>
      <c r="E33">
        <v>24.8</v>
      </c>
      <c r="F33" s="12">
        <v>1.6799999999999999E-2</v>
      </c>
      <c r="G33" s="25">
        <v>1.8218907691418283E-2</v>
      </c>
      <c r="H33" s="4"/>
    </row>
    <row r="34" spans="1:9" x14ac:dyDescent="0.25">
      <c r="B34" t="s">
        <v>519</v>
      </c>
      <c r="E34" s="26">
        <v>4.7</v>
      </c>
      <c r="F34" s="24">
        <v>2.7000000000000001E-3</v>
      </c>
      <c r="G34" s="25">
        <v>1.8231484607593381E-2</v>
      </c>
      <c r="H34" s="4"/>
    </row>
    <row r="35" spans="1:9" x14ac:dyDescent="0.25">
      <c r="B35" t="s">
        <v>512</v>
      </c>
      <c r="E35">
        <v>14.3</v>
      </c>
      <c r="F35">
        <v>1</v>
      </c>
      <c r="G35" s="25">
        <v>1.8219280719280719E-2</v>
      </c>
      <c r="H35" s="4"/>
      <c r="I35" s="27"/>
    </row>
    <row r="36" spans="1:9" x14ac:dyDescent="0.25">
      <c r="B36" t="s">
        <v>510</v>
      </c>
      <c r="E36">
        <v>19.899999999999999</v>
      </c>
      <c r="F36">
        <v>1.62</v>
      </c>
      <c r="G36" s="25">
        <v>1.8217202885234516E-2</v>
      </c>
      <c r="H36" s="4"/>
      <c r="I36" s="27"/>
    </row>
    <row r="37" spans="1:9" ht="15" customHeight="1" x14ac:dyDescent="0.25">
      <c r="B37" t="s">
        <v>509</v>
      </c>
      <c r="E37">
        <v>26</v>
      </c>
      <c r="F37">
        <v>2</v>
      </c>
      <c r="G37" s="25">
        <v>1.8221324034448143E-2</v>
      </c>
      <c r="H37" s="4"/>
      <c r="I37" s="28"/>
    </row>
    <row r="38" spans="1:9" ht="15" customHeight="1" x14ac:dyDescent="0.25">
      <c r="B38" t="s">
        <v>520</v>
      </c>
      <c r="E38">
        <v>6.4</v>
      </c>
      <c r="F38">
        <v>0.38</v>
      </c>
      <c r="G38" s="25">
        <v>1.8216888126875268E-2</v>
      </c>
      <c r="H38" s="4"/>
    </row>
    <row r="40" spans="1:9" x14ac:dyDescent="0.25">
      <c r="A40" s="2" t="s">
        <v>568</v>
      </c>
    </row>
    <row r="41" spans="1:9" x14ac:dyDescent="0.25">
      <c r="B41" t="s">
        <v>569</v>
      </c>
    </row>
    <row r="42" spans="1:9" x14ac:dyDescent="0.25">
      <c r="B42" s="21" t="s">
        <v>80</v>
      </c>
      <c r="C42" s="21" t="s">
        <v>225</v>
      </c>
      <c r="D42" s="21" t="s">
        <v>220</v>
      </c>
      <c r="E42" s="21" t="s">
        <v>144</v>
      </c>
    </row>
    <row r="43" spans="1:9" x14ac:dyDescent="0.25">
      <c r="B43" s="21" t="s">
        <v>137</v>
      </c>
      <c r="C43" s="21">
        <v>10.7523</v>
      </c>
      <c r="D43" s="21">
        <v>1.8250999999999999</v>
      </c>
      <c r="E43" s="21">
        <v>5.7888999999999999</v>
      </c>
    </row>
    <row r="44" spans="1:9" x14ac:dyDescent="0.25">
      <c r="B44" s="21" t="s">
        <v>138</v>
      </c>
      <c r="C44" s="21">
        <v>11.913600000000001</v>
      </c>
      <c r="D44" s="21">
        <v>5.7523</v>
      </c>
      <c r="E44" s="21">
        <v>9.6933000000000007</v>
      </c>
    </row>
    <row r="45" spans="1:9" x14ac:dyDescent="0.25">
      <c r="B45" s="21" t="s">
        <v>139</v>
      </c>
      <c r="C45" s="21">
        <v>22.196400000000001</v>
      </c>
      <c r="D45" s="21">
        <v>24.328299999999999</v>
      </c>
      <c r="E45" s="21">
        <v>22.979299999999999</v>
      </c>
    </row>
    <row r="46" spans="1:9" x14ac:dyDescent="0.25">
      <c r="B46" s="21" t="s">
        <v>140</v>
      </c>
      <c r="C46" s="21">
        <v>25.5763</v>
      </c>
      <c r="D46" s="21">
        <v>15.297700000000001</v>
      </c>
      <c r="E46" s="21">
        <v>20.091699999999999</v>
      </c>
    </row>
    <row r="47" spans="1:9" x14ac:dyDescent="0.25">
      <c r="B47" s="21" t="s">
        <v>141</v>
      </c>
      <c r="C47" s="21">
        <v>22.250399999999999</v>
      </c>
      <c r="D47" s="21">
        <v>22.5062</v>
      </c>
      <c r="E47" s="21">
        <v>22.363299999999999</v>
      </c>
    </row>
    <row r="48" spans="1:9" x14ac:dyDescent="0.25">
      <c r="B48" s="21" t="s">
        <v>142</v>
      </c>
      <c r="C48" s="21">
        <v>9.2730999999999995</v>
      </c>
      <c r="D48" s="21">
        <v>24.727399999999999</v>
      </c>
      <c r="E48" s="21">
        <v>16.4572</v>
      </c>
    </row>
    <row r="49" spans="2:25" x14ac:dyDescent="0.25">
      <c r="B49" s="21" t="s">
        <v>143</v>
      </c>
      <c r="C49" s="21">
        <v>17.155999999999999</v>
      </c>
      <c r="D49" s="21">
        <v>12.907299999999999</v>
      </c>
      <c r="E49" s="21">
        <v>15.566700000000001</v>
      </c>
      <c r="Y49">
        <f>11909+8800</f>
        <v>20709</v>
      </c>
    </row>
    <row r="50" spans="2:25" x14ac:dyDescent="0.25">
      <c r="B50" s="21" t="s">
        <v>423</v>
      </c>
      <c r="C50" s="21"/>
      <c r="D50" s="21">
        <v>15.9094</v>
      </c>
      <c r="E50" s="32" t="s">
        <v>570</v>
      </c>
    </row>
    <row r="51" spans="2:25" x14ac:dyDescent="0.25">
      <c r="B51" s="21" t="s">
        <v>144</v>
      </c>
      <c r="C51" s="21">
        <v>15.968400000000001</v>
      </c>
      <c r="D51" s="21">
        <v>11.6173</v>
      </c>
      <c r="E51" s="21">
        <v>13.941800000000001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Population</vt:lpstr>
      <vt:lpstr>Sexual behavior</vt:lpstr>
      <vt:lpstr>Circumcision</vt:lpstr>
      <vt:lpstr>Fertility</vt:lpstr>
      <vt:lpstr>Mortality</vt:lpstr>
      <vt:lpstr>HPV prevalence</vt:lpstr>
      <vt:lpstr>Screening</vt:lpstr>
      <vt:lpstr>CC prevalence</vt:lpstr>
      <vt:lpstr>HIV prevalence</vt:lpstr>
      <vt:lpstr>HIV testing </vt:lpstr>
      <vt:lpstr>ART</vt:lpstr>
      <vt:lpstr>CD4</vt:lpstr>
      <vt:lpstr>MTCT</vt:lpstr>
      <vt:lpstr>DALY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 Liu</dc:creator>
  <cp:lastModifiedBy>Gui Liu</cp:lastModifiedBy>
  <dcterms:created xsi:type="dcterms:W3CDTF">2017-11-08T19:44:01Z</dcterms:created>
  <dcterms:modified xsi:type="dcterms:W3CDTF">2019-08-02T17:17:37Z</dcterms:modified>
</cp:coreProperties>
</file>