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9035" windowHeight="11700" tabRatio="620"/>
  </bookViews>
  <sheets>
    <sheet name="South Africa ICC" sheetId="7" r:id="rId1"/>
    <sheet name="South Africa ICC 2" sheetId="3" r:id="rId2"/>
    <sheet name="South Africa IHME1" sheetId="2" r:id="rId3"/>
    <sheet name="South Africa IHME" sheetId="5" r:id="rId4"/>
    <sheet name="South Afr HIV+ Targ Derivation" sheetId="6" r:id="rId5"/>
    <sheet name="Sheet1" sheetId="4" r:id="rId6"/>
  </sheets>
  <calcPr calcId="171027"/>
</workbook>
</file>

<file path=xl/calcChain.xml><?xml version="1.0" encoding="utf-8"?>
<calcChain xmlns="http://schemas.openxmlformats.org/spreadsheetml/2006/main">
  <c r="F9" i="7" l="1"/>
  <c r="F8" i="7"/>
  <c r="D18" i="7"/>
  <c r="W40" i="7"/>
  <c r="AD40" i="7"/>
  <c r="Z40" i="7"/>
  <c r="Y40" i="7"/>
  <c r="W39" i="7"/>
  <c r="AD39" i="7"/>
  <c r="Z39" i="7"/>
  <c r="Y39" i="7"/>
  <c r="W38" i="7"/>
  <c r="AD38" i="7"/>
  <c r="Z38" i="7"/>
  <c r="Y38" i="7"/>
  <c r="W37" i="7"/>
  <c r="AD37" i="7"/>
  <c r="Z37" i="7"/>
  <c r="Y37" i="7"/>
  <c r="W36" i="7"/>
  <c r="AD36" i="7"/>
  <c r="Z36" i="7"/>
  <c r="Y36" i="7"/>
  <c r="W35" i="7"/>
  <c r="AD35" i="7"/>
  <c r="Z35" i="7"/>
  <c r="Y35" i="7"/>
  <c r="W34" i="7"/>
  <c r="AD34" i="7"/>
  <c r="Z34" i="7"/>
  <c r="Y34" i="7"/>
  <c r="W33" i="7"/>
  <c r="AD33" i="7"/>
  <c r="Z33" i="7"/>
  <c r="Y33" i="7"/>
  <c r="W32" i="7"/>
  <c r="AD32" i="7"/>
  <c r="Z32" i="7"/>
  <c r="Y32" i="7"/>
  <c r="W31" i="7"/>
  <c r="AD31" i="7"/>
  <c r="Z31" i="7"/>
  <c r="Y31" i="7"/>
  <c r="W30" i="7"/>
  <c r="AD30" i="7"/>
  <c r="Z30" i="7"/>
  <c r="Y30" i="7"/>
  <c r="W29" i="7"/>
  <c r="AD29" i="7"/>
  <c r="W28" i="7"/>
  <c r="AD28" i="7"/>
  <c r="AB24" i="7"/>
  <c r="AB23" i="7"/>
  <c r="AB22" i="7"/>
  <c r="AB21" i="7"/>
  <c r="AB20" i="7"/>
  <c r="AB19" i="7"/>
  <c r="AB18" i="7"/>
  <c r="AB17" i="7"/>
  <c r="K17" i="7"/>
  <c r="F17" i="7"/>
  <c r="G17" i="7"/>
  <c r="P17" i="7"/>
  <c r="O17" i="7"/>
  <c r="AB16" i="7"/>
  <c r="K16" i="7"/>
  <c r="F16" i="7"/>
  <c r="G16" i="7"/>
  <c r="P16" i="7"/>
  <c r="O16" i="7"/>
  <c r="AB15" i="7"/>
  <c r="K15" i="7"/>
  <c r="F15" i="7"/>
  <c r="G15" i="7"/>
  <c r="P15" i="7"/>
  <c r="O15" i="7"/>
  <c r="AB14" i="7"/>
  <c r="K14" i="7"/>
  <c r="F14" i="7"/>
  <c r="G14" i="7"/>
  <c r="P14" i="7"/>
  <c r="O14" i="7"/>
  <c r="AB13" i="7"/>
  <c r="K13" i="7"/>
  <c r="F13" i="7"/>
  <c r="G13" i="7"/>
  <c r="P13" i="7"/>
  <c r="O13" i="7"/>
  <c r="AB12" i="7"/>
  <c r="K12" i="7"/>
  <c r="F12" i="7"/>
  <c r="G12" i="7"/>
  <c r="P12" i="7"/>
  <c r="O12" i="7"/>
  <c r="AB11" i="7"/>
  <c r="K11" i="7"/>
  <c r="F11" i="7"/>
  <c r="G11" i="7"/>
  <c r="P11" i="7"/>
  <c r="O11" i="7"/>
  <c r="AB10" i="7"/>
  <c r="K10" i="7"/>
  <c r="F10" i="7"/>
  <c r="G10" i="7"/>
  <c r="P10" i="7"/>
  <c r="O10" i="7"/>
  <c r="AB9" i="7"/>
  <c r="K9" i="7"/>
  <c r="G9" i="7"/>
  <c r="P9" i="7"/>
  <c r="O9" i="7"/>
  <c r="AB8" i="7"/>
  <c r="K8" i="7"/>
  <c r="G8" i="7"/>
  <c r="P8" i="7"/>
  <c r="O8" i="7"/>
  <c r="K7" i="7"/>
  <c r="F7" i="7"/>
  <c r="G7" i="7"/>
  <c r="P7" i="7"/>
  <c r="O7" i="7"/>
  <c r="P6" i="7"/>
  <c r="O6" i="7"/>
  <c r="K6" i="7"/>
  <c r="P5" i="7"/>
  <c r="O5" i="7"/>
  <c r="K5" i="7"/>
  <c r="P6" i="2"/>
  <c r="K7" i="2"/>
  <c r="W30" i="2"/>
  <c r="AD30" i="2"/>
  <c r="Y30" i="2"/>
  <c r="Z30" i="2"/>
  <c r="P7" i="2"/>
  <c r="K8" i="2"/>
  <c r="W31" i="2"/>
  <c r="AD31" i="2"/>
  <c r="Y31" i="2"/>
  <c r="Z31" i="2"/>
  <c r="P8" i="2"/>
  <c r="K9" i="2"/>
  <c r="W32" i="2"/>
  <c r="AD32" i="2"/>
  <c r="Y32" i="2"/>
  <c r="Z32" i="2"/>
  <c r="P9" i="2"/>
  <c r="K10" i="2"/>
  <c r="W33" i="2"/>
  <c r="AD33" i="2"/>
  <c r="Y33" i="2"/>
  <c r="Z33" i="2"/>
  <c r="P10" i="2"/>
  <c r="K11" i="2"/>
  <c r="W34" i="2"/>
  <c r="AD34" i="2"/>
  <c r="Y34" i="2"/>
  <c r="Z34" i="2"/>
  <c r="P11" i="2"/>
  <c r="K12" i="2"/>
  <c r="W35" i="2"/>
  <c r="AD35" i="2"/>
  <c r="Y35" i="2"/>
  <c r="Z35" i="2"/>
  <c r="P12" i="2"/>
  <c r="K13" i="2"/>
  <c r="W36" i="2"/>
  <c r="AD36" i="2"/>
  <c r="Y36" i="2"/>
  <c r="Z36" i="2"/>
  <c r="P13" i="2"/>
  <c r="K14" i="2"/>
  <c r="W37" i="2"/>
  <c r="AD37" i="2"/>
  <c r="Y37" i="2"/>
  <c r="Z37" i="2"/>
  <c r="P14" i="2"/>
  <c r="K15" i="2"/>
  <c r="W38" i="2"/>
  <c r="AD38" i="2"/>
  <c r="Y38" i="2"/>
  <c r="Z38" i="2"/>
  <c r="P15" i="2"/>
  <c r="K16" i="2"/>
  <c r="W39" i="2"/>
  <c r="AD39" i="2"/>
  <c r="Y39" i="2"/>
  <c r="Z39" i="2"/>
  <c r="P16" i="2"/>
  <c r="K17" i="2"/>
  <c r="W40" i="2"/>
  <c r="AD40" i="2"/>
  <c r="Y40" i="2"/>
  <c r="Z40" i="2"/>
  <c r="P17" i="2"/>
  <c r="P5" i="2"/>
  <c r="W29" i="2"/>
  <c r="O6" i="2"/>
  <c r="O7" i="2"/>
  <c r="O8" i="2"/>
  <c r="O9" i="2"/>
  <c r="O10" i="2"/>
  <c r="O11" i="2"/>
  <c r="O12" i="2"/>
  <c r="O13" i="2"/>
  <c r="O14" i="2"/>
  <c r="O15" i="2"/>
  <c r="O16" i="2"/>
  <c r="O17" i="2"/>
  <c r="W28" i="2"/>
  <c r="O5" i="2"/>
  <c r="AD29" i="2"/>
  <c r="AD28" i="2"/>
  <c r="D6" i="3"/>
  <c r="F6" i="3"/>
  <c r="G6" i="3"/>
  <c r="O6" i="3"/>
  <c r="P6" i="3"/>
  <c r="R6" i="3"/>
  <c r="D7" i="3"/>
  <c r="F7" i="3"/>
  <c r="G7" i="3"/>
  <c r="O7" i="3"/>
  <c r="P7" i="3"/>
  <c r="R7" i="3"/>
  <c r="D8" i="3"/>
  <c r="F8" i="3"/>
  <c r="G8" i="3"/>
  <c r="O8" i="3"/>
  <c r="P8" i="3"/>
  <c r="R8" i="3"/>
  <c r="D9" i="3"/>
  <c r="F9" i="3"/>
  <c r="G9" i="3"/>
  <c r="O9" i="3"/>
  <c r="P9" i="3"/>
  <c r="R9" i="3"/>
  <c r="D10" i="3"/>
  <c r="F10" i="3"/>
  <c r="G10" i="3"/>
  <c r="O10" i="3"/>
  <c r="P10" i="3"/>
  <c r="R10" i="3"/>
  <c r="D11" i="3"/>
  <c r="F11" i="3"/>
  <c r="G11" i="3"/>
  <c r="O11" i="3"/>
  <c r="P11" i="3"/>
  <c r="R11" i="3"/>
  <c r="D12" i="3"/>
  <c r="F12" i="3"/>
  <c r="G12" i="3"/>
  <c r="O12" i="3"/>
  <c r="P12" i="3"/>
  <c r="R12" i="3"/>
  <c r="D13" i="3"/>
  <c r="F13" i="3"/>
  <c r="G13" i="3"/>
  <c r="O13" i="3"/>
  <c r="P13" i="3"/>
  <c r="R13" i="3"/>
  <c r="D14" i="3"/>
  <c r="F14" i="3"/>
  <c r="G14" i="3"/>
  <c r="O14" i="3"/>
  <c r="P14" i="3"/>
  <c r="R14" i="3"/>
  <c r="D15" i="3"/>
  <c r="F15" i="3"/>
  <c r="G15" i="3"/>
  <c r="O15" i="3"/>
  <c r="P15" i="3"/>
  <c r="R15" i="3"/>
  <c r="D16" i="3"/>
  <c r="F16" i="3"/>
  <c r="G16" i="3"/>
  <c r="O16" i="3"/>
  <c r="P16" i="3"/>
  <c r="R16" i="3"/>
  <c r="D17" i="3"/>
  <c r="F17" i="3"/>
  <c r="G17" i="3"/>
  <c r="O17" i="3"/>
  <c r="P17" i="3"/>
  <c r="R17" i="3"/>
  <c r="D5" i="3"/>
  <c r="F5" i="3"/>
  <c r="G5" i="3"/>
  <c r="O5" i="3"/>
  <c r="P5" i="3"/>
  <c r="R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P18" i="3"/>
  <c r="P19" i="3"/>
  <c r="P20" i="3"/>
  <c r="O18" i="3"/>
  <c r="O19" i="3"/>
  <c r="O20" i="3"/>
  <c r="B38" i="3"/>
  <c r="C38" i="3"/>
  <c r="B39" i="3"/>
  <c r="C39" i="3"/>
  <c r="B40" i="3"/>
  <c r="C40" i="3"/>
  <c r="B41" i="3"/>
  <c r="C41" i="3"/>
  <c r="B37" i="3"/>
  <c r="C37" i="3"/>
  <c r="A24" i="3"/>
  <c r="B27" i="3"/>
  <c r="C27" i="3"/>
  <c r="B28" i="3"/>
  <c r="C28" i="3"/>
  <c r="B29" i="3"/>
  <c r="C29" i="3"/>
  <c r="B30" i="3"/>
  <c r="C30" i="3"/>
  <c r="B26" i="3"/>
  <c r="C26" i="3"/>
  <c r="AB27" i="3"/>
  <c r="AB26" i="3"/>
  <c r="AB25" i="3"/>
  <c r="AB24" i="3"/>
  <c r="AB23" i="3"/>
  <c r="AB22" i="3"/>
  <c r="AB21" i="3"/>
  <c r="AB20" i="3"/>
  <c r="AB19" i="3"/>
  <c r="AB18" i="3"/>
  <c r="D18" i="3"/>
  <c r="AB17" i="3"/>
  <c r="K17" i="3"/>
  <c r="AB16" i="3"/>
  <c r="K16" i="3"/>
  <c r="AB15" i="3"/>
  <c r="K15" i="3"/>
  <c r="AB14" i="3"/>
  <c r="K14" i="3"/>
  <c r="AB13" i="3"/>
  <c r="K13" i="3"/>
  <c r="AB12" i="3"/>
  <c r="K12" i="3"/>
  <c r="AB11" i="3"/>
  <c r="K11" i="3"/>
  <c r="K10" i="3"/>
  <c r="K9" i="3"/>
  <c r="K8" i="3"/>
  <c r="K7" i="3"/>
  <c r="K6" i="3"/>
  <c r="K5" i="3"/>
  <c r="K6" i="2"/>
  <c r="K5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8" i="2"/>
</calcChain>
</file>

<file path=xl/sharedStrings.xml><?xml version="1.0" encoding="utf-8"?>
<sst xmlns="http://schemas.openxmlformats.org/spreadsheetml/2006/main" count="641" uniqueCount="164">
  <si>
    <t>AGE GROUP</t>
  </si>
  <si>
    <t xml:space="preserve"> </t>
  </si>
  <si>
    <t>15-</t>
  </si>
  <si>
    <t>20-</t>
  </si>
  <si>
    <t>25-</t>
  </si>
  <si>
    <t>30-</t>
  </si>
  <si>
    <t>35-</t>
  </si>
  <si>
    <t>40-</t>
  </si>
  <si>
    <t>45-</t>
  </si>
  <si>
    <t>50-</t>
  </si>
  <si>
    <t>55-</t>
  </si>
  <si>
    <t>60-</t>
  </si>
  <si>
    <t>65-</t>
  </si>
  <si>
    <t>70-</t>
  </si>
  <si>
    <t>75-</t>
  </si>
  <si>
    <t>N MAX</t>
  </si>
  <si>
    <t>Globocan</t>
  </si>
  <si>
    <t>N</t>
  </si>
  <si>
    <t>X</t>
  </si>
  <si>
    <t>cr00_04</t>
  </si>
  <si>
    <t>cr05_09</t>
  </si>
  <si>
    <t>cr10_14</t>
  </si>
  <si>
    <t>cr15_19</t>
  </si>
  <si>
    <t>cr20_24</t>
  </si>
  <si>
    <t>cr25_29</t>
  </si>
  <si>
    <t>cr30_34</t>
  </si>
  <si>
    <t>cr35_39</t>
  </si>
  <si>
    <t>cr40_44</t>
  </si>
  <si>
    <t>cr45_49</t>
  </si>
  <si>
    <t>cr50_54</t>
  </si>
  <si>
    <t>cr55_59</t>
  </si>
  <si>
    <t>cr60_64</t>
  </si>
  <si>
    <t>cr65_69</t>
  </si>
  <si>
    <t>cr70_74</t>
  </si>
  <si>
    <t>cr75</t>
  </si>
  <si>
    <t>crtotal</t>
  </si>
  <si>
    <t>n00_04</t>
  </si>
  <si>
    <t>n05_09</t>
  </si>
  <si>
    <t>n10_14</t>
  </si>
  <si>
    <t>n15_19</t>
  </si>
  <si>
    <t>n20_24</t>
  </si>
  <si>
    <t>n25_29</t>
  </si>
  <si>
    <t>n30_34</t>
  </si>
  <si>
    <t>n35_39</t>
  </si>
  <si>
    <t>n40_44</t>
  </si>
  <si>
    <t>n45_49</t>
  </si>
  <si>
    <t>n50_54</t>
  </si>
  <si>
    <t>n55_59</t>
  </si>
  <si>
    <t>n60_64</t>
  </si>
  <si>
    <t>n65_69</t>
  </si>
  <si>
    <t>n70_74</t>
  </si>
  <si>
    <t>n75</t>
  </si>
  <si>
    <t>ntotal</t>
  </si>
  <si>
    <t>p00_04</t>
  </si>
  <si>
    <t>p05_09</t>
  </si>
  <si>
    <t>p10_14</t>
  </si>
  <si>
    <t>p15_19</t>
  </si>
  <si>
    <t>p20_24</t>
  </si>
  <si>
    <t>p25_29</t>
  </si>
  <si>
    <t>p30_34</t>
  </si>
  <si>
    <t>p35_39</t>
  </si>
  <si>
    <t>p40_44</t>
  </si>
  <si>
    <t>p45_49</t>
  </si>
  <si>
    <t>p50_54</t>
  </si>
  <si>
    <t>p55_59</t>
  </si>
  <si>
    <t>p60_64</t>
  </si>
  <si>
    <t>p65_69</t>
  </si>
  <si>
    <t>p70_74</t>
  </si>
  <si>
    <t>p75</t>
  </si>
  <si>
    <t>ptotal</t>
  </si>
  <si>
    <t>registry_des_clean</t>
  </si>
  <si>
    <t>PROMEC</t>
  </si>
  <si>
    <t>volume</t>
  </si>
  <si>
    <t>10</t>
  </si>
  <si>
    <t>vperiod</t>
  </si>
  <si>
    <t>2003-2007</t>
  </si>
  <si>
    <t>crude</t>
  </si>
  <si>
    <t>PROMEC 2003-2007</t>
  </si>
  <si>
    <t>RATES</t>
  </si>
  <si>
    <t>SOUTH AFRICAN REPUBLIC - FEMALE</t>
  </si>
  <si>
    <t> ESTIMATED INCIDENCE BY AGE</t>
  </si>
  <si>
    <t>Cancer</t>
  </si>
  <si>
    <t>Total</t>
  </si>
  <si>
    <t>0-14</t>
  </si>
  <si>
    <t>15-39</t>
  </si>
  <si>
    <t>40-44</t>
  </si>
  <si>
    <t>45-49</t>
  </si>
  <si>
    <t>50-54</t>
  </si>
  <si>
    <t>55-59</t>
  </si>
  <si>
    <t>60-64</t>
  </si>
  <si>
    <t>65-69</t>
  </si>
  <si>
    <t>70-74</t>
  </si>
  <si>
    <t>75+ </t>
  </si>
  <si>
    <t>Crude</t>
  </si>
  <si>
    <t>ASR(W)</t>
  </si>
  <si>
    <t>Cum. [0-74]</t>
  </si>
  <si>
    <t>  ICD-10</t>
  </si>
  <si>
    <t>Cervix uteri</t>
  </si>
  <si>
    <t>3.1   </t>
  </si>
  <si>
    <t>  C53</t>
  </si>
  <si>
    <t>&lt;--15-39 years</t>
  </si>
  <si>
    <t>Lower bound</t>
  </si>
  <si>
    <t>Upper bound</t>
  </si>
  <si>
    <t>Lower bound (50% lower CC)</t>
  </si>
  <si>
    <t>Upper bound (2x high CC incidence)</t>
  </si>
  <si>
    <t>PROMEC: Eastern Cape registry</t>
  </si>
  <si>
    <t>Globocan: Southern African Republic</t>
  </si>
  <si>
    <t>UB</t>
  </si>
  <si>
    <t>Globocan (Southern African Republic)</t>
  </si>
  <si>
    <t>PROMEC 2003-2007 (Eastern Cape registry)</t>
  </si>
  <si>
    <t>Rates</t>
  </si>
  <si>
    <t>10-</t>
  </si>
  <si>
    <t>5-</t>
  </si>
  <si>
    <t>80+</t>
  </si>
  <si>
    <t>0-</t>
  </si>
  <si>
    <t>LB</t>
  </si>
  <si>
    <t xml:space="preserve">MAX </t>
  </si>
  <si>
    <t>MIN</t>
  </si>
  <si>
    <t>SOUTH AFRICA REGISTRY</t>
  </si>
  <si>
    <t>MAX</t>
  </si>
  <si>
    <t>http://www.nioh.ac.za/?page=cancer_statistics&amp;id=163</t>
  </si>
  <si>
    <t>Accessed from:</t>
  </si>
  <si>
    <t>measure</t>
  </si>
  <si>
    <t>location</t>
  </si>
  <si>
    <t>sex</t>
  </si>
  <si>
    <t>age</t>
  </si>
  <si>
    <t>cause</t>
  </si>
  <si>
    <t>metric</t>
  </si>
  <si>
    <t>year</t>
  </si>
  <si>
    <t>val</t>
  </si>
  <si>
    <t>upper</t>
  </si>
  <si>
    <t>lower</t>
  </si>
  <si>
    <t>Deaths</t>
  </si>
  <si>
    <t>South Africa</t>
  </si>
  <si>
    <t>Female</t>
  </si>
  <si>
    <t>15 to 19</t>
  </si>
  <si>
    <t>Cervical cancer</t>
  </si>
  <si>
    <t>Rate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</si>
  <si>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</si>
  <si>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</si>
  <si>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</si>
  <si>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</si>
  <si>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</si>
  <si>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</si>
  <si>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</si>
  <si>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</si>
  <si>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</si>
  <si>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</si>
  <si>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</si>
  <si>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</si>
  <si>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plus</t>
  </si>
  <si>
    <t>Incidence</t>
  </si>
  <si>
    <t>Use the following to cite data included in this download:</t>
  </si>
  <si>
    <t>Global Burden of Disease Study 2015.</t>
  </si>
  <si>
    <t>Global Burden of Disease Study 2015 (GBD 2015) Results.</t>
  </si>
  <si>
    <t>Seattle, United States: Institute for Health Metrics and Evaluation (IHME), 2016.</t>
  </si>
  <si>
    <t>Available from http://ghdx.healthdata.org/gbd-results-tool.</t>
  </si>
  <si>
    <t>For terms and conditions of use, please visit http://www.healthdata.org/about/terms-and-conditions</t>
  </si>
  <si>
    <t>*South Africa, NCR 2011 (Cancer in South Africa 2011, available at: www.nioh.ac.za, accessed on 1/9/17)</t>
  </si>
  <si>
    <t>Unk</t>
  </si>
  <si>
    <t>75-79</t>
  </si>
  <si>
    <t>Cervix</t>
  </si>
  <si>
    <t>Cases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</si>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</sst>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37CB5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4AED2"/>
        <bgColor indexed="64"/>
      </patternFill>
    </fill>
    <fill>
      <patternFill patternType="solid">
        <fgColor rgb="FFCCCC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 wrapText="1"/>
    </xf>
    <xf numFmtId="165" fontId="4" fillId="2" borderId="4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2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3" borderId="0" xfId="0" applyFill="1"/>
    <xf numFmtId="0" fontId="7" fillId="4" borderId="0" xfId="0" applyFont="1" applyFill="1" applyAlignment="1">
      <alignment horizontal="left" vertical="top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right" vertical="center" wrapText="1"/>
    </xf>
    <xf numFmtId="0" fontId="0" fillId="5" borderId="0" xfId="0" applyFill="1" applyAlignment="1">
      <alignment horizontal="center" vertical="center" wrapText="1"/>
    </xf>
    <xf numFmtId="0" fontId="6" fillId="5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right" vertical="center" wrapText="1"/>
    </xf>
    <xf numFmtId="0" fontId="8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8" fillId="3" borderId="0" xfId="0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/>
    <xf numFmtId="2" fontId="5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2" fontId="4" fillId="3" borderId="0" xfId="0" applyNumberFormat="1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0" fontId="0" fillId="0" borderId="0" xfId="0" applyFill="1" applyAlignment="1">
      <alignment horizontal="right" vertical="center" wrapText="1"/>
    </xf>
    <xf numFmtId="0" fontId="1" fillId="0" borderId="0" xfId="1"/>
    <xf numFmtId="0" fontId="9" fillId="0" borderId="0" xfId="1" applyFont="1"/>
    <xf numFmtId="0" fontId="10" fillId="6" borderId="0" xfId="1" applyFont="1" applyFill="1" applyAlignment="1">
      <alignment vertical="center" wrapText="1"/>
    </xf>
    <xf numFmtId="0" fontId="10" fillId="6" borderId="0" xfId="1" applyFont="1" applyFill="1" applyAlignment="1">
      <alignment horizontal="right" vertical="center" wrapText="1"/>
    </xf>
    <xf numFmtId="3" fontId="1" fillId="0" borderId="0" xfId="1" applyNumberFormat="1"/>
    <xf numFmtId="4" fontId="1" fillId="0" borderId="0" xfId="1" applyNumberFormat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1" fillId="0" borderId="0" xfId="1" applyBorder="1"/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1" fillId="0" borderId="16" xfId="1" applyBorder="1"/>
    <xf numFmtId="0" fontId="5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Prevalence of CIN23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2.7433000000000002E-3</c:v>
                </c:pt>
                <c:pt idx="4">
                  <c:v>2.4424E-3</c:v>
                </c:pt>
                <c:pt idx="5">
                  <c:v>2.3145000000000002E-3</c:v>
                </c:pt>
                <c:pt idx="6">
                  <c:v>3.4892999999999999E-3</c:v>
                </c:pt>
                <c:pt idx="7">
                  <c:v>7.2637999999999999E-3</c:v>
                </c:pt>
                <c:pt idx="8">
                  <c:v>8.0029999999999997E-3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LB(X)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FA0-40A6-81FC-76FA9DC9D767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0.14247360000000001</c:v>
                </c:pt>
                <c:pt idx="2">
                  <c:v>1.1791299999999999E-2</c:v>
                </c:pt>
                <c:pt idx="3">
                  <c:v>2.4169599999999999E-2</c:v>
                </c:pt>
                <c:pt idx="4">
                  <c:v>3.9828099999999998E-2</c:v>
                </c:pt>
                <c:pt idx="5">
                  <c:v>3.7771800000000001E-2</c:v>
                </c:pt>
                <c:pt idx="6">
                  <c:v>5.6534899999999999E-2</c:v>
                </c:pt>
                <c:pt idx="7">
                  <c:v>8.4477999999999998E-2</c:v>
                </c:pt>
                <c:pt idx="8">
                  <c:v>0.12612760000000001</c:v>
                </c:pt>
                <c:pt idx="9">
                  <c:v>9.7393800000000003E-2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DFA0-40A6-81FC-76FA9DC9D767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CIN2-3  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DFA0-40A6-81FC-76FA9DC9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8448"/>
        <c:axId val="78750848"/>
      </c:lineChart>
      <c:catAx>
        <c:axId val="720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5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75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8448"/>
        <c:crosses val="autoZero"/>
        <c:crossBetween val="between"/>
        <c:majorUnit val="0.0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Min and Max of 7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2F-44CE-B977-F87D7C1479E8}"/>
            </c:ext>
          </c:extLst>
        </c:ser>
        <c:ser>
          <c:idx val="1"/>
          <c:order val="1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2F-44CE-B977-F87D7C14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4944"/>
        <c:axId val="46457216"/>
      </c:lineChart>
      <c:catAx>
        <c:axId val="4643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45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5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434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 6 registries (excluding Oran as outlier)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1.4518845461408909</c:v>
              </c:pt>
              <c:pt idx="3">
                <c:v>10.208248264597795</c:v>
              </c:pt>
              <c:pt idx="4">
                <c:v>14.689834634432973</c:v>
              </c:pt>
              <c:pt idx="5">
                <c:v>20.706190061028771</c:v>
              </c:pt>
              <c:pt idx="6">
                <c:v>20.316944331572532</c:v>
              </c:pt>
              <c:pt idx="7">
                <c:v>45.703839122486286</c:v>
              </c:pt>
              <c:pt idx="8">
                <c:v>18.52919377419089</c:v>
              </c:pt>
              <c:pt idx="9">
                <c:v>29.386621072878821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B2B-8726-624742BC5E7E}"/>
            </c:ext>
          </c:extLst>
        </c:ser>
        <c:ser>
          <c:idx val="1"/>
          <c:order val="1"/>
          <c:tx>
            <c:v/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33.833661417322837</c:v>
              </c:pt>
              <c:pt idx="8">
                <c:v>36.702635249210893</c:v>
              </c:pt>
              <c:pt idx="9">
                <c:v>35.776895281027514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B2B-8726-624742BC5E7E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6.9230720817677751</c:v>
              </c:pt>
              <c:pt idx="5">
                <c:v>20.874722870058449</c:v>
              </c:pt>
              <c:pt idx="6">
                <c:v>23.364922708835678</c:v>
              </c:pt>
              <c:pt idx="7">
                <c:v>30.900272728494084</c:v>
              </c:pt>
              <c:pt idx="8">
                <c:v>54.026472971756156</c:v>
              </c:pt>
              <c:pt idx="9">
                <c:v>53.459735908904605</c:v>
              </c:pt>
              <c:pt idx="10">
                <c:v>34.154596121900859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B2B-8726-624742BC5E7E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0.74792637412773089</c:v>
              </c:pt>
              <c:pt idx="3">
                <c:v>3.444311934110313</c:v>
              </c:pt>
              <c:pt idx="4">
                <c:v>8.2462387988589647</c:v>
              </c:pt>
              <c:pt idx="5">
                <c:v>20.201655814289065</c:v>
              </c:pt>
              <c:pt idx="6">
                <c:v>30.732300894143837</c:v>
              </c:pt>
              <c:pt idx="7">
                <c:v>33.951246010728589</c:v>
              </c:pt>
              <c:pt idx="8">
                <c:v>47.665040201698382</c:v>
              </c:pt>
              <c:pt idx="9">
                <c:v>57.228647025596814</c:v>
              </c:pt>
              <c:pt idx="10">
                <c:v>30.988534242330338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DC-4B2B-8726-624742BC5E7E}"/>
            </c:ext>
          </c:extLst>
        </c:ser>
        <c:ser>
          <c:idx val="4"/>
          <c:order val="4"/>
          <c:tx>
            <c:v/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3.0097515951683453</c:v>
              </c:pt>
              <c:pt idx="4">
                <c:v>7.5346594333936103</c:v>
              </c:pt>
              <c:pt idx="5">
                <c:v>16.858857643806058</c:v>
              </c:pt>
              <c:pt idx="6">
                <c:v>25.45824847250509</c:v>
              </c:pt>
              <c:pt idx="7">
                <c:v>33.385703063629222</c:v>
              </c:pt>
              <c:pt idx="8">
                <c:v>32.5460293844151</c:v>
              </c:pt>
              <c:pt idx="9">
                <c:v>59.984004265529187</c:v>
              </c:pt>
              <c:pt idx="10">
                <c:v>51.180565033437972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ADC-4B2B-8726-624742BC5E7E}"/>
            </c:ext>
          </c:extLst>
        </c:ser>
        <c:ser>
          <c:idx val="5"/>
          <c:order val="5"/>
          <c:tx>
            <c:v/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0.28845294034504743</c:v>
              </c:pt>
              <c:pt idx="2">
                <c:v>0</c:v>
              </c:pt>
              <c:pt idx="3">
                <c:v>3.0916816097944473</c:v>
              </c:pt>
              <c:pt idx="4">
                <c:v>4.9198555530409633</c:v>
              </c:pt>
              <c:pt idx="5">
                <c:v>17.350931565532676</c:v>
              </c:pt>
              <c:pt idx="6">
                <c:v>35.974098648972742</c:v>
              </c:pt>
              <c:pt idx="7">
                <c:v>60.509083085694314</c:v>
              </c:pt>
              <c:pt idx="8">
                <c:v>45.013363342242229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ADC-4B2B-8726-624742BC5E7E}"/>
            </c:ext>
          </c:extLst>
        </c:ser>
        <c:ser>
          <c:idx val="6"/>
          <c:order val="6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ADC-4B2B-8726-624742BC5E7E}"/>
            </c:ext>
          </c:extLst>
        </c:ser>
        <c:ser>
          <c:idx val="7"/>
          <c:order val="7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ADC-4B2B-8726-624742BC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0208"/>
        <c:axId val="48191744"/>
      </c:lineChart>
      <c:catAx>
        <c:axId val="481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9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91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902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incidence-5 most recent registries (excluding Oran)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33.833661417322837</c:v>
              </c:pt>
              <c:pt idx="8">
                <c:v>36.702635249210893</c:v>
              </c:pt>
              <c:pt idx="9">
                <c:v>35.776895281027514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D-4EAF-88BE-99B1098DA6F8}"/>
            </c:ext>
          </c:extLst>
        </c:ser>
        <c:ser>
          <c:idx val="1"/>
          <c:order val="1"/>
          <c:tx>
            <c:v/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6.9230720817677751</c:v>
              </c:pt>
              <c:pt idx="5">
                <c:v>20.874722870058449</c:v>
              </c:pt>
              <c:pt idx="6">
                <c:v>23.364922708835678</c:v>
              </c:pt>
              <c:pt idx="7">
                <c:v>30.900272728494084</c:v>
              </c:pt>
              <c:pt idx="8">
                <c:v>54.026472971756156</c:v>
              </c:pt>
              <c:pt idx="9">
                <c:v>53.459735908904605</c:v>
              </c:pt>
              <c:pt idx="10">
                <c:v>34.154596121900859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D-4EAF-88BE-99B1098DA6F8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0.74792637412773089</c:v>
              </c:pt>
              <c:pt idx="3">
                <c:v>3.444311934110313</c:v>
              </c:pt>
              <c:pt idx="4">
                <c:v>8.2462387988589647</c:v>
              </c:pt>
              <c:pt idx="5">
                <c:v>20.201655814289065</c:v>
              </c:pt>
              <c:pt idx="6">
                <c:v>30.732300894143837</c:v>
              </c:pt>
              <c:pt idx="7">
                <c:v>33.951246010728589</c:v>
              </c:pt>
              <c:pt idx="8">
                <c:v>47.665040201698382</c:v>
              </c:pt>
              <c:pt idx="9">
                <c:v>57.228647025596814</c:v>
              </c:pt>
              <c:pt idx="10">
                <c:v>30.988534242330338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DD-4EAF-88BE-99B1098DA6F8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3.0097515951683453</c:v>
              </c:pt>
              <c:pt idx="4">
                <c:v>7.5346594333936103</c:v>
              </c:pt>
              <c:pt idx="5">
                <c:v>16.858857643806058</c:v>
              </c:pt>
              <c:pt idx="6">
                <c:v>25.45824847250509</c:v>
              </c:pt>
              <c:pt idx="7">
                <c:v>33.385703063629222</c:v>
              </c:pt>
              <c:pt idx="8">
                <c:v>32.5460293844151</c:v>
              </c:pt>
              <c:pt idx="9">
                <c:v>59.984004265529187</c:v>
              </c:pt>
              <c:pt idx="10">
                <c:v>51.180565033437972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DD-4EAF-88BE-99B1098DA6F8}"/>
            </c:ext>
          </c:extLst>
        </c:ser>
        <c:ser>
          <c:idx val="4"/>
          <c:order val="4"/>
          <c:tx>
            <c:v/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0.28845294034504743</c:v>
              </c:pt>
              <c:pt idx="2">
                <c:v>0</c:v>
              </c:pt>
              <c:pt idx="3">
                <c:v>3.0916816097944473</c:v>
              </c:pt>
              <c:pt idx="4">
                <c:v>4.9198555530409633</c:v>
              </c:pt>
              <c:pt idx="5">
                <c:v>17.350931565532676</c:v>
              </c:pt>
              <c:pt idx="6">
                <c:v>35.974098648972742</c:v>
              </c:pt>
              <c:pt idx="7">
                <c:v>60.509083085694314</c:v>
              </c:pt>
              <c:pt idx="8">
                <c:v>45.013363342242229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EDD-4EAF-88BE-99B1098DA6F8}"/>
            </c:ext>
          </c:extLst>
        </c:ser>
        <c:ser>
          <c:idx val="5"/>
          <c:order val="5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23.364922708835678</c:v>
              </c:pt>
              <c:pt idx="7">
                <c:v>30.900272728494084</c:v>
              </c:pt>
              <c:pt idx="8">
                <c:v>32.5460293844151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EDD-4EAF-88BE-99B1098DA6F8}"/>
            </c:ext>
          </c:extLst>
        </c:ser>
        <c:ser>
          <c:idx val="6"/>
          <c:order val="6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EDD-4EAF-88BE-99B1098D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8224"/>
        <c:axId val="48229760"/>
      </c:lineChart>
      <c:catAx>
        <c:axId val="482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2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29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28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 new registries with 
UB and LB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AC-4297-B150-5B90CB5A1B8F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AC-4297-B150-5B90CB5A1B8F}"/>
            </c:ext>
          </c:extLst>
        </c:ser>
        <c:ser>
          <c:idx val="2"/>
          <c:order val="2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AC-4297-B150-5B90CB5A1B8F}"/>
            </c:ext>
          </c:extLst>
        </c:ser>
        <c:ser>
          <c:idx val="3"/>
          <c:order val="3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16.877637130801688</c:v>
              </c:pt>
              <c:pt idx="4">
                <c:v>24.49449284892323</c:v>
              </c:pt>
              <c:pt idx="5">
                <c:v>68.208825649140877</c:v>
              </c:pt>
              <c:pt idx="6">
                <c:v>54.497619644199446</c:v>
              </c:pt>
              <c:pt idx="7">
                <c:v>78.18859969570488</c:v>
              </c:pt>
              <c:pt idx="8">
                <c:v>71.6751208091965</c:v>
              </c:pt>
              <c:pt idx="9">
                <c:v>87.695200435729788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AC-4297-B150-5B90CB5A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5232"/>
        <c:axId val="49013888"/>
      </c:lineChart>
      <c:catAx>
        <c:axId val="489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1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01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75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Min and Max of 5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23.364922708835678</c:v>
              </c:pt>
              <c:pt idx="7">
                <c:v>30.900272728494084</c:v>
              </c:pt>
              <c:pt idx="8">
                <c:v>32.5460293844151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48-49A5-BDED-977DE4A0152D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48-49A5-BDED-977DE4A01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48448"/>
        <c:axId val="51454336"/>
      </c:lineChart>
      <c:catAx>
        <c:axId val="514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5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454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48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UB and LB 7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61-49BE-832C-AC8FB1331410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61-49BE-832C-AC8FB1331410}"/>
            </c:ext>
          </c:extLst>
        </c:ser>
        <c:ser>
          <c:idx val="2"/>
          <c:order val="2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16.655837577637584</c:v>
              </c:pt>
              <c:pt idx="4">
                <c:v>28.173997444124947</c:v>
              </c:pt>
              <c:pt idx="5">
                <c:v>77.60904044138131</c:v>
              </c:pt>
              <c:pt idx="6">
                <c:v>109.58953885833125</c:v>
              </c:pt>
              <c:pt idx="7">
                <c:v>111.02260457047777</c:v>
              </c:pt>
              <c:pt idx="8">
                <c:v>71.6751208091965</c:v>
              </c:pt>
              <c:pt idx="9">
                <c:v>139.17578127066446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61-49BE-832C-AC8FB1331410}"/>
            </c:ext>
          </c:extLst>
        </c:ser>
        <c:ser>
          <c:idx val="3"/>
          <c:order val="3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61-49BE-832C-AC8FB133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82624"/>
        <c:axId val="51484160"/>
      </c:lineChart>
      <c:catAx>
        <c:axId val="514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48416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2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UB and LB both sets (7 registries=black)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DAC-4203-BB0E-196BE45DD71E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DAC-4203-BB0E-196BE45DD71E}"/>
            </c:ext>
          </c:extLst>
        </c:ser>
        <c:ser>
          <c:idx val="2"/>
          <c:order val="2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16.655837577637584</c:v>
              </c:pt>
              <c:pt idx="4">
                <c:v>28.173997444124947</c:v>
              </c:pt>
              <c:pt idx="5">
                <c:v>77.60904044138131</c:v>
              </c:pt>
              <c:pt idx="6">
                <c:v>109.58953885833125</c:v>
              </c:pt>
              <c:pt idx="7">
                <c:v>111.02260457047777</c:v>
              </c:pt>
              <c:pt idx="8">
                <c:v>71.6751208091965</c:v>
              </c:pt>
              <c:pt idx="9">
                <c:v>139.17578127066446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DAC-4203-BB0E-196BE45DD71E}"/>
            </c:ext>
          </c:extLst>
        </c:ser>
        <c:ser>
          <c:idx val="3"/>
          <c:order val="3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EDAC-4203-BB0E-196BE45DD71E}"/>
            </c:ext>
          </c:extLst>
        </c:ser>
        <c:ser>
          <c:idx val="4"/>
          <c:order val="4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EDAC-4203-BB0E-196BE45DD71E}"/>
            </c:ext>
          </c:extLst>
        </c:ser>
        <c:ser>
          <c:idx val="5"/>
          <c:order val="5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16.877637130801688</c:v>
              </c:pt>
              <c:pt idx="4">
                <c:v>24.49449284892323</c:v>
              </c:pt>
              <c:pt idx="5">
                <c:v>68.208825649140877</c:v>
              </c:pt>
              <c:pt idx="6">
                <c:v>54.497619644199446</c:v>
              </c:pt>
              <c:pt idx="7">
                <c:v>78.18859969570488</c:v>
              </c:pt>
              <c:pt idx="8">
                <c:v>71.6751208091965</c:v>
              </c:pt>
              <c:pt idx="9">
                <c:v>87.695200435729788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EDAC-4203-BB0E-196BE45DD71E}"/>
            </c:ext>
          </c:extLst>
        </c:ser>
        <c:ser>
          <c:idx val="6"/>
          <c:order val="6"/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EDAC-4203-BB0E-196BE45DD71E}"/>
            </c:ext>
          </c:extLst>
        </c:ser>
        <c:ser>
          <c:idx val="7"/>
          <c:order val="7"/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EDAC-4203-BB0E-196BE45DD71E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4.9198555530409633</c:v>
                </c:pt>
                <c:pt idx="5">
                  <c:v>16.858857643806058</c:v>
                </c:pt>
                <c:pt idx="6">
                  <c:v>19.7</c:v>
                </c:pt>
                <c:pt idx="7">
                  <c:v>30.900272728494084</c:v>
                </c:pt>
                <c:pt idx="8">
                  <c:v>18.52919377419089</c:v>
                </c:pt>
                <c:pt idx="9">
                  <c:v>29.386621072878821</c:v>
                </c:pt>
                <c:pt idx="10">
                  <c:v>29.511583296443856</c:v>
                </c:pt>
                <c:pt idx="11">
                  <c:v>19.77413543085644</c:v>
                </c:pt>
                <c:pt idx="12">
                  <c:v>36.171367171292701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EDAC-4203-BB0E-196BE45DD71E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3"/>
                <c:pt idx="0">
                  <c:v>0.16288873396360415</c:v>
                </c:pt>
                <c:pt idx="1">
                  <c:v>0.49616957091255504</c:v>
                </c:pt>
                <c:pt idx="2">
                  <c:v>1.7585818795723129</c:v>
                </c:pt>
                <c:pt idx="3">
                  <c:v>10.208248264597795</c:v>
                </c:pt>
                <c:pt idx="4">
                  <c:v>16.43925694558606</c:v>
                </c:pt>
                <c:pt idx="5">
                  <c:v>50.856861052891134</c:v>
                </c:pt>
                <c:pt idx="6">
                  <c:v>45.3</c:v>
                </c:pt>
                <c:pt idx="7">
                  <c:v>60.509083085694314</c:v>
                </c:pt>
                <c:pt idx="8">
                  <c:v>64</c:v>
                </c:pt>
                <c:pt idx="9">
                  <c:v>59.984004265529187</c:v>
                </c:pt>
                <c:pt idx="10">
                  <c:v>51.180565033437972</c:v>
                </c:pt>
                <c:pt idx="11">
                  <c:v>42.8</c:v>
                </c:pt>
                <c:pt idx="12">
                  <c:v>58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EDAC-4203-BB0E-196BE45D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12320"/>
        <c:axId val="53913856"/>
      </c:lineChart>
      <c:catAx>
        <c:axId val="539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1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91385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12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Min and Max of 7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85-4B5C-9CCA-4F003944648A}"/>
            </c:ext>
          </c:extLst>
        </c:ser>
        <c:ser>
          <c:idx val="1"/>
          <c:order val="1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85-4B5C-9CCA-4F003944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35488"/>
        <c:axId val="66126976"/>
      </c:lineChart>
      <c:catAx>
        <c:axId val="539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12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612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35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 from new Oran registries compared with 
6 previous registries (excluding Oran)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INCIDENCE MIN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18-482A-BF74-92985C5446B6}"/>
            </c:ext>
          </c:extLst>
        </c:ser>
        <c:ser>
          <c:idx val="1"/>
          <c:order val="1"/>
          <c:tx>
            <c:v>INCIDENCE MAX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18-482A-BF74-92985C5446B6}"/>
            </c:ext>
          </c:extLst>
        </c:ser>
        <c:ser>
          <c:idx val="2"/>
          <c:order val="2"/>
          <c:tx>
            <c:v>LB 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18-482A-BF74-92985C5446B6}"/>
            </c:ext>
          </c:extLst>
        </c:ser>
        <c:ser>
          <c:idx val="3"/>
          <c:order val="3"/>
          <c:tx>
            <c:v>UB Max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16.877637130801688</c:v>
              </c:pt>
              <c:pt idx="4">
                <c:v>24.49449284892323</c:v>
              </c:pt>
              <c:pt idx="5">
                <c:v>68.208825649140877</c:v>
              </c:pt>
              <c:pt idx="6">
                <c:v>54.497619644199446</c:v>
              </c:pt>
              <c:pt idx="7">
                <c:v>78.18859969570488</c:v>
              </c:pt>
              <c:pt idx="8">
                <c:v>71.6751208091965</c:v>
              </c:pt>
              <c:pt idx="9">
                <c:v>87.695200435729788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18-482A-BF74-92985C5446B6}"/>
            </c:ext>
          </c:extLst>
        </c:ser>
        <c:ser>
          <c:idx val="4"/>
          <c:order val="4"/>
          <c:spPr>
            <a:ln w="25400">
              <a:solidFill>
                <a:srgbClr val="FF9900"/>
              </a:solidFill>
              <a:prstDash val="lgDashDot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ICC'!$D$5:$D$17</c:f>
              <c:numCache>
                <c:formatCode>General</c:formatCode>
                <c:ptCount val="13"/>
                <c:pt idx="0">
                  <c:v>0.09</c:v>
                </c:pt>
                <c:pt idx="1">
                  <c:v>0.28999999999999998</c:v>
                </c:pt>
                <c:pt idx="2">
                  <c:v>4.9800000000000004</c:v>
                </c:pt>
                <c:pt idx="3">
                  <c:v>17.34</c:v>
                </c:pt>
                <c:pt idx="4">
                  <c:v>31.92</c:v>
                </c:pt>
                <c:pt idx="5">
                  <c:v>55.57</c:v>
                </c:pt>
                <c:pt idx="6">
                  <c:v>66.33</c:v>
                </c:pt>
                <c:pt idx="7">
                  <c:v>63.17</c:v>
                </c:pt>
                <c:pt idx="8">
                  <c:v>70.98</c:v>
                </c:pt>
                <c:pt idx="9">
                  <c:v>73.930000000000007</c:v>
                </c:pt>
                <c:pt idx="10">
                  <c:v>83.11</c:v>
                </c:pt>
                <c:pt idx="11">
                  <c:v>92.88</c:v>
                </c:pt>
                <c:pt idx="12">
                  <c:v>72.760000000000005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18-482A-BF74-92985C5446B6}"/>
            </c:ext>
          </c:extLst>
        </c:ser>
        <c:ser>
          <c:idx val="5"/>
          <c:order val="5"/>
          <c:spPr>
            <a:ln w="25400">
              <a:solidFill>
                <a:srgbClr val="FF9900"/>
              </a:solidFill>
              <a:prstDash val="lgDashDot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18-482A-BF74-92985C5446B6}"/>
            </c:ext>
          </c:extLst>
        </c:ser>
        <c:ser>
          <c:idx val="6"/>
          <c:order val="6"/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ICC'!$F$5:$F$17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1.3980128824107521</c:v>
                </c:pt>
                <c:pt idx="3">
                  <c:v>10.139084063629639</c:v>
                </c:pt>
                <c:pt idx="4">
                  <c:v>22.333685601446405</c:v>
                </c:pt>
                <c:pt idx="5">
                  <c:v>44.089193848521049</c:v>
                </c:pt>
                <c:pt idx="6">
                  <c:v>51.834785816502986</c:v>
                </c:pt>
                <c:pt idx="7">
                  <c:v>47.372997930331501</c:v>
                </c:pt>
                <c:pt idx="8">
                  <c:v>50.553216247482311</c:v>
                </c:pt>
                <c:pt idx="9">
                  <c:v>57.083649659777301</c:v>
                </c:pt>
                <c:pt idx="10">
                  <c:v>62.694197828849489</c:v>
                </c:pt>
                <c:pt idx="11">
                  <c:v>73.950420879998575</c:v>
                </c:pt>
                <c:pt idx="12">
                  <c:v>54.39704088054814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B18-482A-BF74-92985C5446B6}"/>
            </c:ext>
          </c:extLst>
        </c:ser>
        <c:ser>
          <c:idx val="7"/>
          <c:order val="7"/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ICC'!$G$5:$G$17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8.5619871175892488</c:v>
                </c:pt>
                <c:pt idx="3">
                  <c:v>24.540915936370357</c:v>
                </c:pt>
                <c:pt idx="4">
                  <c:v>41.506314398553599</c:v>
                </c:pt>
                <c:pt idx="5">
                  <c:v>67.050806151478952</c:v>
                </c:pt>
                <c:pt idx="6">
                  <c:v>80.82521418349701</c:v>
                </c:pt>
                <c:pt idx="7">
                  <c:v>78.96700206966851</c:v>
                </c:pt>
                <c:pt idx="8">
                  <c:v>91.406783752517683</c:v>
                </c:pt>
                <c:pt idx="9">
                  <c:v>90.776350340222706</c:v>
                </c:pt>
                <c:pt idx="10">
                  <c:v>103.5258021711505</c:v>
                </c:pt>
                <c:pt idx="11">
                  <c:v>111.8095791200014</c:v>
                </c:pt>
                <c:pt idx="12">
                  <c:v>91.122959119451863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B18-482A-BF74-92985C54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97120"/>
        <c:axId val="67398656"/>
      </c:lineChart>
      <c:catAx>
        <c:axId val="673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39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398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397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Africa:  Cervical</a:t>
            </a:r>
            <a:r>
              <a:rPr lang="en-US" baseline="0"/>
              <a:t> cancer incidence</a:t>
            </a:r>
            <a:endParaRPr lang="en-US"/>
          </a:p>
        </c:rich>
      </c:tx>
      <c:layout>
        <c:manualLayout>
          <c:xMode val="edge"/>
          <c:yMode val="edge"/>
          <c:x val="0.23464937406774053"/>
          <c:y val="2.8428116857719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26407370484864E-2"/>
          <c:y val="0.11872919393518265"/>
          <c:w val="0.8771939217485627"/>
          <c:h val="0.75250897564552388"/>
        </c:manualLayout>
      </c:layout>
      <c:lineChart>
        <c:grouping val="standard"/>
        <c:varyColors val="0"/>
        <c:ser>
          <c:idx val="0"/>
          <c:order val="0"/>
          <c:tx>
            <c:v>South Africa Registry 2011</c:v>
          </c:tx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ICC'!$D$5:$D$17</c:f>
              <c:numCache>
                <c:formatCode>General</c:formatCode>
                <c:ptCount val="13"/>
                <c:pt idx="0">
                  <c:v>0.09</c:v>
                </c:pt>
                <c:pt idx="1">
                  <c:v>0.28999999999999998</c:v>
                </c:pt>
                <c:pt idx="2">
                  <c:v>4.9800000000000004</c:v>
                </c:pt>
                <c:pt idx="3">
                  <c:v>17.34</c:v>
                </c:pt>
                <c:pt idx="4">
                  <c:v>31.92</c:v>
                </c:pt>
                <c:pt idx="5">
                  <c:v>55.57</c:v>
                </c:pt>
                <c:pt idx="6">
                  <c:v>66.33</c:v>
                </c:pt>
                <c:pt idx="7">
                  <c:v>63.17</c:v>
                </c:pt>
                <c:pt idx="8">
                  <c:v>70.98</c:v>
                </c:pt>
                <c:pt idx="9">
                  <c:v>73.930000000000007</c:v>
                </c:pt>
                <c:pt idx="10">
                  <c:v>83.11</c:v>
                </c:pt>
                <c:pt idx="11">
                  <c:v>92.88</c:v>
                </c:pt>
                <c:pt idx="12">
                  <c:v>72.760000000000005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A-470A-80E0-C66889E63244}"/>
            </c:ext>
          </c:extLst>
        </c:ser>
        <c:ser>
          <c:idx val="2"/>
          <c:order val="1"/>
          <c:tx>
            <c:strRef>
              <c:f>'South Africa ICC'!$F$4</c:f>
              <c:strCache>
                <c:ptCount val="1"/>
                <c:pt idx="0">
                  <c:v>Lower bound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ICC'!$F$5:$F$17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1.3980128824107521</c:v>
                </c:pt>
                <c:pt idx="3">
                  <c:v>10.139084063629639</c:v>
                </c:pt>
                <c:pt idx="4">
                  <c:v>22.333685601446405</c:v>
                </c:pt>
                <c:pt idx="5">
                  <c:v>44.089193848521049</c:v>
                </c:pt>
                <c:pt idx="6">
                  <c:v>51.834785816502986</c:v>
                </c:pt>
                <c:pt idx="7">
                  <c:v>47.372997930331501</c:v>
                </c:pt>
                <c:pt idx="8">
                  <c:v>50.553216247482311</c:v>
                </c:pt>
                <c:pt idx="9">
                  <c:v>57.083649659777301</c:v>
                </c:pt>
                <c:pt idx="10">
                  <c:v>62.694197828849489</c:v>
                </c:pt>
                <c:pt idx="11">
                  <c:v>73.950420879998575</c:v>
                </c:pt>
                <c:pt idx="12">
                  <c:v>54.39704088054814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6A-470A-80E0-C66889E63244}"/>
            </c:ext>
          </c:extLst>
        </c:ser>
        <c:ser>
          <c:idx val="3"/>
          <c:order val="2"/>
          <c:tx>
            <c:strRef>
              <c:f>'South Africa ICC'!$G$4</c:f>
              <c:strCache>
                <c:ptCount val="1"/>
                <c:pt idx="0">
                  <c:v>Upper bound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ICC'!$G$5:$G$17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8.5619871175892488</c:v>
                </c:pt>
                <c:pt idx="3">
                  <c:v>24.540915936370357</c:v>
                </c:pt>
                <c:pt idx="4">
                  <c:v>41.506314398553599</c:v>
                </c:pt>
                <c:pt idx="5">
                  <c:v>67.050806151478952</c:v>
                </c:pt>
                <c:pt idx="6">
                  <c:v>80.82521418349701</c:v>
                </c:pt>
                <c:pt idx="7">
                  <c:v>78.96700206966851</c:v>
                </c:pt>
                <c:pt idx="8">
                  <c:v>91.406783752517683</c:v>
                </c:pt>
                <c:pt idx="9">
                  <c:v>90.776350340222706</c:v>
                </c:pt>
                <c:pt idx="10">
                  <c:v>103.5258021711505</c:v>
                </c:pt>
                <c:pt idx="11">
                  <c:v>111.8095791200014</c:v>
                </c:pt>
                <c:pt idx="12">
                  <c:v>91.122959119451863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6A-470A-80E0-C66889E63244}"/>
            </c:ext>
          </c:extLst>
        </c:ser>
        <c:ser>
          <c:idx val="4"/>
          <c:order val="3"/>
          <c:tx>
            <c:v>Globocan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'South Africa ICC'!$H$5:$H$17</c:f>
              <c:numCache>
                <c:formatCode>General</c:formatCode>
                <c:ptCount val="13"/>
                <c:pt idx="0">
                  <c:v>0</c:v>
                </c:pt>
                <c:pt idx="1">
                  <c:v>2.646467153656904</c:v>
                </c:pt>
                <c:pt idx="2">
                  <c:v>8.848389035625793</c:v>
                </c:pt>
                <c:pt idx="3">
                  <c:v>45.193737900145855</c:v>
                </c:pt>
                <c:pt idx="4">
                  <c:v>53.40682333812245</c:v>
                </c:pt>
                <c:pt idx="5">
                  <c:v>63.4</c:v>
                </c:pt>
                <c:pt idx="6">
                  <c:v>68.3</c:v>
                </c:pt>
                <c:pt idx="7">
                  <c:v>70.7</c:v>
                </c:pt>
                <c:pt idx="8">
                  <c:v>73</c:v>
                </c:pt>
                <c:pt idx="9">
                  <c:v>77.400000000000006</c:v>
                </c:pt>
                <c:pt idx="10">
                  <c:v>82.7</c:v>
                </c:pt>
                <c:pt idx="11">
                  <c:v>88.6</c:v>
                </c:pt>
                <c:pt idx="12">
                  <c:v>95.2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B6A-470A-80E0-C66889E63244}"/>
            </c:ext>
          </c:extLst>
        </c:ser>
        <c:ser>
          <c:idx val="1"/>
          <c:order val="4"/>
          <c:tx>
            <c:v>PROMEC 2003-2007</c:v>
          </c:tx>
          <c:spPr>
            <a:ln>
              <a:solidFill>
                <a:schemeClr val="accent6">
                  <a:lumMod val="50000"/>
                </a:schemeClr>
              </a:solidFill>
              <a:prstDash val="dashDot"/>
            </a:ln>
          </c:spPr>
          <c:marker>
            <c:symbol val="none"/>
          </c:marker>
          <c:val>
            <c:numRef>
              <c:f>'South Africa ICC'!$W$28:$W$40</c:f>
              <c:numCache>
                <c:formatCode>0.00</c:formatCode>
                <c:ptCount val="13"/>
                <c:pt idx="0">
                  <c:v>0</c:v>
                </c:pt>
                <c:pt idx="1">
                  <c:v>1.0029989669110642</c:v>
                </c:pt>
                <c:pt idx="2">
                  <c:v>3.353499040899274</c:v>
                </c:pt>
                <c:pt idx="3">
                  <c:v>17.128220300055279</c:v>
                </c:pt>
                <c:pt idx="4">
                  <c:v>20.240942178375178</c:v>
                </c:pt>
                <c:pt idx="5">
                  <c:v>33.977883486748624</c:v>
                </c:pt>
                <c:pt idx="6">
                  <c:v>59.408391435290234</c:v>
                </c:pt>
                <c:pt idx="7">
                  <c:v>50.419303390440909</c:v>
                </c:pt>
                <c:pt idx="8">
                  <c:v>104.12838417248561</c:v>
                </c:pt>
                <c:pt idx="9">
                  <c:v>87</c:v>
                </c:pt>
                <c:pt idx="10">
                  <c:v>96.68526333668683</c:v>
                </c:pt>
                <c:pt idx="11">
                  <c:v>57.296221464973918</c:v>
                </c:pt>
                <c:pt idx="12">
                  <c:v>70.020402496589526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B6A-470A-80E0-C66889E63244}"/>
            </c:ext>
          </c:extLst>
        </c:ser>
        <c:ser>
          <c:idx val="5"/>
          <c:order val="5"/>
          <c:tx>
            <c:v>PROMEC LB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'South Africa ICC'!$Y$28:$Y$40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0.41407681625798648</c:v>
                </c:pt>
                <c:pt idx="3">
                  <c:v>9.9714055740770302</c:v>
                </c:pt>
                <c:pt idx="4">
                  <c:v>12.606787476749254</c:v>
                </c:pt>
                <c:pt idx="5">
                  <c:v>24.999518530321875</c:v>
                </c:pt>
                <c:pt idx="6">
                  <c:v>45.689829935406607</c:v>
                </c:pt>
                <c:pt idx="7">
                  <c:v>36.305457838445989</c:v>
                </c:pt>
                <c:pt idx="8">
                  <c:v>79.391527399392302</c:v>
                </c:pt>
                <c:pt idx="9">
                  <c:v>68.726291309753236</c:v>
                </c:pt>
                <c:pt idx="10">
                  <c:v>74.666625664626039</c:v>
                </c:pt>
                <c:pt idx="11">
                  <c:v>42.425906304331015</c:v>
                </c:pt>
                <c:pt idx="12">
                  <c:v>52.00621922508671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B6A-470A-80E0-C66889E63244}"/>
            </c:ext>
          </c:extLst>
        </c:ser>
        <c:ser>
          <c:idx val="6"/>
          <c:order val="6"/>
          <c:tx>
            <c:v>PROMEC UB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'South Africa ICC'!$Z$28:$Z$40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6.2929212655405617</c:v>
                </c:pt>
                <c:pt idx="3">
                  <c:v>24.285035026033526</c:v>
                </c:pt>
                <c:pt idx="4">
                  <c:v>27.875096880001099</c:v>
                </c:pt>
                <c:pt idx="5">
                  <c:v>42.956248443175369</c:v>
                </c:pt>
                <c:pt idx="6">
                  <c:v>73.126952935173861</c:v>
                </c:pt>
                <c:pt idx="7">
                  <c:v>64.53314894243583</c:v>
                </c:pt>
                <c:pt idx="8">
                  <c:v>128.8652409455789</c:v>
                </c:pt>
                <c:pt idx="9">
                  <c:v>105.27370869024676</c:v>
                </c:pt>
                <c:pt idx="10">
                  <c:v>118.70390100874762</c:v>
                </c:pt>
                <c:pt idx="11">
                  <c:v>72.166536625616814</c:v>
                </c:pt>
                <c:pt idx="12">
                  <c:v>88.034585768092356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B6A-470A-80E0-C66889E6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26560"/>
        <c:axId val="67428736"/>
      </c:lineChart>
      <c:catAx>
        <c:axId val="674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368471774422388"/>
              <c:y val="0.944816824977157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2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2873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cervical cancer incidence (per 100,000 women)</a:t>
                </a:r>
              </a:p>
            </c:rich>
          </c:tx>
          <c:layout>
            <c:manualLayout>
              <c:xMode val="edge"/>
              <c:yMode val="edge"/>
              <c:x val="5.4824620109285172E-3"/>
              <c:y val="0.193980091499735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26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55274781638463"/>
          <c:y val="0.18729112282733038"/>
          <c:w val="0.24910478633643632"/>
          <c:h val="0.282736522788600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HPV Type Distribution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7"/>
                <c:pt idx="5">
                  <c:v>0.55554979999999998</c:v>
                </c:pt>
                <c:pt idx="6">
                  <c:v>9.9675600000000003E-2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7"/>
                      <c:pt idx="0">
                        <c:v>CIN 1 HR_1618</c:v>
                      </c:pt>
                      <c:pt idx="1">
                        <c:v>CIN 1 HR_Other</c:v>
                      </c:pt>
                      <c:pt idx="2">
                        <c:v>CIN 23 HR_16</c:v>
                      </c:pt>
                      <c:pt idx="3">
                        <c:v>CIN 23 HR_18</c:v>
                      </c:pt>
                      <c:pt idx="4">
                        <c:v>CIN 23 HR_Other</c:v>
                      </c:pt>
                      <c:pt idx="5">
                        <c:v>CANCER HR_16</c:v>
                      </c:pt>
                      <c:pt idx="6">
                        <c:v>CANCER HR_18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252-421A-AE85-920B7FA4264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7"/>
                <c:pt idx="5">
                  <c:v>0.6969457</c:v>
                </c:pt>
                <c:pt idx="6">
                  <c:v>0.20485780000000001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7"/>
                      <c:pt idx="0">
                        <c:v>CIN 1 HR_1618</c:v>
                      </c:pt>
                      <c:pt idx="1">
                        <c:v>CIN 1 HR_Other</c:v>
                      </c:pt>
                      <c:pt idx="2">
                        <c:v>CIN 23 HR_16</c:v>
                      </c:pt>
                      <c:pt idx="3">
                        <c:v>CIN 23 HR_18</c:v>
                      </c:pt>
                      <c:pt idx="4">
                        <c:v>CIN 23 HR_Other</c:v>
                      </c:pt>
                      <c:pt idx="5">
                        <c:v>CANCER HR_16</c:v>
                      </c:pt>
                      <c:pt idx="6">
                        <c:v>CANCER HR_18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C252-421A-AE85-920B7FA42646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0.62827225130890052</c:v>
                </c:pt>
                <c:pt idx="6">
                  <c:v>0.14659685863874344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TYPE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7"/>
                      <c:pt idx="0">
                        <c:v>CIN 1 HR_1618</c:v>
                      </c:pt>
                      <c:pt idx="1">
                        <c:v>CIN 1 HR_Other</c:v>
                      </c:pt>
                      <c:pt idx="2">
                        <c:v>CIN 23 HR_16</c:v>
                      </c:pt>
                      <c:pt idx="3">
                        <c:v>CIN 23 HR_18</c:v>
                      </c:pt>
                      <c:pt idx="4">
                        <c:v>CIN 23 HR_Other</c:v>
                      </c:pt>
                      <c:pt idx="5">
                        <c:v>CANCER HR_16</c:v>
                      </c:pt>
                      <c:pt idx="6">
                        <c:v>CANCER HR_18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C252-421A-AE85-920B7FA4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58976"/>
        <c:axId val="104562048"/>
      </c:lineChart>
      <c:catAx>
        <c:axId val="1045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56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56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558976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Africa:  Bounds</a:t>
            </a:r>
            <a:r>
              <a:rPr lang="en-US" baseline="0"/>
              <a:t> for c</a:t>
            </a:r>
            <a:r>
              <a:rPr lang="en-US"/>
              <a:t>ervical</a:t>
            </a:r>
            <a:r>
              <a:rPr lang="en-US" baseline="0"/>
              <a:t> cancer incidence</a:t>
            </a:r>
            <a:endParaRPr lang="en-US"/>
          </a:p>
        </c:rich>
      </c:tx>
      <c:layout>
        <c:manualLayout>
          <c:xMode val="edge"/>
          <c:yMode val="edge"/>
          <c:x val="0.23464937406774053"/>
          <c:y val="2.8428116857719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26354878225658E-2"/>
          <c:y val="0.11872925273248582"/>
          <c:w val="0.8771939217485627"/>
          <c:h val="0.75250897564552388"/>
        </c:manualLayout>
      </c:layout>
      <c:lineChart>
        <c:grouping val="standard"/>
        <c:varyColors val="0"/>
        <c:ser>
          <c:idx val="2"/>
          <c:order val="0"/>
          <c:tx>
            <c:v>Minimum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ICC'!$O$5:$O$17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0.41407681625798648</c:v>
                </c:pt>
                <c:pt idx="3">
                  <c:v>9.9714055740770302</c:v>
                </c:pt>
                <c:pt idx="4">
                  <c:v>12.606787476749254</c:v>
                </c:pt>
                <c:pt idx="5">
                  <c:v>24.999518530321875</c:v>
                </c:pt>
                <c:pt idx="6">
                  <c:v>45.689829935406607</c:v>
                </c:pt>
                <c:pt idx="7">
                  <c:v>36.305457838445989</c:v>
                </c:pt>
                <c:pt idx="8">
                  <c:v>50.553216247482311</c:v>
                </c:pt>
                <c:pt idx="9">
                  <c:v>57.083649659777301</c:v>
                </c:pt>
                <c:pt idx="10">
                  <c:v>62.694197828849489</c:v>
                </c:pt>
                <c:pt idx="11">
                  <c:v>42.425906304331015</c:v>
                </c:pt>
                <c:pt idx="12">
                  <c:v>52.00621922508671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07-4AC9-97FE-8F0DE5DF4A01}"/>
            </c:ext>
          </c:extLst>
        </c:ser>
        <c:ser>
          <c:idx val="3"/>
          <c:order val="1"/>
          <c:tx>
            <c:v>Maximum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ICC'!$A$5:$A$17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ICC'!$P$5:$P$17</c:f>
              <c:numCache>
                <c:formatCode>0.00</c:formatCode>
                <c:ptCount val="13"/>
                <c:pt idx="0">
                  <c:v>0</c:v>
                </c:pt>
                <c:pt idx="1">
                  <c:v>2.646467153656904</c:v>
                </c:pt>
                <c:pt idx="2">
                  <c:v>8.848389035625793</c:v>
                </c:pt>
                <c:pt idx="3">
                  <c:v>45.193737900145855</c:v>
                </c:pt>
                <c:pt idx="4">
                  <c:v>53.40682333812245</c:v>
                </c:pt>
                <c:pt idx="5">
                  <c:v>67.050806151478952</c:v>
                </c:pt>
                <c:pt idx="6">
                  <c:v>80.82521418349701</c:v>
                </c:pt>
                <c:pt idx="7">
                  <c:v>78.96700206966851</c:v>
                </c:pt>
                <c:pt idx="8">
                  <c:v>128.8652409455789</c:v>
                </c:pt>
                <c:pt idx="9">
                  <c:v>105.27370869024676</c:v>
                </c:pt>
                <c:pt idx="10">
                  <c:v>118.70390100874762</c:v>
                </c:pt>
                <c:pt idx="11">
                  <c:v>111.8095791200014</c:v>
                </c:pt>
                <c:pt idx="12">
                  <c:v>95.2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07-4AC9-97FE-8F0DE5DF4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1616"/>
        <c:axId val="67477888"/>
      </c:lineChart>
      <c:catAx>
        <c:axId val="674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368471774422388"/>
              <c:y val="0.944816824977157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7788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cervical cancer incidence (per 100,000 women)</a:t>
                </a:r>
              </a:p>
            </c:rich>
          </c:tx>
          <c:layout>
            <c:manualLayout>
              <c:xMode val="edge"/>
              <c:yMode val="edge"/>
              <c:x val="5.4824620109285172E-3"/>
              <c:y val="0.193980091499735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71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Prevalence of CIN23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2.7433000000000002E-3</c:v>
                </c:pt>
                <c:pt idx="4">
                  <c:v>2.4424E-3</c:v>
                </c:pt>
                <c:pt idx="5">
                  <c:v>2.3145000000000002E-3</c:v>
                </c:pt>
                <c:pt idx="6">
                  <c:v>3.4892999999999999E-3</c:v>
                </c:pt>
                <c:pt idx="7">
                  <c:v>7.2637999999999999E-3</c:v>
                </c:pt>
                <c:pt idx="8">
                  <c:v>8.0029999999999997E-3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LB(X)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577-4A91-BFC2-1E7C4B947DA1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0.14247360000000001</c:v>
                </c:pt>
                <c:pt idx="2">
                  <c:v>1.1791299999999999E-2</c:v>
                </c:pt>
                <c:pt idx="3">
                  <c:v>2.4169599999999999E-2</c:v>
                </c:pt>
                <c:pt idx="4">
                  <c:v>3.9828099999999998E-2</c:v>
                </c:pt>
                <c:pt idx="5">
                  <c:v>3.7771800000000001E-2</c:v>
                </c:pt>
                <c:pt idx="6">
                  <c:v>5.6534899999999999E-2</c:v>
                </c:pt>
                <c:pt idx="7">
                  <c:v>8.4477999999999998E-2</c:v>
                </c:pt>
                <c:pt idx="8">
                  <c:v>0.12612760000000001</c:v>
                </c:pt>
                <c:pt idx="9">
                  <c:v>9.7393800000000003E-2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577-4A91-BFC2-1E7C4B947DA1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CIN2-3  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577-4A91-BFC2-1E7C4B94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93888"/>
        <c:axId val="67495424"/>
      </c:lineChart>
      <c:catAx>
        <c:axId val="674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95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9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93888"/>
        <c:crosses val="autoZero"/>
        <c:crossBetween val="between"/>
        <c:majorUnit val="0.0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HPV Type Distribution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7"/>
                <c:pt idx="5">
                  <c:v>0.55554979999999998</c:v>
                </c:pt>
                <c:pt idx="6">
                  <c:v>9.9675600000000003E-2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7"/>
                      <c:pt idx="0">
                        <c:v>CIN 1 HR_1618</c:v>
                      </c:pt>
                      <c:pt idx="1">
                        <c:v>CIN 1 HR_Other</c:v>
                      </c:pt>
                      <c:pt idx="2">
                        <c:v>CIN 23 HR_16</c:v>
                      </c:pt>
                      <c:pt idx="3">
                        <c:v>CIN 23 HR_18</c:v>
                      </c:pt>
                      <c:pt idx="4">
                        <c:v>CIN 23 HR_Other</c:v>
                      </c:pt>
                      <c:pt idx="5">
                        <c:v>CANCER HR_16</c:v>
                      </c:pt>
                      <c:pt idx="6">
                        <c:v>CANCER HR_18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6A7-4DFD-B581-44F883936A5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7"/>
                <c:pt idx="5">
                  <c:v>0.6969457</c:v>
                </c:pt>
                <c:pt idx="6">
                  <c:v>0.20485780000000001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7"/>
                      <c:pt idx="0">
                        <c:v>CIN 1 HR_1618</c:v>
                      </c:pt>
                      <c:pt idx="1">
                        <c:v>CIN 1 HR_Other</c:v>
                      </c:pt>
                      <c:pt idx="2">
                        <c:v>CIN 23 HR_16</c:v>
                      </c:pt>
                      <c:pt idx="3">
                        <c:v>CIN 23 HR_18</c:v>
                      </c:pt>
                      <c:pt idx="4">
                        <c:v>CIN 23 HR_Other</c:v>
                      </c:pt>
                      <c:pt idx="5">
                        <c:v>CANCER HR_16</c:v>
                      </c:pt>
                      <c:pt idx="6">
                        <c:v>CANCER HR_18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6A7-4DFD-B581-44F883936A5F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0.62827225130890052</c:v>
                </c:pt>
                <c:pt idx="6">
                  <c:v>0.14659685863874344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TYPE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7"/>
                      <c:pt idx="0">
                        <c:v>CIN 1 HR_1618</c:v>
                      </c:pt>
                      <c:pt idx="1">
                        <c:v>CIN 1 HR_Other</c:v>
                      </c:pt>
                      <c:pt idx="2">
                        <c:v>CIN 23 HR_16</c:v>
                      </c:pt>
                      <c:pt idx="3">
                        <c:v>CIN 23 HR_18</c:v>
                      </c:pt>
                      <c:pt idx="4">
                        <c:v>CIN 23 HR_Other</c:v>
                      </c:pt>
                      <c:pt idx="5">
                        <c:v>CANCER HR_16</c:v>
                      </c:pt>
                      <c:pt idx="6">
                        <c:v>CANCER HR_18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6A7-4DFD-B581-44F88393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81312"/>
        <c:axId val="67983232"/>
      </c:lineChart>
      <c:catAx>
        <c:axId val="679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8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8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81312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HPV-HR Prevalence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3.2458999999999999E-3</c:v>
                </c:pt>
                <c:pt idx="4">
                  <c:v>5.875E-3</c:v>
                </c:pt>
                <c:pt idx="5">
                  <c:v>1.6482500000000001E-2</c:v>
                </c:pt>
                <c:pt idx="6">
                  <c:v>8.3809999999999996E-3</c:v>
                </c:pt>
                <c:pt idx="7">
                  <c:v>1.5947599999999999E-2</c:v>
                </c:pt>
                <c:pt idx="8">
                  <c:v>3.2030000000000001E-3</c:v>
                </c:pt>
                <c:pt idx="9">
                  <c:v>1.2808399999999999E-2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A8B-4021-B507-F19CD26BDD93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0.70759819999999995</c:v>
                </c:pt>
                <c:pt idx="2">
                  <c:v>0.1057628</c:v>
                </c:pt>
                <c:pt idx="3">
                  <c:v>9.3031500000000003E-2</c:v>
                </c:pt>
                <c:pt idx="4">
                  <c:v>8.0486500000000002E-2</c:v>
                </c:pt>
                <c:pt idx="5">
                  <c:v>9.4225900000000001E-2</c:v>
                </c:pt>
                <c:pt idx="6">
                  <c:v>7.6334299999999994E-2</c:v>
                </c:pt>
                <c:pt idx="7">
                  <c:v>0.10965610000000001</c:v>
                </c:pt>
                <c:pt idx="8">
                  <c:v>9.1849500000000001E-2</c:v>
                </c:pt>
                <c:pt idx="9">
                  <c:v>0.1686589</c:v>
                </c:pt>
                <c:pt idx="10">
                  <c:v>0.16109760000000001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A8B-4021-B507-F19CD26BDD93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2.6666666666666668E-2</c:v>
                </c:pt>
                <c:pt idx="4">
                  <c:v>2.8301886792452831E-2</c:v>
                </c:pt>
                <c:pt idx="5">
                  <c:v>4.4444444444444446E-2</c:v>
                </c:pt>
                <c:pt idx="6">
                  <c:v>3.0534351145038167E-2</c:v>
                </c:pt>
                <c:pt idx="7">
                  <c:v>4.8543689320388349E-2</c:v>
                </c:pt>
                <c:pt idx="8">
                  <c:v>2.6315789473684209E-2</c:v>
                </c:pt>
                <c:pt idx="9">
                  <c:v>6.1224489795918366E-2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HPV-HR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A8B-4021-B507-F19CD26BD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6656"/>
        <c:axId val="68008192"/>
      </c:lineChart>
      <c:catAx>
        <c:axId val="6800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0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08192"/>
        <c:scaling>
          <c:orientation val="minMax"/>
          <c:max val="0.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006656"/>
        <c:crosses val="autoZero"/>
        <c:crossBetween val="between"/>
        <c:majorUnit val="0.1"/>
        <c:minorUnit val="0.0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HPV-LR Prevalence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7.6690000000000005E-4</c:v>
                </c:pt>
                <c:pt idx="3">
                  <c:v>3.2458999999999999E-3</c:v>
                </c:pt>
                <c:pt idx="4">
                  <c:v>2.2932E-3</c:v>
                </c:pt>
                <c:pt idx="5">
                  <c:v>1.7991999999999999E-3</c:v>
                </c:pt>
                <c:pt idx="6">
                  <c:v>1.8542999999999999E-3</c:v>
                </c:pt>
                <c:pt idx="7">
                  <c:v>2.4580000000000001E-4</c:v>
                </c:pt>
                <c:pt idx="8">
                  <c:v>3.3310000000000002E-4</c:v>
                </c:pt>
                <c:pt idx="9">
                  <c:v>4.9817999999999998E-3</c:v>
                </c:pt>
                <c:pt idx="10">
                  <c:v>1.2049000000000001E-3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A76-4067-B6A9-569E5711EB50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0.70759819999999995</c:v>
                </c:pt>
                <c:pt idx="2">
                  <c:v>0.15759400000000001</c:v>
                </c:pt>
                <c:pt idx="3">
                  <c:v>9.3031500000000003E-2</c:v>
                </c:pt>
                <c:pt idx="4">
                  <c:v>6.6498199999999993E-2</c:v>
                </c:pt>
                <c:pt idx="5">
                  <c:v>5.2490599999999998E-2</c:v>
                </c:pt>
                <c:pt idx="6">
                  <c:v>5.4061400000000003E-2</c:v>
                </c:pt>
                <c:pt idx="7">
                  <c:v>5.2908299999999998E-2</c:v>
                </c:pt>
                <c:pt idx="8">
                  <c:v>7.1143700000000004E-2</c:v>
                </c:pt>
                <c:pt idx="9">
                  <c:v>0.1397872</c:v>
                </c:pt>
                <c:pt idx="10">
                  <c:v>0.23815990000000001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A76-4067-B6A9-569E5711EB50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3.0303030303030304E-2</c:v>
                </c:pt>
                <c:pt idx="3">
                  <c:v>2.6666666666666668E-2</c:v>
                </c:pt>
                <c:pt idx="4">
                  <c:v>1.8867924528301886E-2</c:v>
                </c:pt>
                <c:pt idx="5">
                  <c:v>1.4814814814814815E-2</c:v>
                </c:pt>
                <c:pt idx="6">
                  <c:v>1.5267175572519083E-2</c:v>
                </c:pt>
                <c:pt idx="7">
                  <c:v>9.7087378640776691E-3</c:v>
                </c:pt>
                <c:pt idx="8">
                  <c:v>1.3157894736842105E-2</c:v>
                </c:pt>
                <c:pt idx="9">
                  <c:v>4.0816326530612242E-2</c:v>
                </c:pt>
                <c:pt idx="10">
                  <c:v>4.7619047619047616E-2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HPV-LR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BA76-4067-B6A9-569E5711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3728"/>
        <c:axId val="68635264"/>
      </c:lineChart>
      <c:catAx>
        <c:axId val="686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3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635264"/>
        <c:scaling>
          <c:orientation val="minMax"/>
          <c:max val="0.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33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Cervical Cancer Incidence
India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966-4847-8F74-BE2A3EDAAB76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966-4847-8F74-BE2A3EDAAB76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9966-4847-8F74-BE2A3EDAAB76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9966-4847-8F74-BE2A3EDAA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55744"/>
        <c:axId val="68669824"/>
      </c:lineChart>
      <c:catAx>
        <c:axId val="686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6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66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655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Cervical Cancer Incidence
India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#REF!$A$114:$A$126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DDA-47ED-8380-0A5C1D2E0B94}"/>
            </c:ext>
          </c:extLst>
        </c:ser>
        <c:ser>
          <c:idx val="1"/>
          <c:order val="1"/>
          <c:tx>
            <c:v/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#REF!$A$114:$A$126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DDA-47ED-8380-0A5C1D2E0B94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A-47ED-8380-0A5C1D2E0B94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DA-47ED-8380-0A5C1D2E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25888"/>
        <c:axId val="69527424"/>
      </c:lineChart>
      <c:catAx>
        <c:axId val="695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2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52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25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Prevalence of CIN1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2.4826000000000001E-2</c:v>
                </c:pt>
                <c:pt idx="3">
                  <c:v>2.3393400000000002E-2</c:v>
                </c:pt>
                <c:pt idx="4">
                  <c:v>2.75298E-2</c:v>
                </c:pt>
                <c:pt idx="5">
                  <c:v>1.54687E-2</c:v>
                </c:pt>
                <c:pt idx="6">
                  <c:v>1.5954800000000002E-2</c:v>
                </c:pt>
                <c:pt idx="7">
                  <c:v>1.47195E-2</c:v>
                </c:pt>
                <c:pt idx="8">
                  <c:v>3.2449999999999997E-4</c:v>
                </c:pt>
                <c:pt idx="9">
                  <c:v>7.0299999999999996E-4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LB(X)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0D9-4898-945A-1E6F7B9D9DA0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0.14247360000000001</c:v>
                </c:pt>
                <c:pt idx="2">
                  <c:v>9.7574499999999995E-2</c:v>
                </c:pt>
                <c:pt idx="3">
                  <c:v>7.3384599999999994E-2</c:v>
                </c:pt>
                <c:pt idx="4">
                  <c:v>0.1096883</c:v>
                </c:pt>
                <c:pt idx="5">
                  <c:v>8.1520899999999993E-2</c:v>
                </c:pt>
                <c:pt idx="6">
                  <c:v>0.10088800000000001</c:v>
                </c:pt>
                <c:pt idx="7">
                  <c:v>0.1017216</c:v>
                </c:pt>
                <c:pt idx="8">
                  <c:v>6.9372699999999995E-2</c:v>
                </c:pt>
                <c:pt idx="9">
                  <c:v>0.14528930000000001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0D9-4898-945A-1E6F7B9D9DA0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CIN1 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B0D9-4898-945A-1E6F7B9D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72992"/>
        <c:axId val="75974528"/>
      </c:lineChart>
      <c:catAx>
        <c:axId val="7597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7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974528"/>
        <c:scaling>
          <c:orientation val="minMax"/>
          <c:max val="0.1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72992"/>
        <c:crosses val="autoZero"/>
        <c:crossBetween val="between"/>
        <c:majorUnit val="0.0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Cervical Cancer Incidence
India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078-4E69-9EF8-E5FD5A6238B4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078-4E69-9EF8-E5FD5A6238B4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078-4E69-9EF8-E5FD5A6238B4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5078-4E69-9EF8-E5FD5A62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13792"/>
        <c:axId val="76115328"/>
      </c:lineChart>
      <c:catAx>
        <c:axId val="76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11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11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1137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incidence--All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1.4518845461408909</c:v>
              </c:pt>
              <c:pt idx="3">
                <c:v>10.208248264597795</c:v>
              </c:pt>
              <c:pt idx="4">
                <c:v>14.689834634432973</c:v>
              </c:pt>
              <c:pt idx="5">
                <c:v>20.706190061028771</c:v>
              </c:pt>
              <c:pt idx="6">
                <c:v>20.316944331572532</c:v>
              </c:pt>
              <c:pt idx="7">
                <c:v>45.703839122486286</c:v>
              </c:pt>
              <c:pt idx="8">
                <c:v>18.52919377419089</c:v>
              </c:pt>
              <c:pt idx="9">
                <c:v>29.386621072878821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A8-408F-8566-A51C21C8F277}"/>
            </c:ext>
          </c:extLst>
        </c:ser>
        <c:ser>
          <c:idx val="1"/>
          <c:order val="1"/>
          <c:tx>
            <c:v/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33.833661417322837</c:v>
              </c:pt>
              <c:pt idx="8">
                <c:v>36.702635249210893</c:v>
              </c:pt>
              <c:pt idx="9">
                <c:v>35.776895281027514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A8-408F-8566-A51C21C8F277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6.9230720817677751</c:v>
              </c:pt>
              <c:pt idx="5">
                <c:v>20.874722870058449</c:v>
              </c:pt>
              <c:pt idx="6">
                <c:v>23.364922708835678</c:v>
              </c:pt>
              <c:pt idx="7">
                <c:v>30.900272728494084</c:v>
              </c:pt>
              <c:pt idx="8">
                <c:v>54.026472971756156</c:v>
              </c:pt>
              <c:pt idx="9">
                <c:v>53.459735908904605</c:v>
              </c:pt>
              <c:pt idx="10">
                <c:v>34.154596121900859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A8-408F-8566-A51C21C8F277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0.74792637412773089</c:v>
              </c:pt>
              <c:pt idx="3">
                <c:v>3.444311934110313</c:v>
              </c:pt>
              <c:pt idx="4">
                <c:v>8.2462387988589647</c:v>
              </c:pt>
              <c:pt idx="5">
                <c:v>20.201655814289065</c:v>
              </c:pt>
              <c:pt idx="6">
                <c:v>30.732300894143837</c:v>
              </c:pt>
              <c:pt idx="7">
                <c:v>33.951246010728589</c:v>
              </c:pt>
              <c:pt idx="8">
                <c:v>47.665040201698382</c:v>
              </c:pt>
              <c:pt idx="9">
                <c:v>57.228647025596814</c:v>
              </c:pt>
              <c:pt idx="10">
                <c:v>30.988534242330338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A8-408F-8566-A51C21C8F277}"/>
            </c:ext>
          </c:extLst>
        </c:ser>
        <c:ser>
          <c:idx val="4"/>
          <c:order val="4"/>
          <c:tx>
            <c:v/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3.0097515951683453</c:v>
              </c:pt>
              <c:pt idx="4">
                <c:v>7.5346594333936103</c:v>
              </c:pt>
              <c:pt idx="5">
                <c:v>16.858857643806058</c:v>
              </c:pt>
              <c:pt idx="6">
                <c:v>25.45824847250509</c:v>
              </c:pt>
              <c:pt idx="7">
                <c:v>33.385703063629222</c:v>
              </c:pt>
              <c:pt idx="8">
                <c:v>32.5460293844151</c:v>
              </c:pt>
              <c:pt idx="9">
                <c:v>59.984004265529187</c:v>
              </c:pt>
              <c:pt idx="10">
                <c:v>51.180565033437972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A8-408F-8566-A51C21C8F277}"/>
            </c:ext>
          </c:extLst>
        </c:ser>
        <c:ser>
          <c:idx val="5"/>
          <c:order val="5"/>
          <c:tx>
            <c:v/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1.2142995919953372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49.922945019643592</c:v>
              </c:pt>
              <c:pt idx="9">
                <c:v>108.23258491652274</c:v>
              </c:pt>
              <c:pt idx="10">
                <c:v>45.919785385424092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A8-408F-8566-A51C21C8F277}"/>
            </c:ext>
          </c:extLst>
        </c:ser>
        <c:ser>
          <c:idx val="6"/>
          <c:order val="6"/>
          <c:tx>
            <c:v/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0.28845294034504743</c:v>
              </c:pt>
              <c:pt idx="2">
                <c:v>0</c:v>
              </c:pt>
              <c:pt idx="3">
                <c:v>3.0916816097944473</c:v>
              </c:pt>
              <c:pt idx="4">
                <c:v>4.9198555530409633</c:v>
              </c:pt>
              <c:pt idx="5">
                <c:v>17.350931565532676</c:v>
              </c:pt>
              <c:pt idx="6">
                <c:v>35.974098648972742</c:v>
              </c:pt>
              <c:pt idx="7">
                <c:v>60.509083085694314</c:v>
              </c:pt>
              <c:pt idx="8">
                <c:v>45.013363342242229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BA8-408F-8566-A51C21C8F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56768"/>
        <c:axId val="78263040"/>
      </c:lineChart>
      <c:catAx>
        <c:axId val="782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263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6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HPV-HR Prevalence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3.2458999999999999E-3</c:v>
                </c:pt>
                <c:pt idx="4">
                  <c:v>5.875E-3</c:v>
                </c:pt>
                <c:pt idx="5">
                  <c:v>1.6482500000000001E-2</c:v>
                </c:pt>
                <c:pt idx="6">
                  <c:v>8.3809999999999996E-3</c:v>
                </c:pt>
                <c:pt idx="7">
                  <c:v>1.5947599999999999E-2</c:v>
                </c:pt>
                <c:pt idx="8">
                  <c:v>3.2030000000000001E-3</c:v>
                </c:pt>
                <c:pt idx="9">
                  <c:v>1.2808399999999999E-2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1B0-468F-A3B0-856B2CA51083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0.70759819999999995</c:v>
                </c:pt>
                <c:pt idx="2">
                  <c:v>0.1057628</c:v>
                </c:pt>
                <c:pt idx="3">
                  <c:v>9.3031500000000003E-2</c:v>
                </c:pt>
                <c:pt idx="4">
                  <c:v>8.0486500000000002E-2</c:v>
                </c:pt>
                <c:pt idx="5">
                  <c:v>9.4225900000000001E-2</c:v>
                </c:pt>
                <c:pt idx="6">
                  <c:v>7.6334299999999994E-2</c:v>
                </c:pt>
                <c:pt idx="7">
                  <c:v>0.10965610000000001</c:v>
                </c:pt>
                <c:pt idx="8">
                  <c:v>9.1849500000000001E-2</c:v>
                </c:pt>
                <c:pt idx="9">
                  <c:v>0.1686589</c:v>
                </c:pt>
                <c:pt idx="10">
                  <c:v>0.16109760000000001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11B0-468F-A3B0-856B2CA51083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2.6666666666666668E-2</c:v>
                </c:pt>
                <c:pt idx="4">
                  <c:v>2.8301886792452831E-2</c:v>
                </c:pt>
                <c:pt idx="5">
                  <c:v>4.4444444444444446E-2</c:v>
                </c:pt>
                <c:pt idx="6">
                  <c:v>3.0534351145038167E-2</c:v>
                </c:pt>
                <c:pt idx="7">
                  <c:v>4.8543689320388349E-2</c:v>
                </c:pt>
                <c:pt idx="8">
                  <c:v>2.6315789473684209E-2</c:v>
                </c:pt>
                <c:pt idx="9">
                  <c:v>6.1224489795918366E-2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HPV-HR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11B0-468F-A3B0-856B2CA5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7280"/>
        <c:axId val="134177152"/>
      </c:lineChart>
      <c:catAx>
        <c:axId val="11169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7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177152"/>
        <c:scaling>
          <c:orientation val="minMax"/>
          <c:max val="0.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97280"/>
        <c:crosses val="autoZero"/>
        <c:crossBetween val="between"/>
        <c:majorUnit val="0.1"/>
        <c:minorUnit val="0.0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Min and Max of 7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F0-4ED4-845C-6BF7A0189200}"/>
            </c:ext>
          </c:extLst>
        </c:ser>
        <c:ser>
          <c:idx val="1"/>
          <c:order val="1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F0-4ED4-845C-6BF7A018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6864"/>
        <c:axId val="78299136"/>
      </c:lineChart>
      <c:catAx>
        <c:axId val="782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9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29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76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 6 registries (excluding Oran as outlier)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1.4518845461408909</c:v>
              </c:pt>
              <c:pt idx="3">
                <c:v>10.208248264597795</c:v>
              </c:pt>
              <c:pt idx="4">
                <c:v>14.689834634432973</c:v>
              </c:pt>
              <c:pt idx="5">
                <c:v>20.706190061028771</c:v>
              </c:pt>
              <c:pt idx="6">
                <c:v>20.316944331572532</c:v>
              </c:pt>
              <c:pt idx="7">
                <c:v>45.703839122486286</c:v>
              </c:pt>
              <c:pt idx="8">
                <c:v>18.52919377419089</c:v>
              </c:pt>
              <c:pt idx="9">
                <c:v>29.386621072878821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B-420C-B164-DE073535ACDF}"/>
            </c:ext>
          </c:extLst>
        </c:ser>
        <c:ser>
          <c:idx val="1"/>
          <c:order val="1"/>
          <c:tx>
            <c:v/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33.833661417322837</c:v>
              </c:pt>
              <c:pt idx="8">
                <c:v>36.702635249210893</c:v>
              </c:pt>
              <c:pt idx="9">
                <c:v>35.776895281027514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B-420C-B164-DE073535ACDF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6.9230720817677751</c:v>
              </c:pt>
              <c:pt idx="5">
                <c:v>20.874722870058449</c:v>
              </c:pt>
              <c:pt idx="6">
                <c:v>23.364922708835678</c:v>
              </c:pt>
              <c:pt idx="7">
                <c:v>30.900272728494084</c:v>
              </c:pt>
              <c:pt idx="8">
                <c:v>54.026472971756156</c:v>
              </c:pt>
              <c:pt idx="9">
                <c:v>53.459735908904605</c:v>
              </c:pt>
              <c:pt idx="10">
                <c:v>34.154596121900859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3B-420C-B164-DE073535ACDF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0.74792637412773089</c:v>
              </c:pt>
              <c:pt idx="3">
                <c:v>3.444311934110313</c:v>
              </c:pt>
              <c:pt idx="4">
                <c:v>8.2462387988589647</c:v>
              </c:pt>
              <c:pt idx="5">
                <c:v>20.201655814289065</c:v>
              </c:pt>
              <c:pt idx="6">
                <c:v>30.732300894143837</c:v>
              </c:pt>
              <c:pt idx="7">
                <c:v>33.951246010728589</c:v>
              </c:pt>
              <c:pt idx="8">
                <c:v>47.665040201698382</c:v>
              </c:pt>
              <c:pt idx="9">
                <c:v>57.228647025596814</c:v>
              </c:pt>
              <c:pt idx="10">
                <c:v>30.988534242330338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3B-420C-B164-DE073535ACDF}"/>
            </c:ext>
          </c:extLst>
        </c:ser>
        <c:ser>
          <c:idx val="4"/>
          <c:order val="4"/>
          <c:tx>
            <c:v/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3.0097515951683453</c:v>
              </c:pt>
              <c:pt idx="4">
                <c:v>7.5346594333936103</c:v>
              </c:pt>
              <c:pt idx="5">
                <c:v>16.858857643806058</c:v>
              </c:pt>
              <c:pt idx="6">
                <c:v>25.45824847250509</c:v>
              </c:pt>
              <c:pt idx="7">
                <c:v>33.385703063629222</c:v>
              </c:pt>
              <c:pt idx="8">
                <c:v>32.5460293844151</c:v>
              </c:pt>
              <c:pt idx="9">
                <c:v>59.984004265529187</c:v>
              </c:pt>
              <c:pt idx="10">
                <c:v>51.180565033437972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53B-420C-B164-DE073535ACDF}"/>
            </c:ext>
          </c:extLst>
        </c:ser>
        <c:ser>
          <c:idx val="5"/>
          <c:order val="5"/>
          <c:tx>
            <c:v/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0.28845294034504743</c:v>
              </c:pt>
              <c:pt idx="2">
                <c:v>0</c:v>
              </c:pt>
              <c:pt idx="3">
                <c:v>3.0916816097944473</c:v>
              </c:pt>
              <c:pt idx="4">
                <c:v>4.9198555530409633</c:v>
              </c:pt>
              <c:pt idx="5">
                <c:v>17.350931565532676</c:v>
              </c:pt>
              <c:pt idx="6">
                <c:v>35.974098648972742</c:v>
              </c:pt>
              <c:pt idx="7">
                <c:v>60.509083085694314</c:v>
              </c:pt>
              <c:pt idx="8">
                <c:v>45.013363342242229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53B-420C-B164-DE073535ACDF}"/>
            </c:ext>
          </c:extLst>
        </c:ser>
        <c:ser>
          <c:idx val="6"/>
          <c:order val="6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53B-420C-B164-DE073535ACDF}"/>
            </c:ext>
          </c:extLst>
        </c:ser>
        <c:ser>
          <c:idx val="7"/>
          <c:order val="7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53B-420C-B164-DE073535A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42592"/>
        <c:axId val="78944128"/>
      </c:lineChart>
      <c:catAx>
        <c:axId val="7894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94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94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9425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incidence-5 most recent registries (excluding Oran)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33.833661417322837</c:v>
              </c:pt>
              <c:pt idx="8">
                <c:v>36.702635249210893</c:v>
              </c:pt>
              <c:pt idx="9">
                <c:v>35.776895281027514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49-4AEE-9B47-04AA8519AB02}"/>
            </c:ext>
          </c:extLst>
        </c:ser>
        <c:ser>
          <c:idx val="1"/>
          <c:order val="1"/>
          <c:tx>
            <c:v/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6.9230720817677751</c:v>
              </c:pt>
              <c:pt idx="5">
                <c:v>20.874722870058449</c:v>
              </c:pt>
              <c:pt idx="6">
                <c:v>23.364922708835678</c:v>
              </c:pt>
              <c:pt idx="7">
                <c:v>30.900272728494084</c:v>
              </c:pt>
              <c:pt idx="8">
                <c:v>54.026472971756156</c:v>
              </c:pt>
              <c:pt idx="9">
                <c:v>53.459735908904605</c:v>
              </c:pt>
              <c:pt idx="10">
                <c:v>34.154596121900859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49-4AEE-9B47-04AA8519AB02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0.74792637412773089</c:v>
              </c:pt>
              <c:pt idx="3">
                <c:v>3.444311934110313</c:v>
              </c:pt>
              <c:pt idx="4">
                <c:v>8.2462387988589647</c:v>
              </c:pt>
              <c:pt idx="5">
                <c:v>20.201655814289065</c:v>
              </c:pt>
              <c:pt idx="6">
                <c:v>30.732300894143837</c:v>
              </c:pt>
              <c:pt idx="7">
                <c:v>33.951246010728589</c:v>
              </c:pt>
              <c:pt idx="8">
                <c:v>47.665040201698382</c:v>
              </c:pt>
              <c:pt idx="9">
                <c:v>57.228647025596814</c:v>
              </c:pt>
              <c:pt idx="10">
                <c:v>30.988534242330338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49-4AEE-9B47-04AA8519AB02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3.0097515951683453</c:v>
              </c:pt>
              <c:pt idx="4">
                <c:v>7.5346594333936103</c:v>
              </c:pt>
              <c:pt idx="5">
                <c:v>16.858857643806058</c:v>
              </c:pt>
              <c:pt idx="6">
                <c:v>25.45824847250509</c:v>
              </c:pt>
              <c:pt idx="7">
                <c:v>33.385703063629222</c:v>
              </c:pt>
              <c:pt idx="8">
                <c:v>32.5460293844151</c:v>
              </c:pt>
              <c:pt idx="9">
                <c:v>59.984004265529187</c:v>
              </c:pt>
              <c:pt idx="10">
                <c:v>51.180565033437972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49-4AEE-9B47-04AA8519AB02}"/>
            </c:ext>
          </c:extLst>
        </c:ser>
        <c:ser>
          <c:idx val="4"/>
          <c:order val="4"/>
          <c:tx>
            <c:v/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0.28845294034504743</c:v>
              </c:pt>
              <c:pt idx="2">
                <c:v>0</c:v>
              </c:pt>
              <c:pt idx="3">
                <c:v>3.0916816097944473</c:v>
              </c:pt>
              <c:pt idx="4">
                <c:v>4.9198555530409633</c:v>
              </c:pt>
              <c:pt idx="5">
                <c:v>17.350931565532676</c:v>
              </c:pt>
              <c:pt idx="6">
                <c:v>35.974098648972742</c:v>
              </c:pt>
              <c:pt idx="7">
                <c:v>60.509083085694314</c:v>
              </c:pt>
              <c:pt idx="8">
                <c:v>45.013363342242229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49-4AEE-9B47-04AA8519AB02}"/>
            </c:ext>
          </c:extLst>
        </c:ser>
        <c:ser>
          <c:idx val="5"/>
          <c:order val="5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23.364922708835678</c:v>
              </c:pt>
              <c:pt idx="7">
                <c:v>30.900272728494084</c:v>
              </c:pt>
              <c:pt idx="8">
                <c:v>32.5460293844151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49-4AEE-9B47-04AA8519AB02}"/>
            </c:ext>
          </c:extLst>
        </c:ser>
        <c:ser>
          <c:idx val="6"/>
          <c:order val="6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49-4AEE-9B47-04AA8519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42752"/>
        <c:axId val="79244288"/>
      </c:lineChart>
      <c:catAx>
        <c:axId val="792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4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9244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4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 new registries with 
UB and LB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C4-4A6C-835B-9FE0ACEC9633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C4-4A6C-835B-9FE0ACEC9633}"/>
            </c:ext>
          </c:extLst>
        </c:ser>
        <c:ser>
          <c:idx val="2"/>
          <c:order val="2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C4-4A6C-835B-9FE0ACEC9633}"/>
            </c:ext>
          </c:extLst>
        </c:ser>
        <c:ser>
          <c:idx val="3"/>
          <c:order val="3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16.877637130801688</c:v>
              </c:pt>
              <c:pt idx="4">
                <c:v>24.49449284892323</c:v>
              </c:pt>
              <c:pt idx="5">
                <c:v>68.208825649140877</c:v>
              </c:pt>
              <c:pt idx="6">
                <c:v>54.497619644199446</c:v>
              </c:pt>
              <c:pt idx="7">
                <c:v>78.18859969570488</c:v>
              </c:pt>
              <c:pt idx="8">
                <c:v>71.6751208091965</c:v>
              </c:pt>
              <c:pt idx="9">
                <c:v>87.695200435729788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1C4-4A6C-835B-9FE0ACEC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72960"/>
        <c:axId val="79278848"/>
      </c:lineChart>
      <c:catAx>
        <c:axId val="792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7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9278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272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Min and Max of 5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23.364922708835678</c:v>
              </c:pt>
              <c:pt idx="7">
                <c:v>30.900272728494084</c:v>
              </c:pt>
              <c:pt idx="8">
                <c:v>32.5460293844151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C6-499D-B35F-C3EB12B39EF7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C6-499D-B35F-C3EB12B39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11072"/>
        <c:axId val="88612864"/>
      </c:lineChart>
      <c:catAx>
        <c:axId val="886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1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612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UB and LB 7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DE-4815-9213-9775483D4A63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DE-4815-9213-9775483D4A63}"/>
            </c:ext>
          </c:extLst>
        </c:ser>
        <c:ser>
          <c:idx val="2"/>
          <c:order val="2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16.655837577637584</c:v>
              </c:pt>
              <c:pt idx="4">
                <c:v>28.173997444124947</c:v>
              </c:pt>
              <c:pt idx="5">
                <c:v>77.60904044138131</c:v>
              </c:pt>
              <c:pt idx="6">
                <c:v>109.58953885833125</c:v>
              </c:pt>
              <c:pt idx="7">
                <c:v>111.02260457047777</c:v>
              </c:pt>
              <c:pt idx="8">
                <c:v>71.6751208091965</c:v>
              </c:pt>
              <c:pt idx="9">
                <c:v>139.17578127066446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DE-4815-9213-9775483D4A63}"/>
            </c:ext>
          </c:extLst>
        </c:ser>
        <c:ser>
          <c:idx val="3"/>
          <c:order val="3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DE-4815-9213-9775483D4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2704"/>
        <c:axId val="88638592"/>
      </c:lineChart>
      <c:catAx>
        <c:axId val="886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3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6385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3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UB and LB both sets (7 registries=black)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84A-4B07-B914-99F46F13FFEC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84A-4B07-B914-99F46F13FFEC}"/>
            </c:ext>
          </c:extLst>
        </c:ser>
        <c:ser>
          <c:idx val="2"/>
          <c:order val="2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16.655837577637584</c:v>
              </c:pt>
              <c:pt idx="4">
                <c:v>28.173997444124947</c:v>
              </c:pt>
              <c:pt idx="5">
                <c:v>77.60904044138131</c:v>
              </c:pt>
              <c:pt idx="6">
                <c:v>109.58953885833125</c:v>
              </c:pt>
              <c:pt idx="7">
                <c:v>111.02260457047777</c:v>
              </c:pt>
              <c:pt idx="8">
                <c:v>71.6751208091965</c:v>
              </c:pt>
              <c:pt idx="9">
                <c:v>139.17578127066446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84A-4B07-B914-99F46F13FFEC}"/>
            </c:ext>
          </c:extLst>
        </c:ser>
        <c:ser>
          <c:idx val="3"/>
          <c:order val="3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E84A-4B07-B914-99F46F13FFEC}"/>
            </c:ext>
          </c:extLst>
        </c:ser>
        <c:ser>
          <c:idx val="4"/>
          <c:order val="4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E84A-4B07-B914-99F46F13FFEC}"/>
            </c:ext>
          </c:extLst>
        </c:ser>
        <c:ser>
          <c:idx val="5"/>
          <c:order val="5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16.877637130801688</c:v>
              </c:pt>
              <c:pt idx="4">
                <c:v>24.49449284892323</c:v>
              </c:pt>
              <c:pt idx="5">
                <c:v>68.208825649140877</c:v>
              </c:pt>
              <c:pt idx="6">
                <c:v>54.497619644199446</c:v>
              </c:pt>
              <c:pt idx="7">
                <c:v>78.18859969570488</c:v>
              </c:pt>
              <c:pt idx="8">
                <c:v>71.6751208091965</c:v>
              </c:pt>
              <c:pt idx="9">
                <c:v>87.695200435729788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E84A-4B07-B914-99F46F13FFEC}"/>
            </c:ext>
          </c:extLst>
        </c:ser>
        <c:ser>
          <c:idx val="6"/>
          <c:order val="6"/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E84A-4B07-B914-99F46F13FFEC}"/>
            </c:ext>
          </c:extLst>
        </c:ser>
        <c:ser>
          <c:idx val="7"/>
          <c:order val="7"/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E84A-4B07-B914-99F46F13FFEC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4.9198555530409633</c:v>
                </c:pt>
                <c:pt idx="5">
                  <c:v>16.858857643806058</c:v>
                </c:pt>
                <c:pt idx="6">
                  <c:v>19.7</c:v>
                </c:pt>
                <c:pt idx="7">
                  <c:v>30.900272728494084</c:v>
                </c:pt>
                <c:pt idx="8">
                  <c:v>18.52919377419089</c:v>
                </c:pt>
                <c:pt idx="9">
                  <c:v>29.386621072878821</c:v>
                </c:pt>
                <c:pt idx="10">
                  <c:v>29.511583296443856</c:v>
                </c:pt>
                <c:pt idx="11">
                  <c:v>19.77413543085644</c:v>
                </c:pt>
                <c:pt idx="12">
                  <c:v>36.171367171292701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E84A-4B07-B914-99F46F13FFEC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3"/>
                <c:pt idx="0">
                  <c:v>0.16288873396360415</c:v>
                </c:pt>
                <c:pt idx="1">
                  <c:v>0.49616957091255504</c:v>
                </c:pt>
                <c:pt idx="2">
                  <c:v>1.7585818795723129</c:v>
                </c:pt>
                <c:pt idx="3">
                  <c:v>10.208248264597795</c:v>
                </c:pt>
                <c:pt idx="4">
                  <c:v>16.43925694558606</c:v>
                </c:pt>
                <c:pt idx="5">
                  <c:v>50.856861052891134</c:v>
                </c:pt>
                <c:pt idx="6">
                  <c:v>45.3</c:v>
                </c:pt>
                <c:pt idx="7">
                  <c:v>60.509083085694314</c:v>
                </c:pt>
                <c:pt idx="8">
                  <c:v>64</c:v>
                </c:pt>
                <c:pt idx="9">
                  <c:v>59.984004265529187</c:v>
                </c:pt>
                <c:pt idx="10">
                  <c:v>51.180565033437972</c:v>
                </c:pt>
                <c:pt idx="11">
                  <c:v>42.8</c:v>
                </c:pt>
                <c:pt idx="12">
                  <c:v>58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E84A-4B07-B914-99F46F13F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68896"/>
        <c:axId val="88770432"/>
      </c:lineChart>
      <c:catAx>
        <c:axId val="8876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7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77043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768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Min and Max of 7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E5-4790-BA42-C8CED30D842C}"/>
            </c:ext>
          </c:extLst>
        </c:ser>
        <c:ser>
          <c:idx val="1"/>
          <c:order val="1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E5-4790-BA42-C8CED30D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51808"/>
        <c:axId val="88969984"/>
      </c:lineChart>
      <c:catAx>
        <c:axId val="889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6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96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51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 from new Oran registries compared with 
6 previous registries (excluding Oran)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INCIDENCE MIN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46-473F-83B9-B81917CD1134}"/>
            </c:ext>
          </c:extLst>
        </c:ser>
        <c:ser>
          <c:idx val="1"/>
          <c:order val="1"/>
          <c:tx>
            <c:v>INCIDENCE MAX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46-473F-83B9-B81917CD1134}"/>
            </c:ext>
          </c:extLst>
        </c:ser>
        <c:ser>
          <c:idx val="2"/>
          <c:order val="2"/>
          <c:tx>
            <c:v>LB 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46-473F-83B9-B81917CD1134}"/>
            </c:ext>
          </c:extLst>
        </c:ser>
        <c:ser>
          <c:idx val="3"/>
          <c:order val="3"/>
          <c:tx>
            <c:v>UB Max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16.877637130801688</c:v>
              </c:pt>
              <c:pt idx="4">
                <c:v>24.49449284892323</c:v>
              </c:pt>
              <c:pt idx="5">
                <c:v>68.208825649140877</c:v>
              </c:pt>
              <c:pt idx="6">
                <c:v>54.497619644199446</c:v>
              </c:pt>
              <c:pt idx="7">
                <c:v>78.18859969570488</c:v>
              </c:pt>
              <c:pt idx="8">
                <c:v>71.6751208091965</c:v>
              </c:pt>
              <c:pt idx="9">
                <c:v>87.695200435729788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46-473F-83B9-B81917CD1134}"/>
            </c:ext>
          </c:extLst>
        </c:ser>
        <c:ser>
          <c:idx val="4"/>
          <c:order val="4"/>
          <c:spPr>
            <a:ln w="25400">
              <a:solidFill>
                <a:srgbClr val="FF9900"/>
              </a:solidFill>
              <a:prstDash val="lgDashDot"/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 2'!$D$5:$D$17</c:f>
              <c:numCache>
                <c:formatCode>0.00</c:formatCode>
                <c:ptCount val="13"/>
                <c:pt idx="0">
                  <c:v>0</c:v>
                </c:pt>
                <c:pt idx="1">
                  <c:v>1.0029989669110642</c:v>
                </c:pt>
                <c:pt idx="2">
                  <c:v>3.353499040899274</c:v>
                </c:pt>
                <c:pt idx="3">
                  <c:v>17.128220300055279</c:v>
                </c:pt>
                <c:pt idx="4">
                  <c:v>20.240942178375178</c:v>
                </c:pt>
                <c:pt idx="5">
                  <c:v>33.977883486748624</c:v>
                </c:pt>
                <c:pt idx="6">
                  <c:v>59.408391435290234</c:v>
                </c:pt>
                <c:pt idx="7">
                  <c:v>50.419303390440909</c:v>
                </c:pt>
                <c:pt idx="8">
                  <c:v>104.12838417248561</c:v>
                </c:pt>
                <c:pt idx="9">
                  <c:v>87</c:v>
                </c:pt>
                <c:pt idx="10">
                  <c:v>96.68526333668683</c:v>
                </c:pt>
                <c:pt idx="11">
                  <c:v>57.296221464973918</c:v>
                </c:pt>
                <c:pt idx="12">
                  <c:v>70.020402496589526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46-473F-83B9-B81917CD1134}"/>
            </c:ext>
          </c:extLst>
        </c:ser>
        <c:ser>
          <c:idx val="5"/>
          <c:order val="5"/>
          <c:spPr>
            <a:ln w="25400">
              <a:solidFill>
                <a:srgbClr val="FF9900"/>
              </a:solidFill>
              <a:prstDash val="lgDashDot"/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446-473F-83B9-B81917CD1134}"/>
            </c:ext>
          </c:extLst>
        </c:ser>
        <c:ser>
          <c:idx val="6"/>
          <c:order val="6"/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 2'!$F$5:$F$17</c:f>
              <c:numCache>
                <c:formatCode>0.00</c:formatCode>
                <c:ptCount val="13"/>
                <c:pt idx="0">
                  <c:v>0</c:v>
                </c:pt>
                <c:pt idx="1">
                  <c:v>0.50149948345553208</c:v>
                </c:pt>
                <c:pt idx="2">
                  <c:v>1.676749520449637</c:v>
                </c:pt>
                <c:pt idx="3">
                  <c:v>8.5641101500276395</c:v>
                </c:pt>
                <c:pt idx="4">
                  <c:v>10.120471089187589</c:v>
                </c:pt>
                <c:pt idx="5">
                  <c:v>16.988941743374312</c:v>
                </c:pt>
                <c:pt idx="6">
                  <c:v>29.704195717645117</c:v>
                </c:pt>
                <c:pt idx="7">
                  <c:v>25.209651695220455</c:v>
                </c:pt>
                <c:pt idx="8">
                  <c:v>52.064192086242805</c:v>
                </c:pt>
                <c:pt idx="9">
                  <c:v>43.5</c:v>
                </c:pt>
                <c:pt idx="10">
                  <c:v>48.342631668343415</c:v>
                </c:pt>
                <c:pt idx="11">
                  <c:v>28.648110732486959</c:v>
                </c:pt>
                <c:pt idx="12">
                  <c:v>35.010201248294763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446-473F-83B9-B81917CD1134}"/>
            </c:ext>
          </c:extLst>
        </c:ser>
        <c:ser>
          <c:idx val="7"/>
          <c:order val="7"/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 2'!$G$5:$G$17</c:f>
              <c:numCache>
                <c:formatCode>0.00</c:formatCode>
                <c:ptCount val="13"/>
                <c:pt idx="0">
                  <c:v>0</c:v>
                </c:pt>
                <c:pt idx="1">
                  <c:v>2.0059979338221283</c:v>
                </c:pt>
                <c:pt idx="2">
                  <c:v>6.706998081798548</c:v>
                </c:pt>
                <c:pt idx="3">
                  <c:v>34.256440600110558</c:v>
                </c:pt>
                <c:pt idx="4">
                  <c:v>40.481884356750356</c:v>
                </c:pt>
                <c:pt idx="5">
                  <c:v>67.955766973497248</c:v>
                </c:pt>
                <c:pt idx="6">
                  <c:v>118.81678287058047</c:v>
                </c:pt>
                <c:pt idx="7">
                  <c:v>100.83860678088182</c:v>
                </c:pt>
                <c:pt idx="8">
                  <c:v>208.25676834497122</c:v>
                </c:pt>
                <c:pt idx="9">
                  <c:v>174</c:v>
                </c:pt>
                <c:pt idx="10">
                  <c:v>193.37052667337366</c:v>
                </c:pt>
                <c:pt idx="11">
                  <c:v>114.59244292994784</c:v>
                </c:pt>
                <c:pt idx="12">
                  <c:v>140.04080499317905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446-473F-83B9-B81917CD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30240"/>
        <c:axId val="90331776"/>
      </c:lineChart>
      <c:catAx>
        <c:axId val="903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3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33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3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Africa:  Cervical</a:t>
            </a:r>
            <a:r>
              <a:rPr lang="en-US" baseline="0"/>
              <a:t> cancer incidence</a:t>
            </a:r>
            <a:endParaRPr lang="en-US"/>
          </a:p>
        </c:rich>
      </c:tx>
      <c:layout>
        <c:manualLayout>
          <c:xMode val="edge"/>
          <c:yMode val="edge"/>
          <c:x val="0.23464937406774053"/>
          <c:y val="2.8428116857719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26407370484864E-2"/>
          <c:y val="0.11872919393518265"/>
          <c:w val="0.8771939217485627"/>
          <c:h val="0.75250897564552388"/>
        </c:manualLayout>
      </c:layout>
      <c:lineChart>
        <c:grouping val="standard"/>
        <c:varyColors val="0"/>
        <c:ser>
          <c:idx val="0"/>
          <c:order val="0"/>
          <c:tx>
            <c:strRef>
              <c:f>'South Africa ICC 2'!$D$4</c:f>
              <c:strCache>
                <c:ptCount val="1"/>
                <c:pt idx="0">
                  <c:v>PROMEC 2003-2007 (Eastern Cape registry)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 2'!$D$5:$D$17</c:f>
              <c:numCache>
                <c:formatCode>0.00</c:formatCode>
                <c:ptCount val="13"/>
                <c:pt idx="0">
                  <c:v>0</c:v>
                </c:pt>
                <c:pt idx="1">
                  <c:v>1.0029989669110642</c:v>
                </c:pt>
                <c:pt idx="2">
                  <c:v>3.353499040899274</c:v>
                </c:pt>
                <c:pt idx="3">
                  <c:v>17.128220300055279</c:v>
                </c:pt>
                <c:pt idx="4">
                  <c:v>20.240942178375178</c:v>
                </c:pt>
                <c:pt idx="5">
                  <c:v>33.977883486748624</c:v>
                </c:pt>
                <c:pt idx="6">
                  <c:v>59.408391435290234</c:v>
                </c:pt>
                <c:pt idx="7">
                  <c:v>50.419303390440909</c:v>
                </c:pt>
                <c:pt idx="8">
                  <c:v>104.12838417248561</c:v>
                </c:pt>
                <c:pt idx="9">
                  <c:v>87</c:v>
                </c:pt>
                <c:pt idx="10">
                  <c:v>96.68526333668683</c:v>
                </c:pt>
                <c:pt idx="11">
                  <c:v>57.296221464973918</c:v>
                </c:pt>
                <c:pt idx="12">
                  <c:v>70.020402496589526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1B-4B22-B3AA-25C18E6E66E9}"/>
            </c:ext>
          </c:extLst>
        </c:ser>
        <c:ser>
          <c:idx val="2"/>
          <c:order val="1"/>
          <c:tx>
            <c:strRef>
              <c:f>'South Africa ICC 2'!$F$4</c:f>
              <c:strCache>
                <c:ptCount val="1"/>
                <c:pt idx="0">
                  <c:v>Lower bound (50% lower CC)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 2'!$F$5:$F$17</c:f>
              <c:numCache>
                <c:formatCode>0.00</c:formatCode>
                <c:ptCount val="13"/>
                <c:pt idx="0">
                  <c:v>0</c:v>
                </c:pt>
                <c:pt idx="1">
                  <c:v>0.50149948345553208</c:v>
                </c:pt>
                <c:pt idx="2">
                  <c:v>1.676749520449637</c:v>
                </c:pt>
                <c:pt idx="3">
                  <c:v>8.5641101500276395</c:v>
                </c:pt>
                <c:pt idx="4">
                  <c:v>10.120471089187589</c:v>
                </c:pt>
                <c:pt idx="5">
                  <c:v>16.988941743374312</c:v>
                </c:pt>
                <c:pt idx="6">
                  <c:v>29.704195717645117</c:v>
                </c:pt>
                <c:pt idx="7">
                  <c:v>25.209651695220455</c:v>
                </c:pt>
                <c:pt idx="8">
                  <c:v>52.064192086242805</c:v>
                </c:pt>
                <c:pt idx="9">
                  <c:v>43.5</c:v>
                </c:pt>
                <c:pt idx="10">
                  <c:v>48.342631668343415</c:v>
                </c:pt>
                <c:pt idx="11">
                  <c:v>28.648110732486959</c:v>
                </c:pt>
                <c:pt idx="12">
                  <c:v>35.010201248294763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1B-4B22-B3AA-25C18E6E66E9}"/>
            </c:ext>
          </c:extLst>
        </c:ser>
        <c:ser>
          <c:idx val="3"/>
          <c:order val="2"/>
          <c:tx>
            <c:strRef>
              <c:f>'South Africa ICC 2'!$G$4</c:f>
              <c:strCache>
                <c:ptCount val="1"/>
                <c:pt idx="0">
                  <c:v>Upper bound (2x high CC incidence)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 2'!$G$5:$G$17</c:f>
              <c:numCache>
                <c:formatCode>0.00</c:formatCode>
                <c:ptCount val="13"/>
                <c:pt idx="0">
                  <c:v>0</c:v>
                </c:pt>
                <c:pt idx="1">
                  <c:v>2.0059979338221283</c:v>
                </c:pt>
                <c:pt idx="2">
                  <c:v>6.706998081798548</c:v>
                </c:pt>
                <c:pt idx="3">
                  <c:v>34.256440600110558</c:v>
                </c:pt>
                <c:pt idx="4">
                  <c:v>40.481884356750356</c:v>
                </c:pt>
                <c:pt idx="5">
                  <c:v>67.955766973497248</c:v>
                </c:pt>
                <c:pt idx="6">
                  <c:v>118.81678287058047</c:v>
                </c:pt>
                <c:pt idx="7">
                  <c:v>100.83860678088182</c:v>
                </c:pt>
                <c:pt idx="8">
                  <c:v>208.25676834497122</c:v>
                </c:pt>
                <c:pt idx="9">
                  <c:v>174</c:v>
                </c:pt>
                <c:pt idx="10">
                  <c:v>193.37052667337366</c:v>
                </c:pt>
                <c:pt idx="11">
                  <c:v>114.59244292994784</c:v>
                </c:pt>
                <c:pt idx="12">
                  <c:v>140.04080499317905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1B-4B22-B3AA-25C18E6E66E9}"/>
            </c:ext>
          </c:extLst>
        </c:ser>
        <c:ser>
          <c:idx val="4"/>
          <c:order val="3"/>
          <c:tx>
            <c:v>Globocan Southern African Republic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'South Africa ICC 2'!$H$5:$H$17</c:f>
              <c:numCache>
                <c:formatCode>General</c:formatCode>
                <c:ptCount val="13"/>
                <c:pt idx="0">
                  <c:v>0</c:v>
                </c:pt>
                <c:pt idx="1">
                  <c:v>2.646467153656904</c:v>
                </c:pt>
                <c:pt idx="2">
                  <c:v>8.848389035625793</c:v>
                </c:pt>
                <c:pt idx="3">
                  <c:v>45.193737900145855</c:v>
                </c:pt>
                <c:pt idx="4">
                  <c:v>53.40682333812245</c:v>
                </c:pt>
                <c:pt idx="5">
                  <c:v>63.4</c:v>
                </c:pt>
                <c:pt idx="6">
                  <c:v>68.3</c:v>
                </c:pt>
                <c:pt idx="7">
                  <c:v>70.7</c:v>
                </c:pt>
                <c:pt idx="8">
                  <c:v>73</c:v>
                </c:pt>
                <c:pt idx="9">
                  <c:v>77.400000000000006</c:v>
                </c:pt>
                <c:pt idx="10">
                  <c:v>82.7</c:v>
                </c:pt>
                <c:pt idx="11">
                  <c:v>88.6</c:v>
                </c:pt>
                <c:pt idx="12">
                  <c:v>95.2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D1B-4B22-B3AA-25C18E6E66E9}"/>
            </c:ext>
          </c:extLst>
        </c:ser>
        <c:ser>
          <c:idx val="1"/>
          <c:order val="4"/>
          <c:tx>
            <c:v>South Africa Registry 2011</c:v>
          </c:tx>
          <c:spPr>
            <a:ln>
              <a:solidFill>
                <a:schemeClr val="accent6">
                  <a:lumMod val="50000"/>
                </a:schemeClr>
              </a:solidFill>
              <a:prstDash val="dashDot"/>
            </a:ln>
          </c:spPr>
          <c:marker>
            <c:symbol val="none"/>
          </c:marker>
          <c:val>
            <c:numRef>
              <c:f>'South Africa ICC 2'!$M$5:$M$17</c:f>
              <c:numCache>
                <c:formatCode>General</c:formatCode>
                <c:ptCount val="13"/>
                <c:pt idx="0">
                  <c:v>0.09</c:v>
                </c:pt>
                <c:pt idx="1">
                  <c:v>0.28999999999999998</c:v>
                </c:pt>
                <c:pt idx="2">
                  <c:v>4.9800000000000004</c:v>
                </c:pt>
                <c:pt idx="3">
                  <c:v>17.34</c:v>
                </c:pt>
                <c:pt idx="4">
                  <c:v>31.92</c:v>
                </c:pt>
                <c:pt idx="5">
                  <c:v>55.57</c:v>
                </c:pt>
                <c:pt idx="6">
                  <c:v>66.33</c:v>
                </c:pt>
                <c:pt idx="7">
                  <c:v>63.17</c:v>
                </c:pt>
                <c:pt idx="8">
                  <c:v>70.98</c:v>
                </c:pt>
                <c:pt idx="9">
                  <c:v>73.930000000000007</c:v>
                </c:pt>
                <c:pt idx="10">
                  <c:v>83.11</c:v>
                </c:pt>
                <c:pt idx="11">
                  <c:v>92.88</c:v>
                </c:pt>
                <c:pt idx="12">
                  <c:v>72.760000000000005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D1B-4B22-B3AA-25C18E6E66E9}"/>
            </c:ext>
          </c:extLst>
        </c:ser>
        <c:ser>
          <c:idx val="5"/>
          <c:order val="5"/>
          <c:tx>
            <c:v>LB SA Registry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'South Africa ICC 2'!$O$5:$O$17</c:f>
              <c:numCache>
                <c:formatCode>General</c:formatCode>
                <c:ptCount val="13"/>
                <c:pt idx="0">
                  <c:v>4.4999999999999998E-2</c:v>
                </c:pt>
                <c:pt idx="1">
                  <c:v>0.14499999999999999</c:v>
                </c:pt>
                <c:pt idx="2">
                  <c:v>2.4900000000000002</c:v>
                </c:pt>
                <c:pt idx="3">
                  <c:v>8.67</c:v>
                </c:pt>
                <c:pt idx="4">
                  <c:v>15.96</c:v>
                </c:pt>
                <c:pt idx="5">
                  <c:v>27.785</c:v>
                </c:pt>
                <c:pt idx="6">
                  <c:v>33.164999999999999</c:v>
                </c:pt>
                <c:pt idx="7">
                  <c:v>31.585000000000001</c:v>
                </c:pt>
                <c:pt idx="8">
                  <c:v>35.49</c:v>
                </c:pt>
                <c:pt idx="9">
                  <c:v>36.965000000000003</c:v>
                </c:pt>
                <c:pt idx="10">
                  <c:v>41.555</c:v>
                </c:pt>
                <c:pt idx="11">
                  <c:v>46.44</c:v>
                </c:pt>
                <c:pt idx="12">
                  <c:v>36.380000000000003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D1B-4B22-B3AA-25C18E6E66E9}"/>
            </c:ext>
          </c:extLst>
        </c:ser>
        <c:ser>
          <c:idx val="6"/>
          <c:order val="6"/>
          <c:tx>
            <c:v>UB SA Regsitry</c:v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'South Africa ICC 2'!$P$5:$P$17</c:f>
              <c:numCache>
                <c:formatCode>General</c:formatCode>
                <c:ptCount val="13"/>
                <c:pt idx="0">
                  <c:v>0.18</c:v>
                </c:pt>
                <c:pt idx="1">
                  <c:v>0.57999999999999996</c:v>
                </c:pt>
                <c:pt idx="2">
                  <c:v>9.9600000000000009</c:v>
                </c:pt>
                <c:pt idx="3">
                  <c:v>34.68</c:v>
                </c:pt>
                <c:pt idx="4">
                  <c:v>63.84</c:v>
                </c:pt>
                <c:pt idx="5">
                  <c:v>111.14</c:v>
                </c:pt>
                <c:pt idx="6">
                  <c:v>132.66</c:v>
                </c:pt>
                <c:pt idx="7">
                  <c:v>126.34</c:v>
                </c:pt>
                <c:pt idx="8">
                  <c:v>141.96</c:v>
                </c:pt>
                <c:pt idx="9">
                  <c:v>147.86000000000001</c:v>
                </c:pt>
                <c:pt idx="10">
                  <c:v>166.22</c:v>
                </c:pt>
                <c:pt idx="11">
                  <c:v>185.76</c:v>
                </c:pt>
                <c:pt idx="12">
                  <c:v>145.52000000000001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D1B-4B22-B3AA-25C18E6E6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3632"/>
        <c:axId val="90615808"/>
      </c:lineChart>
      <c:catAx>
        <c:axId val="906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368471774422388"/>
              <c:y val="0.944816824977157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1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61580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cervical cancer incidence (per 100,000 women)</a:t>
                </a:r>
              </a:p>
            </c:rich>
          </c:tx>
          <c:layout>
            <c:manualLayout>
              <c:xMode val="edge"/>
              <c:yMode val="edge"/>
              <c:x val="5.4824620109285172E-3"/>
              <c:y val="0.193980091499735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55277528759434"/>
          <c:y val="0.15502535889717289"/>
          <c:w val="0.42950660583046602"/>
          <c:h val="0.202341302340240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HPV-LR Prevalence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7.6690000000000005E-4</c:v>
                </c:pt>
                <c:pt idx="3">
                  <c:v>3.2458999999999999E-3</c:v>
                </c:pt>
                <c:pt idx="4">
                  <c:v>2.2932E-3</c:v>
                </c:pt>
                <c:pt idx="5">
                  <c:v>1.7991999999999999E-3</c:v>
                </c:pt>
                <c:pt idx="6">
                  <c:v>1.8542999999999999E-3</c:v>
                </c:pt>
                <c:pt idx="7">
                  <c:v>2.4580000000000001E-4</c:v>
                </c:pt>
                <c:pt idx="8">
                  <c:v>3.3310000000000002E-4</c:v>
                </c:pt>
                <c:pt idx="9">
                  <c:v>4.9817999999999998E-3</c:v>
                </c:pt>
                <c:pt idx="10">
                  <c:v>1.2049000000000001E-3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FAA-4084-B479-BAAC875930DC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0.70759819999999995</c:v>
                </c:pt>
                <c:pt idx="2">
                  <c:v>0.15759400000000001</c:v>
                </c:pt>
                <c:pt idx="3">
                  <c:v>9.3031500000000003E-2</c:v>
                </c:pt>
                <c:pt idx="4">
                  <c:v>6.6498199999999993E-2</c:v>
                </c:pt>
                <c:pt idx="5">
                  <c:v>5.2490599999999998E-2</c:v>
                </c:pt>
                <c:pt idx="6">
                  <c:v>5.4061400000000003E-2</c:v>
                </c:pt>
                <c:pt idx="7">
                  <c:v>5.2908299999999998E-2</c:v>
                </c:pt>
                <c:pt idx="8">
                  <c:v>7.1143700000000004E-2</c:v>
                </c:pt>
                <c:pt idx="9">
                  <c:v>0.1397872</c:v>
                </c:pt>
                <c:pt idx="10">
                  <c:v>0.23815990000000001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FAA-4084-B479-BAAC875930DC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3.0303030303030304E-2</c:v>
                </c:pt>
                <c:pt idx="3">
                  <c:v>2.6666666666666668E-2</c:v>
                </c:pt>
                <c:pt idx="4">
                  <c:v>1.8867924528301886E-2</c:v>
                </c:pt>
                <c:pt idx="5">
                  <c:v>1.4814814814814815E-2</c:v>
                </c:pt>
                <c:pt idx="6">
                  <c:v>1.5267175572519083E-2</c:v>
                </c:pt>
                <c:pt idx="7">
                  <c:v>9.7087378640776691E-3</c:v>
                </c:pt>
                <c:pt idx="8">
                  <c:v>1.3157894736842105E-2</c:v>
                </c:pt>
                <c:pt idx="9">
                  <c:v>4.0816326530612242E-2</c:v>
                </c:pt>
                <c:pt idx="10">
                  <c:v>4.7619047619047616E-2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HPV-LR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6FAA-4084-B479-BAAC8759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48448"/>
        <c:axId val="140650368"/>
      </c:lineChart>
      <c:catAx>
        <c:axId val="1406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5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650368"/>
        <c:scaling>
          <c:orientation val="minMax"/>
          <c:max val="0.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48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Africa:  Cervical</a:t>
            </a:r>
            <a:r>
              <a:rPr lang="en-US" baseline="0"/>
              <a:t> Cancer Bounds</a:t>
            </a:r>
            <a:endParaRPr lang="en-US"/>
          </a:p>
        </c:rich>
      </c:tx>
      <c:layout>
        <c:manualLayout>
          <c:xMode val="edge"/>
          <c:yMode val="edge"/>
          <c:x val="0.23464937406774053"/>
          <c:y val="2.8428116857719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26407370484864E-2"/>
          <c:y val="0.11872919393518265"/>
          <c:w val="0.8771939217485627"/>
          <c:h val="0.75250897564552388"/>
        </c:manualLayout>
      </c:layout>
      <c:lineChart>
        <c:grouping val="standard"/>
        <c:varyColors val="0"/>
        <c:ser>
          <c:idx val="5"/>
          <c:order val="0"/>
          <c:tx>
            <c:v>Minimum</c:v>
          </c:tx>
          <c:spPr>
            <a:ln w="3492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 2'!$Q$5:$Q$17</c:f>
              <c:numCache>
                <c:formatCode>0.00</c:formatCode>
                <c:ptCount val="13"/>
                <c:pt idx="0">
                  <c:v>0</c:v>
                </c:pt>
                <c:pt idx="1">
                  <c:v>0.14499999999999999</c:v>
                </c:pt>
                <c:pt idx="2">
                  <c:v>1.676749520449637</c:v>
                </c:pt>
                <c:pt idx="3">
                  <c:v>8.5641101500276395</c:v>
                </c:pt>
                <c:pt idx="4">
                  <c:v>10.120471089187589</c:v>
                </c:pt>
                <c:pt idx="5">
                  <c:v>16.988941743374312</c:v>
                </c:pt>
                <c:pt idx="6">
                  <c:v>29.704195717645117</c:v>
                </c:pt>
                <c:pt idx="7">
                  <c:v>25.209651695220455</c:v>
                </c:pt>
                <c:pt idx="8">
                  <c:v>35.49</c:v>
                </c:pt>
                <c:pt idx="9">
                  <c:v>36.965000000000003</c:v>
                </c:pt>
                <c:pt idx="10">
                  <c:v>41.555</c:v>
                </c:pt>
                <c:pt idx="11">
                  <c:v>28.648110732486959</c:v>
                </c:pt>
                <c:pt idx="12">
                  <c:v>35.010201248294763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25-4121-8703-457581B50E44}"/>
            </c:ext>
          </c:extLst>
        </c:ser>
        <c:ser>
          <c:idx val="6"/>
          <c:order val="1"/>
          <c:tx>
            <c:v>Maximum</c:v>
          </c:tx>
          <c:spPr>
            <a:ln w="3492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'South Africa ICC 2'!$A$5:$A$17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ICC 2'!$R$5:$R$17</c:f>
              <c:numCache>
                <c:formatCode>0.00</c:formatCode>
                <c:ptCount val="13"/>
                <c:pt idx="0">
                  <c:v>0.18</c:v>
                </c:pt>
                <c:pt idx="1">
                  <c:v>2.646467153656904</c:v>
                </c:pt>
                <c:pt idx="2">
                  <c:v>9.9600000000000009</c:v>
                </c:pt>
                <c:pt idx="3">
                  <c:v>45.193737900145855</c:v>
                </c:pt>
                <c:pt idx="4">
                  <c:v>63.84</c:v>
                </c:pt>
                <c:pt idx="5">
                  <c:v>111.14</c:v>
                </c:pt>
                <c:pt idx="6">
                  <c:v>132.66</c:v>
                </c:pt>
                <c:pt idx="7">
                  <c:v>126.34</c:v>
                </c:pt>
                <c:pt idx="8">
                  <c:v>208.25676834497122</c:v>
                </c:pt>
                <c:pt idx="9">
                  <c:v>174</c:v>
                </c:pt>
                <c:pt idx="10">
                  <c:v>193.37052667337366</c:v>
                </c:pt>
                <c:pt idx="11">
                  <c:v>185.76</c:v>
                </c:pt>
                <c:pt idx="12">
                  <c:v>145.52000000000001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25-4121-8703-457581B5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46048"/>
        <c:axId val="99618816"/>
      </c:lineChart>
      <c:catAx>
        <c:axId val="9694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368471774422388"/>
              <c:y val="0.944816824977157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1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61881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cervical cancer incidence (per 100,000 women)</a:t>
                </a:r>
              </a:p>
            </c:rich>
          </c:tx>
          <c:layout>
            <c:manualLayout>
              <c:xMode val="edge"/>
              <c:yMode val="edge"/>
              <c:x val="5.4824620109285172E-3"/>
              <c:y val="0.193980091499735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46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Prevalence of CIN23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2.7433000000000002E-3</c:v>
                </c:pt>
                <c:pt idx="4">
                  <c:v>2.4424E-3</c:v>
                </c:pt>
                <c:pt idx="5">
                  <c:v>2.3145000000000002E-3</c:v>
                </c:pt>
                <c:pt idx="6">
                  <c:v>3.4892999999999999E-3</c:v>
                </c:pt>
                <c:pt idx="7">
                  <c:v>7.2637999999999999E-3</c:v>
                </c:pt>
                <c:pt idx="8">
                  <c:v>8.0029999999999997E-3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LB(X)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FDD-4141-80EE-38B577F60CE7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0.14247360000000001</c:v>
                </c:pt>
                <c:pt idx="2">
                  <c:v>1.1791299999999999E-2</c:v>
                </c:pt>
                <c:pt idx="3">
                  <c:v>2.4169599999999999E-2</c:v>
                </c:pt>
                <c:pt idx="4">
                  <c:v>3.9828099999999998E-2</c:v>
                </c:pt>
                <c:pt idx="5">
                  <c:v>3.7771800000000001E-2</c:v>
                </c:pt>
                <c:pt idx="6">
                  <c:v>5.6534899999999999E-2</c:v>
                </c:pt>
                <c:pt idx="7">
                  <c:v>8.4477999999999998E-2</c:v>
                </c:pt>
                <c:pt idx="8">
                  <c:v>0.12612760000000001</c:v>
                </c:pt>
                <c:pt idx="9">
                  <c:v>9.7393800000000003E-2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FDD-4141-80EE-38B577F60CE7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CIN2-3  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6FDD-4141-80EE-38B577F6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6192"/>
        <c:axId val="100217984"/>
      </c:lineChart>
      <c:catAx>
        <c:axId val="1002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21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6192"/>
        <c:crosses val="autoZero"/>
        <c:crossBetween val="between"/>
        <c:majorUnit val="0.0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HPV Type Distribution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7"/>
                <c:pt idx="5">
                  <c:v>0.55554979999999998</c:v>
                </c:pt>
                <c:pt idx="6">
                  <c:v>9.9675600000000003E-2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7"/>
                      <c:pt idx="0">
                        <c:v>CIN 1 HR_1618</c:v>
                      </c:pt>
                      <c:pt idx="1">
                        <c:v>CIN 1 HR_Other</c:v>
                      </c:pt>
                      <c:pt idx="2">
                        <c:v>CIN 23 HR_16</c:v>
                      </c:pt>
                      <c:pt idx="3">
                        <c:v>CIN 23 HR_18</c:v>
                      </c:pt>
                      <c:pt idx="4">
                        <c:v>CIN 23 HR_Other</c:v>
                      </c:pt>
                      <c:pt idx="5">
                        <c:v>CANCER HR_16</c:v>
                      </c:pt>
                      <c:pt idx="6">
                        <c:v>CANCER HR_18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242-4E78-82D5-10F8B18E886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7"/>
                <c:pt idx="5">
                  <c:v>0.6969457</c:v>
                </c:pt>
                <c:pt idx="6">
                  <c:v>0.20485780000000001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7"/>
                      <c:pt idx="0">
                        <c:v>CIN 1 HR_1618</c:v>
                      </c:pt>
                      <c:pt idx="1">
                        <c:v>CIN 1 HR_Other</c:v>
                      </c:pt>
                      <c:pt idx="2">
                        <c:v>CIN 23 HR_16</c:v>
                      </c:pt>
                      <c:pt idx="3">
                        <c:v>CIN 23 HR_18</c:v>
                      </c:pt>
                      <c:pt idx="4">
                        <c:v>CIN 23 HR_Other</c:v>
                      </c:pt>
                      <c:pt idx="5">
                        <c:v>CANCER HR_16</c:v>
                      </c:pt>
                      <c:pt idx="6">
                        <c:v>CANCER HR_18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2242-4E78-82D5-10F8B18E886D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0.62827225130890052</c:v>
                </c:pt>
                <c:pt idx="6">
                  <c:v>0.14659685863874344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TYPE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7"/>
                      <c:pt idx="0">
                        <c:v>CIN 1 HR_1618</c:v>
                      </c:pt>
                      <c:pt idx="1">
                        <c:v>CIN 1 HR_Other</c:v>
                      </c:pt>
                      <c:pt idx="2">
                        <c:v>CIN 23 HR_16</c:v>
                      </c:pt>
                      <c:pt idx="3">
                        <c:v>CIN 23 HR_18</c:v>
                      </c:pt>
                      <c:pt idx="4">
                        <c:v>CIN 23 HR_Other</c:v>
                      </c:pt>
                      <c:pt idx="5">
                        <c:v>CANCER HR_16</c:v>
                      </c:pt>
                      <c:pt idx="6">
                        <c:v>CANCER HR_18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2242-4E78-82D5-10F8B18E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248"/>
        <c:axId val="100267520"/>
      </c:lineChart>
      <c:catAx>
        <c:axId val="1002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26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1248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HPV-HR Prevalence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3.2458999999999999E-3</c:v>
                </c:pt>
                <c:pt idx="4">
                  <c:v>5.875E-3</c:v>
                </c:pt>
                <c:pt idx="5">
                  <c:v>1.6482500000000001E-2</c:v>
                </c:pt>
                <c:pt idx="6">
                  <c:v>8.3809999999999996E-3</c:v>
                </c:pt>
                <c:pt idx="7">
                  <c:v>1.5947599999999999E-2</c:v>
                </c:pt>
                <c:pt idx="8">
                  <c:v>3.2030000000000001E-3</c:v>
                </c:pt>
                <c:pt idx="9">
                  <c:v>1.2808399999999999E-2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964-4ADB-9AC9-912A8697BC69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0.70759819999999995</c:v>
                </c:pt>
                <c:pt idx="2">
                  <c:v>0.1057628</c:v>
                </c:pt>
                <c:pt idx="3">
                  <c:v>9.3031500000000003E-2</c:v>
                </c:pt>
                <c:pt idx="4">
                  <c:v>8.0486500000000002E-2</c:v>
                </c:pt>
                <c:pt idx="5">
                  <c:v>9.4225900000000001E-2</c:v>
                </c:pt>
                <c:pt idx="6">
                  <c:v>7.6334299999999994E-2</c:v>
                </c:pt>
                <c:pt idx="7">
                  <c:v>0.10965610000000001</c:v>
                </c:pt>
                <c:pt idx="8">
                  <c:v>9.1849500000000001E-2</c:v>
                </c:pt>
                <c:pt idx="9">
                  <c:v>0.1686589</c:v>
                </c:pt>
                <c:pt idx="10">
                  <c:v>0.16109760000000001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964-4ADB-9AC9-912A8697BC69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2.6666666666666668E-2</c:v>
                </c:pt>
                <c:pt idx="4">
                  <c:v>2.8301886792452831E-2</c:v>
                </c:pt>
                <c:pt idx="5">
                  <c:v>4.4444444444444446E-2</c:v>
                </c:pt>
                <c:pt idx="6">
                  <c:v>3.0534351145038167E-2</c:v>
                </c:pt>
                <c:pt idx="7">
                  <c:v>4.8543689320388349E-2</c:v>
                </c:pt>
                <c:pt idx="8">
                  <c:v>2.6315789473684209E-2</c:v>
                </c:pt>
                <c:pt idx="9">
                  <c:v>6.1224489795918366E-2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HPV-HR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964-4ADB-9AC9-912A8697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61280"/>
        <c:axId val="100562816"/>
      </c:lineChart>
      <c:catAx>
        <c:axId val="1005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6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562816"/>
        <c:scaling>
          <c:orientation val="minMax"/>
          <c:max val="0.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561280"/>
        <c:crosses val="autoZero"/>
        <c:crossBetween val="between"/>
        <c:majorUnit val="0.1"/>
        <c:minorUnit val="0.0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HPV-LR Prevalence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7.6690000000000005E-4</c:v>
                </c:pt>
                <c:pt idx="3">
                  <c:v>3.2458999999999999E-3</c:v>
                </c:pt>
                <c:pt idx="4">
                  <c:v>2.2932E-3</c:v>
                </c:pt>
                <c:pt idx="5">
                  <c:v>1.7991999999999999E-3</c:v>
                </c:pt>
                <c:pt idx="6">
                  <c:v>1.8542999999999999E-3</c:v>
                </c:pt>
                <c:pt idx="7">
                  <c:v>2.4580000000000001E-4</c:v>
                </c:pt>
                <c:pt idx="8">
                  <c:v>3.3310000000000002E-4</c:v>
                </c:pt>
                <c:pt idx="9">
                  <c:v>4.9817999999999998E-3</c:v>
                </c:pt>
                <c:pt idx="10">
                  <c:v>1.2049000000000001E-3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6D2-43A7-8972-D55B011FD1BB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0.70759819999999995</c:v>
                </c:pt>
                <c:pt idx="2">
                  <c:v>0.15759400000000001</c:v>
                </c:pt>
                <c:pt idx="3">
                  <c:v>9.3031500000000003E-2</c:v>
                </c:pt>
                <c:pt idx="4">
                  <c:v>6.6498199999999993E-2</c:v>
                </c:pt>
                <c:pt idx="5">
                  <c:v>5.2490599999999998E-2</c:v>
                </c:pt>
                <c:pt idx="6">
                  <c:v>5.4061400000000003E-2</c:v>
                </c:pt>
                <c:pt idx="7">
                  <c:v>5.2908299999999998E-2</c:v>
                </c:pt>
                <c:pt idx="8">
                  <c:v>7.1143700000000004E-2</c:v>
                </c:pt>
                <c:pt idx="9">
                  <c:v>0.1397872</c:v>
                </c:pt>
                <c:pt idx="10">
                  <c:v>0.23815990000000001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6D2-43A7-8972-D55B011FD1BB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3.0303030303030304E-2</c:v>
                </c:pt>
                <c:pt idx="3">
                  <c:v>2.6666666666666668E-2</c:v>
                </c:pt>
                <c:pt idx="4">
                  <c:v>1.8867924528301886E-2</c:v>
                </c:pt>
                <c:pt idx="5">
                  <c:v>1.4814814814814815E-2</c:v>
                </c:pt>
                <c:pt idx="6">
                  <c:v>1.5267175572519083E-2</c:v>
                </c:pt>
                <c:pt idx="7">
                  <c:v>9.7087378640776691E-3</c:v>
                </c:pt>
                <c:pt idx="8">
                  <c:v>1.3157894736842105E-2</c:v>
                </c:pt>
                <c:pt idx="9">
                  <c:v>4.0816326530612242E-2</c:v>
                </c:pt>
                <c:pt idx="10">
                  <c:v>4.7619047619047616E-2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HPV-LR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6D2-43A7-8972-D55B011FD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06720"/>
        <c:axId val="100608256"/>
      </c:lineChart>
      <c:catAx>
        <c:axId val="1006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0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608256"/>
        <c:scaling>
          <c:orientation val="minMax"/>
          <c:max val="0.7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0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Cervical Cancer Incidence
India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114-47C2-858E-CE8927581B37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114-47C2-858E-CE8927581B37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3114-47C2-858E-CE8927581B37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114-47C2-858E-CE892758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45120"/>
        <c:axId val="100651008"/>
      </c:lineChart>
      <c:catAx>
        <c:axId val="1006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5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65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4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Cervical Cancer Incidence
India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302-4298-A182-D8C843A2E367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302-4298-A182-D8C843A2E367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302-4298-A182-D8C843A2E367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302-4298-A182-D8C843A2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00160"/>
        <c:axId val="100701696"/>
      </c:lineChart>
      <c:catAx>
        <c:axId val="100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0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70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0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Prevalence of CIN1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2.4826000000000001E-2</c:v>
                </c:pt>
                <c:pt idx="3">
                  <c:v>2.3393400000000002E-2</c:v>
                </c:pt>
                <c:pt idx="4">
                  <c:v>2.75298E-2</c:v>
                </c:pt>
                <c:pt idx="5">
                  <c:v>1.54687E-2</c:v>
                </c:pt>
                <c:pt idx="6">
                  <c:v>1.5954800000000002E-2</c:v>
                </c:pt>
                <c:pt idx="7">
                  <c:v>1.47195E-2</c:v>
                </c:pt>
                <c:pt idx="8">
                  <c:v>3.2449999999999997E-4</c:v>
                </c:pt>
                <c:pt idx="9">
                  <c:v>7.0299999999999996E-4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LB(X)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7BB-4B7B-A069-76FCC0571BBA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0.14247360000000001</c:v>
                </c:pt>
                <c:pt idx="2">
                  <c:v>9.7574499999999995E-2</c:v>
                </c:pt>
                <c:pt idx="3">
                  <c:v>7.3384599999999994E-2</c:v>
                </c:pt>
                <c:pt idx="4">
                  <c:v>0.1096883</c:v>
                </c:pt>
                <c:pt idx="5">
                  <c:v>8.1520899999999993E-2</c:v>
                </c:pt>
                <c:pt idx="6">
                  <c:v>0.10088800000000001</c:v>
                </c:pt>
                <c:pt idx="7">
                  <c:v>0.1017216</c:v>
                </c:pt>
                <c:pt idx="8">
                  <c:v>6.9372699999999995E-2</c:v>
                </c:pt>
                <c:pt idx="9">
                  <c:v>0.14528930000000001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7BB-4B7B-A069-76FCC0571BBA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CIN1 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7BB-4B7B-A069-76FCC057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8464"/>
        <c:axId val="100800000"/>
      </c:lineChart>
      <c:catAx>
        <c:axId val="10079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800000"/>
        <c:scaling>
          <c:orientation val="minMax"/>
          <c:max val="0.1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98464"/>
        <c:crosses val="autoZero"/>
        <c:crossBetween val="between"/>
        <c:majorUnit val="0.0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Cervical Cancer Incidence
India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2A9-4633-A7A0-F9FA4AD2907C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2A9-4633-A7A0-F9FA4AD2907C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2A9-4633-A7A0-F9FA4AD2907C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22A9-4633-A7A0-F9FA4AD29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60160"/>
        <c:axId val="101661696"/>
      </c:lineChart>
      <c:catAx>
        <c:axId val="1016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66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incidence--All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1.4518845461408909</c:v>
              </c:pt>
              <c:pt idx="3">
                <c:v>10.208248264597795</c:v>
              </c:pt>
              <c:pt idx="4">
                <c:v>14.689834634432973</c:v>
              </c:pt>
              <c:pt idx="5">
                <c:v>20.706190061028771</c:v>
              </c:pt>
              <c:pt idx="6">
                <c:v>20.316944331572532</c:v>
              </c:pt>
              <c:pt idx="7">
                <c:v>45.703839122486286</c:v>
              </c:pt>
              <c:pt idx="8">
                <c:v>18.52919377419089</c:v>
              </c:pt>
              <c:pt idx="9">
                <c:v>29.386621072878821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89-434A-9E8D-0B1518D66200}"/>
            </c:ext>
          </c:extLst>
        </c:ser>
        <c:ser>
          <c:idx val="1"/>
          <c:order val="1"/>
          <c:tx>
            <c:v/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33.833661417322837</c:v>
              </c:pt>
              <c:pt idx="8">
                <c:v>36.702635249210893</c:v>
              </c:pt>
              <c:pt idx="9">
                <c:v>35.776895281027514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89-434A-9E8D-0B1518D66200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6.9230720817677751</c:v>
              </c:pt>
              <c:pt idx="5">
                <c:v>20.874722870058449</c:v>
              </c:pt>
              <c:pt idx="6">
                <c:v>23.364922708835678</c:v>
              </c:pt>
              <c:pt idx="7">
                <c:v>30.900272728494084</c:v>
              </c:pt>
              <c:pt idx="8">
                <c:v>54.026472971756156</c:v>
              </c:pt>
              <c:pt idx="9">
                <c:v>53.459735908904605</c:v>
              </c:pt>
              <c:pt idx="10">
                <c:v>34.154596121900859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89-434A-9E8D-0B1518D66200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0.74792637412773089</c:v>
              </c:pt>
              <c:pt idx="3">
                <c:v>3.444311934110313</c:v>
              </c:pt>
              <c:pt idx="4">
                <c:v>8.2462387988589647</c:v>
              </c:pt>
              <c:pt idx="5">
                <c:v>20.201655814289065</c:v>
              </c:pt>
              <c:pt idx="6">
                <c:v>30.732300894143837</c:v>
              </c:pt>
              <c:pt idx="7">
                <c:v>33.951246010728589</c:v>
              </c:pt>
              <c:pt idx="8">
                <c:v>47.665040201698382</c:v>
              </c:pt>
              <c:pt idx="9">
                <c:v>57.228647025596814</c:v>
              </c:pt>
              <c:pt idx="10">
                <c:v>30.988534242330338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289-434A-9E8D-0B1518D66200}"/>
            </c:ext>
          </c:extLst>
        </c:ser>
        <c:ser>
          <c:idx val="4"/>
          <c:order val="4"/>
          <c:tx>
            <c:v/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3.0097515951683453</c:v>
              </c:pt>
              <c:pt idx="4">
                <c:v>7.5346594333936103</c:v>
              </c:pt>
              <c:pt idx="5">
                <c:v>16.858857643806058</c:v>
              </c:pt>
              <c:pt idx="6">
                <c:v>25.45824847250509</c:v>
              </c:pt>
              <c:pt idx="7">
                <c:v>33.385703063629222</c:v>
              </c:pt>
              <c:pt idx="8">
                <c:v>32.5460293844151</c:v>
              </c:pt>
              <c:pt idx="9">
                <c:v>59.984004265529187</c:v>
              </c:pt>
              <c:pt idx="10">
                <c:v>51.180565033437972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289-434A-9E8D-0B1518D66200}"/>
            </c:ext>
          </c:extLst>
        </c:ser>
        <c:ser>
          <c:idx val="5"/>
          <c:order val="5"/>
          <c:tx>
            <c:v/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1.2142995919953372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49.922945019643592</c:v>
              </c:pt>
              <c:pt idx="9">
                <c:v>108.23258491652274</c:v>
              </c:pt>
              <c:pt idx="10">
                <c:v>45.919785385424092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289-434A-9E8D-0B1518D66200}"/>
            </c:ext>
          </c:extLst>
        </c:ser>
        <c:ser>
          <c:idx val="6"/>
          <c:order val="6"/>
          <c:tx>
            <c:v/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0.28845294034504743</c:v>
              </c:pt>
              <c:pt idx="2">
                <c:v>0</c:v>
              </c:pt>
              <c:pt idx="3">
                <c:v>3.0916816097944473</c:v>
              </c:pt>
              <c:pt idx="4">
                <c:v>4.9198555530409633</c:v>
              </c:pt>
              <c:pt idx="5">
                <c:v>17.350931565532676</c:v>
              </c:pt>
              <c:pt idx="6">
                <c:v>35.974098648972742</c:v>
              </c:pt>
              <c:pt idx="7">
                <c:v>60.509083085694314</c:v>
              </c:pt>
              <c:pt idx="8">
                <c:v>45.013363342242229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289-434A-9E8D-0B1518D6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14176"/>
        <c:axId val="101736832"/>
      </c:lineChart>
      <c:catAx>
        <c:axId val="1017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3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736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14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Cervical Cancer Incidence
India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8D4-402B-AC69-46AE5088CD90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8D4-402B-AC69-46AE5088CD90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8D4-402B-AC69-46AE5088CD90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C8D4-402B-AC69-46AE5088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09344"/>
        <c:axId val="46015232"/>
      </c:lineChart>
      <c:catAx>
        <c:axId val="460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1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01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09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Min and Max of 7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8-4C5F-9C8F-C470644E24AA}"/>
            </c:ext>
          </c:extLst>
        </c:ser>
        <c:ser>
          <c:idx val="1"/>
          <c:order val="1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8-4C5F-9C8F-C470644E2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62944"/>
        <c:axId val="101764480"/>
      </c:lineChart>
      <c:catAx>
        <c:axId val="1017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6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76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6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 6 registries (excluding Oran as outlier)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1.4518845461408909</c:v>
              </c:pt>
              <c:pt idx="3">
                <c:v>10.208248264597795</c:v>
              </c:pt>
              <c:pt idx="4">
                <c:v>14.689834634432973</c:v>
              </c:pt>
              <c:pt idx="5">
                <c:v>20.706190061028771</c:v>
              </c:pt>
              <c:pt idx="6">
                <c:v>20.316944331572532</c:v>
              </c:pt>
              <c:pt idx="7">
                <c:v>45.703839122486286</c:v>
              </c:pt>
              <c:pt idx="8">
                <c:v>18.52919377419089</c:v>
              </c:pt>
              <c:pt idx="9">
                <c:v>29.386621072878821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94-4BC7-BC35-37180CEB0255}"/>
            </c:ext>
          </c:extLst>
        </c:ser>
        <c:ser>
          <c:idx val="1"/>
          <c:order val="1"/>
          <c:tx>
            <c:v/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33.833661417322837</c:v>
              </c:pt>
              <c:pt idx="8">
                <c:v>36.702635249210893</c:v>
              </c:pt>
              <c:pt idx="9">
                <c:v>35.776895281027514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94-4BC7-BC35-37180CEB0255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6.9230720817677751</c:v>
              </c:pt>
              <c:pt idx="5">
                <c:v>20.874722870058449</c:v>
              </c:pt>
              <c:pt idx="6">
                <c:v>23.364922708835678</c:v>
              </c:pt>
              <c:pt idx="7">
                <c:v>30.900272728494084</c:v>
              </c:pt>
              <c:pt idx="8">
                <c:v>54.026472971756156</c:v>
              </c:pt>
              <c:pt idx="9">
                <c:v>53.459735908904605</c:v>
              </c:pt>
              <c:pt idx="10">
                <c:v>34.154596121900859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94-4BC7-BC35-37180CEB0255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0.74792637412773089</c:v>
              </c:pt>
              <c:pt idx="3">
                <c:v>3.444311934110313</c:v>
              </c:pt>
              <c:pt idx="4">
                <c:v>8.2462387988589647</c:v>
              </c:pt>
              <c:pt idx="5">
                <c:v>20.201655814289065</c:v>
              </c:pt>
              <c:pt idx="6">
                <c:v>30.732300894143837</c:v>
              </c:pt>
              <c:pt idx="7">
                <c:v>33.951246010728589</c:v>
              </c:pt>
              <c:pt idx="8">
                <c:v>47.665040201698382</c:v>
              </c:pt>
              <c:pt idx="9">
                <c:v>57.228647025596814</c:v>
              </c:pt>
              <c:pt idx="10">
                <c:v>30.988534242330338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94-4BC7-BC35-37180CEB0255}"/>
            </c:ext>
          </c:extLst>
        </c:ser>
        <c:ser>
          <c:idx val="4"/>
          <c:order val="4"/>
          <c:tx>
            <c:v/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3.0097515951683453</c:v>
              </c:pt>
              <c:pt idx="4">
                <c:v>7.5346594333936103</c:v>
              </c:pt>
              <c:pt idx="5">
                <c:v>16.858857643806058</c:v>
              </c:pt>
              <c:pt idx="6">
                <c:v>25.45824847250509</c:v>
              </c:pt>
              <c:pt idx="7">
                <c:v>33.385703063629222</c:v>
              </c:pt>
              <c:pt idx="8">
                <c:v>32.5460293844151</c:v>
              </c:pt>
              <c:pt idx="9">
                <c:v>59.984004265529187</c:v>
              </c:pt>
              <c:pt idx="10">
                <c:v>51.180565033437972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294-4BC7-BC35-37180CEB0255}"/>
            </c:ext>
          </c:extLst>
        </c:ser>
        <c:ser>
          <c:idx val="5"/>
          <c:order val="5"/>
          <c:tx>
            <c:v/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0.28845294034504743</c:v>
              </c:pt>
              <c:pt idx="2">
                <c:v>0</c:v>
              </c:pt>
              <c:pt idx="3">
                <c:v>3.0916816097944473</c:v>
              </c:pt>
              <c:pt idx="4">
                <c:v>4.9198555530409633</c:v>
              </c:pt>
              <c:pt idx="5">
                <c:v>17.350931565532676</c:v>
              </c:pt>
              <c:pt idx="6">
                <c:v>35.974098648972742</c:v>
              </c:pt>
              <c:pt idx="7">
                <c:v>60.509083085694314</c:v>
              </c:pt>
              <c:pt idx="8">
                <c:v>45.013363342242229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294-4BC7-BC35-37180CEB0255}"/>
            </c:ext>
          </c:extLst>
        </c:ser>
        <c:ser>
          <c:idx val="6"/>
          <c:order val="6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294-4BC7-BC35-37180CEB0255}"/>
            </c:ext>
          </c:extLst>
        </c:ser>
        <c:ser>
          <c:idx val="7"/>
          <c:order val="7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294-4BC7-BC35-37180CEB0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81216"/>
        <c:axId val="102282752"/>
      </c:lineChart>
      <c:catAx>
        <c:axId val="1022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8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2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81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incidence-5 most recent registries (excluding Oran)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33.833661417322837</c:v>
              </c:pt>
              <c:pt idx="8">
                <c:v>36.702635249210893</c:v>
              </c:pt>
              <c:pt idx="9">
                <c:v>35.776895281027514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12-44D8-AF48-AE4453560215}"/>
            </c:ext>
          </c:extLst>
        </c:ser>
        <c:ser>
          <c:idx val="1"/>
          <c:order val="1"/>
          <c:tx>
            <c:v/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6.9230720817677751</c:v>
              </c:pt>
              <c:pt idx="5">
                <c:v>20.874722870058449</c:v>
              </c:pt>
              <c:pt idx="6">
                <c:v>23.364922708835678</c:v>
              </c:pt>
              <c:pt idx="7">
                <c:v>30.900272728494084</c:v>
              </c:pt>
              <c:pt idx="8">
                <c:v>54.026472971756156</c:v>
              </c:pt>
              <c:pt idx="9">
                <c:v>53.459735908904605</c:v>
              </c:pt>
              <c:pt idx="10">
                <c:v>34.154596121900859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12-44D8-AF48-AE4453560215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0.74792637412773089</c:v>
              </c:pt>
              <c:pt idx="3">
                <c:v>3.444311934110313</c:v>
              </c:pt>
              <c:pt idx="4">
                <c:v>8.2462387988589647</c:v>
              </c:pt>
              <c:pt idx="5">
                <c:v>20.201655814289065</c:v>
              </c:pt>
              <c:pt idx="6">
                <c:v>30.732300894143837</c:v>
              </c:pt>
              <c:pt idx="7">
                <c:v>33.951246010728589</c:v>
              </c:pt>
              <c:pt idx="8">
                <c:v>47.665040201698382</c:v>
              </c:pt>
              <c:pt idx="9">
                <c:v>57.228647025596814</c:v>
              </c:pt>
              <c:pt idx="10">
                <c:v>30.988534242330338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12-44D8-AF48-AE4453560215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3.0097515951683453</c:v>
              </c:pt>
              <c:pt idx="4">
                <c:v>7.5346594333936103</c:v>
              </c:pt>
              <c:pt idx="5">
                <c:v>16.858857643806058</c:v>
              </c:pt>
              <c:pt idx="6">
                <c:v>25.45824847250509</c:v>
              </c:pt>
              <c:pt idx="7">
                <c:v>33.385703063629222</c:v>
              </c:pt>
              <c:pt idx="8">
                <c:v>32.5460293844151</c:v>
              </c:pt>
              <c:pt idx="9">
                <c:v>59.984004265529187</c:v>
              </c:pt>
              <c:pt idx="10">
                <c:v>51.180565033437972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12-44D8-AF48-AE4453560215}"/>
            </c:ext>
          </c:extLst>
        </c:ser>
        <c:ser>
          <c:idx val="4"/>
          <c:order val="4"/>
          <c:tx>
            <c:v/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0.28845294034504743</c:v>
              </c:pt>
              <c:pt idx="2">
                <c:v>0</c:v>
              </c:pt>
              <c:pt idx="3">
                <c:v>3.0916816097944473</c:v>
              </c:pt>
              <c:pt idx="4">
                <c:v>4.9198555530409633</c:v>
              </c:pt>
              <c:pt idx="5">
                <c:v>17.350931565532676</c:v>
              </c:pt>
              <c:pt idx="6">
                <c:v>35.974098648972742</c:v>
              </c:pt>
              <c:pt idx="7">
                <c:v>60.509083085694314</c:v>
              </c:pt>
              <c:pt idx="8">
                <c:v>45.013363342242229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12-44D8-AF48-AE4453560215}"/>
            </c:ext>
          </c:extLst>
        </c:ser>
        <c:ser>
          <c:idx val="5"/>
          <c:order val="5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23.364922708835678</c:v>
              </c:pt>
              <c:pt idx="7">
                <c:v>30.900272728494084</c:v>
              </c:pt>
              <c:pt idx="8">
                <c:v>32.5460293844151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12-44D8-AF48-AE4453560215}"/>
            </c:ext>
          </c:extLst>
        </c:ser>
        <c:ser>
          <c:idx val="6"/>
          <c:order val="6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12-44D8-AF48-AE445356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1520"/>
        <c:axId val="102333056"/>
      </c:lineChart>
      <c:catAx>
        <c:axId val="1023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3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333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31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 new registries with 
UB and LB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5E-441D-B534-A697A404196A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5E-441D-B534-A697A404196A}"/>
            </c:ext>
          </c:extLst>
        </c:ser>
        <c:ser>
          <c:idx val="2"/>
          <c:order val="2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5E-441D-B534-A697A404196A}"/>
            </c:ext>
          </c:extLst>
        </c:ser>
        <c:ser>
          <c:idx val="3"/>
          <c:order val="3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16.877637130801688</c:v>
              </c:pt>
              <c:pt idx="4">
                <c:v>24.49449284892323</c:v>
              </c:pt>
              <c:pt idx="5">
                <c:v>68.208825649140877</c:v>
              </c:pt>
              <c:pt idx="6">
                <c:v>54.497619644199446</c:v>
              </c:pt>
              <c:pt idx="7">
                <c:v>78.18859969570488</c:v>
              </c:pt>
              <c:pt idx="8">
                <c:v>71.6751208091965</c:v>
              </c:pt>
              <c:pt idx="9">
                <c:v>87.695200435729788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5E-441D-B534-A697A404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06784"/>
        <c:axId val="102408576"/>
      </c:lineChart>
      <c:catAx>
        <c:axId val="1024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0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40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06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Min and Max of 5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23.364922708835678</c:v>
              </c:pt>
              <c:pt idx="7">
                <c:v>30.900272728494084</c:v>
              </c:pt>
              <c:pt idx="8">
                <c:v>32.5460293844151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AE-4C84-B06E-B637EECEAE3A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AE-4C84-B06E-B637EECE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75648"/>
        <c:axId val="102477184"/>
      </c:lineChart>
      <c:catAx>
        <c:axId val="102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7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477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75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UB and LB 7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AF-4D86-8688-6A6EEBCBB20F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AF-4D86-8688-6A6EEBCBB20F}"/>
            </c:ext>
          </c:extLst>
        </c:ser>
        <c:ser>
          <c:idx val="2"/>
          <c:order val="2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16.655837577637584</c:v>
              </c:pt>
              <c:pt idx="4">
                <c:v>28.173997444124947</c:v>
              </c:pt>
              <c:pt idx="5">
                <c:v>77.60904044138131</c:v>
              </c:pt>
              <c:pt idx="6">
                <c:v>109.58953885833125</c:v>
              </c:pt>
              <c:pt idx="7">
                <c:v>111.02260457047777</c:v>
              </c:pt>
              <c:pt idx="8">
                <c:v>71.6751208091965</c:v>
              </c:pt>
              <c:pt idx="9">
                <c:v>139.17578127066446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AF-4D86-8688-6A6EEBCBB20F}"/>
            </c:ext>
          </c:extLst>
        </c:ser>
        <c:ser>
          <c:idx val="3"/>
          <c:order val="3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6AF-4D86-8688-6A6EEBCB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51904"/>
        <c:axId val="105865984"/>
      </c:lineChart>
      <c:catAx>
        <c:axId val="1058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8659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51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UB and LB both sets (7 registries=black)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A62-4A38-ACA9-AF3FB85D648C}"/>
            </c:ext>
          </c:extLst>
        </c:ser>
        <c:ser>
          <c:idx val="1"/>
          <c:order val="1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A62-4A38-ACA9-AF3FB85D648C}"/>
            </c:ext>
          </c:extLst>
        </c:ser>
        <c:ser>
          <c:idx val="2"/>
          <c:order val="2"/>
          <c:tx>
            <c:v/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16.655837577637584</c:v>
              </c:pt>
              <c:pt idx="4">
                <c:v>28.173997444124947</c:v>
              </c:pt>
              <c:pt idx="5">
                <c:v>77.60904044138131</c:v>
              </c:pt>
              <c:pt idx="6">
                <c:v>109.58953885833125</c:v>
              </c:pt>
              <c:pt idx="7">
                <c:v>111.02260457047777</c:v>
              </c:pt>
              <c:pt idx="8">
                <c:v>71.6751208091965</c:v>
              </c:pt>
              <c:pt idx="9">
                <c:v>139.17578127066446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A62-4A38-ACA9-AF3FB85D648C}"/>
            </c:ext>
          </c:extLst>
        </c:ser>
        <c:ser>
          <c:idx val="3"/>
          <c:order val="3"/>
          <c:tx>
            <c:v/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A62-4A38-ACA9-AF3FB85D648C}"/>
            </c:ext>
          </c:extLst>
        </c:ser>
        <c:ser>
          <c:idx val="4"/>
          <c:order val="4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8A62-4A38-ACA9-AF3FB85D648C}"/>
            </c:ext>
          </c:extLst>
        </c:ser>
        <c:ser>
          <c:idx val="5"/>
          <c:order val="5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16.877637130801688</c:v>
              </c:pt>
              <c:pt idx="4">
                <c:v>24.49449284892323</c:v>
              </c:pt>
              <c:pt idx="5">
                <c:v>68.208825649140877</c:v>
              </c:pt>
              <c:pt idx="6">
                <c:v>54.497619644199446</c:v>
              </c:pt>
              <c:pt idx="7">
                <c:v>78.18859969570488</c:v>
              </c:pt>
              <c:pt idx="8">
                <c:v>71.6751208091965</c:v>
              </c:pt>
              <c:pt idx="9">
                <c:v>87.695200435729788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8A62-4A38-ACA9-AF3FB85D648C}"/>
            </c:ext>
          </c:extLst>
        </c:ser>
        <c:ser>
          <c:idx val="6"/>
          <c:order val="6"/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8A62-4A38-ACA9-AF3FB85D648C}"/>
            </c:ext>
          </c:extLst>
        </c:ser>
        <c:ser>
          <c:idx val="7"/>
          <c:order val="7"/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8A62-4A38-ACA9-AF3FB85D648C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'South Africa'!#REF!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4.9198555530409633</c:v>
                </c:pt>
                <c:pt idx="5">
                  <c:v>16.858857643806058</c:v>
                </c:pt>
                <c:pt idx="6">
                  <c:v>19.7</c:v>
                </c:pt>
                <c:pt idx="7">
                  <c:v>30.900272728494084</c:v>
                </c:pt>
                <c:pt idx="8">
                  <c:v>18.52919377419089</c:v>
                </c:pt>
                <c:pt idx="9">
                  <c:v>29.386621072878821</c:v>
                </c:pt>
                <c:pt idx="10">
                  <c:v>29.511583296443856</c:v>
                </c:pt>
                <c:pt idx="11">
                  <c:v>19.77413543085644</c:v>
                </c:pt>
                <c:pt idx="12">
                  <c:v>36.171367171292701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8A62-4A38-ACA9-AF3FB85D648C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3"/>
                <c:pt idx="0">
                  <c:v>0.16288873396360415</c:v>
                </c:pt>
                <c:pt idx="1">
                  <c:v>0.49616957091255504</c:v>
                </c:pt>
                <c:pt idx="2">
                  <c:v>1.7585818795723129</c:v>
                </c:pt>
                <c:pt idx="3">
                  <c:v>10.208248264597795</c:v>
                </c:pt>
                <c:pt idx="4">
                  <c:v>16.43925694558606</c:v>
                </c:pt>
                <c:pt idx="5">
                  <c:v>50.856861052891134</c:v>
                </c:pt>
                <c:pt idx="6">
                  <c:v>45.3</c:v>
                </c:pt>
                <c:pt idx="7">
                  <c:v>60.509083085694314</c:v>
                </c:pt>
                <c:pt idx="8">
                  <c:v>64</c:v>
                </c:pt>
                <c:pt idx="9">
                  <c:v>59.984004265529187</c:v>
                </c:pt>
                <c:pt idx="10">
                  <c:v>51.180565033437972</c:v>
                </c:pt>
                <c:pt idx="11">
                  <c:v>42.8</c:v>
                </c:pt>
                <c:pt idx="12">
                  <c:v>58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5"/>
                      <c:pt idx="0">
                        <c:v>15-</c:v>
                      </c:pt>
                      <c:pt idx="1">
                        <c:v>20-</c:v>
                      </c:pt>
                      <c:pt idx="2">
                        <c:v>25-</c:v>
                      </c:pt>
                      <c:pt idx="3">
                        <c:v>30-</c:v>
                      </c:pt>
                      <c:pt idx="4">
                        <c:v>35-</c:v>
                      </c:pt>
                      <c:pt idx="5">
                        <c:v>40-</c:v>
                      </c:pt>
                      <c:pt idx="6">
                        <c:v>45-</c:v>
                      </c:pt>
                      <c:pt idx="7">
                        <c:v>50-</c:v>
                      </c:pt>
                      <c:pt idx="8">
                        <c:v>55-</c:v>
                      </c:pt>
                      <c:pt idx="9">
                        <c:v>60-</c:v>
                      </c:pt>
                      <c:pt idx="10">
                        <c:v>65-</c:v>
                      </c:pt>
                      <c:pt idx="11">
                        <c:v>70-</c:v>
                      </c:pt>
                      <c:pt idx="12">
                        <c:v>75-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8A62-4A38-ACA9-AF3FB85D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20960"/>
        <c:axId val="110122496"/>
      </c:lineChart>
      <c:catAx>
        <c:axId val="1101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2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12249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1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Min and Max of 7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A7-4F3D-9F82-BD904B214483}"/>
            </c:ext>
          </c:extLst>
        </c:ser>
        <c:ser>
          <c:idx val="1"/>
          <c:order val="1"/>
          <c:spPr>
            <a:ln w="254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54.026472971756156</c:v>
              </c:pt>
              <c:pt idx="9">
                <c:v>108.23258491652274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A7-4F3D-9F82-BD904B21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00480"/>
        <c:axId val="110502272"/>
      </c:lineChart>
      <c:catAx>
        <c:axId val="1105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50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50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500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 from new Oran registries compared with 
6 previous registries (excluding Oran)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INCIDENCE MIN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4.9198555530409633</c:v>
              </c:pt>
              <c:pt idx="5">
                <c:v>16.858857643806058</c:v>
              </c:pt>
              <c:pt idx="6">
                <c:v>20.316944331572532</c:v>
              </c:pt>
              <c:pt idx="7">
                <c:v>30.900272728494084</c:v>
              </c:pt>
              <c:pt idx="8">
                <c:v>18.52919377419089</c:v>
              </c:pt>
              <c:pt idx="9">
                <c:v>29.386621072878821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50-4669-8784-93B884A0FAC3}"/>
            </c:ext>
          </c:extLst>
        </c:ser>
        <c:ser>
          <c:idx val="1"/>
          <c:order val="1"/>
          <c:tx>
            <c:v>INCIDENCE MAX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1.7585818795723129</c:v>
              </c:pt>
              <c:pt idx="3">
                <c:v>10.208248264597795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60.509083085694314</c:v>
              </c:pt>
              <c:pt idx="8">
                <c:v>54.026472971756156</c:v>
              </c:pt>
              <c:pt idx="9">
                <c:v>59.984004265529187</c:v>
              </c:pt>
              <c:pt idx="10">
                <c:v>51.180565033437972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50-4669-8784-93B884A0FAC3}"/>
            </c:ext>
          </c:extLst>
        </c:ser>
        <c:ser>
          <c:idx val="2"/>
          <c:order val="2"/>
          <c:tx>
            <c:v>LB 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0.3675101292495162</c:v>
              </c:pt>
              <c:pt idx="4">
                <c:v>1.8704974889401536</c:v>
              </c:pt>
              <c:pt idx="5">
                <c:v>6.4096294188245615</c:v>
              </c:pt>
              <c:pt idx="6">
                <c:v>10.361641609101993</c:v>
              </c:pt>
              <c:pt idx="7">
                <c:v>18.271694294610015</c:v>
              </c:pt>
              <c:pt idx="8">
                <c:v>6.4234538417195086</c:v>
              </c:pt>
              <c:pt idx="9">
                <c:v>19.360135011741704</c:v>
              </c:pt>
              <c:pt idx="10">
                <c:v>15.877927390432019</c:v>
              </c:pt>
              <c:pt idx="11">
                <c:v>10.638950930753394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50-4669-8784-93B884A0FAC3}"/>
            </c:ext>
          </c:extLst>
        </c:ser>
        <c:ser>
          <c:idx val="3"/>
          <c:order val="3"/>
          <c:tx>
            <c:v>UB Max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Lit>
              <c:formatCode>General</c:formatCode>
              <c:ptCount val="13"/>
              <c:pt idx="0">
                <c:v>0.4821506525322683</c:v>
              </c:pt>
              <c:pt idx="1">
                <c:v>1.0576382961594821</c:v>
              </c:pt>
              <c:pt idx="2">
                <c:v>3.7486046138359357</c:v>
              </c:pt>
              <c:pt idx="3">
                <c:v>16.877637130801688</c:v>
              </c:pt>
              <c:pt idx="4">
                <c:v>24.49449284892323</c:v>
              </c:pt>
              <c:pt idx="5">
                <c:v>68.208825649140877</c:v>
              </c:pt>
              <c:pt idx="6">
                <c:v>54.497619644199446</c:v>
              </c:pt>
              <c:pt idx="7">
                <c:v>78.18859969570488</c:v>
              </c:pt>
              <c:pt idx="8">
                <c:v>71.6751208091965</c:v>
              </c:pt>
              <c:pt idx="9">
                <c:v>87.695200435729788</c:v>
              </c:pt>
              <c:pt idx="10">
                <c:v>69.495295016891731</c:v>
              </c:pt>
              <c:pt idx="11">
                <c:v>36.048023709438411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B50-4669-8784-93B884A0FAC3}"/>
            </c:ext>
          </c:extLst>
        </c:ser>
        <c:ser>
          <c:idx val="4"/>
          <c:order val="4"/>
          <c:spPr>
            <a:ln w="25400">
              <a:solidFill>
                <a:srgbClr val="FF9900"/>
              </a:solidFill>
              <a:prstDash val="lgDashDot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IHME1'!$D$5:$D$17</c:f>
              <c:numCache>
                <c:formatCode>General</c:formatCode>
                <c:ptCount val="13"/>
                <c:pt idx="0">
                  <c:v>1.2404213154299999</c:v>
                </c:pt>
                <c:pt idx="1">
                  <c:v>3.84212888871</c:v>
                </c:pt>
                <c:pt idx="2">
                  <c:v>14.365040214899899</c:v>
                </c:pt>
                <c:pt idx="3">
                  <c:v>46.038926077999903</c:v>
                </c:pt>
                <c:pt idx="4">
                  <c:v>81.492573261399997</c:v>
                </c:pt>
                <c:pt idx="5">
                  <c:v>99.261707105499994</c:v>
                </c:pt>
                <c:pt idx="6">
                  <c:v>90.650386421999997</c:v>
                </c:pt>
                <c:pt idx="7">
                  <c:v>80.867942685100004</c:v>
                </c:pt>
                <c:pt idx="8">
                  <c:v>76.414183076100002</c:v>
                </c:pt>
                <c:pt idx="9">
                  <c:v>90.1276055533</c:v>
                </c:pt>
                <c:pt idx="10">
                  <c:v>96.896102744800004</c:v>
                </c:pt>
                <c:pt idx="11">
                  <c:v>115.715512793999</c:v>
                </c:pt>
                <c:pt idx="12">
                  <c:v>134.97214573400001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50-4669-8784-93B884A0FAC3}"/>
            </c:ext>
          </c:extLst>
        </c:ser>
        <c:ser>
          <c:idx val="5"/>
          <c:order val="5"/>
          <c:spPr>
            <a:ln w="25400">
              <a:solidFill>
                <a:srgbClr val="FF9900"/>
              </a:solidFill>
              <a:prstDash val="lgDashDot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B50-4669-8784-93B884A0FAC3}"/>
            </c:ext>
          </c:extLst>
        </c:ser>
        <c:ser>
          <c:idx val="6"/>
          <c:order val="6"/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IHME1'!$F$5:$F$17</c:f>
              <c:numCache>
                <c:formatCode>General</c:formatCode>
                <c:ptCount val="13"/>
                <c:pt idx="0">
                  <c:v>0.34234732736200002</c:v>
                </c:pt>
                <c:pt idx="1">
                  <c:v>1.2007529753599999</c:v>
                </c:pt>
                <c:pt idx="2">
                  <c:v>6.6725277930100004</c:v>
                </c:pt>
                <c:pt idx="3">
                  <c:v>26.238112944899999</c:v>
                </c:pt>
                <c:pt idx="4">
                  <c:v>29.5517578129</c:v>
                </c:pt>
                <c:pt idx="5">
                  <c:v>39.003695829999998</c:v>
                </c:pt>
                <c:pt idx="6">
                  <c:v>42.760632837499998</c:v>
                </c:pt>
                <c:pt idx="7">
                  <c:v>42.806553661400002</c:v>
                </c:pt>
                <c:pt idx="8">
                  <c:v>44.328831272899997</c:v>
                </c:pt>
                <c:pt idx="9">
                  <c:v>57.213527756999902</c:v>
                </c:pt>
                <c:pt idx="10">
                  <c:v>68.055055594199999</c:v>
                </c:pt>
                <c:pt idx="11">
                  <c:v>83.372445800599905</c:v>
                </c:pt>
                <c:pt idx="12">
                  <c:v>98.973953057800003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B50-4669-8784-93B884A0FAC3}"/>
            </c:ext>
          </c:extLst>
        </c:ser>
        <c:ser>
          <c:idx val="7"/>
          <c:order val="7"/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IHME1'!$G$5:$G$17</c:f>
              <c:numCache>
                <c:formatCode>General</c:formatCode>
                <c:ptCount val="13"/>
                <c:pt idx="0">
                  <c:v>1.82021925752999</c:v>
                </c:pt>
                <c:pt idx="1">
                  <c:v>6.7605418138699997</c:v>
                </c:pt>
                <c:pt idx="2">
                  <c:v>24.970067339299899</c:v>
                </c:pt>
                <c:pt idx="3">
                  <c:v>74.670253123099997</c:v>
                </c:pt>
                <c:pt idx="4">
                  <c:v>169.880790421</c:v>
                </c:pt>
                <c:pt idx="5">
                  <c:v>238.851644021</c:v>
                </c:pt>
                <c:pt idx="6">
                  <c:v>192.251142676</c:v>
                </c:pt>
                <c:pt idx="7">
                  <c:v>164.238460785</c:v>
                </c:pt>
                <c:pt idx="8">
                  <c:v>166.57339662699999</c:v>
                </c:pt>
                <c:pt idx="9">
                  <c:v>163.443129441</c:v>
                </c:pt>
                <c:pt idx="10">
                  <c:v>161.133757221</c:v>
                </c:pt>
                <c:pt idx="11">
                  <c:v>184.78735923100001</c:v>
                </c:pt>
                <c:pt idx="12">
                  <c:v>199.028021709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B50-4669-8784-93B884A0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55904"/>
        <c:axId val="110557440"/>
      </c:lineChart>
      <c:catAx>
        <c:axId val="110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557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Africa:  Cervical</a:t>
            </a:r>
            <a:r>
              <a:rPr lang="en-US" baseline="0"/>
              <a:t> cancer incidence</a:t>
            </a:r>
            <a:endParaRPr lang="en-US"/>
          </a:p>
        </c:rich>
      </c:tx>
      <c:layout>
        <c:manualLayout>
          <c:xMode val="edge"/>
          <c:yMode val="edge"/>
          <c:x val="0.23464937406774053"/>
          <c:y val="2.8428116857719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26407370484864E-2"/>
          <c:y val="0.11872919393518265"/>
          <c:w val="0.8771939217485627"/>
          <c:h val="0.75250897564552388"/>
        </c:manualLayout>
      </c:layout>
      <c:lineChart>
        <c:grouping val="standard"/>
        <c:varyColors val="0"/>
        <c:ser>
          <c:idx val="0"/>
          <c:order val="0"/>
          <c:tx>
            <c:v>IHME 2015 estimates</c:v>
          </c:tx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IHME1'!$D$5:$D$17</c:f>
              <c:numCache>
                <c:formatCode>General</c:formatCode>
                <c:ptCount val="13"/>
                <c:pt idx="0">
                  <c:v>1.2404213154299999</c:v>
                </c:pt>
                <c:pt idx="1">
                  <c:v>3.84212888871</c:v>
                </c:pt>
                <c:pt idx="2">
                  <c:v>14.365040214899899</c:v>
                </c:pt>
                <c:pt idx="3">
                  <c:v>46.038926077999903</c:v>
                </c:pt>
                <c:pt idx="4">
                  <c:v>81.492573261399997</c:v>
                </c:pt>
                <c:pt idx="5">
                  <c:v>99.261707105499994</c:v>
                </c:pt>
                <c:pt idx="6">
                  <c:v>90.650386421999997</c:v>
                </c:pt>
                <c:pt idx="7">
                  <c:v>80.867942685100004</c:v>
                </c:pt>
                <c:pt idx="8">
                  <c:v>76.414183076100002</c:v>
                </c:pt>
                <c:pt idx="9">
                  <c:v>90.1276055533</c:v>
                </c:pt>
                <c:pt idx="10">
                  <c:v>96.896102744800004</c:v>
                </c:pt>
                <c:pt idx="11">
                  <c:v>115.715512793999</c:v>
                </c:pt>
                <c:pt idx="12">
                  <c:v>134.97214573400001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C9-4CF1-BD0C-8F87FC255727}"/>
            </c:ext>
          </c:extLst>
        </c:ser>
        <c:ser>
          <c:idx val="2"/>
          <c:order val="1"/>
          <c:tx>
            <c:strRef>
              <c:f>'South Africa IHME1'!$F$4</c:f>
              <c:strCache>
                <c:ptCount val="1"/>
                <c:pt idx="0">
                  <c:v>Lower bound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IHME1'!$F$5:$F$17</c:f>
              <c:numCache>
                <c:formatCode>General</c:formatCode>
                <c:ptCount val="13"/>
                <c:pt idx="0">
                  <c:v>0.34234732736200002</c:v>
                </c:pt>
                <c:pt idx="1">
                  <c:v>1.2007529753599999</c:v>
                </c:pt>
                <c:pt idx="2">
                  <c:v>6.6725277930100004</c:v>
                </c:pt>
                <c:pt idx="3">
                  <c:v>26.238112944899999</c:v>
                </c:pt>
                <c:pt idx="4">
                  <c:v>29.5517578129</c:v>
                </c:pt>
                <c:pt idx="5">
                  <c:v>39.003695829999998</c:v>
                </c:pt>
                <c:pt idx="6">
                  <c:v>42.760632837499998</c:v>
                </c:pt>
                <c:pt idx="7">
                  <c:v>42.806553661400002</c:v>
                </c:pt>
                <c:pt idx="8">
                  <c:v>44.328831272899997</c:v>
                </c:pt>
                <c:pt idx="9">
                  <c:v>57.213527756999902</c:v>
                </c:pt>
                <c:pt idx="10">
                  <c:v>68.055055594199999</c:v>
                </c:pt>
                <c:pt idx="11">
                  <c:v>83.372445800599905</c:v>
                </c:pt>
                <c:pt idx="12">
                  <c:v>98.973953057800003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C9-4CF1-BD0C-8F87FC255727}"/>
            </c:ext>
          </c:extLst>
        </c:ser>
        <c:ser>
          <c:idx val="3"/>
          <c:order val="2"/>
          <c:tx>
            <c:strRef>
              <c:f>'South Africa IHME1'!$G$4</c:f>
              <c:strCache>
                <c:ptCount val="1"/>
                <c:pt idx="0">
                  <c:v>Upper bound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IHME1'!$G$5:$G$17</c:f>
              <c:numCache>
                <c:formatCode>General</c:formatCode>
                <c:ptCount val="13"/>
                <c:pt idx="0">
                  <c:v>1.82021925752999</c:v>
                </c:pt>
                <c:pt idx="1">
                  <c:v>6.7605418138699997</c:v>
                </c:pt>
                <c:pt idx="2">
                  <c:v>24.970067339299899</c:v>
                </c:pt>
                <c:pt idx="3">
                  <c:v>74.670253123099997</c:v>
                </c:pt>
                <c:pt idx="4">
                  <c:v>169.880790421</c:v>
                </c:pt>
                <c:pt idx="5">
                  <c:v>238.851644021</c:v>
                </c:pt>
                <c:pt idx="6">
                  <c:v>192.251142676</c:v>
                </c:pt>
                <c:pt idx="7">
                  <c:v>164.238460785</c:v>
                </c:pt>
                <c:pt idx="8">
                  <c:v>166.57339662699999</c:v>
                </c:pt>
                <c:pt idx="9">
                  <c:v>163.443129441</c:v>
                </c:pt>
                <c:pt idx="10">
                  <c:v>161.133757221</c:v>
                </c:pt>
                <c:pt idx="11">
                  <c:v>184.78735923100001</c:v>
                </c:pt>
                <c:pt idx="12">
                  <c:v>199.028021709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C9-4CF1-BD0C-8F87FC25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79488"/>
        <c:axId val="110881408"/>
      </c:lineChart>
      <c:catAx>
        <c:axId val="1108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368471774422388"/>
              <c:y val="0.944816824977157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88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088140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cervical cancer incidence (per 100,000 women)</a:t>
                </a:r>
              </a:p>
            </c:rich>
          </c:tx>
          <c:layout>
            <c:manualLayout>
              <c:xMode val="edge"/>
              <c:yMode val="edge"/>
              <c:x val="5.4824620109285172E-3"/>
              <c:y val="0.193980091499735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879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55274781638463"/>
          <c:y val="0.18729112282733038"/>
          <c:w val="0.21108763639943356"/>
          <c:h val="0.1131797155148873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Cervical Cancer Incidence
India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D88-4D99-AD03-8A34594158F8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D88-4D99-AD03-8A34594158F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D88-4D99-AD03-8A34594158F8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D88-4D99-AD03-8A345941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35712"/>
        <c:axId val="46037248"/>
      </c:lineChart>
      <c:catAx>
        <c:axId val="460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3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03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3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Africa:  Cervical</a:t>
            </a:r>
            <a:r>
              <a:rPr lang="en-US" baseline="0"/>
              <a:t> cancer incidence</a:t>
            </a:r>
            <a:endParaRPr lang="en-US"/>
          </a:p>
        </c:rich>
      </c:tx>
      <c:layout>
        <c:manualLayout>
          <c:xMode val="edge"/>
          <c:yMode val="edge"/>
          <c:x val="0.23464937406774053"/>
          <c:y val="2.8428116857719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26354878225658E-2"/>
          <c:y val="0.11872925273248582"/>
          <c:w val="0.8771939217485627"/>
          <c:h val="0.75250897564552388"/>
        </c:manualLayout>
      </c:layout>
      <c:lineChart>
        <c:grouping val="standard"/>
        <c:varyColors val="0"/>
        <c:ser>
          <c:idx val="2"/>
          <c:order val="0"/>
          <c:tx>
            <c:v>Minimum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IHME1'!$O$5:$O$17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0.41407681625798648</c:v>
                </c:pt>
                <c:pt idx="3">
                  <c:v>9.9714055740770302</c:v>
                </c:pt>
                <c:pt idx="4">
                  <c:v>12.606787476749254</c:v>
                </c:pt>
                <c:pt idx="5">
                  <c:v>24.999518530321875</c:v>
                </c:pt>
                <c:pt idx="6">
                  <c:v>42.760632837499998</c:v>
                </c:pt>
                <c:pt idx="7">
                  <c:v>36.305457838445989</c:v>
                </c:pt>
                <c:pt idx="8">
                  <c:v>44.328831272899997</c:v>
                </c:pt>
                <c:pt idx="9">
                  <c:v>57.213527756999902</c:v>
                </c:pt>
                <c:pt idx="10">
                  <c:v>68.055055594199999</c:v>
                </c:pt>
                <c:pt idx="11">
                  <c:v>42.425906304331015</c:v>
                </c:pt>
                <c:pt idx="12">
                  <c:v>52.00621922508671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9C-4E86-B619-6FA816BCDCB0}"/>
            </c:ext>
          </c:extLst>
        </c:ser>
        <c:ser>
          <c:idx val="3"/>
          <c:order val="1"/>
          <c:tx>
            <c:v>Maximum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'South Africa IHME1'!$A$5:$A$17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'South Africa IHME1'!$P$5:$P$17</c:f>
              <c:numCache>
                <c:formatCode>0.00</c:formatCode>
                <c:ptCount val="13"/>
                <c:pt idx="0">
                  <c:v>1.82021925752999</c:v>
                </c:pt>
                <c:pt idx="1">
                  <c:v>6.7605418138699997</c:v>
                </c:pt>
                <c:pt idx="2">
                  <c:v>24.970067339299899</c:v>
                </c:pt>
                <c:pt idx="3">
                  <c:v>74.670253123099997</c:v>
                </c:pt>
                <c:pt idx="4">
                  <c:v>169.880790421</c:v>
                </c:pt>
                <c:pt idx="5">
                  <c:v>238.851644021</c:v>
                </c:pt>
                <c:pt idx="6">
                  <c:v>192.251142676</c:v>
                </c:pt>
                <c:pt idx="7">
                  <c:v>164.238460785</c:v>
                </c:pt>
                <c:pt idx="8">
                  <c:v>166.57339662699999</c:v>
                </c:pt>
                <c:pt idx="9">
                  <c:v>163.443129441</c:v>
                </c:pt>
                <c:pt idx="10">
                  <c:v>161.133757221</c:v>
                </c:pt>
                <c:pt idx="11">
                  <c:v>184.78735923100001</c:v>
                </c:pt>
                <c:pt idx="12">
                  <c:v>199.028021709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9C-4E86-B619-6FA816BC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3552"/>
        <c:axId val="111225472"/>
      </c:lineChart>
      <c:catAx>
        <c:axId val="11122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(years)</a:t>
                </a:r>
              </a:p>
            </c:rich>
          </c:tx>
          <c:layout>
            <c:manualLayout>
              <c:xMode val="edge"/>
              <c:yMode val="edge"/>
              <c:x val="0.47368471774422388"/>
              <c:y val="0.944816824977157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22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22547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cervical cancer incidence (per 100,000 women)</a:t>
                </a:r>
              </a:p>
            </c:rich>
          </c:tx>
          <c:layout>
            <c:manualLayout>
              <c:xMode val="edge"/>
              <c:yMode val="edge"/>
              <c:x val="5.4824620109285172E-3"/>
              <c:y val="0.193980091499735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223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Prevalence of CIN1
Algeria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2.4826000000000001E-2</c:v>
                </c:pt>
                <c:pt idx="3">
                  <c:v>2.3393400000000002E-2</c:v>
                </c:pt>
                <c:pt idx="4">
                  <c:v>2.75298E-2</c:v>
                </c:pt>
                <c:pt idx="5">
                  <c:v>1.54687E-2</c:v>
                </c:pt>
                <c:pt idx="6">
                  <c:v>1.5954800000000002E-2</c:v>
                </c:pt>
                <c:pt idx="7">
                  <c:v>1.47195E-2</c:v>
                </c:pt>
                <c:pt idx="8">
                  <c:v>3.2449999999999997E-4</c:v>
                </c:pt>
                <c:pt idx="9">
                  <c:v>7.0299999999999996E-4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LB(X)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92-4BF3-8C0A-FE7D3BC3FCED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0.14247360000000001</c:v>
                </c:pt>
                <c:pt idx="2">
                  <c:v>9.7574499999999995E-2</c:v>
                </c:pt>
                <c:pt idx="3">
                  <c:v>7.3384599999999994E-2</c:v>
                </c:pt>
                <c:pt idx="4">
                  <c:v>0.1096883</c:v>
                </c:pt>
                <c:pt idx="5">
                  <c:v>8.1520899999999993E-2</c:v>
                </c:pt>
                <c:pt idx="6">
                  <c:v>0.10088800000000001</c:v>
                </c:pt>
                <c:pt idx="7">
                  <c:v>0.1017216</c:v>
                </c:pt>
                <c:pt idx="8">
                  <c:v>6.9372699999999995E-2</c:v>
                </c:pt>
                <c:pt idx="9">
                  <c:v>0.14528930000000001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UB(X*1.4)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592-4BF3-8C0A-FE7D3BC3FCED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PREV CIN1 (X*1.4)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1"/>
                      <c:pt idx="0">
                        <c:v>12-14</c:v>
                      </c:pt>
                      <c:pt idx="1">
                        <c:v>15-19</c:v>
                      </c:pt>
                      <c:pt idx="2">
                        <c:v> 20-24</c:v>
                      </c:pt>
                      <c:pt idx="3">
                        <c:v>25-29</c:v>
                      </c:pt>
                      <c:pt idx="4">
                        <c:v>30-34</c:v>
                      </c:pt>
                      <c:pt idx="5">
                        <c:v>35-39</c:v>
                      </c:pt>
                      <c:pt idx="6">
                        <c:v>40-44</c:v>
                      </c:pt>
                      <c:pt idx="7">
                        <c:v>45-49</c:v>
                      </c:pt>
                      <c:pt idx="8">
                        <c:v>50-54</c:v>
                      </c:pt>
                      <c:pt idx="9">
                        <c:v>55-59</c:v>
                      </c:pt>
                      <c:pt idx="10">
                        <c:v>60-64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B592-4BF3-8C0A-FE7D3BC3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6192"/>
        <c:axId val="46057728"/>
      </c:lineChart>
      <c:catAx>
        <c:axId val="460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5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057728"/>
        <c:scaling>
          <c:orientation val="minMax"/>
          <c:max val="0.1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56192"/>
        <c:crosses val="autoZero"/>
        <c:crossBetween val="between"/>
        <c:majorUnit val="0.0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Cervical Cancer Incidence
India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880-465C-B1F4-FD182C2395DD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880-465C-B1F4-FD182C2395DD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5880-465C-B1F4-FD182C2395DD}"/>
            </c:ext>
          </c:extLst>
        </c:ser>
        <c:ser>
          <c:idx val="3"/>
          <c:order val="3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val>
            <c:numRef>
              <c:f>'South Africa'!#REF!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'South Africa'!#REF!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5880-465C-B1F4-FD182C23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70016"/>
        <c:axId val="46108672"/>
      </c:lineChart>
      <c:catAx>
        <c:axId val="460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0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10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Cancer incidence--All registries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1.4518845461408909</c:v>
              </c:pt>
              <c:pt idx="3">
                <c:v>10.208248264597795</c:v>
              </c:pt>
              <c:pt idx="4">
                <c:v>14.689834634432973</c:v>
              </c:pt>
              <c:pt idx="5">
                <c:v>20.706190061028771</c:v>
              </c:pt>
              <c:pt idx="6">
                <c:v>20.316944331572532</c:v>
              </c:pt>
              <c:pt idx="7">
                <c:v>45.703839122486286</c:v>
              </c:pt>
              <c:pt idx="8">
                <c:v>18.52919377419089</c:v>
              </c:pt>
              <c:pt idx="9">
                <c:v>29.386621072878821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BA-48AA-B5BC-D2CD0BCB9423}"/>
            </c:ext>
          </c:extLst>
        </c:ser>
        <c:ser>
          <c:idx val="1"/>
          <c:order val="1"/>
          <c:tx>
            <c:v/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1.7585818795723129</c:v>
              </c:pt>
              <c:pt idx="3">
                <c:v>5.4354578208473097</c:v>
              </c:pt>
              <c:pt idx="4">
                <c:v>16.43925694558606</c:v>
              </c:pt>
              <c:pt idx="5">
                <c:v>50.856861052891134</c:v>
              </c:pt>
              <c:pt idx="6">
                <c:v>39.150588824855923</c:v>
              </c:pt>
              <c:pt idx="7">
                <c:v>33.833661417322837</c:v>
              </c:pt>
              <c:pt idx="8">
                <c:v>36.702635249210893</c:v>
              </c:pt>
              <c:pt idx="9">
                <c:v>35.776895281027514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BA-48AA-B5BC-D2CD0BCB9423}"/>
            </c:ext>
          </c:extLst>
        </c:ser>
        <c:ser>
          <c:idx val="2"/>
          <c:order val="2"/>
          <c:tx>
            <c:v/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2.9767220336964932</c:v>
              </c:pt>
              <c:pt idx="4">
                <c:v>6.9230720817677751</c:v>
              </c:pt>
              <c:pt idx="5">
                <c:v>20.874722870058449</c:v>
              </c:pt>
              <c:pt idx="6">
                <c:v>23.364922708835678</c:v>
              </c:pt>
              <c:pt idx="7">
                <c:v>30.900272728494084</c:v>
              </c:pt>
              <c:pt idx="8">
                <c:v>54.026472971756156</c:v>
              </c:pt>
              <c:pt idx="9">
                <c:v>53.459735908904605</c:v>
              </c:pt>
              <c:pt idx="10">
                <c:v>34.154596121900859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BA-48AA-B5BC-D2CD0BCB9423}"/>
            </c:ext>
          </c:extLst>
        </c:ser>
        <c:ser>
          <c:idx val="3"/>
          <c:order val="3"/>
          <c:tx>
            <c:v/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0.16288873396360415</c:v>
              </c:pt>
              <c:pt idx="1">
                <c:v>0.49616957091255504</c:v>
              </c:pt>
              <c:pt idx="2">
                <c:v>0.74792637412773089</c:v>
              </c:pt>
              <c:pt idx="3">
                <c:v>3.444311934110313</c:v>
              </c:pt>
              <c:pt idx="4">
                <c:v>8.2462387988589647</c:v>
              </c:pt>
              <c:pt idx="5">
                <c:v>20.201655814289065</c:v>
              </c:pt>
              <c:pt idx="6">
                <c:v>30.732300894143837</c:v>
              </c:pt>
              <c:pt idx="7">
                <c:v>33.951246010728589</c:v>
              </c:pt>
              <c:pt idx="8">
                <c:v>47.665040201698382</c:v>
              </c:pt>
              <c:pt idx="9">
                <c:v>57.228647025596814</c:v>
              </c:pt>
              <c:pt idx="10">
                <c:v>30.988534242330338</c:v>
              </c:pt>
              <c:pt idx="11">
                <c:v>24.193304502978801</c:v>
              </c:pt>
              <c:pt idx="12">
                <c:v>36.171367171292701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BA-48AA-B5BC-D2CD0BCB9423}"/>
            </c:ext>
          </c:extLst>
        </c:ser>
        <c:ser>
          <c:idx val="4"/>
          <c:order val="4"/>
          <c:tx>
            <c:v/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3.0097515951683453</c:v>
              </c:pt>
              <c:pt idx="4">
                <c:v>7.5346594333936103</c:v>
              </c:pt>
              <c:pt idx="5">
                <c:v>16.858857643806058</c:v>
              </c:pt>
              <c:pt idx="6">
                <c:v>25.45824847250509</c:v>
              </c:pt>
              <c:pt idx="7">
                <c:v>33.385703063629222</c:v>
              </c:pt>
              <c:pt idx="8">
                <c:v>32.5460293844151</c:v>
              </c:pt>
              <c:pt idx="9">
                <c:v>59.984004265529187</c:v>
              </c:pt>
              <c:pt idx="10">
                <c:v>51.180565033437972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6BA-48AA-B5BC-D2CD0BCB9423}"/>
            </c:ext>
          </c:extLst>
        </c:ser>
        <c:ser>
          <c:idx val="5"/>
          <c:order val="5"/>
          <c:tx>
            <c:v/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1.2142995919953372</c:v>
              </c:pt>
              <c:pt idx="3">
                <c:v>11.178414481635961</c:v>
              </c:pt>
              <c:pt idx="4">
                <c:v>20.123086210655174</c:v>
              </c:pt>
              <c:pt idx="5">
                <c:v>61.613628502248361</c:v>
              </c:pt>
              <c:pt idx="6">
                <c:v>88.543972499283839</c:v>
              </c:pt>
              <c:pt idx="7">
                <c:v>86.736409820685751</c:v>
              </c:pt>
              <c:pt idx="8">
                <c:v>49.922945019643592</c:v>
              </c:pt>
              <c:pt idx="9">
                <c:v>108.23258491652274</c:v>
              </c:pt>
              <c:pt idx="10">
                <c:v>45.919785385424092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6BA-48AA-B5BC-D2CD0BCB9423}"/>
            </c:ext>
          </c:extLst>
        </c:ser>
        <c:ser>
          <c:idx val="6"/>
          <c:order val="6"/>
          <c:tx>
            <c:v/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Lit>
              <c:ptCount val="13"/>
              <c:pt idx="0">
                <c:v>15-</c:v>
              </c:pt>
              <c:pt idx="1">
                <c:v>20-</c:v>
              </c:pt>
              <c:pt idx="2">
                <c:v>25-</c:v>
              </c:pt>
              <c:pt idx="3">
                <c:v>30-</c:v>
              </c:pt>
              <c:pt idx="4">
                <c:v>35-</c:v>
              </c:pt>
              <c:pt idx="5">
                <c:v>40-</c:v>
              </c:pt>
              <c:pt idx="6">
                <c:v>45-</c:v>
              </c:pt>
              <c:pt idx="7">
                <c:v>50-</c:v>
              </c:pt>
              <c:pt idx="8">
                <c:v>55-</c:v>
              </c:pt>
              <c:pt idx="9">
                <c:v>60-</c:v>
              </c:pt>
              <c:pt idx="10">
                <c:v>65-</c:v>
              </c:pt>
              <c:pt idx="11">
                <c:v>70-</c:v>
              </c:pt>
              <c:pt idx="12">
                <c:v>75-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0.28845294034504743</c:v>
              </c:pt>
              <c:pt idx="2">
                <c:v>0</c:v>
              </c:pt>
              <c:pt idx="3">
                <c:v>3.0916816097944473</c:v>
              </c:pt>
              <c:pt idx="4">
                <c:v>4.9198555530409633</c:v>
              </c:pt>
              <c:pt idx="5">
                <c:v>17.350931565532676</c:v>
              </c:pt>
              <c:pt idx="6">
                <c:v>35.974098648972742</c:v>
              </c:pt>
              <c:pt idx="7">
                <c:v>60.509083085694314</c:v>
              </c:pt>
              <c:pt idx="8">
                <c:v>45.013363342242229</c:v>
              </c:pt>
              <c:pt idx="9">
                <c:v>33.770948541517157</c:v>
              </c:pt>
              <c:pt idx="10">
                <c:v>29.511583296443856</c:v>
              </c:pt>
              <c:pt idx="11">
                <c:v>19.77413543085644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6BA-48AA-B5BC-D2CD0BCB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4848"/>
        <c:axId val="46421120"/>
      </c:lineChart>
      <c:catAx>
        <c:axId val="464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42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42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414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0</xdr:rowOff>
    </xdr:from>
    <xdr:to>
      <xdr:col>18</xdr:col>
      <xdr:colOff>581025</xdr:colOff>
      <xdr:row>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0</xdr:row>
      <xdr:rowOff>0</xdr:rowOff>
    </xdr:from>
    <xdr:to>
      <xdr:col>18</xdr:col>
      <xdr:colOff>552450</xdr:colOff>
      <xdr:row>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123825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0</xdr:row>
      <xdr:rowOff>0</xdr:rowOff>
    </xdr:from>
    <xdr:to>
      <xdr:col>17</xdr:col>
      <xdr:colOff>561975</xdr:colOff>
      <xdr:row>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123825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133350</xdr:colOff>
      <xdr:row>0</xdr:row>
      <xdr:rowOff>0</xdr:rowOff>
    </xdr:from>
    <xdr:to>
      <xdr:col>18</xdr:col>
      <xdr:colOff>552450</xdr:colOff>
      <xdr:row>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304800</xdr:colOff>
      <xdr:row>0</xdr:row>
      <xdr:rowOff>0</xdr:rowOff>
    </xdr:from>
    <xdr:to>
      <xdr:col>19</xdr:col>
      <xdr:colOff>600075</xdr:colOff>
      <xdr:row>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295275</xdr:colOff>
      <xdr:row>0</xdr:row>
      <xdr:rowOff>0</xdr:rowOff>
    </xdr:from>
    <xdr:to>
      <xdr:col>20</xdr:col>
      <xdr:colOff>85725</xdr:colOff>
      <xdr:row>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295275</xdr:colOff>
      <xdr:row>0</xdr:row>
      <xdr:rowOff>0</xdr:rowOff>
    </xdr:from>
    <xdr:to>
      <xdr:col>20</xdr:col>
      <xdr:colOff>180975</xdr:colOff>
      <xdr:row>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419100</xdr:colOff>
      <xdr:row>0</xdr:row>
      <xdr:rowOff>0</xdr:rowOff>
    </xdr:from>
    <xdr:to>
      <xdr:col>20</xdr:col>
      <xdr:colOff>314325</xdr:colOff>
      <xdr:row>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533400</xdr:colOff>
      <xdr:row>0</xdr:row>
      <xdr:rowOff>0</xdr:rowOff>
    </xdr:from>
    <xdr:to>
      <xdr:col>19</xdr:col>
      <xdr:colOff>419100</xdr:colOff>
      <xdr:row>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257175</xdr:colOff>
      <xdr:row>0</xdr:row>
      <xdr:rowOff>0</xdr:rowOff>
    </xdr:from>
    <xdr:to>
      <xdr:col>20</xdr:col>
      <xdr:colOff>123825</xdr:colOff>
      <xdr:row>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390525</xdr:colOff>
      <xdr:row>0</xdr:row>
      <xdr:rowOff>0</xdr:rowOff>
    </xdr:from>
    <xdr:to>
      <xdr:col>19</xdr:col>
      <xdr:colOff>485775</xdr:colOff>
      <xdr:row>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419100</xdr:colOff>
      <xdr:row>0</xdr:row>
      <xdr:rowOff>0</xdr:rowOff>
    </xdr:from>
    <xdr:to>
      <xdr:col>19</xdr:col>
      <xdr:colOff>523875</xdr:colOff>
      <xdr:row>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28</xdr:col>
      <xdr:colOff>200025</xdr:colOff>
      <xdr:row>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533400</xdr:colOff>
      <xdr:row>20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381000</xdr:colOff>
      <xdr:row>21</xdr:row>
      <xdr:rowOff>47625</xdr:rowOff>
    </xdr:from>
    <xdr:to>
      <xdr:col>14</xdr:col>
      <xdr:colOff>425823</xdr:colOff>
      <xdr:row>56</xdr:row>
      <xdr:rowOff>67235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593912</xdr:colOff>
      <xdr:row>41</xdr:row>
      <xdr:rowOff>0</xdr:rowOff>
    </xdr:from>
    <xdr:to>
      <xdr:col>28</xdr:col>
      <xdr:colOff>526676</xdr:colOff>
      <xdr:row>74</xdr:row>
      <xdr:rowOff>75640</xdr:rowOff>
    </xdr:to>
    <xdr:graphicFrame macro="">
      <xdr:nvGraphicFramePr>
        <xdr:cNvPr id="21" name="Chart 19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0</xdr:rowOff>
    </xdr:from>
    <xdr:to>
      <xdr:col>18</xdr:col>
      <xdr:colOff>581025</xdr:colOff>
      <xdr:row>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0</xdr:row>
      <xdr:rowOff>0</xdr:rowOff>
    </xdr:from>
    <xdr:to>
      <xdr:col>18</xdr:col>
      <xdr:colOff>552450</xdr:colOff>
      <xdr:row>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123825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0</xdr:row>
      <xdr:rowOff>0</xdr:rowOff>
    </xdr:from>
    <xdr:to>
      <xdr:col>17</xdr:col>
      <xdr:colOff>561975</xdr:colOff>
      <xdr:row>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123825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133350</xdr:colOff>
      <xdr:row>0</xdr:row>
      <xdr:rowOff>0</xdr:rowOff>
    </xdr:from>
    <xdr:to>
      <xdr:col>18</xdr:col>
      <xdr:colOff>552450</xdr:colOff>
      <xdr:row>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304800</xdr:colOff>
      <xdr:row>0</xdr:row>
      <xdr:rowOff>0</xdr:rowOff>
    </xdr:from>
    <xdr:to>
      <xdr:col>19</xdr:col>
      <xdr:colOff>600075</xdr:colOff>
      <xdr:row>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295275</xdr:colOff>
      <xdr:row>0</xdr:row>
      <xdr:rowOff>0</xdr:rowOff>
    </xdr:from>
    <xdr:to>
      <xdr:col>20</xdr:col>
      <xdr:colOff>85725</xdr:colOff>
      <xdr:row>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295275</xdr:colOff>
      <xdr:row>0</xdr:row>
      <xdr:rowOff>0</xdr:rowOff>
    </xdr:from>
    <xdr:to>
      <xdr:col>20</xdr:col>
      <xdr:colOff>180975</xdr:colOff>
      <xdr:row>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419100</xdr:colOff>
      <xdr:row>0</xdr:row>
      <xdr:rowOff>0</xdr:rowOff>
    </xdr:from>
    <xdr:to>
      <xdr:col>20</xdr:col>
      <xdr:colOff>314325</xdr:colOff>
      <xdr:row>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533400</xdr:colOff>
      <xdr:row>0</xdr:row>
      <xdr:rowOff>0</xdr:rowOff>
    </xdr:from>
    <xdr:to>
      <xdr:col>19</xdr:col>
      <xdr:colOff>419100</xdr:colOff>
      <xdr:row>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257175</xdr:colOff>
      <xdr:row>0</xdr:row>
      <xdr:rowOff>0</xdr:rowOff>
    </xdr:from>
    <xdr:to>
      <xdr:col>20</xdr:col>
      <xdr:colOff>123825</xdr:colOff>
      <xdr:row>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390525</xdr:colOff>
      <xdr:row>0</xdr:row>
      <xdr:rowOff>0</xdr:rowOff>
    </xdr:from>
    <xdr:to>
      <xdr:col>19</xdr:col>
      <xdr:colOff>485775</xdr:colOff>
      <xdr:row>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419100</xdr:colOff>
      <xdr:row>0</xdr:row>
      <xdr:rowOff>0</xdr:rowOff>
    </xdr:from>
    <xdr:to>
      <xdr:col>19</xdr:col>
      <xdr:colOff>523875</xdr:colOff>
      <xdr:row>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28</xdr:col>
      <xdr:colOff>200025</xdr:colOff>
      <xdr:row>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533400</xdr:colOff>
      <xdr:row>20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302559</xdr:colOff>
      <xdr:row>21</xdr:row>
      <xdr:rowOff>36419</xdr:rowOff>
    </xdr:from>
    <xdr:to>
      <xdr:col>15</xdr:col>
      <xdr:colOff>347381</xdr:colOff>
      <xdr:row>56</xdr:row>
      <xdr:rowOff>56029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504265</xdr:colOff>
      <xdr:row>25</xdr:row>
      <xdr:rowOff>123266</xdr:rowOff>
    </xdr:from>
    <xdr:to>
      <xdr:col>29</xdr:col>
      <xdr:colOff>437029</xdr:colOff>
      <xdr:row>60</xdr:row>
      <xdr:rowOff>142876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xmlns="" id="{00000000-0008-0000-02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0</xdr:rowOff>
    </xdr:from>
    <xdr:to>
      <xdr:col>18</xdr:col>
      <xdr:colOff>581025</xdr:colOff>
      <xdr:row>0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xmlns="" id="{00000000-0008-0000-02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0</xdr:row>
      <xdr:rowOff>0</xdr:rowOff>
    </xdr:from>
    <xdr:to>
      <xdr:col>18</xdr:col>
      <xdr:colOff>552450</xdr:colOff>
      <xdr:row>0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xmlns="" id="{00000000-0008-0000-02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xmlns="" id="{00000000-0008-0000-02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123825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xmlns="" id="{00000000-0008-0000-02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0</xdr:row>
      <xdr:rowOff>0</xdr:rowOff>
    </xdr:from>
    <xdr:to>
      <xdr:col>17</xdr:col>
      <xdr:colOff>561975</xdr:colOff>
      <xdr:row>0</xdr:row>
      <xdr:rowOff>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xmlns="" id="{00000000-0008-0000-02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123825</xdr:colOff>
      <xdr:row>0</xdr:row>
      <xdr:rowOff>0</xdr:rowOff>
    </xdr:from>
    <xdr:to>
      <xdr:col>18</xdr:col>
      <xdr:colOff>542925</xdr:colOff>
      <xdr:row>0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xmlns="" id="{00000000-0008-0000-02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133350</xdr:colOff>
      <xdr:row>0</xdr:row>
      <xdr:rowOff>0</xdr:rowOff>
    </xdr:from>
    <xdr:to>
      <xdr:col>18</xdr:col>
      <xdr:colOff>552450</xdr:colOff>
      <xdr:row>0</xdr:row>
      <xdr:rowOff>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xmlns="" id="{00000000-0008-0000-02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304800</xdr:colOff>
      <xdr:row>0</xdr:row>
      <xdr:rowOff>0</xdr:rowOff>
    </xdr:from>
    <xdr:to>
      <xdr:col>19</xdr:col>
      <xdr:colOff>600075</xdr:colOff>
      <xdr:row>0</xdr:row>
      <xdr:rowOff>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xmlns="" id="{00000000-0008-0000-02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295275</xdr:colOff>
      <xdr:row>0</xdr:row>
      <xdr:rowOff>0</xdr:rowOff>
    </xdr:from>
    <xdr:to>
      <xdr:col>20</xdr:col>
      <xdr:colOff>85725</xdr:colOff>
      <xdr:row>0</xdr:row>
      <xdr:rowOff>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xmlns="" id="{00000000-0008-0000-02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295275</xdr:colOff>
      <xdr:row>0</xdr:row>
      <xdr:rowOff>0</xdr:rowOff>
    </xdr:from>
    <xdr:to>
      <xdr:col>20</xdr:col>
      <xdr:colOff>180975</xdr:colOff>
      <xdr:row>0</xdr:row>
      <xdr:rowOff>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xmlns="" id="{00000000-0008-0000-02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419100</xdr:colOff>
      <xdr:row>0</xdr:row>
      <xdr:rowOff>0</xdr:rowOff>
    </xdr:from>
    <xdr:to>
      <xdr:col>20</xdr:col>
      <xdr:colOff>314325</xdr:colOff>
      <xdr:row>0</xdr:row>
      <xdr:rowOff>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xmlns="" id="{00000000-0008-0000-02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533400</xdr:colOff>
      <xdr:row>0</xdr:row>
      <xdr:rowOff>0</xdr:rowOff>
    </xdr:from>
    <xdr:to>
      <xdr:col>19</xdr:col>
      <xdr:colOff>419100</xdr:colOff>
      <xdr:row>0</xdr:row>
      <xdr:rowOff>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xmlns="" id="{00000000-0008-0000-0200-00000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257175</xdr:colOff>
      <xdr:row>0</xdr:row>
      <xdr:rowOff>0</xdr:rowOff>
    </xdr:from>
    <xdr:to>
      <xdr:col>20</xdr:col>
      <xdr:colOff>123825</xdr:colOff>
      <xdr:row>0</xdr:row>
      <xdr:rowOff>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xmlns="" id="{00000000-0008-0000-0200-00000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390525</xdr:colOff>
      <xdr:row>0</xdr:row>
      <xdr:rowOff>0</xdr:rowOff>
    </xdr:from>
    <xdr:to>
      <xdr:col>19</xdr:col>
      <xdr:colOff>485775</xdr:colOff>
      <xdr:row>0</xdr:row>
      <xdr:rowOff>0</xdr:rowOff>
    </xdr:to>
    <xdr:graphicFrame macro="">
      <xdr:nvGraphicFramePr>
        <xdr:cNvPr id="2063" name="Chart 15">
          <a:extLst>
            <a:ext uri="{FF2B5EF4-FFF2-40B4-BE49-F238E27FC236}">
              <a16:creationId xmlns:a16="http://schemas.microsoft.com/office/drawing/2014/main" xmlns="" id="{00000000-0008-0000-0200-00000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419100</xdr:colOff>
      <xdr:row>0</xdr:row>
      <xdr:rowOff>0</xdr:rowOff>
    </xdr:from>
    <xdr:to>
      <xdr:col>19</xdr:col>
      <xdr:colOff>523875</xdr:colOff>
      <xdr:row>0</xdr:row>
      <xdr:rowOff>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xmlns="" id="{00000000-0008-0000-0200-00001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28</xdr:col>
      <xdr:colOff>200025</xdr:colOff>
      <xdr:row>0</xdr:row>
      <xdr:rowOff>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xmlns="" id="{00000000-0008-0000-0200-00001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533400</xdr:colOff>
      <xdr:row>20</xdr:row>
      <xdr:rowOff>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xmlns="" id="{00000000-0008-0000-0200-00001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381000</xdr:colOff>
      <xdr:row>21</xdr:row>
      <xdr:rowOff>47625</xdr:rowOff>
    </xdr:from>
    <xdr:to>
      <xdr:col>14</xdr:col>
      <xdr:colOff>425823</xdr:colOff>
      <xdr:row>56</xdr:row>
      <xdr:rowOff>67235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xmlns="" id="{00000000-0008-0000-0200-00001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593912</xdr:colOff>
      <xdr:row>41</xdr:row>
      <xdr:rowOff>0</xdr:rowOff>
    </xdr:from>
    <xdr:to>
      <xdr:col>28</xdr:col>
      <xdr:colOff>526676</xdr:colOff>
      <xdr:row>74</xdr:row>
      <xdr:rowOff>75640</xdr:rowOff>
    </xdr:to>
    <xdr:graphicFrame macro="">
      <xdr:nvGraphicFramePr>
        <xdr:cNvPr id="21" name="Chart 19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tabSelected="1" topLeftCell="C19" zoomScale="85" zoomScaleNormal="85" zoomScaleSheetLayoutView="70" workbookViewId="0">
      <selection activeCell="R27" sqref="R27"/>
    </sheetView>
  </sheetViews>
  <sheetFormatPr defaultColWidth="9.140625" defaultRowHeight="12.75" x14ac:dyDescent="0.2"/>
  <cols>
    <col min="1" max="1" width="18.42578125" style="1" customWidth="1"/>
    <col min="2" max="2" width="9.28515625" style="2" bestFit="1" customWidth="1"/>
    <col min="3" max="3" width="9" style="2" customWidth="1"/>
    <col min="4" max="4" width="14.28515625" style="3" bestFit="1" customWidth="1"/>
    <col min="5" max="5" width="11.28515625" style="2" customWidth="1"/>
    <col min="6" max="6" width="13.42578125" style="2" customWidth="1"/>
    <col min="7" max="7" width="15" style="1" bestFit="1" customWidth="1"/>
    <col min="8" max="8" width="8.7109375" style="1" bestFit="1" customWidth="1"/>
    <col min="9" max="9" width="9.28515625" style="1" bestFit="1" customWidth="1"/>
    <col min="10" max="10" width="9.140625" style="1"/>
    <col min="11" max="11" width="10.7109375" style="1" bestFit="1" customWidth="1"/>
    <col min="12" max="21" width="9.140625" style="1"/>
    <col min="22" max="22" width="10.7109375" style="1" customWidth="1"/>
    <col min="23" max="23" width="10.140625" style="1" customWidth="1"/>
    <col min="24" max="16384" width="9.140625" style="1"/>
  </cols>
  <sheetData>
    <row r="1" spans="1:28" x14ac:dyDescent="0.2">
      <c r="J1" s="1" t="s">
        <v>1</v>
      </c>
      <c r="V1" t="s">
        <v>70</v>
      </c>
      <c r="W1" t="s">
        <v>71</v>
      </c>
      <c r="X1" s="17"/>
      <c r="Y1" s="17"/>
    </row>
    <row r="2" spans="1:28" x14ac:dyDescent="0.2">
      <c r="L2" s="1" t="s">
        <v>71</v>
      </c>
      <c r="V2" t="s">
        <v>72</v>
      </c>
      <c r="W2" t="s">
        <v>73</v>
      </c>
      <c r="X2" s="17"/>
      <c r="Y2" s="17"/>
    </row>
    <row r="3" spans="1:28" ht="13.5" thickBot="1" x14ac:dyDescent="0.25">
      <c r="A3" s="1" t="s">
        <v>1</v>
      </c>
      <c r="B3" s="2" t="s">
        <v>1</v>
      </c>
      <c r="C3" s="2" t="s">
        <v>1</v>
      </c>
      <c r="N3" s="17"/>
      <c r="O3" s="17"/>
      <c r="P3" s="17"/>
      <c r="Q3" s="17"/>
      <c r="R3" s="17"/>
      <c r="S3" s="17"/>
      <c r="T3" s="17"/>
      <c r="U3" s="17"/>
      <c r="V3" t="s">
        <v>74</v>
      </c>
      <c r="W3" t="s">
        <v>75</v>
      </c>
      <c r="X3" s="17"/>
      <c r="Y3" s="17"/>
    </row>
    <row r="4" spans="1:28" ht="39" thickBot="1" x14ac:dyDescent="0.25">
      <c r="A4" s="10" t="s">
        <v>0</v>
      </c>
      <c r="B4" s="11" t="s">
        <v>17</v>
      </c>
      <c r="C4" s="11" t="s">
        <v>18</v>
      </c>
      <c r="D4" s="12" t="s">
        <v>118</v>
      </c>
      <c r="E4" s="11" t="s">
        <v>15</v>
      </c>
      <c r="F4" s="13" t="s">
        <v>101</v>
      </c>
      <c r="G4" s="14" t="s">
        <v>102</v>
      </c>
      <c r="H4" s="1" t="s">
        <v>16</v>
      </c>
      <c r="L4" s="1" t="s">
        <v>101</v>
      </c>
      <c r="M4" s="1" t="s">
        <v>102</v>
      </c>
      <c r="N4" s="17"/>
      <c r="O4" s="46" t="s">
        <v>117</v>
      </c>
      <c r="P4" s="47" t="s">
        <v>119</v>
      </c>
      <c r="Q4" s="43"/>
      <c r="R4" s="43"/>
      <c r="S4" s="22"/>
      <c r="T4" s="43" t="s">
        <v>121</v>
      </c>
      <c r="U4" s="22"/>
      <c r="V4" s="17" t="s">
        <v>120</v>
      </c>
      <c r="W4" s="17"/>
      <c r="X4" s="17"/>
      <c r="Y4" s="17"/>
    </row>
    <row r="5" spans="1:28" x14ac:dyDescent="0.2">
      <c r="A5" s="15" t="s">
        <v>2</v>
      </c>
      <c r="B5" s="5">
        <v>390567</v>
      </c>
      <c r="C5" s="4">
        <v>0</v>
      </c>
      <c r="D5" s="1">
        <v>0.09</v>
      </c>
      <c r="E5" s="5">
        <v>613916</v>
      </c>
      <c r="F5" s="16">
        <v>0</v>
      </c>
      <c r="G5" s="16">
        <v>0</v>
      </c>
      <c r="H5" s="50">
        <v>0</v>
      </c>
      <c r="K5" s="40">
        <f>D5/100000</f>
        <v>8.9999999999999996E-7</v>
      </c>
      <c r="L5" s="1">
        <v>0</v>
      </c>
      <c r="M5" s="1">
        <v>0</v>
      </c>
      <c r="N5" s="17"/>
      <c r="O5" s="48">
        <f>MIN(F5,G5,W28,Y28,Z28,H5)</f>
        <v>0</v>
      </c>
      <c r="P5" s="49">
        <f>MAX(F5,G5,H5,Y28,Z28)</f>
        <v>0</v>
      </c>
      <c r="Q5" s="17"/>
      <c r="R5" s="17"/>
      <c r="S5" s="66"/>
      <c r="T5" s="66"/>
      <c r="U5" s="66"/>
      <c r="V5" s="17"/>
      <c r="W5" s="17"/>
      <c r="X5" s="17"/>
      <c r="Y5" s="17"/>
    </row>
    <row r="6" spans="1:28" x14ac:dyDescent="0.2">
      <c r="A6" s="15" t="s">
        <v>3</v>
      </c>
      <c r="B6" s="5">
        <v>199402</v>
      </c>
      <c r="C6" s="4">
        <v>2</v>
      </c>
      <c r="D6" s="1">
        <v>0.28999999999999998</v>
      </c>
      <c r="E6" s="5">
        <v>604632</v>
      </c>
      <c r="F6" s="16">
        <v>0</v>
      </c>
      <c r="G6" s="16">
        <v>0</v>
      </c>
      <c r="H6" s="50">
        <v>2.646467153656904</v>
      </c>
      <c r="K6" s="40">
        <f t="shared" ref="K6:K17" si="0">D6/100000</f>
        <v>2.8999999999999998E-6</v>
      </c>
      <c r="L6" s="1">
        <v>0</v>
      </c>
      <c r="M6" s="1">
        <v>0</v>
      </c>
      <c r="N6" s="17"/>
      <c r="O6" s="48">
        <f t="shared" ref="O6:O17" si="1">MIN(F6,G6,W29,Y29,Z29,H6)</f>
        <v>0</v>
      </c>
      <c r="P6" s="49">
        <f t="shared" ref="P6:P17" si="2">MAX(F6,G6,H6,Y29,Z29)</f>
        <v>2.646467153656904</v>
      </c>
      <c r="Q6" s="21"/>
      <c r="R6" s="23"/>
      <c r="S6" s="7"/>
      <c r="T6" s="21"/>
      <c r="U6" s="23"/>
      <c r="V6" s="17"/>
      <c r="W6" s="17"/>
      <c r="X6" s="17"/>
      <c r="Y6" s="17"/>
    </row>
    <row r="7" spans="1:28" x14ac:dyDescent="0.2">
      <c r="A7" s="15" t="s">
        <v>4</v>
      </c>
      <c r="B7" s="5">
        <v>149098</v>
      </c>
      <c r="C7" s="9">
        <v>5</v>
      </c>
      <c r="D7" s="1">
        <v>4.9800000000000004</v>
      </c>
      <c r="E7" s="5">
        <v>170592</v>
      </c>
      <c r="F7" s="16">
        <f>(K7-1.96*SQRT((1/B7)*(K7)*(1-K7)))*100000</f>
        <v>1.3980128824107521</v>
      </c>
      <c r="G7" s="16">
        <f>(K7+1.96*SQRT((1/B7)*(K7)*(1-K7)))*100000</f>
        <v>8.5619871175892488</v>
      </c>
      <c r="H7" s="50">
        <v>8.848389035625793</v>
      </c>
      <c r="K7" s="40">
        <f t="shared" si="0"/>
        <v>4.9800000000000004E-5</v>
      </c>
      <c r="L7" s="1">
        <v>0.41407681625798648</v>
      </c>
      <c r="M7" s="1">
        <v>6.2929212655405617</v>
      </c>
      <c r="N7" s="17"/>
      <c r="O7" s="48">
        <f t="shared" si="1"/>
        <v>0.41407681625798648</v>
      </c>
      <c r="P7" s="49">
        <f t="shared" si="2"/>
        <v>8.848389035625793</v>
      </c>
      <c r="Q7" s="45"/>
      <c r="R7" s="25"/>
      <c r="S7" s="6"/>
      <c r="T7" s="8"/>
      <c r="U7" s="25"/>
      <c r="V7" s="17"/>
      <c r="W7" s="17"/>
      <c r="X7" s="17"/>
      <c r="Y7" s="17"/>
    </row>
    <row r="8" spans="1:28" x14ac:dyDescent="0.2">
      <c r="A8" s="15" t="s">
        <v>5</v>
      </c>
      <c r="B8" s="5">
        <v>128443</v>
      </c>
      <c r="C8" s="9">
        <v>22</v>
      </c>
      <c r="D8" s="1">
        <v>17.34</v>
      </c>
      <c r="E8" s="5">
        <v>88164</v>
      </c>
      <c r="F8" s="16">
        <f>(K8-1.96*SQRT((1/B8)*(K8)*(1-K8)))*100000</f>
        <v>10.139084063629639</v>
      </c>
      <c r="G8" s="16">
        <f t="shared" ref="G8:G17" si="3">(K8+1.96*SQRT((1/B8)*(K8)*(1-K8)))*100000</f>
        <v>24.540915936370357</v>
      </c>
      <c r="H8" s="50">
        <v>45.193737900145855</v>
      </c>
      <c r="K8" s="40">
        <f t="shared" si="0"/>
        <v>1.7339999999999999E-4</v>
      </c>
      <c r="L8" s="1">
        <v>9.9714055740770302</v>
      </c>
      <c r="M8" s="1">
        <v>24.285035026033526</v>
      </c>
      <c r="N8" s="17"/>
      <c r="O8" s="48">
        <f t="shared" si="1"/>
        <v>9.9714055740770302</v>
      </c>
      <c r="P8" s="49">
        <f t="shared" si="2"/>
        <v>45.193737900145855</v>
      </c>
      <c r="Q8" s="45"/>
      <c r="R8" s="25"/>
      <c r="S8" s="6"/>
      <c r="T8" s="8"/>
      <c r="U8" s="25"/>
      <c r="V8" t="s">
        <v>19</v>
      </c>
      <c r="W8" s="26">
        <v>0</v>
      </c>
      <c r="X8" t="s">
        <v>36</v>
      </c>
      <c r="Y8" s="26">
        <v>0</v>
      </c>
      <c r="Z8" t="s">
        <v>53</v>
      </c>
      <c r="AA8" s="26">
        <v>286032</v>
      </c>
      <c r="AB8" s="1">
        <f>Y8/AA8*100000</f>
        <v>0</v>
      </c>
    </row>
    <row r="9" spans="1:28" x14ac:dyDescent="0.2">
      <c r="A9" s="15" t="s">
        <v>6</v>
      </c>
      <c r="B9" s="5">
        <v>133393</v>
      </c>
      <c r="C9" s="4">
        <v>27</v>
      </c>
      <c r="D9" s="1">
        <v>31.92</v>
      </c>
      <c r="E9" s="5">
        <v>97328</v>
      </c>
      <c r="F9" s="16">
        <f>(K9-1.96*SQRT((1/B9)*(K9)*(1-K9)))*100000</f>
        <v>22.333685601446405</v>
      </c>
      <c r="G9" s="16">
        <f t="shared" si="3"/>
        <v>41.506314398553599</v>
      </c>
      <c r="H9" s="50">
        <v>53.40682333812245</v>
      </c>
      <c r="I9" s="1" t="s">
        <v>100</v>
      </c>
      <c r="K9" s="40">
        <f t="shared" si="0"/>
        <v>3.1920000000000001E-4</v>
      </c>
      <c r="L9" s="1">
        <v>12.606787476749254</v>
      </c>
      <c r="M9" s="1">
        <v>27.875096880001099</v>
      </c>
      <c r="N9" s="17"/>
      <c r="O9" s="48">
        <f t="shared" si="1"/>
        <v>12.606787476749254</v>
      </c>
      <c r="P9" s="49">
        <f t="shared" si="2"/>
        <v>53.40682333812245</v>
      </c>
      <c r="Q9" s="45"/>
      <c r="R9" s="25"/>
      <c r="S9" s="6"/>
      <c r="T9" s="8"/>
      <c r="U9" s="25"/>
      <c r="V9" t="s">
        <v>20</v>
      </c>
      <c r="W9" s="26">
        <v>0</v>
      </c>
      <c r="X9" t="s">
        <v>37</v>
      </c>
      <c r="Y9" s="26">
        <v>0</v>
      </c>
      <c r="Z9" t="s">
        <v>54</v>
      </c>
      <c r="AA9" s="26">
        <v>406709</v>
      </c>
      <c r="AB9" s="1">
        <f t="shared" ref="AB9:AB24" si="4">Y9/AA9*100000</f>
        <v>0</v>
      </c>
    </row>
    <row r="10" spans="1:28" x14ac:dyDescent="0.2">
      <c r="A10" s="15" t="s">
        <v>7</v>
      </c>
      <c r="B10" s="5">
        <v>161870</v>
      </c>
      <c r="C10" s="4">
        <v>55</v>
      </c>
      <c r="D10" s="1">
        <v>55.57</v>
      </c>
      <c r="E10" s="5">
        <v>64888</v>
      </c>
      <c r="F10" s="16">
        <f t="shared" ref="F10:F17" si="5">(K10-1.96*SQRT((1/B10)*(K10)*(1-K10)))*100000</f>
        <v>44.089193848521049</v>
      </c>
      <c r="G10" s="16">
        <f t="shared" si="3"/>
        <v>67.050806151478952</v>
      </c>
      <c r="H10" s="50">
        <v>63.4</v>
      </c>
      <c r="K10" s="40">
        <f t="shared" si="0"/>
        <v>5.5570000000000001E-4</v>
      </c>
      <c r="L10" s="1">
        <v>24.999518530321875</v>
      </c>
      <c r="M10" s="1">
        <v>42.956248443175369</v>
      </c>
      <c r="N10" s="17"/>
      <c r="O10" s="48">
        <f t="shared" si="1"/>
        <v>24.999518530321875</v>
      </c>
      <c r="P10" s="49">
        <f t="shared" si="2"/>
        <v>67.050806151478952</v>
      </c>
      <c r="Q10" s="45"/>
      <c r="R10" s="25"/>
      <c r="S10" s="6"/>
      <c r="T10" s="8"/>
      <c r="U10" s="25"/>
      <c r="V10" t="s">
        <v>21</v>
      </c>
      <c r="W10" s="26">
        <v>0</v>
      </c>
      <c r="X10" t="s">
        <v>38</v>
      </c>
      <c r="Y10" s="26">
        <v>0</v>
      </c>
      <c r="Z10" t="s">
        <v>55</v>
      </c>
      <c r="AA10" s="26">
        <v>449442</v>
      </c>
      <c r="AB10" s="1">
        <f t="shared" si="4"/>
        <v>0</v>
      </c>
    </row>
    <row r="11" spans="1:28" x14ac:dyDescent="0.2">
      <c r="A11" s="15" t="s">
        <v>8</v>
      </c>
      <c r="B11" s="5">
        <v>121195</v>
      </c>
      <c r="C11" s="4">
        <v>72</v>
      </c>
      <c r="D11" s="1">
        <v>66.33</v>
      </c>
      <c r="E11" s="5">
        <v>63856</v>
      </c>
      <c r="F11" s="16">
        <f t="shared" si="5"/>
        <v>51.834785816502986</v>
      </c>
      <c r="G11" s="16">
        <f t="shared" si="3"/>
        <v>80.82521418349701</v>
      </c>
      <c r="H11" s="50">
        <v>68.3</v>
      </c>
      <c r="K11" s="40">
        <f t="shared" si="0"/>
        <v>6.6330000000000002E-4</v>
      </c>
      <c r="L11" s="1">
        <v>45.689829935406607</v>
      </c>
      <c r="M11" s="1">
        <v>73.126952935173861</v>
      </c>
      <c r="N11" s="17"/>
      <c r="O11" s="48">
        <f t="shared" si="1"/>
        <v>45.689829935406607</v>
      </c>
      <c r="P11" s="49">
        <f t="shared" si="2"/>
        <v>80.82521418349701</v>
      </c>
      <c r="Q11" s="45"/>
      <c r="R11" s="25"/>
      <c r="S11" s="6"/>
      <c r="T11" s="8"/>
      <c r="U11" s="25"/>
      <c r="V11" t="s">
        <v>22</v>
      </c>
      <c r="W11" s="26">
        <v>0</v>
      </c>
      <c r="X11" t="s">
        <v>39</v>
      </c>
      <c r="Y11" s="26">
        <v>0</v>
      </c>
      <c r="Z11" t="s">
        <v>56</v>
      </c>
      <c r="AA11" s="26">
        <v>390567</v>
      </c>
      <c r="AB11" s="1">
        <f t="shared" si="4"/>
        <v>0</v>
      </c>
    </row>
    <row r="12" spans="1:28" x14ac:dyDescent="0.2">
      <c r="A12" s="15" t="s">
        <v>9</v>
      </c>
      <c r="B12" s="5">
        <v>97185</v>
      </c>
      <c r="C12" s="9">
        <v>49</v>
      </c>
      <c r="D12" s="1">
        <v>63.17</v>
      </c>
      <c r="E12" s="5">
        <v>74369</v>
      </c>
      <c r="F12" s="16">
        <f t="shared" si="5"/>
        <v>47.372997930331501</v>
      </c>
      <c r="G12" s="16">
        <f t="shared" si="3"/>
        <v>78.96700206966851</v>
      </c>
      <c r="H12" s="50">
        <v>70.7</v>
      </c>
      <c r="K12" s="40">
        <f t="shared" si="0"/>
        <v>6.3170000000000001E-4</v>
      </c>
      <c r="L12" s="1">
        <v>36.305457838445989</v>
      </c>
      <c r="M12" s="1">
        <v>64.53314894243583</v>
      </c>
      <c r="N12" s="17"/>
      <c r="O12" s="48">
        <f t="shared" si="1"/>
        <v>36.305457838445989</v>
      </c>
      <c r="P12" s="49">
        <f t="shared" si="2"/>
        <v>78.96700206966851</v>
      </c>
      <c r="Q12" s="45"/>
      <c r="R12" s="25" t="s">
        <v>1</v>
      </c>
      <c r="S12" s="6"/>
      <c r="T12" s="8"/>
      <c r="U12" s="25"/>
      <c r="V12" t="s">
        <v>23</v>
      </c>
      <c r="W12" s="26">
        <v>1</v>
      </c>
      <c r="X12" t="s">
        <v>40</v>
      </c>
      <c r="Y12" s="26">
        <v>2</v>
      </c>
      <c r="Z12" t="s">
        <v>57</v>
      </c>
      <c r="AA12" s="26">
        <v>199402</v>
      </c>
      <c r="AB12" s="1">
        <f t="shared" si="4"/>
        <v>1.0029989669110642</v>
      </c>
    </row>
    <row r="13" spans="1:28" x14ac:dyDescent="0.2">
      <c r="A13" s="15" t="s">
        <v>10</v>
      </c>
      <c r="B13" s="5">
        <v>65304</v>
      </c>
      <c r="C13" s="4">
        <v>68</v>
      </c>
      <c r="D13" s="1">
        <v>70.98</v>
      </c>
      <c r="E13" s="5">
        <v>66634</v>
      </c>
      <c r="F13" s="16">
        <f t="shared" si="5"/>
        <v>50.553216247482311</v>
      </c>
      <c r="G13" s="16">
        <f t="shared" si="3"/>
        <v>91.406783752517683</v>
      </c>
      <c r="H13" s="50">
        <v>73</v>
      </c>
      <c r="K13" s="40">
        <f t="shared" si="0"/>
        <v>7.0980000000000001E-4</v>
      </c>
      <c r="L13" s="1">
        <v>79.391527399392302</v>
      </c>
      <c r="M13" s="1">
        <v>128.8652409455789</v>
      </c>
      <c r="N13" s="17"/>
      <c r="O13" s="48">
        <f t="shared" si="1"/>
        <v>50.553216247482311</v>
      </c>
      <c r="P13" s="49">
        <f t="shared" si="2"/>
        <v>128.8652409455789</v>
      </c>
      <c r="Q13" s="45"/>
      <c r="R13" s="25"/>
      <c r="S13" s="6"/>
      <c r="T13" s="8"/>
      <c r="U13" s="25"/>
      <c r="V13" t="s">
        <v>24</v>
      </c>
      <c r="W13" s="26">
        <v>3.4</v>
      </c>
      <c r="X13" t="s">
        <v>41</v>
      </c>
      <c r="Y13" s="26">
        <v>5</v>
      </c>
      <c r="Z13" t="s">
        <v>58</v>
      </c>
      <c r="AA13" s="26">
        <v>149098</v>
      </c>
      <c r="AB13" s="1">
        <f t="shared" si="4"/>
        <v>3.353499040899274</v>
      </c>
    </row>
    <row r="14" spans="1:28" x14ac:dyDescent="0.2">
      <c r="A14" s="15" t="s">
        <v>11</v>
      </c>
      <c r="B14" s="5">
        <v>100000</v>
      </c>
      <c r="C14" s="4">
        <v>87</v>
      </c>
      <c r="D14" s="1">
        <v>73.930000000000007</v>
      </c>
      <c r="E14" s="5">
        <v>30008</v>
      </c>
      <c r="F14" s="16">
        <f t="shared" si="5"/>
        <v>57.083649659777301</v>
      </c>
      <c r="G14" s="16">
        <f t="shared" si="3"/>
        <v>90.776350340222706</v>
      </c>
      <c r="H14" s="50">
        <v>77.400000000000006</v>
      </c>
      <c r="I14" s="1" t="s">
        <v>1</v>
      </c>
      <c r="K14" s="40">
        <f t="shared" si="0"/>
        <v>7.3930000000000003E-4</v>
      </c>
      <c r="L14" s="1">
        <v>68.726291309753236</v>
      </c>
      <c r="M14" s="1">
        <v>105.27370869024676</v>
      </c>
      <c r="N14" s="17"/>
      <c r="O14" s="48">
        <f t="shared" si="1"/>
        <v>57.083649659777301</v>
      </c>
      <c r="P14" s="49">
        <f t="shared" si="2"/>
        <v>105.27370869024676</v>
      </c>
      <c r="Q14" s="45"/>
      <c r="R14" s="25"/>
      <c r="S14" s="6"/>
      <c r="T14" s="8"/>
      <c r="U14" s="25"/>
      <c r="V14" t="s">
        <v>25</v>
      </c>
      <c r="W14" s="26">
        <v>17.100000000000001</v>
      </c>
      <c r="X14" t="s">
        <v>42</v>
      </c>
      <c r="Y14" s="26">
        <v>22</v>
      </c>
      <c r="Z14" t="s">
        <v>59</v>
      </c>
      <c r="AA14" s="26">
        <v>128443</v>
      </c>
      <c r="AB14" s="1">
        <f t="shared" si="4"/>
        <v>17.128220300055279</v>
      </c>
    </row>
    <row r="15" spans="1:28" x14ac:dyDescent="0.2">
      <c r="A15" s="15" t="s">
        <v>12</v>
      </c>
      <c r="B15" s="5">
        <v>76537</v>
      </c>
      <c r="C15" s="4">
        <v>74</v>
      </c>
      <c r="D15" s="1">
        <v>83.11</v>
      </c>
      <c r="E15" s="5">
        <v>58616</v>
      </c>
      <c r="F15" s="16">
        <f t="shared" si="5"/>
        <v>62.694197828849489</v>
      </c>
      <c r="G15" s="16">
        <f t="shared" si="3"/>
        <v>103.5258021711505</v>
      </c>
      <c r="H15" s="50">
        <v>82.7</v>
      </c>
      <c r="K15" s="40">
        <f t="shared" si="0"/>
        <v>8.3109999999999998E-4</v>
      </c>
      <c r="L15" s="1">
        <v>74.666625664626039</v>
      </c>
      <c r="M15" s="1">
        <v>118.70390100874762</v>
      </c>
      <c r="N15" s="17"/>
      <c r="O15" s="48">
        <f t="shared" si="1"/>
        <v>62.694197828849489</v>
      </c>
      <c r="P15" s="49">
        <f t="shared" si="2"/>
        <v>118.70390100874762</v>
      </c>
      <c r="Q15" s="45"/>
      <c r="R15" s="25"/>
      <c r="S15" s="6"/>
      <c r="T15" s="8"/>
      <c r="U15" s="25"/>
      <c r="V15" t="s">
        <v>26</v>
      </c>
      <c r="W15" s="26">
        <v>20.2</v>
      </c>
      <c r="X15" t="s">
        <v>43</v>
      </c>
      <c r="Y15" s="26">
        <v>27</v>
      </c>
      <c r="Z15" t="s">
        <v>60</v>
      </c>
      <c r="AA15" s="26">
        <v>133393</v>
      </c>
      <c r="AB15" s="1">
        <f t="shared" si="4"/>
        <v>20.240942178375178</v>
      </c>
    </row>
    <row r="16" spans="1:28" x14ac:dyDescent="0.2">
      <c r="A16" s="15" t="s">
        <v>13</v>
      </c>
      <c r="B16" s="5">
        <v>99483</v>
      </c>
      <c r="C16" s="4">
        <v>57</v>
      </c>
      <c r="D16" s="1">
        <v>92.88</v>
      </c>
      <c r="E16" s="5">
        <v>66134</v>
      </c>
      <c r="F16" s="16">
        <f t="shared" si="5"/>
        <v>73.950420879998575</v>
      </c>
      <c r="G16" s="16">
        <f t="shared" si="3"/>
        <v>111.8095791200014</v>
      </c>
      <c r="H16" s="50">
        <v>88.6</v>
      </c>
      <c r="K16" s="40">
        <f t="shared" si="0"/>
        <v>9.2879999999999992E-4</v>
      </c>
      <c r="L16" s="1">
        <v>42.425906304331015</v>
      </c>
      <c r="M16" s="1">
        <v>72.166536625616814</v>
      </c>
      <c r="N16" s="17"/>
      <c r="O16" s="48">
        <f t="shared" si="1"/>
        <v>42.425906304331015</v>
      </c>
      <c r="P16" s="49">
        <f t="shared" si="2"/>
        <v>111.8095791200014</v>
      </c>
      <c r="Q16" s="45"/>
      <c r="R16" s="25"/>
      <c r="S16" s="6"/>
      <c r="T16" s="8"/>
      <c r="U16" s="25"/>
      <c r="V16" t="s">
        <v>27</v>
      </c>
      <c r="W16" s="26">
        <v>34</v>
      </c>
      <c r="X16" t="s">
        <v>44</v>
      </c>
      <c r="Y16" s="26">
        <v>55</v>
      </c>
      <c r="Z16" t="s">
        <v>61</v>
      </c>
      <c r="AA16" s="26">
        <v>161870</v>
      </c>
      <c r="AB16" s="1">
        <f t="shared" si="4"/>
        <v>33.977883486748624</v>
      </c>
    </row>
    <row r="17" spans="1:32" ht="13.5" thickBot="1" x14ac:dyDescent="0.25">
      <c r="A17" s="19" t="s">
        <v>14</v>
      </c>
      <c r="B17" s="20">
        <v>82833</v>
      </c>
      <c r="C17" s="4">
        <v>58</v>
      </c>
      <c r="D17" s="1">
        <v>72.760000000000005</v>
      </c>
      <c r="E17" s="5">
        <v>93997</v>
      </c>
      <c r="F17" s="16">
        <f t="shared" si="5"/>
        <v>54.39704088054814</v>
      </c>
      <c r="G17" s="16">
        <f t="shared" si="3"/>
        <v>91.122959119451863</v>
      </c>
      <c r="H17" s="50">
        <v>95.2</v>
      </c>
      <c r="K17" s="40">
        <f t="shared" si="0"/>
        <v>7.2760000000000001E-4</v>
      </c>
      <c r="L17" s="1">
        <v>52.00621922508671</v>
      </c>
      <c r="M17" s="1">
        <v>88.034585768092356</v>
      </c>
      <c r="N17" s="17"/>
      <c r="O17" s="48">
        <f t="shared" si="1"/>
        <v>52.00621922508671</v>
      </c>
      <c r="P17" s="49">
        <f t="shared" si="2"/>
        <v>95.2</v>
      </c>
      <c r="Q17" s="45"/>
      <c r="R17" s="25"/>
      <c r="S17" s="6"/>
      <c r="T17" s="8"/>
      <c r="U17" s="25"/>
      <c r="V17" t="s">
        <v>28</v>
      </c>
      <c r="W17" s="26">
        <v>59.4</v>
      </c>
      <c r="X17" t="s">
        <v>45</v>
      </c>
      <c r="Y17" s="26">
        <v>72</v>
      </c>
      <c r="Z17" t="s">
        <v>62</v>
      </c>
      <c r="AA17" s="26">
        <v>121195</v>
      </c>
      <c r="AB17" s="1">
        <f t="shared" si="4"/>
        <v>59.408391435290234</v>
      </c>
    </row>
    <row r="18" spans="1:32" x14ac:dyDescent="0.2">
      <c r="A18" s="1" t="s">
        <v>76</v>
      </c>
      <c r="B18" s="26">
        <v>2947493</v>
      </c>
      <c r="C18" s="26">
        <v>576</v>
      </c>
      <c r="D18" s="18">
        <f t="shared" ref="D18" si="6">C18/B18*100000</f>
        <v>19.542031143076507</v>
      </c>
      <c r="J18" s="1" t="s">
        <v>1</v>
      </c>
      <c r="N18" s="17"/>
      <c r="O18" s="21"/>
      <c r="P18" s="24"/>
      <c r="Q18" s="24"/>
      <c r="R18" s="25"/>
      <c r="S18" s="6"/>
      <c r="T18" s="8"/>
      <c r="U18" s="25"/>
      <c r="V18" t="s">
        <v>29</v>
      </c>
      <c r="W18" s="26">
        <v>50.4</v>
      </c>
      <c r="X18" t="s">
        <v>46</v>
      </c>
      <c r="Y18" s="26">
        <v>49</v>
      </c>
      <c r="Z18" t="s">
        <v>63</v>
      </c>
      <c r="AA18" s="26">
        <v>97185</v>
      </c>
      <c r="AB18" s="1">
        <f t="shared" si="4"/>
        <v>50.419303390440909</v>
      </c>
    </row>
    <row r="19" spans="1:32" x14ac:dyDescent="0.2">
      <c r="J19" s="1" t="s">
        <v>1</v>
      </c>
      <c r="N19" s="17"/>
      <c r="O19" s="21"/>
      <c r="P19" s="24"/>
      <c r="Q19" s="24"/>
      <c r="R19" s="8"/>
      <c r="S19" s="6"/>
      <c r="T19" s="8"/>
      <c r="U19" s="25"/>
      <c r="V19" t="s">
        <v>30</v>
      </c>
      <c r="W19" s="26">
        <v>104.1</v>
      </c>
      <c r="X19" t="s">
        <v>47</v>
      </c>
      <c r="Y19" s="26">
        <v>68</v>
      </c>
      <c r="Z19" t="s">
        <v>64</v>
      </c>
      <c r="AA19" s="26">
        <v>65304</v>
      </c>
      <c r="AB19" s="1">
        <f t="shared" si="4"/>
        <v>104.12838417248561</v>
      </c>
    </row>
    <row r="20" spans="1:32" x14ac:dyDescent="0.2">
      <c r="N20" s="17"/>
      <c r="O20" s="21"/>
      <c r="P20" s="6"/>
      <c r="Q20" s="8"/>
      <c r="R20" s="8"/>
      <c r="S20" s="6"/>
      <c r="T20" s="8"/>
      <c r="U20" s="8"/>
      <c r="V20" t="s">
        <v>31</v>
      </c>
      <c r="W20" s="26">
        <v>87</v>
      </c>
      <c r="X20" t="s">
        <v>48</v>
      </c>
      <c r="Y20" s="26">
        <v>87</v>
      </c>
      <c r="Z20" t="s">
        <v>65</v>
      </c>
      <c r="AA20" s="26">
        <v>100000</v>
      </c>
      <c r="AB20" s="1">
        <f t="shared" si="4"/>
        <v>87</v>
      </c>
    </row>
    <row r="21" spans="1:32" x14ac:dyDescent="0.2">
      <c r="N21" s="17"/>
      <c r="O21" s="17"/>
      <c r="P21" s="17"/>
      <c r="Q21" s="17"/>
      <c r="R21" s="17"/>
      <c r="S21" s="17"/>
      <c r="T21" s="17"/>
      <c r="U21" s="17"/>
      <c r="V21" t="s">
        <v>32</v>
      </c>
      <c r="W21" s="26">
        <v>96.7</v>
      </c>
      <c r="X21" t="s">
        <v>49</v>
      </c>
      <c r="Y21" s="26">
        <v>74</v>
      </c>
      <c r="Z21" t="s">
        <v>66</v>
      </c>
      <c r="AA21" s="26">
        <v>76537</v>
      </c>
      <c r="AB21" s="1">
        <f t="shared" si="4"/>
        <v>96.68526333668683</v>
      </c>
    </row>
    <row r="22" spans="1:32" x14ac:dyDescent="0.2">
      <c r="N22" s="17"/>
      <c r="O22" s="17"/>
      <c r="P22" s="17"/>
      <c r="Q22" s="17"/>
      <c r="R22" s="17"/>
      <c r="S22" s="17"/>
      <c r="T22" s="17"/>
      <c r="U22" s="17"/>
      <c r="V22" t="s">
        <v>33</v>
      </c>
      <c r="W22" s="26">
        <v>57.3</v>
      </c>
      <c r="X22" t="s">
        <v>50</v>
      </c>
      <c r="Y22" s="26">
        <v>57</v>
      </c>
      <c r="Z22" t="s">
        <v>67</v>
      </c>
      <c r="AA22" s="26">
        <v>99483</v>
      </c>
      <c r="AB22" s="1">
        <f t="shared" si="4"/>
        <v>57.296221464973918</v>
      </c>
    </row>
    <row r="23" spans="1:32" x14ac:dyDescent="0.2">
      <c r="N23" s="17"/>
      <c r="O23" s="17"/>
      <c r="P23" s="17"/>
      <c r="Q23" s="17"/>
      <c r="R23" s="17"/>
      <c r="S23" s="17"/>
      <c r="T23" s="17"/>
      <c r="U23" s="17"/>
      <c r="V23" t="s">
        <v>34</v>
      </c>
      <c r="W23" s="26">
        <v>70</v>
      </c>
      <c r="X23" t="s">
        <v>51</v>
      </c>
      <c r="Y23" s="26">
        <v>58</v>
      </c>
      <c r="Z23" t="s">
        <v>68</v>
      </c>
      <c r="AA23" s="26">
        <v>82833</v>
      </c>
      <c r="AB23" s="1">
        <f t="shared" si="4"/>
        <v>70.020402496589526</v>
      </c>
    </row>
    <row r="24" spans="1:32" x14ac:dyDescent="0.2">
      <c r="N24" s="17"/>
      <c r="O24" s="17"/>
      <c r="P24" s="17"/>
      <c r="Q24" s="17"/>
      <c r="R24" s="17"/>
      <c r="S24" s="17"/>
      <c r="T24" s="17"/>
      <c r="U24" s="17"/>
      <c r="V24" t="s">
        <v>35</v>
      </c>
      <c r="W24" s="26">
        <v>19.5</v>
      </c>
      <c r="X24" t="s">
        <v>52</v>
      </c>
      <c r="Y24" s="26">
        <v>576</v>
      </c>
      <c r="Z24" t="s">
        <v>69</v>
      </c>
      <c r="AA24" s="26">
        <v>2947493</v>
      </c>
      <c r="AB24" s="1">
        <f t="shared" si="4"/>
        <v>19.542031143076507</v>
      </c>
    </row>
    <row r="25" spans="1:32" x14ac:dyDescent="0.2">
      <c r="N25" s="17"/>
      <c r="O25" s="17"/>
      <c r="P25" s="17"/>
      <c r="Q25" s="17"/>
      <c r="R25" s="17"/>
      <c r="S25" s="17"/>
      <c r="U25" s="2"/>
      <c r="V25" s="2"/>
      <c r="W25" s="3"/>
      <c r="X25" s="2"/>
      <c r="Y25" s="2"/>
      <c r="AE25" s="1" t="s">
        <v>71</v>
      </c>
    </row>
    <row r="26" spans="1:32" ht="13.5" thickBot="1" x14ac:dyDescent="0.25">
      <c r="N26" s="17"/>
      <c r="O26" s="17"/>
      <c r="P26" s="17"/>
      <c r="Q26" s="17"/>
      <c r="R26" s="17"/>
      <c r="S26" s="17"/>
      <c r="T26" s="1" t="s">
        <v>1</v>
      </c>
      <c r="U26" s="2" t="s">
        <v>1</v>
      </c>
      <c r="V26" s="2" t="s">
        <v>1</v>
      </c>
      <c r="W26" s="3"/>
      <c r="X26" s="2"/>
      <c r="Y26" s="2"/>
    </row>
    <row r="27" spans="1:32" ht="26.25" thickBot="1" x14ac:dyDescent="0.25">
      <c r="A27" s="1">
        <v>0.09</v>
      </c>
      <c r="T27" s="10" t="s">
        <v>0</v>
      </c>
      <c r="U27" s="11" t="s">
        <v>17</v>
      </c>
      <c r="V27" s="11" t="s">
        <v>18</v>
      </c>
      <c r="W27" s="12" t="s">
        <v>77</v>
      </c>
      <c r="X27" s="11" t="s">
        <v>15</v>
      </c>
      <c r="Y27" s="13" t="s">
        <v>101</v>
      </c>
      <c r="Z27" s="14" t="s">
        <v>102</v>
      </c>
      <c r="AA27" s="1" t="s">
        <v>16</v>
      </c>
      <c r="AE27" s="1" t="s">
        <v>101</v>
      </c>
      <c r="AF27" s="1" t="s">
        <v>102</v>
      </c>
    </row>
    <row r="28" spans="1:32" x14ac:dyDescent="0.2">
      <c r="A28" s="1">
        <v>0.28999999999999998</v>
      </c>
      <c r="T28" s="15" t="s">
        <v>2</v>
      </c>
      <c r="U28" s="5">
        <v>390567</v>
      </c>
      <c r="V28" s="4">
        <v>0</v>
      </c>
      <c r="W28" s="18">
        <f>V28/U28*100000</f>
        <v>0</v>
      </c>
      <c r="X28" s="5">
        <v>613916</v>
      </c>
      <c r="Y28" s="16">
        <v>0</v>
      </c>
      <c r="Z28" s="16">
        <v>0</v>
      </c>
      <c r="AD28" s="40">
        <f>W28/100000</f>
        <v>0</v>
      </c>
      <c r="AE28" s="1">
        <v>0</v>
      </c>
      <c r="AF28" s="1">
        <v>0</v>
      </c>
    </row>
    <row r="29" spans="1:32" x14ac:dyDescent="0.2">
      <c r="A29" s="1">
        <v>4.9800000000000004</v>
      </c>
      <c r="T29" s="15" t="s">
        <v>3</v>
      </c>
      <c r="U29" s="5">
        <v>199402</v>
      </c>
      <c r="V29" s="4">
        <v>2</v>
      </c>
      <c r="W29" s="18">
        <f t="shared" ref="W29:W40" si="7">V29/U29*100000</f>
        <v>1.0029989669110642</v>
      </c>
      <c r="X29" s="5">
        <v>604632</v>
      </c>
      <c r="Y29" s="16">
        <v>0</v>
      </c>
      <c r="Z29" s="16">
        <v>0</v>
      </c>
      <c r="AD29" s="40">
        <f t="shared" ref="AD29:AD40" si="8">W29/100000</f>
        <v>1.0029989669110641E-5</v>
      </c>
      <c r="AE29" s="1">
        <v>0</v>
      </c>
      <c r="AF29" s="1">
        <v>0</v>
      </c>
    </row>
    <row r="30" spans="1:32" x14ac:dyDescent="0.2">
      <c r="A30" s="1">
        <v>17.34</v>
      </c>
      <c r="T30" s="15" t="s">
        <v>4</v>
      </c>
      <c r="U30" s="5">
        <v>149098</v>
      </c>
      <c r="V30" s="9">
        <v>5</v>
      </c>
      <c r="W30" s="18">
        <f t="shared" si="7"/>
        <v>3.353499040899274</v>
      </c>
      <c r="X30" s="5">
        <v>170592</v>
      </c>
      <c r="Y30" s="16">
        <f>(AD30-1.96*SQRT((1/U30)*(AD30)*(1-AD30)))*100000</f>
        <v>0.41407681625798648</v>
      </c>
      <c r="Z30" s="16">
        <f>(AD30+1.96*SQRT((1/U30)*(AD30)*(1-AD30)))*100000</f>
        <v>6.2929212655405617</v>
      </c>
      <c r="AD30" s="40">
        <f t="shared" si="8"/>
        <v>3.3534990408992741E-5</v>
      </c>
      <c r="AE30" s="1">
        <v>0.41407681625798648</v>
      </c>
      <c r="AF30" s="1">
        <v>6.2929212655405617</v>
      </c>
    </row>
    <row r="31" spans="1:32" x14ac:dyDescent="0.2">
      <c r="A31" s="1">
        <v>31.92</v>
      </c>
      <c r="T31" s="15" t="s">
        <v>5</v>
      </c>
      <c r="U31" s="5">
        <v>128443</v>
      </c>
      <c r="V31" s="9">
        <v>22</v>
      </c>
      <c r="W31" s="18">
        <f t="shared" si="7"/>
        <v>17.128220300055279</v>
      </c>
      <c r="X31" s="5">
        <v>88164</v>
      </c>
      <c r="Y31" s="16">
        <f t="shared" ref="Y31:Y40" si="9">(AD31-1.96*SQRT((1/U31)*(AD31)*(1-AD31)))*100000</f>
        <v>9.9714055740770302</v>
      </c>
      <c r="Z31" s="16">
        <f t="shared" ref="Z31:Z40" si="10">(AD31+1.96*SQRT((1/U31)*(AD31)*(1-AD31)))*100000</f>
        <v>24.285035026033526</v>
      </c>
      <c r="AD31" s="40">
        <f t="shared" si="8"/>
        <v>1.7128220300055279E-4</v>
      </c>
      <c r="AE31" s="1">
        <v>9.9714055740770302</v>
      </c>
      <c r="AF31" s="1">
        <v>24.285035026033526</v>
      </c>
    </row>
    <row r="32" spans="1:32" x14ac:dyDescent="0.2">
      <c r="A32" s="1">
        <v>55.57</v>
      </c>
      <c r="T32" s="15" t="s">
        <v>6</v>
      </c>
      <c r="U32" s="5">
        <v>133393</v>
      </c>
      <c r="V32" s="4">
        <v>27</v>
      </c>
      <c r="W32" s="18">
        <f t="shared" si="7"/>
        <v>20.240942178375178</v>
      </c>
      <c r="X32" s="5">
        <v>97328</v>
      </c>
      <c r="Y32" s="16">
        <f t="shared" si="9"/>
        <v>12.606787476749254</v>
      </c>
      <c r="Z32" s="16">
        <f t="shared" si="10"/>
        <v>27.875096880001099</v>
      </c>
      <c r="AA32" s="50">
        <v>21.9</v>
      </c>
      <c r="AB32" s="1" t="s">
        <v>100</v>
      </c>
      <c r="AD32" s="40">
        <f t="shared" si="8"/>
        <v>2.0240942178375177E-4</v>
      </c>
      <c r="AE32" s="1">
        <v>12.606787476749254</v>
      </c>
      <c r="AF32" s="1">
        <v>27.875096880001099</v>
      </c>
    </row>
    <row r="33" spans="1:32" x14ac:dyDescent="0.2">
      <c r="A33" s="1">
        <v>66.33</v>
      </c>
      <c r="T33" s="15" t="s">
        <v>7</v>
      </c>
      <c r="U33" s="5">
        <v>161870</v>
      </c>
      <c r="V33" s="4">
        <v>55</v>
      </c>
      <c r="W33" s="18">
        <f t="shared" si="7"/>
        <v>33.977883486748624</v>
      </c>
      <c r="X33" s="5">
        <v>64888</v>
      </c>
      <c r="Y33" s="16">
        <f t="shared" si="9"/>
        <v>24.999518530321875</v>
      </c>
      <c r="Z33" s="16">
        <f t="shared" si="10"/>
        <v>42.956248443175369</v>
      </c>
      <c r="AA33" s="50">
        <v>63.4</v>
      </c>
      <c r="AD33" s="40">
        <f t="shared" si="8"/>
        <v>3.3977883486748623E-4</v>
      </c>
      <c r="AE33" s="1">
        <v>24.999518530321875</v>
      </c>
      <c r="AF33" s="1">
        <v>42.956248443175369</v>
      </c>
    </row>
    <row r="34" spans="1:32" x14ac:dyDescent="0.2">
      <c r="A34" s="1">
        <v>63.17</v>
      </c>
      <c r="T34" s="15" t="s">
        <v>8</v>
      </c>
      <c r="U34" s="5">
        <v>121195</v>
      </c>
      <c r="V34" s="4">
        <v>72</v>
      </c>
      <c r="W34" s="18">
        <f t="shared" si="7"/>
        <v>59.408391435290234</v>
      </c>
      <c r="X34" s="5">
        <v>63856</v>
      </c>
      <c r="Y34" s="16">
        <f t="shared" si="9"/>
        <v>45.689829935406607</v>
      </c>
      <c r="Z34" s="16">
        <f t="shared" si="10"/>
        <v>73.126952935173861</v>
      </c>
      <c r="AA34" s="50">
        <v>68.3</v>
      </c>
      <c r="AD34" s="40">
        <f t="shared" si="8"/>
        <v>5.9408391435290234E-4</v>
      </c>
      <c r="AE34" s="1">
        <v>45.689829935406607</v>
      </c>
      <c r="AF34" s="1">
        <v>73.126952935173861</v>
      </c>
    </row>
    <row r="35" spans="1:32" x14ac:dyDescent="0.2">
      <c r="A35" s="1">
        <v>70.98</v>
      </c>
      <c r="T35" s="15" t="s">
        <v>9</v>
      </c>
      <c r="U35" s="5">
        <v>97185</v>
      </c>
      <c r="V35" s="9">
        <v>49</v>
      </c>
      <c r="W35" s="18">
        <f t="shared" si="7"/>
        <v>50.419303390440909</v>
      </c>
      <c r="X35" s="5">
        <v>74369</v>
      </c>
      <c r="Y35" s="16">
        <f t="shared" si="9"/>
        <v>36.305457838445989</v>
      </c>
      <c r="Z35" s="16">
        <f t="shared" si="10"/>
        <v>64.53314894243583</v>
      </c>
      <c r="AA35" s="50">
        <v>70.7</v>
      </c>
      <c r="AD35" s="40">
        <f t="shared" si="8"/>
        <v>5.0419303390440912E-4</v>
      </c>
      <c r="AE35" s="1">
        <v>36.305457838445989</v>
      </c>
      <c r="AF35" s="1">
        <v>64.53314894243583</v>
      </c>
    </row>
    <row r="36" spans="1:32" x14ac:dyDescent="0.2">
      <c r="A36" s="1">
        <v>73.930000000000007</v>
      </c>
      <c r="T36" s="15" t="s">
        <v>10</v>
      </c>
      <c r="U36" s="5">
        <v>65304</v>
      </c>
      <c r="V36" s="4">
        <v>68</v>
      </c>
      <c r="W36" s="18">
        <f t="shared" si="7"/>
        <v>104.12838417248561</v>
      </c>
      <c r="X36" s="5">
        <v>66634</v>
      </c>
      <c r="Y36" s="16">
        <f t="shared" si="9"/>
        <v>79.391527399392302</v>
      </c>
      <c r="Z36" s="16">
        <f t="shared" si="10"/>
        <v>128.8652409455789</v>
      </c>
      <c r="AA36" s="50">
        <v>73</v>
      </c>
      <c r="AD36" s="40">
        <f t="shared" si="8"/>
        <v>1.0412838417248561E-3</v>
      </c>
      <c r="AE36" s="1">
        <v>79.391527399392302</v>
      </c>
      <c r="AF36" s="1">
        <v>128.8652409455789</v>
      </c>
    </row>
    <row r="37" spans="1:32" x14ac:dyDescent="0.2">
      <c r="A37" s="1">
        <v>83.11</v>
      </c>
      <c r="T37" s="15" t="s">
        <v>11</v>
      </c>
      <c r="U37" s="5">
        <v>100000</v>
      </c>
      <c r="V37" s="4">
        <v>87</v>
      </c>
      <c r="W37" s="18">
        <f t="shared" si="7"/>
        <v>87</v>
      </c>
      <c r="X37" s="5">
        <v>30008</v>
      </c>
      <c r="Y37" s="16">
        <f t="shared" si="9"/>
        <v>68.726291309753236</v>
      </c>
      <c r="Z37" s="16">
        <f t="shared" si="10"/>
        <v>105.27370869024676</v>
      </c>
      <c r="AA37" s="50">
        <v>77.400000000000006</v>
      </c>
      <c r="AD37" s="40">
        <f t="shared" si="8"/>
        <v>8.7000000000000001E-4</v>
      </c>
      <c r="AE37" s="1">
        <v>68.726291309753236</v>
      </c>
      <c r="AF37" s="1">
        <v>105.27370869024676</v>
      </c>
    </row>
    <row r="38" spans="1:32" x14ac:dyDescent="0.2">
      <c r="A38" s="1">
        <v>92.88</v>
      </c>
      <c r="T38" s="15" t="s">
        <v>12</v>
      </c>
      <c r="U38" s="5">
        <v>76537</v>
      </c>
      <c r="V38" s="4">
        <v>74</v>
      </c>
      <c r="W38" s="18">
        <f t="shared" si="7"/>
        <v>96.68526333668683</v>
      </c>
      <c r="X38" s="5">
        <v>58616</v>
      </c>
      <c r="Y38" s="16">
        <f t="shared" si="9"/>
        <v>74.666625664626039</v>
      </c>
      <c r="Z38" s="16">
        <f t="shared" si="10"/>
        <v>118.70390100874762</v>
      </c>
      <c r="AA38" s="50">
        <v>82.7</v>
      </c>
      <c r="AD38" s="40">
        <f t="shared" si="8"/>
        <v>9.6685263336686832E-4</v>
      </c>
      <c r="AE38" s="1">
        <v>74.666625664626039</v>
      </c>
      <c r="AF38" s="1">
        <v>118.70390100874762</v>
      </c>
    </row>
    <row r="39" spans="1:32" x14ac:dyDescent="0.2">
      <c r="A39" s="1">
        <v>72.760000000000005</v>
      </c>
      <c r="T39" s="15" t="s">
        <v>13</v>
      </c>
      <c r="U39" s="5">
        <v>99483</v>
      </c>
      <c r="V39" s="4">
        <v>57</v>
      </c>
      <c r="W39" s="18">
        <f t="shared" si="7"/>
        <v>57.296221464973918</v>
      </c>
      <c r="X39" s="5">
        <v>66134</v>
      </c>
      <c r="Y39" s="16">
        <f t="shared" si="9"/>
        <v>42.425906304331015</v>
      </c>
      <c r="Z39" s="16">
        <f t="shared" si="10"/>
        <v>72.166536625616814</v>
      </c>
      <c r="AA39" s="50">
        <v>88.6</v>
      </c>
      <c r="AD39" s="40">
        <f t="shared" si="8"/>
        <v>5.7296221464973917E-4</v>
      </c>
      <c r="AE39" s="1">
        <v>42.425906304331015</v>
      </c>
      <c r="AF39" s="1">
        <v>72.166536625616814</v>
      </c>
    </row>
    <row r="40" spans="1:32" ht="13.5" thickBot="1" x14ac:dyDescent="0.25">
      <c r="T40" s="19" t="s">
        <v>14</v>
      </c>
      <c r="U40" s="20">
        <v>82833</v>
      </c>
      <c r="V40" s="4">
        <v>58</v>
      </c>
      <c r="W40" s="18">
        <f t="shared" si="7"/>
        <v>70.020402496589526</v>
      </c>
      <c r="X40" s="5">
        <v>93997</v>
      </c>
      <c r="Y40" s="16">
        <f t="shared" si="9"/>
        <v>52.00621922508671</v>
      </c>
      <c r="Z40" s="16">
        <f t="shared" si="10"/>
        <v>88.034585768092356</v>
      </c>
      <c r="AA40" s="50">
        <v>95.2</v>
      </c>
      <c r="AD40" s="40">
        <f t="shared" si="8"/>
        <v>7.002040249658953E-4</v>
      </c>
      <c r="AE40" s="1">
        <v>52.00621922508671</v>
      </c>
      <c r="AF40" s="1">
        <v>88.034585768092356</v>
      </c>
    </row>
    <row r="53" spans="1:3" x14ac:dyDescent="0.2">
      <c r="B53" s="2" t="s">
        <v>1</v>
      </c>
    </row>
    <row r="62" spans="1:3" ht="15" x14ac:dyDescent="0.25">
      <c r="A62" s="51">
        <v>0.14125472489999999</v>
      </c>
      <c r="B62" s="51">
        <v>0.18285924170000001</v>
      </c>
      <c r="C62" s="51">
        <v>0.10797717779999901</v>
      </c>
    </row>
    <row r="63" spans="1:3" ht="15" x14ac:dyDescent="0.25">
      <c r="A63" s="51">
        <v>0.52190666789999995</v>
      </c>
      <c r="B63" s="51">
        <v>0.70677770049999999</v>
      </c>
      <c r="C63" s="51">
        <v>0.39937940529999999</v>
      </c>
    </row>
    <row r="64" spans="1:3" ht="15" x14ac:dyDescent="0.25">
      <c r="A64" s="51">
        <v>2.1883670340000001</v>
      </c>
      <c r="B64" s="51">
        <v>2.826004857</v>
      </c>
      <c r="C64" s="51">
        <v>1.642346069</v>
      </c>
    </row>
    <row r="65" spans="1:17" ht="15" x14ac:dyDescent="0.25">
      <c r="A65" s="51">
        <v>6.7379354730000003</v>
      </c>
      <c r="B65" s="51">
        <v>8.8898923419999996</v>
      </c>
      <c r="C65" s="51">
        <v>5.0306640329999999</v>
      </c>
    </row>
    <row r="66" spans="1:17" ht="15" x14ac:dyDescent="0.25">
      <c r="A66" s="51">
        <v>15.629192057999999</v>
      </c>
      <c r="B66" s="51">
        <v>20.504275744000001</v>
      </c>
      <c r="C66" s="51">
        <v>11.719999747999999</v>
      </c>
    </row>
    <row r="67" spans="1:17" ht="15" x14ac:dyDescent="0.25">
      <c r="A67" s="51">
        <v>25.512624415999898</v>
      </c>
      <c r="B67" s="51">
        <v>32.337292214000001</v>
      </c>
      <c r="C67" s="51">
        <v>19.636002253000001</v>
      </c>
    </row>
    <row r="68" spans="1:17" customFormat="1" ht="15" x14ac:dyDescent="0.25">
      <c r="A68" s="51">
        <v>34.9159498</v>
      </c>
      <c r="B68" s="51">
        <v>43.814483797000001</v>
      </c>
      <c r="C68" s="51">
        <v>27.714628958999999</v>
      </c>
    </row>
    <row r="69" spans="1:17" customFormat="1" ht="15" customHeight="1" x14ac:dyDescent="0.25">
      <c r="A69" s="51">
        <v>42.126941844000001</v>
      </c>
      <c r="B69" s="51">
        <v>52.953156409999998</v>
      </c>
      <c r="C69" s="51">
        <v>33.576498389999998</v>
      </c>
    </row>
    <row r="70" spans="1:17" customFormat="1" ht="15" customHeight="1" x14ac:dyDescent="0.25">
      <c r="A70" s="51">
        <v>49.328489695000002</v>
      </c>
      <c r="B70" s="51">
        <v>61.189470579999998</v>
      </c>
      <c r="C70" s="51">
        <v>38.86121558</v>
      </c>
    </row>
    <row r="71" spans="1:17" customFormat="1" ht="30" x14ac:dyDescent="0.25">
      <c r="A71" s="51">
        <v>69.088756571999994</v>
      </c>
      <c r="B71" s="51">
        <v>85.658789612000007</v>
      </c>
      <c r="C71" s="51">
        <v>55.073876865000003</v>
      </c>
      <c r="D71" s="32" t="s">
        <v>83</v>
      </c>
      <c r="E71" s="32" t="s">
        <v>84</v>
      </c>
      <c r="F71" s="32" t="s">
        <v>85</v>
      </c>
      <c r="G71" s="32" t="s">
        <v>86</v>
      </c>
      <c r="H71" s="32" t="s">
        <v>87</v>
      </c>
      <c r="I71" s="32" t="s">
        <v>88</v>
      </c>
      <c r="J71" s="32" t="s">
        <v>89</v>
      </c>
      <c r="K71" s="32" t="s">
        <v>90</v>
      </c>
      <c r="L71" s="32" t="s">
        <v>91</v>
      </c>
      <c r="M71" s="32" t="s">
        <v>92</v>
      </c>
      <c r="N71" s="31" t="s">
        <v>93</v>
      </c>
      <c r="O71" s="33" t="s">
        <v>94</v>
      </c>
      <c r="P71" s="33" t="s">
        <v>95</v>
      </c>
      <c r="Q71" s="34" t="s">
        <v>96</v>
      </c>
    </row>
    <row r="72" spans="1:17" s="27" customFormat="1" ht="15" x14ac:dyDescent="0.25">
      <c r="A72" s="51">
        <v>84.792898268999906</v>
      </c>
      <c r="B72" s="51">
        <v>105.208519381</v>
      </c>
      <c r="C72" s="51">
        <v>67.033851518999995</v>
      </c>
      <c r="D72" s="37">
        <v>0</v>
      </c>
      <c r="E72" s="36">
        <v>21.9</v>
      </c>
      <c r="F72" s="36">
        <v>63.4</v>
      </c>
      <c r="G72" s="36">
        <v>68.3</v>
      </c>
      <c r="H72" s="36">
        <v>70.7</v>
      </c>
      <c r="I72" s="36">
        <v>73</v>
      </c>
      <c r="J72" s="36">
        <v>77.400000000000006</v>
      </c>
      <c r="K72" s="36">
        <v>82.7</v>
      </c>
      <c r="L72" s="36">
        <v>88.6</v>
      </c>
      <c r="M72" s="36">
        <v>95.2</v>
      </c>
      <c r="N72" s="36">
        <v>30.2</v>
      </c>
      <c r="O72" s="38">
        <v>31.7</v>
      </c>
      <c r="P72" s="38" t="s">
        <v>98</v>
      </c>
      <c r="Q72" s="39" t="s">
        <v>99</v>
      </c>
    </row>
    <row r="73" spans="1:17" ht="15" x14ac:dyDescent="0.25">
      <c r="A73" s="51">
        <v>109.77354832</v>
      </c>
      <c r="B73" s="51">
        <v>139.28400585399999</v>
      </c>
      <c r="C73" s="51">
        <v>87.478442583000003</v>
      </c>
    </row>
    <row r="74" spans="1:17" ht="15" x14ac:dyDescent="0.25">
      <c r="A74" s="51">
        <v>135.876110289</v>
      </c>
      <c r="B74" s="51">
        <v>169.02181087100001</v>
      </c>
      <c r="C74" s="51">
        <v>109.029340092</v>
      </c>
    </row>
    <row r="75" spans="1:17" ht="15" x14ac:dyDescent="0.25">
      <c r="A75" s="51">
        <v>172.68143128599999</v>
      </c>
      <c r="B75" s="51">
        <v>203.766301274</v>
      </c>
      <c r="C75" s="51">
        <v>149.39178945500001</v>
      </c>
    </row>
    <row r="76" spans="1:17" ht="15" x14ac:dyDescent="0.25">
      <c r="A76" s="51">
        <v>1.2404213154299999</v>
      </c>
      <c r="B76" s="51">
        <v>1.82021925752999</v>
      </c>
      <c r="C76" s="51">
        <v>0.34234732736200002</v>
      </c>
    </row>
    <row r="77" spans="1:17" ht="15" x14ac:dyDescent="0.25">
      <c r="A77" s="51">
        <v>3.84212888871</v>
      </c>
      <c r="B77" s="51">
        <v>6.7605418138699997</v>
      </c>
      <c r="C77" s="51">
        <v>1.2007529753599999</v>
      </c>
    </row>
    <row r="78" spans="1:17" ht="15" x14ac:dyDescent="0.25">
      <c r="A78" s="51">
        <v>14.365040214899899</v>
      </c>
      <c r="B78" s="51">
        <v>24.970067339299899</v>
      </c>
      <c r="C78" s="51">
        <v>6.6725277930100004</v>
      </c>
    </row>
    <row r="79" spans="1:17" ht="15" x14ac:dyDescent="0.25">
      <c r="A79" s="51">
        <v>46.038926077999903</v>
      </c>
      <c r="B79" s="51">
        <v>74.670253123099997</v>
      </c>
      <c r="C79" s="51">
        <v>26.238112944899999</v>
      </c>
    </row>
    <row r="80" spans="1:17" ht="15" x14ac:dyDescent="0.25">
      <c r="A80" s="51">
        <v>81.492573261399997</v>
      </c>
      <c r="B80" s="51">
        <v>169.880790421</v>
      </c>
      <c r="C80" s="51">
        <v>29.5517578129</v>
      </c>
    </row>
    <row r="81" spans="1:3" ht="15" x14ac:dyDescent="0.25">
      <c r="A81" s="51">
        <v>99.261707105499994</v>
      </c>
      <c r="B81" s="51">
        <v>238.851644021</v>
      </c>
      <c r="C81" s="51">
        <v>39.003695829999998</v>
      </c>
    </row>
    <row r="82" spans="1:3" ht="15" x14ac:dyDescent="0.25">
      <c r="A82" s="51">
        <v>90.650386421999997</v>
      </c>
      <c r="B82" s="51">
        <v>192.251142676</v>
      </c>
      <c r="C82" s="51">
        <v>42.760632837499998</v>
      </c>
    </row>
    <row r="83" spans="1:3" ht="15" x14ac:dyDescent="0.25">
      <c r="A83" s="51">
        <v>80.867942685100004</v>
      </c>
      <c r="B83" s="51">
        <v>164.238460785</v>
      </c>
      <c r="C83" s="51">
        <v>42.806553661400002</v>
      </c>
    </row>
    <row r="84" spans="1:3" ht="15" x14ac:dyDescent="0.25">
      <c r="A84" s="51">
        <v>76.414183076100002</v>
      </c>
      <c r="B84" s="51">
        <v>166.57339662699999</v>
      </c>
      <c r="C84" s="51">
        <v>44.328831272899997</v>
      </c>
    </row>
    <row r="85" spans="1:3" ht="15" x14ac:dyDescent="0.25">
      <c r="A85" s="51">
        <v>90.1276055533</v>
      </c>
      <c r="B85" s="51">
        <v>163.443129441</v>
      </c>
      <c r="C85" s="51">
        <v>57.213527756999902</v>
      </c>
    </row>
    <row r="86" spans="1:3" ht="15" x14ac:dyDescent="0.25">
      <c r="A86" s="51">
        <v>96.896102744800004</v>
      </c>
      <c r="B86" s="51">
        <v>161.133757221</v>
      </c>
      <c r="C86" s="51">
        <v>68.055055594199999</v>
      </c>
    </row>
    <row r="87" spans="1:3" ht="15" x14ac:dyDescent="0.25">
      <c r="A87" s="51">
        <v>115.715512793999</v>
      </c>
      <c r="B87" s="51">
        <v>184.78735923100001</v>
      </c>
      <c r="C87" s="51">
        <v>83.372445800599905</v>
      </c>
    </row>
    <row r="88" spans="1:3" ht="15" x14ac:dyDescent="0.25">
      <c r="A88" s="51">
        <v>134.97214573400001</v>
      </c>
      <c r="B88" s="51">
        <v>199.028021709</v>
      </c>
      <c r="C88" s="51">
        <v>98.973953057800003</v>
      </c>
    </row>
  </sheetData>
  <mergeCells count="1">
    <mergeCell ref="S5:U5"/>
  </mergeCells>
  <printOptions horizontalCentered="1" verticalCentered="1"/>
  <pageMargins left="0.37" right="0.31" top="0.85" bottom="0.73" header="0.5" footer="0.5"/>
  <pageSetup scale="68" orientation="landscape" r:id="rId1"/>
  <headerFooter alignWithMargins="0">
    <oddHeader>&amp;C&amp;F
&amp;A&amp;R&amp;D</oddHeader>
    <oddFooter>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I22" zoomScale="85" zoomScaleNormal="85" zoomScaleSheetLayoutView="70" workbookViewId="0">
      <selection activeCell="A68" sqref="A68:R72"/>
    </sheetView>
  </sheetViews>
  <sheetFormatPr defaultColWidth="9.140625" defaultRowHeight="12.75" x14ac:dyDescent="0.2"/>
  <cols>
    <col min="1" max="1" width="18.42578125" style="1" customWidth="1"/>
    <col min="2" max="2" width="9.28515625" style="2" bestFit="1" customWidth="1"/>
    <col min="3" max="3" width="9" style="2" customWidth="1"/>
    <col min="4" max="4" width="14.28515625" style="3" bestFit="1" customWidth="1"/>
    <col min="5" max="5" width="11.28515625" style="2" customWidth="1"/>
    <col min="6" max="6" width="13.42578125" style="2" customWidth="1"/>
    <col min="7" max="7" width="15" style="1" bestFit="1" customWidth="1"/>
    <col min="8" max="8" width="8.7109375" style="1" bestFit="1" customWidth="1"/>
    <col min="9" max="9" width="9.28515625" style="1" bestFit="1" customWidth="1"/>
    <col min="10" max="10" width="9.140625" style="1"/>
    <col min="11" max="11" width="10.7109375" style="1" bestFit="1" customWidth="1"/>
    <col min="12" max="21" width="9.140625" style="1"/>
    <col min="22" max="22" width="10.7109375" style="1" customWidth="1"/>
    <col min="23" max="23" width="10.140625" style="1" customWidth="1"/>
    <col min="24" max="16384" width="9.140625" style="1"/>
  </cols>
  <sheetData>
    <row r="1" spans="1:28" x14ac:dyDescent="0.2">
      <c r="J1" s="1" t="s">
        <v>1</v>
      </c>
      <c r="L1" s="1" t="s">
        <v>17</v>
      </c>
      <c r="M1" s="1" t="s">
        <v>110</v>
      </c>
    </row>
    <row r="2" spans="1:28" x14ac:dyDescent="0.2">
      <c r="L2" s="1">
        <v>0</v>
      </c>
      <c r="M2" s="1">
        <v>0</v>
      </c>
      <c r="N2" s="1" t="s">
        <v>114</v>
      </c>
    </row>
    <row r="3" spans="1:28" ht="13.5" thickBot="1" x14ac:dyDescent="0.25">
      <c r="A3" s="1" t="s">
        <v>1</v>
      </c>
      <c r="B3" s="2" t="s">
        <v>1</v>
      </c>
      <c r="C3" s="2" t="s">
        <v>1</v>
      </c>
      <c r="D3" s="41" t="s">
        <v>105</v>
      </c>
      <c r="H3" s="1" t="s">
        <v>106</v>
      </c>
      <c r="L3" s="1">
        <v>0</v>
      </c>
      <c r="M3" s="1">
        <v>0</v>
      </c>
      <c r="N3" s="17" t="s">
        <v>112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8" ht="39" thickBot="1" x14ac:dyDescent="0.25">
      <c r="A4" s="10" t="s">
        <v>0</v>
      </c>
      <c r="B4" s="11" t="s">
        <v>17</v>
      </c>
      <c r="C4" s="11" t="s">
        <v>18</v>
      </c>
      <c r="D4" s="12" t="s">
        <v>109</v>
      </c>
      <c r="E4" s="11" t="s">
        <v>15</v>
      </c>
      <c r="F4" s="13" t="s">
        <v>103</v>
      </c>
      <c r="G4" s="14" t="s">
        <v>104</v>
      </c>
      <c r="H4" s="1" t="s">
        <v>108</v>
      </c>
      <c r="L4" s="1">
        <v>1</v>
      </c>
      <c r="M4" s="1">
        <v>0.05</v>
      </c>
      <c r="N4" s="1" t="s">
        <v>111</v>
      </c>
      <c r="O4" s="13" t="s">
        <v>103</v>
      </c>
      <c r="P4" s="14" t="s">
        <v>104</v>
      </c>
      <c r="Q4" s="17" t="s">
        <v>117</v>
      </c>
      <c r="R4" s="17" t="s">
        <v>116</v>
      </c>
      <c r="S4" s="22"/>
      <c r="T4" s="22"/>
      <c r="U4" s="22"/>
      <c r="V4" t="s">
        <v>70</v>
      </c>
      <c r="W4" t="s">
        <v>71</v>
      </c>
      <c r="X4" s="17"/>
      <c r="Y4" s="17"/>
    </row>
    <row r="5" spans="1:28" x14ac:dyDescent="0.2">
      <c r="A5" s="15" t="s">
        <v>2</v>
      </c>
      <c r="B5" s="5">
        <v>390567</v>
      </c>
      <c r="C5" s="4">
        <v>0</v>
      </c>
      <c r="D5" s="16">
        <f>C5/B5*100000</f>
        <v>0</v>
      </c>
      <c r="E5" s="5">
        <v>613916</v>
      </c>
      <c r="F5" s="16">
        <f>D5*0.5</f>
        <v>0</v>
      </c>
      <c r="G5" s="16">
        <f>D5*2</f>
        <v>0</v>
      </c>
      <c r="H5" s="36">
        <v>0</v>
      </c>
      <c r="K5" s="40">
        <f>D5/100000</f>
        <v>0</v>
      </c>
      <c r="L5" s="1">
        <v>3</v>
      </c>
      <c r="M5" s="1">
        <v>0.09</v>
      </c>
      <c r="N5" s="15" t="s">
        <v>2</v>
      </c>
      <c r="O5" s="42">
        <f>M5/2</f>
        <v>4.4999999999999998E-2</v>
      </c>
      <c r="P5" s="17">
        <f>M5*2</f>
        <v>0.18</v>
      </c>
      <c r="Q5" s="44">
        <f>MIN(F5,G5,H5,O5,P5)</f>
        <v>0</v>
      </c>
      <c r="R5" s="44">
        <f>MAX(F5,G5,H5,O5,P5)</f>
        <v>0.18</v>
      </c>
      <c r="S5" s="66"/>
      <c r="T5" s="66"/>
      <c r="U5" s="66"/>
      <c r="V5" t="s">
        <v>72</v>
      </c>
      <c r="W5" t="s">
        <v>73</v>
      </c>
      <c r="X5" s="17"/>
      <c r="Y5" s="17"/>
    </row>
    <row r="6" spans="1:28" x14ac:dyDescent="0.2">
      <c r="A6" s="15" t="s">
        <v>3</v>
      </c>
      <c r="B6" s="5">
        <v>199402</v>
      </c>
      <c r="C6" s="4">
        <v>2</v>
      </c>
      <c r="D6" s="16">
        <f t="shared" ref="D6:D18" si="0">C6/B6*100000</f>
        <v>1.0029989669110642</v>
      </c>
      <c r="E6" s="5">
        <v>604632</v>
      </c>
      <c r="F6" s="16">
        <f t="shared" ref="F6:F17" si="1">D6*0.5</f>
        <v>0.50149948345553208</v>
      </c>
      <c r="G6" s="16">
        <f t="shared" ref="G6:G17" si="2">D6*2</f>
        <v>2.0059979338221283</v>
      </c>
      <c r="H6" s="36">
        <v>2.646467153656904</v>
      </c>
      <c r="K6" s="40">
        <f t="shared" ref="K6:K17" si="3">D6/100000</f>
        <v>1.0029989669110641E-5</v>
      </c>
      <c r="L6" s="1">
        <v>7</v>
      </c>
      <c r="M6" s="1">
        <v>0.28999999999999998</v>
      </c>
      <c r="N6" s="15" t="s">
        <v>3</v>
      </c>
      <c r="O6" s="42">
        <f t="shared" ref="O6:O20" si="4">M6/2</f>
        <v>0.14499999999999999</v>
      </c>
      <c r="P6" s="17">
        <f t="shared" ref="P6:P20" si="5">M6*2</f>
        <v>0.57999999999999996</v>
      </c>
      <c r="Q6" s="44">
        <f t="shared" ref="Q6:Q17" si="6">MIN(F6,G6,H6,O6,P6)</f>
        <v>0.14499999999999999</v>
      </c>
      <c r="R6" s="44">
        <f t="shared" ref="R6:R17" si="7">MAX(F6,G6,H6,O6,P6)</f>
        <v>2.646467153656904</v>
      </c>
      <c r="S6" s="7"/>
      <c r="T6" s="21"/>
      <c r="U6" s="23"/>
      <c r="V6" t="s">
        <v>74</v>
      </c>
      <c r="W6" t="s">
        <v>75</v>
      </c>
      <c r="X6" s="17"/>
      <c r="Y6" s="17"/>
    </row>
    <row r="7" spans="1:28" x14ac:dyDescent="0.2">
      <c r="A7" s="15" t="s">
        <v>4</v>
      </c>
      <c r="B7" s="5">
        <v>149098</v>
      </c>
      <c r="C7" s="9">
        <v>5</v>
      </c>
      <c r="D7" s="16">
        <f t="shared" si="0"/>
        <v>3.353499040899274</v>
      </c>
      <c r="E7" s="5">
        <v>170592</v>
      </c>
      <c r="F7" s="16">
        <f t="shared" si="1"/>
        <v>1.676749520449637</v>
      </c>
      <c r="G7" s="16">
        <f t="shared" si="2"/>
        <v>6.706998081798548</v>
      </c>
      <c r="H7" s="36">
        <v>8.848389035625793</v>
      </c>
      <c r="K7" s="40">
        <f t="shared" si="3"/>
        <v>3.3534990408992741E-5</v>
      </c>
      <c r="L7" s="1">
        <v>121</v>
      </c>
      <c r="M7" s="1">
        <v>4.9800000000000004</v>
      </c>
      <c r="N7" s="15" t="s">
        <v>4</v>
      </c>
      <c r="O7" s="42">
        <f t="shared" si="4"/>
        <v>2.4900000000000002</v>
      </c>
      <c r="P7" s="17">
        <f t="shared" si="5"/>
        <v>9.9600000000000009</v>
      </c>
      <c r="Q7" s="44">
        <f t="shared" si="6"/>
        <v>1.676749520449637</v>
      </c>
      <c r="R7" s="44">
        <f t="shared" si="7"/>
        <v>9.9600000000000009</v>
      </c>
      <c r="S7" s="6"/>
      <c r="T7" s="8"/>
      <c r="U7" s="25"/>
      <c r="V7" s="17"/>
      <c r="W7" s="17"/>
      <c r="X7" s="17"/>
      <c r="Y7" s="17"/>
    </row>
    <row r="8" spans="1:28" x14ac:dyDescent="0.2">
      <c r="A8" s="15" t="s">
        <v>5</v>
      </c>
      <c r="B8" s="5">
        <v>128443</v>
      </c>
      <c r="C8" s="9">
        <v>22</v>
      </c>
      <c r="D8" s="16">
        <f t="shared" si="0"/>
        <v>17.128220300055279</v>
      </c>
      <c r="E8" s="5">
        <v>88164</v>
      </c>
      <c r="F8" s="16">
        <f t="shared" si="1"/>
        <v>8.5641101500276395</v>
      </c>
      <c r="G8" s="16">
        <f t="shared" si="2"/>
        <v>34.256440600110558</v>
      </c>
      <c r="H8" s="36">
        <v>45.193737900145855</v>
      </c>
      <c r="K8" s="40">
        <f t="shared" si="3"/>
        <v>1.7128220300055279E-4</v>
      </c>
      <c r="L8" s="1">
        <v>310</v>
      </c>
      <c r="M8" s="1">
        <v>17.34</v>
      </c>
      <c r="N8" s="15" t="s">
        <v>5</v>
      </c>
      <c r="O8" s="42">
        <f t="shared" si="4"/>
        <v>8.67</v>
      </c>
      <c r="P8" s="17">
        <f t="shared" si="5"/>
        <v>34.68</v>
      </c>
      <c r="Q8" s="44">
        <f t="shared" si="6"/>
        <v>8.5641101500276395</v>
      </c>
      <c r="R8" s="44">
        <f t="shared" si="7"/>
        <v>45.193737900145855</v>
      </c>
      <c r="S8" s="6"/>
      <c r="T8" s="8"/>
      <c r="U8" s="25"/>
      <c r="V8" s="17"/>
      <c r="W8" s="17"/>
      <c r="X8" s="17"/>
      <c r="Y8" s="17"/>
    </row>
    <row r="9" spans="1:28" x14ac:dyDescent="0.2">
      <c r="A9" s="15" t="s">
        <v>6</v>
      </c>
      <c r="B9" s="5">
        <v>133393</v>
      </c>
      <c r="C9" s="4">
        <v>27</v>
      </c>
      <c r="D9" s="16">
        <f t="shared" si="0"/>
        <v>20.240942178375178</v>
      </c>
      <c r="E9" s="5">
        <v>97328</v>
      </c>
      <c r="F9" s="16">
        <f t="shared" si="1"/>
        <v>10.120471089187589</v>
      </c>
      <c r="G9" s="16">
        <f t="shared" si="2"/>
        <v>40.481884356750356</v>
      </c>
      <c r="H9" s="36">
        <v>53.40682333812245</v>
      </c>
      <c r="I9" s="1" t="s">
        <v>100</v>
      </c>
      <c r="K9" s="40">
        <f t="shared" si="3"/>
        <v>2.0240942178375177E-4</v>
      </c>
      <c r="L9" s="1">
        <v>547</v>
      </c>
      <c r="M9" s="1">
        <v>31.92</v>
      </c>
      <c r="N9" s="15" t="s">
        <v>6</v>
      </c>
      <c r="O9" s="42">
        <f t="shared" si="4"/>
        <v>15.96</v>
      </c>
      <c r="P9" s="17">
        <f t="shared" si="5"/>
        <v>63.84</v>
      </c>
      <c r="Q9" s="44">
        <f t="shared" si="6"/>
        <v>10.120471089187589</v>
      </c>
      <c r="R9" s="44">
        <f t="shared" si="7"/>
        <v>63.84</v>
      </c>
      <c r="S9" s="6"/>
      <c r="T9" s="8"/>
      <c r="U9" s="25"/>
      <c r="V9" s="17"/>
      <c r="W9" s="17"/>
      <c r="X9" s="17"/>
      <c r="Y9" s="17"/>
    </row>
    <row r="10" spans="1:28" x14ac:dyDescent="0.2">
      <c r="A10" s="15" t="s">
        <v>7</v>
      </c>
      <c r="B10" s="5">
        <v>161870</v>
      </c>
      <c r="C10" s="4">
        <v>55</v>
      </c>
      <c r="D10" s="18">
        <f t="shared" si="0"/>
        <v>33.977883486748624</v>
      </c>
      <c r="E10" s="5">
        <v>64888</v>
      </c>
      <c r="F10" s="16">
        <f t="shared" si="1"/>
        <v>16.988941743374312</v>
      </c>
      <c r="G10" s="16">
        <f t="shared" si="2"/>
        <v>67.955766973497248</v>
      </c>
      <c r="H10" s="36">
        <v>63.4</v>
      </c>
      <c r="K10" s="40">
        <f t="shared" si="3"/>
        <v>3.3977883486748623E-4</v>
      </c>
      <c r="L10" s="1">
        <v>637</v>
      </c>
      <c r="M10" s="1">
        <v>55.57</v>
      </c>
      <c r="N10" s="15" t="s">
        <v>7</v>
      </c>
      <c r="O10" s="42">
        <f t="shared" si="4"/>
        <v>27.785</v>
      </c>
      <c r="P10" s="17">
        <f t="shared" si="5"/>
        <v>111.14</v>
      </c>
      <c r="Q10" s="44">
        <f t="shared" si="6"/>
        <v>16.988941743374312</v>
      </c>
      <c r="R10" s="44">
        <f t="shared" si="7"/>
        <v>111.14</v>
      </c>
      <c r="S10" s="6"/>
      <c r="T10" s="8"/>
      <c r="U10" s="25"/>
      <c r="V10" s="17"/>
      <c r="W10" s="17"/>
      <c r="X10" s="17"/>
      <c r="Y10" s="17"/>
    </row>
    <row r="11" spans="1:28" x14ac:dyDescent="0.2">
      <c r="A11" s="15" t="s">
        <v>8</v>
      </c>
      <c r="B11" s="5">
        <v>121195</v>
      </c>
      <c r="C11" s="4">
        <v>72</v>
      </c>
      <c r="D11" s="18">
        <f t="shared" si="0"/>
        <v>59.408391435290234</v>
      </c>
      <c r="E11" s="5">
        <v>63856</v>
      </c>
      <c r="F11" s="16">
        <f t="shared" si="1"/>
        <v>29.704195717645117</v>
      </c>
      <c r="G11" s="16">
        <f t="shared" si="2"/>
        <v>118.81678287058047</v>
      </c>
      <c r="H11" s="36">
        <v>68.3</v>
      </c>
      <c r="K11" s="40">
        <f t="shared" si="3"/>
        <v>5.9408391435290234E-4</v>
      </c>
      <c r="L11" s="1">
        <v>693</v>
      </c>
      <c r="M11" s="1">
        <v>66.33</v>
      </c>
      <c r="N11" s="15" t="s">
        <v>8</v>
      </c>
      <c r="O11" s="42">
        <f t="shared" si="4"/>
        <v>33.164999999999999</v>
      </c>
      <c r="P11" s="17">
        <f t="shared" si="5"/>
        <v>132.66</v>
      </c>
      <c r="Q11" s="44">
        <f t="shared" si="6"/>
        <v>29.704195717645117</v>
      </c>
      <c r="R11" s="44">
        <f t="shared" si="7"/>
        <v>132.66</v>
      </c>
      <c r="S11" s="6"/>
      <c r="T11" s="8"/>
      <c r="U11" s="25"/>
      <c r="V11" t="s">
        <v>19</v>
      </c>
      <c r="W11" s="26">
        <v>0</v>
      </c>
      <c r="X11" t="s">
        <v>36</v>
      </c>
      <c r="Y11" s="26">
        <v>0</v>
      </c>
      <c r="Z11" t="s">
        <v>53</v>
      </c>
      <c r="AA11" s="26">
        <v>286032</v>
      </c>
      <c r="AB11" s="1">
        <f>Y11/AA11*100000</f>
        <v>0</v>
      </c>
    </row>
    <row r="12" spans="1:28" x14ac:dyDescent="0.2">
      <c r="A12" s="15" t="s">
        <v>9</v>
      </c>
      <c r="B12" s="5">
        <v>97185</v>
      </c>
      <c r="C12" s="9">
        <v>49</v>
      </c>
      <c r="D12" s="18">
        <f t="shared" si="0"/>
        <v>50.419303390440909</v>
      </c>
      <c r="E12" s="5">
        <v>74369</v>
      </c>
      <c r="F12" s="16">
        <f t="shared" si="1"/>
        <v>25.209651695220455</v>
      </c>
      <c r="G12" s="16">
        <f t="shared" si="2"/>
        <v>100.83860678088182</v>
      </c>
      <c r="H12" s="36">
        <v>70.7</v>
      </c>
      <c r="K12" s="40">
        <f t="shared" si="3"/>
        <v>5.0419303390440912E-4</v>
      </c>
      <c r="L12" s="1">
        <v>608</v>
      </c>
      <c r="M12" s="1">
        <v>63.17</v>
      </c>
      <c r="N12" s="15" t="s">
        <v>9</v>
      </c>
      <c r="O12" s="42">
        <f t="shared" si="4"/>
        <v>31.585000000000001</v>
      </c>
      <c r="P12" s="17">
        <f t="shared" si="5"/>
        <v>126.34</v>
      </c>
      <c r="Q12" s="44">
        <f t="shared" si="6"/>
        <v>25.209651695220455</v>
      </c>
      <c r="R12" s="44">
        <f t="shared" si="7"/>
        <v>126.34</v>
      </c>
      <c r="S12" s="6"/>
      <c r="T12" s="8"/>
      <c r="U12" s="25"/>
      <c r="V12" t="s">
        <v>20</v>
      </c>
      <c r="W12" s="26">
        <v>0</v>
      </c>
      <c r="X12" t="s">
        <v>37</v>
      </c>
      <c r="Y12" s="26">
        <v>0</v>
      </c>
      <c r="Z12" t="s">
        <v>54</v>
      </c>
      <c r="AA12" s="26">
        <v>406709</v>
      </c>
      <c r="AB12" s="1">
        <f t="shared" ref="AB12:AB27" si="8">Y12/AA12*100000</f>
        <v>0</v>
      </c>
    </row>
    <row r="13" spans="1:28" x14ac:dyDescent="0.2">
      <c r="A13" s="15" t="s">
        <v>10</v>
      </c>
      <c r="B13" s="5">
        <v>65304</v>
      </c>
      <c r="C13" s="4">
        <v>68</v>
      </c>
      <c r="D13" s="18">
        <f t="shared" si="0"/>
        <v>104.12838417248561</v>
      </c>
      <c r="E13" s="5">
        <v>66634</v>
      </c>
      <c r="F13" s="16">
        <f t="shared" si="1"/>
        <v>52.064192086242805</v>
      </c>
      <c r="G13" s="16">
        <f t="shared" si="2"/>
        <v>208.25676834497122</v>
      </c>
      <c r="H13" s="36">
        <v>73</v>
      </c>
      <c r="K13" s="40">
        <f t="shared" si="3"/>
        <v>1.0412838417248561E-3</v>
      </c>
      <c r="L13" s="1">
        <v>551</v>
      </c>
      <c r="M13" s="1">
        <v>70.98</v>
      </c>
      <c r="N13" s="15" t="s">
        <v>10</v>
      </c>
      <c r="O13" s="42">
        <f t="shared" si="4"/>
        <v>35.49</v>
      </c>
      <c r="P13" s="17">
        <f t="shared" si="5"/>
        <v>141.96</v>
      </c>
      <c r="Q13" s="44">
        <f t="shared" si="6"/>
        <v>35.49</v>
      </c>
      <c r="R13" s="44">
        <f t="shared" si="7"/>
        <v>208.25676834497122</v>
      </c>
      <c r="S13" s="6"/>
      <c r="T13" s="8"/>
      <c r="U13" s="25"/>
      <c r="V13" t="s">
        <v>21</v>
      </c>
      <c r="W13" s="26">
        <v>0</v>
      </c>
      <c r="X13" t="s">
        <v>38</v>
      </c>
      <c r="Y13" s="26">
        <v>0</v>
      </c>
      <c r="Z13" t="s">
        <v>55</v>
      </c>
      <c r="AA13" s="26">
        <v>449442</v>
      </c>
      <c r="AB13" s="1">
        <f t="shared" si="8"/>
        <v>0</v>
      </c>
    </row>
    <row r="14" spans="1:28" x14ac:dyDescent="0.2">
      <c r="A14" s="15" t="s">
        <v>11</v>
      </c>
      <c r="B14" s="5">
        <v>100000</v>
      </c>
      <c r="C14" s="4">
        <v>87</v>
      </c>
      <c r="D14" s="18">
        <f t="shared" si="0"/>
        <v>87</v>
      </c>
      <c r="E14" s="5">
        <v>30008</v>
      </c>
      <c r="F14" s="16">
        <f t="shared" si="1"/>
        <v>43.5</v>
      </c>
      <c r="G14" s="16">
        <f t="shared" si="2"/>
        <v>174</v>
      </c>
      <c r="H14" s="36">
        <v>77.400000000000006</v>
      </c>
      <c r="K14" s="40">
        <f t="shared" si="3"/>
        <v>8.7000000000000001E-4</v>
      </c>
      <c r="L14" s="1">
        <v>426</v>
      </c>
      <c r="M14" s="1">
        <v>73.930000000000007</v>
      </c>
      <c r="N14" s="15" t="s">
        <v>11</v>
      </c>
      <c r="O14" s="42">
        <f t="shared" si="4"/>
        <v>36.965000000000003</v>
      </c>
      <c r="P14" s="17">
        <f t="shared" si="5"/>
        <v>147.86000000000001</v>
      </c>
      <c r="Q14" s="44">
        <f t="shared" si="6"/>
        <v>36.965000000000003</v>
      </c>
      <c r="R14" s="44">
        <f t="shared" si="7"/>
        <v>174</v>
      </c>
      <c r="S14" s="6"/>
      <c r="T14" s="8"/>
      <c r="U14" s="25"/>
      <c r="V14" t="s">
        <v>22</v>
      </c>
      <c r="W14" s="26">
        <v>0</v>
      </c>
      <c r="X14" t="s">
        <v>39</v>
      </c>
      <c r="Y14" s="26">
        <v>0</v>
      </c>
      <c r="Z14" t="s">
        <v>56</v>
      </c>
      <c r="AA14" s="26">
        <v>390567</v>
      </c>
      <c r="AB14" s="1">
        <f t="shared" si="8"/>
        <v>0</v>
      </c>
    </row>
    <row r="15" spans="1:28" x14ac:dyDescent="0.2">
      <c r="A15" s="15" t="s">
        <v>12</v>
      </c>
      <c r="B15" s="5">
        <v>76537</v>
      </c>
      <c r="C15" s="4">
        <v>74</v>
      </c>
      <c r="D15" s="18">
        <f t="shared" si="0"/>
        <v>96.68526333668683</v>
      </c>
      <c r="E15" s="5">
        <v>58616</v>
      </c>
      <c r="F15" s="16">
        <f t="shared" si="1"/>
        <v>48.342631668343415</v>
      </c>
      <c r="G15" s="16">
        <f t="shared" si="2"/>
        <v>193.37052667337366</v>
      </c>
      <c r="H15" s="36">
        <v>82.7</v>
      </c>
      <c r="K15" s="40">
        <f t="shared" si="3"/>
        <v>9.6685263336686832E-4</v>
      </c>
      <c r="L15" s="1">
        <v>357</v>
      </c>
      <c r="M15" s="1">
        <v>83.11</v>
      </c>
      <c r="N15" s="15" t="s">
        <v>12</v>
      </c>
      <c r="O15" s="42">
        <f t="shared" si="4"/>
        <v>41.555</v>
      </c>
      <c r="P15" s="17">
        <f t="shared" si="5"/>
        <v>166.22</v>
      </c>
      <c r="Q15" s="44">
        <f t="shared" si="6"/>
        <v>41.555</v>
      </c>
      <c r="R15" s="44">
        <f t="shared" si="7"/>
        <v>193.37052667337366</v>
      </c>
      <c r="S15" s="6"/>
      <c r="T15" s="8"/>
      <c r="U15" s="25"/>
      <c r="V15" t="s">
        <v>23</v>
      </c>
      <c r="W15" s="26">
        <v>1</v>
      </c>
      <c r="X15" t="s">
        <v>40</v>
      </c>
      <c r="Y15" s="26">
        <v>2</v>
      </c>
      <c r="Z15" t="s">
        <v>57</v>
      </c>
      <c r="AA15" s="26">
        <v>199402</v>
      </c>
      <c r="AB15" s="1">
        <f t="shared" si="8"/>
        <v>1.0029989669110642</v>
      </c>
    </row>
    <row r="16" spans="1:28" x14ac:dyDescent="0.2">
      <c r="A16" s="15" t="s">
        <v>13</v>
      </c>
      <c r="B16" s="5">
        <v>99483</v>
      </c>
      <c r="C16" s="4">
        <v>57</v>
      </c>
      <c r="D16" s="18">
        <f t="shared" si="0"/>
        <v>57.296221464973918</v>
      </c>
      <c r="E16" s="5">
        <v>66134</v>
      </c>
      <c r="F16" s="16">
        <f t="shared" si="1"/>
        <v>28.648110732486959</v>
      </c>
      <c r="G16" s="16">
        <f t="shared" si="2"/>
        <v>114.59244292994784</v>
      </c>
      <c r="H16" s="36">
        <v>88.6</v>
      </c>
      <c r="K16" s="40">
        <f t="shared" si="3"/>
        <v>5.7296221464973917E-4</v>
      </c>
      <c r="L16" s="1">
        <v>290</v>
      </c>
      <c r="M16" s="1">
        <v>92.88</v>
      </c>
      <c r="N16" s="15" t="s">
        <v>13</v>
      </c>
      <c r="O16" s="42">
        <f t="shared" si="4"/>
        <v>46.44</v>
      </c>
      <c r="P16" s="17">
        <f t="shared" si="5"/>
        <v>185.76</v>
      </c>
      <c r="Q16" s="44">
        <f t="shared" si="6"/>
        <v>28.648110732486959</v>
      </c>
      <c r="R16" s="44">
        <f t="shared" si="7"/>
        <v>185.76</v>
      </c>
      <c r="S16" s="6"/>
      <c r="T16" s="8"/>
      <c r="U16" s="25"/>
      <c r="V16" t="s">
        <v>24</v>
      </c>
      <c r="W16" s="26">
        <v>3.4</v>
      </c>
      <c r="X16" t="s">
        <v>41</v>
      </c>
      <c r="Y16" s="26">
        <v>5</v>
      </c>
      <c r="Z16" t="s">
        <v>58</v>
      </c>
      <c r="AA16" s="26">
        <v>149098</v>
      </c>
      <c r="AB16" s="1">
        <f t="shared" si="8"/>
        <v>3.353499040899274</v>
      </c>
    </row>
    <row r="17" spans="1:28" ht="13.5" thickBot="1" x14ac:dyDescent="0.25">
      <c r="A17" s="19" t="s">
        <v>14</v>
      </c>
      <c r="B17" s="20">
        <v>82833</v>
      </c>
      <c r="C17" s="4">
        <v>58</v>
      </c>
      <c r="D17" s="18">
        <f t="shared" si="0"/>
        <v>70.020402496589526</v>
      </c>
      <c r="E17" s="5">
        <v>93997</v>
      </c>
      <c r="F17" s="16">
        <f t="shared" si="1"/>
        <v>35.010201248294763</v>
      </c>
      <c r="G17" s="16">
        <f t="shared" si="2"/>
        <v>140.04080499317905</v>
      </c>
      <c r="H17" s="36">
        <v>95.2</v>
      </c>
      <c r="K17" s="40">
        <f t="shared" si="3"/>
        <v>7.002040249658953E-4</v>
      </c>
      <c r="L17" s="1">
        <v>143</v>
      </c>
      <c r="M17" s="1">
        <v>72.760000000000005</v>
      </c>
      <c r="N17" s="19" t="s">
        <v>14</v>
      </c>
      <c r="O17" s="42">
        <f t="shared" si="4"/>
        <v>36.380000000000003</v>
      </c>
      <c r="P17" s="17">
        <f t="shared" si="5"/>
        <v>145.52000000000001</v>
      </c>
      <c r="Q17" s="44">
        <f t="shared" si="6"/>
        <v>35.010201248294763</v>
      </c>
      <c r="R17" s="44">
        <f t="shared" si="7"/>
        <v>145.52000000000001</v>
      </c>
      <c r="S17" s="6"/>
      <c r="T17" s="8"/>
      <c r="U17" s="25"/>
      <c r="V17" t="s">
        <v>25</v>
      </c>
      <c r="W17" s="26">
        <v>17.100000000000001</v>
      </c>
      <c r="X17" t="s">
        <v>42</v>
      </c>
      <c r="Y17" s="26">
        <v>22</v>
      </c>
      <c r="Z17" t="s">
        <v>59</v>
      </c>
      <c r="AA17" s="26">
        <v>128443</v>
      </c>
      <c r="AB17" s="1">
        <f t="shared" si="8"/>
        <v>17.128220300055279</v>
      </c>
    </row>
    <row r="18" spans="1:28" x14ac:dyDescent="0.2">
      <c r="A18" s="1" t="s">
        <v>76</v>
      </c>
      <c r="B18" s="26">
        <v>2947493</v>
      </c>
      <c r="C18" s="26">
        <v>576</v>
      </c>
      <c r="D18" s="18">
        <f t="shared" si="0"/>
        <v>19.542031143076507</v>
      </c>
      <c r="J18" s="1" t="s">
        <v>1</v>
      </c>
      <c r="L18" s="1">
        <v>79</v>
      </c>
      <c r="M18" s="1">
        <v>75.7</v>
      </c>
      <c r="N18" s="1" t="s">
        <v>113</v>
      </c>
      <c r="O18" s="42">
        <f t="shared" si="4"/>
        <v>37.85</v>
      </c>
      <c r="P18" s="17">
        <f t="shared" si="5"/>
        <v>151.4</v>
      </c>
      <c r="Q18" s="24"/>
      <c r="R18" s="25"/>
      <c r="S18" s="6"/>
      <c r="T18" s="8"/>
      <c r="U18" s="25"/>
      <c r="V18" t="s">
        <v>26</v>
      </c>
      <c r="W18" s="26">
        <v>20.2</v>
      </c>
      <c r="X18" t="s">
        <v>43</v>
      </c>
      <c r="Y18" s="26">
        <v>27</v>
      </c>
      <c r="Z18" t="s">
        <v>60</v>
      </c>
      <c r="AA18" s="26">
        <v>133393</v>
      </c>
      <c r="AB18" s="1">
        <f t="shared" si="8"/>
        <v>20.240942178375178</v>
      </c>
    </row>
    <row r="19" spans="1:28" x14ac:dyDescent="0.2">
      <c r="J19" s="1" t="s">
        <v>1</v>
      </c>
      <c r="L19" s="1">
        <v>89</v>
      </c>
      <c r="N19" s="17"/>
      <c r="O19" s="42">
        <f t="shared" si="4"/>
        <v>0</v>
      </c>
      <c r="P19" s="17">
        <f t="shared" si="5"/>
        <v>0</v>
      </c>
      <c r="Q19" s="24"/>
      <c r="R19" s="8"/>
      <c r="S19" s="6"/>
      <c r="T19" s="8"/>
      <c r="U19" s="25"/>
      <c r="V19" t="s">
        <v>27</v>
      </c>
      <c r="W19" s="26">
        <v>34</v>
      </c>
      <c r="X19" t="s">
        <v>44</v>
      </c>
      <c r="Y19" s="26">
        <v>55</v>
      </c>
      <c r="Z19" t="s">
        <v>61</v>
      </c>
      <c r="AA19" s="26">
        <v>161870</v>
      </c>
      <c r="AB19" s="1">
        <f t="shared" si="8"/>
        <v>33.977883486748624</v>
      </c>
    </row>
    <row r="20" spans="1:28" x14ac:dyDescent="0.2">
      <c r="L20" s="1">
        <v>4907</v>
      </c>
      <c r="N20" s="17"/>
      <c r="O20" s="42">
        <f t="shared" si="4"/>
        <v>0</v>
      </c>
      <c r="P20" s="17">
        <f t="shared" si="5"/>
        <v>0</v>
      </c>
      <c r="Q20" s="8"/>
      <c r="R20" s="8"/>
      <c r="S20" s="6"/>
      <c r="T20" s="8"/>
      <c r="U20" s="8"/>
      <c r="V20" t="s">
        <v>28</v>
      </c>
      <c r="W20" s="26">
        <v>59.4</v>
      </c>
      <c r="X20" t="s">
        <v>45</v>
      </c>
      <c r="Y20" s="26">
        <v>72</v>
      </c>
      <c r="Z20" t="s">
        <v>62</v>
      </c>
      <c r="AA20" s="26">
        <v>121195</v>
      </c>
      <c r="AB20" s="1">
        <f t="shared" si="8"/>
        <v>59.408391435290234</v>
      </c>
    </row>
    <row r="21" spans="1:28" x14ac:dyDescent="0.2">
      <c r="N21" s="17"/>
      <c r="O21" s="17"/>
      <c r="P21" s="17"/>
      <c r="Q21" s="17"/>
      <c r="R21" s="17"/>
      <c r="S21" s="17"/>
      <c r="T21" s="17"/>
      <c r="U21" s="17"/>
      <c r="V21" t="s">
        <v>29</v>
      </c>
      <c r="W21" s="26">
        <v>50.4</v>
      </c>
      <c r="X21" t="s">
        <v>46</v>
      </c>
      <c r="Y21" s="26">
        <v>49</v>
      </c>
      <c r="Z21" t="s">
        <v>63</v>
      </c>
      <c r="AA21" s="26">
        <v>97185</v>
      </c>
      <c r="AB21" s="1">
        <f t="shared" si="8"/>
        <v>50.419303390440909</v>
      </c>
    </row>
    <row r="22" spans="1:28" x14ac:dyDescent="0.2">
      <c r="N22" s="17"/>
      <c r="O22" s="17"/>
      <c r="P22" s="17"/>
      <c r="Q22" s="17"/>
      <c r="R22" s="17"/>
      <c r="S22" s="17"/>
      <c r="T22" s="17"/>
      <c r="U22" s="17"/>
      <c r="V22" t="s">
        <v>30</v>
      </c>
      <c r="W22" s="26">
        <v>104.1</v>
      </c>
      <c r="X22" t="s">
        <v>47</v>
      </c>
      <c r="Y22" s="26">
        <v>68</v>
      </c>
      <c r="Z22" t="s">
        <v>64</v>
      </c>
      <c r="AA22" s="26">
        <v>65304</v>
      </c>
      <c r="AB22" s="1">
        <f t="shared" si="8"/>
        <v>104.12838417248561</v>
      </c>
    </row>
    <row r="23" spans="1:28" x14ac:dyDescent="0.2">
      <c r="N23" s="17"/>
      <c r="O23" s="17"/>
      <c r="P23" s="17"/>
      <c r="Q23" s="17"/>
      <c r="R23" s="17"/>
      <c r="S23" s="17"/>
      <c r="T23" s="17"/>
      <c r="U23" s="17"/>
      <c r="V23" t="s">
        <v>31</v>
      </c>
      <c r="W23" s="26">
        <v>87</v>
      </c>
      <c r="X23" t="s">
        <v>48</v>
      </c>
      <c r="Y23" s="26">
        <v>87</v>
      </c>
      <c r="Z23" t="s">
        <v>65</v>
      </c>
      <c r="AA23" s="26">
        <v>100000</v>
      </c>
      <c r="AB23" s="1">
        <f t="shared" si="8"/>
        <v>87</v>
      </c>
    </row>
    <row r="24" spans="1:28" x14ac:dyDescent="0.2">
      <c r="A24" s="3">
        <f>AVERAGE(D5:D9)</f>
        <v>8.3451320972481593</v>
      </c>
      <c r="N24" s="17"/>
      <c r="O24" s="17"/>
      <c r="P24" s="17"/>
      <c r="Q24" s="17"/>
      <c r="R24" s="17"/>
      <c r="S24" s="17"/>
      <c r="T24" s="17"/>
      <c r="U24" s="17"/>
      <c r="V24" t="s">
        <v>32</v>
      </c>
      <c r="W24" s="26">
        <v>96.7</v>
      </c>
      <c r="X24" t="s">
        <v>49</v>
      </c>
      <c r="Y24" s="26">
        <v>74</v>
      </c>
      <c r="Z24" t="s">
        <v>66</v>
      </c>
      <c r="AA24" s="26">
        <v>76537</v>
      </c>
      <c r="AB24" s="1">
        <f t="shared" si="8"/>
        <v>96.68526333668683</v>
      </c>
    </row>
    <row r="25" spans="1:28" x14ac:dyDescent="0.2">
      <c r="N25" s="17"/>
      <c r="O25" s="17"/>
      <c r="P25" s="17"/>
      <c r="Q25" s="17"/>
      <c r="R25" s="17"/>
      <c r="S25" s="17"/>
      <c r="T25" s="17"/>
      <c r="U25" s="17"/>
      <c r="V25" t="s">
        <v>33</v>
      </c>
      <c r="W25" s="26">
        <v>57.3</v>
      </c>
      <c r="X25" t="s">
        <v>50</v>
      </c>
      <c r="Y25" s="26">
        <v>57</v>
      </c>
      <c r="Z25" t="s">
        <v>67</v>
      </c>
      <c r="AA25" s="26">
        <v>99483</v>
      </c>
      <c r="AB25" s="1">
        <f t="shared" si="8"/>
        <v>57.296221464973918</v>
      </c>
    </row>
    <row r="26" spans="1:28" x14ac:dyDescent="0.2">
      <c r="A26" s="15" t="s">
        <v>2</v>
      </c>
      <c r="B26" s="2">
        <f>D5/$A$24</f>
        <v>0</v>
      </c>
      <c r="C26" s="2">
        <f>$A$24*B26</f>
        <v>0</v>
      </c>
      <c r="N26" s="17"/>
      <c r="O26" s="17"/>
      <c r="P26" s="17"/>
      <c r="Q26" s="17"/>
      <c r="R26" s="17"/>
      <c r="S26" s="17"/>
      <c r="T26" s="17"/>
      <c r="U26" s="17"/>
      <c r="V26" t="s">
        <v>34</v>
      </c>
      <c r="W26" s="26">
        <v>70</v>
      </c>
      <c r="X26" t="s">
        <v>51</v>
      </c>
      <c r="Y26" s="26">
        <v>58</v>
      </c>
      <c r="Z26" t="s">
        <v>68</v>
      </c>
      <c r="AA26" s="26">
        <v>82833</v>
      </c>
      <c r="AB26" s="1">
        <f t="shared" si="8"/>
        <v>70.020402496589526</v>
      </c>
    </row>
    <row r="27" spans="1:28" x14ac:dyDescent="0.2">
      <c r="A27" s="15" t="s">
        <v>3</v>
      </c>
      <c r="B27" s="2">
        <f t="shared" ref="B27:B30" si="9">D6/$A$24</f>
        <v>0.12018970523448121</v>
      </c>
      <c r="C27" s="2">
        <f t="shared" ref="C27:C30" si="10">$A$24*B27</f>
        <v>1.0029989669110642</v>
      </c>
      <c r="V27" t="s">
        <v>35</v>
      </c>
      <c r="W27" s="26">
        <v>19.5</v>
      </c>
      <c r="X27" t="s">
        <v>52</v>
      </c>
      <c r="Y27" s="26">
        <v>576</v>
      </c>
      <c r="Z27" t="s">
        <v>69</v>
      </c>
      <c r="AA27" s="26">
        <v>2947493</v>
      </c>
      <c r="AB27" s="1">
        <f t="shared" si="8"/>
        <v>19.542031143076507</v>
      </c>
    </row>
    <row r="28" spans="1:28" x14ac:dyDescent="0.2">
      <c r="A28" s="15" t="s">
        <v>4</v>
      </c>
      <c r="B28" s="2">
        <f t="shared" si="9"/>
        <v>0.40185092360672203</v>
      </c>
      <c r="C28" s="2">
        <f t="shared" si="10"/>
        <v>3.353499040899274</v>
      </c>
    </row>
    <row r="29" spans="1:28" x14ac:dyDescent="0.2">
      <c r="A29" s="15" t="s">
        <v>5</v>
      </c>
      <c r="B29" s="2">
        <f t="shared" si="9"/>
        <v>2.0524804281652269</v>
      </c>
      <c r="C29" s="2">
        <f t="shared" si="10"/>
        <v>17.128220300055279</v>
      </c>
    </row>
    <row r="30" spans="1:28" x14ac:dyDescent="0.2">
      <c r="A30" s="15" t="s">
        <v>6</v>
      </c>
      <c r="B30" s="2">
        <f t="shared" si="9"/>
        <v>2.4254789429935699</v>
      </c>
      <c r="C30" s="2">
        <f t="shared" si="10"/>
        <v>20.240942178375178</v>
      </c>
    </row>
    <row r="33" spans="1:3" x14ac:dyDescent="0.2">
      <c r="A33" s="1">
        <v>21.9</v>
      </c>
    </row>
    <row r="35" spans="1:3" x14ac:dyDescent="0.2">
      <c r="A35" s="3">
        <v>8.3000000000000007</v>
      </c>
    </row>
    <row r="37" spans="1:3" x14ac:dyDescent="0.2">
      <c r="A37" s="15" t="s">
        <v>2</v>
      </c>
      <c r="B37" s="2">
        <f>D5/$A$35</f>
        <v>0</v>
      </c>
      <c r="C37" s="2">
        <f>B37*$A$33</f>
        <v>0</v>
      </c>
    </row>
    <row r="38" spans="1:3" x14ac:dyDescent="0.2">
      <c r="A38" s="15" t="s">
        <v>3</v>
      </c>
      <c r="B38" s="2">
        <f>D6/$A$35</f>
        <v>0.12084324902542941</v>
      </c>
      <c r="C38" s="2">
        <f t="shared" ref="C38:C41" si="11">B38*$A$33</f>
        <v>2.646467153656904</v>
      </c>
    </row>
    <row r="39" spans="1:3" x14ac:dyDescent="0.2">
      <c r="A39" s="15" t="s">
        <v>4</v>
      </c>
      <c r="B39" s="2">
        <f>D7/$A$35</f>
        <v>0.40403602902400887</v>
      </c>
      <c r="C39" s="2">
        <f t="shared" si="11"/>
        <v>8.848389035625793</v>
      </c>
    </row>
    <row r="40" spans="1:3" x14ac:dyDescent="0.2">
      <c r="A40" s="15" t="s">
        <v>5</v>
      </c>
      <c r="B40" s="2">
        <f>D8/$A$35</f>
        <v>2.0636410000066601</v>
      </c>
      <c r="C40" s="2">
        <f t="shared" si="11"/>
        <v>45.193737900145855</v>
      </c>
    </row>
    <row r="41" spans="1:3" x14ac:dyDescent="0.2">
      <c r="A41" s="15" t="s">
        <v>6</v>
      </c>
      <c r="B41" s="2">
        <f>D9/$A$35</f>
        <v>2.4386677323343586</v>
      </c>
      <c r="C41" s="2">
        <f t="shared" si="11"/>
        <v>53.40682333812245</v>
      </c>
    </row>
    <row r="44" spans="1:3" x14ac:dyDescent="0.2">
      <c r="B44" s="2" t="s">
        <v>1</v>
      </c>
    </row>
    <row r="53" spans="2:2" x14ac:dyDescent="0.2">
      <c r="B53" s="2" t="s">
        <v>1</v>
      </c>
    </row>
    <row r="59" spans="2:2" x14ac:dyDescent="0.2">
      <c r="B59" s="2" t="s">
        <v>1</v>
      </c>
    </row>
    <row r="68" spans="1:17" customFormat="1" x14ac:dyDescent="0.2">
      <c r="A68" s="27" t="s">
        <v>78</v>
      </c>
    </row>
    <row r="69" spans="1:17" customFormat="1" ht="15" customHeight="1" x14ac:dyDescent="0.2">
      <c r="A69" s="28" t="s">
        <v>79</v>
      </c>
      <c r="B69" s="28"/>
    </row>
    <row r="70" spans="1:17" customFormat="1" ht="15" customHeight="1" x14ac:dyDescent="0.2">
      <c r="A70" s="28" t="s">
        <v>80</v>
      </c>
      <c r="B70" s="28"/>
    </row>
    <row r="71" spans="1:17" customFormat="1" ht="30" x14ac:dyDescent="0.2">
      <c r="A71" s="29"/>
      <c r="B71" s="30" t="s">
        <v>81</v>
      </c>
      <c r="C71" s="31" t="s">
        <v>82</v>
      </c>
      <c r="D71" s="32" t="s">
        <v>83</v>
      </c>
      <c r="E71" s="32" t="s">
        <v>84</v>
      </c>
      <c r="F71" s="32" t="s">
        <v>85</v>
      </c>
      <c r="G71" s="32" t="s">
        <v>86</v>
      </c>
      <c r="H71" s="32" t="s">
        <v>87</v>
      </c>
      <c r="I71" s="32" t="s">
        <v>88</v>
      </c>
      <c r="J71" s="32" t="s">
        <v>89</v>
      </c>
      <c r="K71" s="32" t="s">
        <v>90</v>
      </c>
      <c r="L71" s="32" t="s">
        <v>91</v>
      </c>
      <c r="M71" s="32" t="s">
        <v>92</v>
      </c>
      <c r="N71" s="31" t="s">
        <v>93</v>
      </c>
      <c r="O71" s="33" t="s">
        <v>94</v>
      </c>
      <c r="P71" s="33" t="s">
        <v>95</v>
      </c>
      <c r="Q71" s="34" t="s">
        <v>96</v>
      </c>
    </row>
    <row r="72" spans="1:17" s="27" customFormat="1" ht="25.5" x14ac:dyDescent="0.2">
      <c r="A72" s="35"/>
      <c r="B72" s="35" t="s">
        <v>97</v>
      </c>
      <c r="C72" s="36">
        <v>7735</v>
      </c>
      <c r="D72" s="37">
        <v>0</v>
      </c>
      <c r="E72" s="36">
        <v>21.9</v>
      </c>
      <c r="F72" s="36">
        <v>63.4</v>
      </c>
      <c r="G72" s="36">
        <v>68.3</v>
      </c>
      <c r="H72" s="36">
        <v>70.7</v>
      </c>
      <c r="I72" s="36">
        <v>73</v>
      </c>
      <c r="J72" s="36">
        <v>77.400000000000006</v>
      </c>
      <c r="K72" s="36">
        <v>82.7</v>
      </c>
      <c r="L72" s="36">
        <v>88.6</v>
      </c>
      <c r="M72" s="36">
        <v>95.2</v>
      </c>
      <c r="N72" s="36">
        <v>30.2</v>
      </c>
      <c r="O72" s="38">
        <v>31.7</v>
      </c>
      <c r="P72" s="38" t="s">
        <v>98</v>
      </c>
      <c r="Q72" s="39" t="s">
        <v>99</v>
      </c>
    </row>
  </sheetData>
  <mergeCells count="1">
    <mergeCell ref="S5:U5"/>
  </mergeCells>
  <printOptions horizontalCentered="1" verticalCentered="1"/>
  <pageMargins left="0.37" right="0.31" top="0.85" bottom="0.73" header="0.5" footer="0.5"/>
  <pageSetup scale="68" orientation="landscape" r:id="rId1"/>
  <headerFooter alignWithMargins="0">
    <oddHeader>&amp;C&amp;F
&amp;A&amp;R&amp;D</oddHeader>
    <oddFooter>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zoomScale="85" zoomScaleNormal="85" zoomScaleSheetLayoutView="70" workbookViewId="0">
      <selection activeCell="D5" sqref="D5:D17"/>
    </sheetView>
  </sheetViews>
  <sheetFormatPr defaultColWidth="9.140625" defaultRowHeight="12.75" x14ac:dyDescent="0.2"/>
  <cols>
    <col min="1" max="1" width="18.42578125" style="1" customWidth="1"/>
    <col min="2" max="2" width="9.28515625" style="2" bestFit="1" customWidth="1"/>
    <col min="3" max="3" width="9" style="2" customWidth="1"/>
    <col min="4" max="4" width="14.28515625" style="3" bestFit="1" customWidth="1"/>
    <col min="5" max="5" width="11.28515625" style="2" customWidth="1"/>
    <col min="6" max="6" width="13.42578125" style="2" customWidth="1"/>
    <col min="7" max="7" width="15" style="1" bestFit="1" customWidth="1"/>
    <col min="8" max="8" width="8.7109375" style="1" bestFit="1" customWidth="1"/>
    <col min="9" max="9" width="9.28515625" style="1" bestFit="1" customWidth="1"/>
    <col min="10" max="10" width="9.140625" style="1"/>
    <col min="11" max="11" width="10.7109375" style="1" bestFit="1" customWidth="1"/>
    <col min="12" max="21" width="9.140625" style="1"/>
    <col min="22" max="22" width="10.7109375" style="1" customWidth="1"/>
    <col min="23" max="23" width="10.140625" style="1" customWidth="1"/>
    <col min="24" max="16384" width="9.140625" style="1"/>
  </cols>
  <sheetData>
    <row r="1" spans="1:28" x14ac:dyDescent="0.2">
      <c r="J1" s="1" t="s">
        <v>1</v>
      </c>
      <c r="V1" t="s">
        <v>70</v>
      </c>
      <c r="W1" t="s">
        <v>71</v>
      </c>
      <c r="X1" s="17"/>
      <c r="Y1" s="17"/>
    </row>
    <row r="2" spans="1:28" x14ac:dyDescent="0.2">
      <c r="L2" s="1" t="s">
        <v>71</v>
      </c>
      <c r="V2" t="s">
        <v>72</v>
      </c>
      <c r="W2" t="s">
        <v>73</v>
      </c>
      <c r="X2" s="17"/>
      <c r="Y2" s="17"/>
    </row>
    <row r="3" spans="1:28" ht="13.5" thickBot="1" x14ac:dyDescent="0.25">
      <c r="A3" s="1" t="s">
        <v>1</v>
      </c>
      <c r="B3" s="2" t="s">
        <v>1</v>
      </c>
      <c r="C3" s="2" t="s">
        <v>1</v>
      </c>
      <c r="N3" s="17"/>
      <c r="O3" s="17"/>
      <c r="P3" s="17"/>
      <c r="Q3" s="17"/>
      <c r="R3" s="17"/>
      <c r="S3" s="17"/>
      <c r="T3" s="17"/>
      <c r="U3" s="17"/>
      <c r="V3" t="s">
        <v>74</v>
      </c>
      <c r="W3" t="s">
        <v>75</v>
      </c>
      <c r="X3" s="17"/>
      <c r="Y3" s="17"/>
    </row>
    <row r="4" spans="1:28" ht="39" thickBot="1" x14ac:dyDescent="0.25">
      <c r="A4" s="10" t="s">
        <v>0</v>
      </c>
      <c r="B4" s="11" t="s">
        <v>17</v>
      </c>
      <c r="C4" s="11" t="s">
        <v>18</v>
      </c>
      <c r="D4" s="12" t="s">
        <v>118</v>
      </c>
      <c r="E4" s="11" t="s">
        <v>15</v>
      </c>
      <c r="F4" s="13" t="s">
        <v>101</v>
      </c>
      <c r="G4" s="14" t="s">
        <v>102</v>
      </c>
      <c r="H4" s="1" t="s">
        <v>16</v>
      </c>
      <c r="L4" s="1" t="s">
        <v>101</v>
      </c>
      <c r="M4" s="1" t="s">
        <v>102</v>
      </c>
      <c r="N4" s="17"/>
      <c r="O4" s="46" t="s">
        <v>117</v>
      </c>
      <c r="P4" s="47" t="s">
        <v>119</v>
      </c>
      <c r="Q4" s="43"/>
      <c r="R4" s="43"/>
      <c r="S4" s="22"/>
      <c r="T4" s="43" t="s">
        <v>121</v>
      </c>
      <c r="U4" s="22"/>
      <c r="V4" s="17" t="s">
        <v>120</v>
      </c>
      <c r="W4" s="17"/>
      <c r="X4" s="17"/>
      <c r="Y4" s="17"/>
    </row>
    <row r="5" spans="1:28" ht="15" x14ac:dyDescent="0.25">
      <c r="A5" s="15" t="s">
        <v>2</v>
      </c>
      <c r="B5" s="5">
        <v>390567</v>
      </c>
      <c r="C5" s="4">
        <v>0</v>
      </c>
      <c r="D5" s="58">
        <v>1.2404213154299999</v>
      </c>
      <c r="E5" s="5">
        <v>613916</v>
      </c>
      <c r="F5" s="59">
        <v>0.34234732736200002</v>
      </c>
      <c r="G5" s="58">
        <v>1.82021925752999</v>
      </c>
      <c r="H5" s="50">
        <v>0</v>
      </c>
      <c r="K5" s="40">
        <f>D5/100000</f>
        <v>1.2404213154299999E-5</v>
      </c>
      <c r="L5" s="1">
        <v>0</v>
      </c>
      <c r="M5" s="1">
        <v>0</v>
      </c>
      <c r="N5" s="17"/>
      <c r="O5" s="48">
        <f>MIN(F5,G5,W28,Y28,Z28,H5)</f>
        <v>0</v>
      </c>
      <c r="P5" s="49">
        <f>MAX(F5,G5,H5,Y28,Z28)</f>
        <v>1.82021925752999</v>
      </c>
      <c r="Q5" s="17"/>
      <c r="R5" s="17"/>
      <c r="S5" s="66"/>
      <c r="T5" s="66"/>
      <c r="U5" s="66"/>
      <c r="V5" s="17"/>
      <c r="W5" s="17"/>
      <c r="X5" s="17"/>
      <c r="Y5" s="17"/>
    </row>
    <row r="6" spans="1:28" ht="15" x14ac:dyDescent="0.25">
      <c r="A6" s="15" t="s">
        <v>3</v>
      </c>
      <c r="B6" s="5">
        <v>199402</v>
      </c>
      <c r="C6" s="4">
        <v>2</v>
      </c>
      <c r="D6" s="61">
        <v>3.84212888871</v>
      </c>
      <c r="E6" s="5">
        <v>604632</v>
      </c>
      <c r="F6" s="62">
        <v>1.2007529753599999</v>
      </c>
      <c r="G6" s="61">
        <v>6.7605418138699997</v>
      </c>
      <c r="H6" s="50">
        <v>2.646467153656904</v>
      </c>
      <c r="K6" s="40">
        <f t="shared" ref="K6:K17" si="0">D6/100000</f>
        <v>3.8421288887100003E-5</v>
      </c>
      <c r="L6" s="1">
        <v>0</v>
      </c>
      <c r="M6" s="1">
        <v>0</v>
      </c>
      <c r="N6" s="17"/>
      <c r="O6" s="48">
        <f t="shared" ref="O6:O17" si="1">MIN(F6,G6,W29,Y29,Z29,H6)</f>
        <v>0</v>
      </c>
      <c r="P6" s="49">
        <f t="shared" ref="P6:P17" si="2">MAX(F6,G6,H6,Y29,Z29)</f>
        <v>6.7605418138699997</v>
      </c>
      <c r="Q6" s="21"/>
      <c r="R6" s="23"/>
      <c r="S6" s="7"/>
      <c r="T6" s="21"/>
      <c r="U6" s="23"/>
      <c r="V6" s="17"/>
      <c r="W6" s="17"/>
      <c r="X6" s="17"/>
      <c r="Y6" s="17"/>
    </row>
    <row r="7" spans="1:28" ht="15" x14ac:dyDescent="0.25">
      <c r="A7" s="15" t="s">
        <v>4</v>
      </c>
      <c r="B7" s="5">
        <v>149098</v>
      </c>
      <c r="C7" s="9">
        <v>5</v>
      </c>
      <c r="D7" s="61">
        <v>14.365040214899899</v>
      </c>
      <c r="E7" s="5">
        <v>170592</v>
      </c>
      <c r="F7" s="62">
        <v>6.6725277930100004</v>
      </c>
      <c r="G7" s="61">
        <v>24.970067339299899</v>
      </c>
      <c r="H7" s="50">
        <v>8.848389035625793</v>
      </c>
      <c r="K7" s="40">
        <f t="shared" si="0"/>
        <v>1.4365040214899899E-4</v>
      </c>
      <c r="L7" s="1">
        <v>0.41407681625798648</v>
      </c>
      <c r="M7" s="1">
        <v>6.2929212655405617</v>
      </c>
      <c r="N7" s="17"/>
      <c r="O7" s="48">
        <f t="shared" si="1"/>
        <v>0.41407681625798648</v>
      </c>
      <c r="P7" s="49">
        <f t="shared" si="2"/>
        <v>24.970067339299899</v>
      </c>
      <c r="Q7" s="45"/>
      <c r="R7" s="25"/>
      <c r="S7" s="6"/>
      <c r="T7" s="8"/>
      <c r="U7" s="25"/>
      <c r="V7" s="17"/>
      <c r="W7" s="17"/>
      <c r="X7" s="17"/>
      <c r="Y7" s="17"/>
    </row>
    <row r="8" spans="1:28" ht="15" x14ac:dyDescent="0.25">
      <c r="A8" s="15" t="s">
        <v>5</v>
      </c>
      <c r="B8" s="5">
        <v>128443</v>
      </c>
      <c r="C8" s="9">
        <v>22</v>
      </c>
      <c r="D8" s="61">
        <v>46.038926077999903</v>
      </c>
      <c r="E8" s="5">
        <v>88164</v>
      </c>
      <c r="F8" s="62">
        <v>26.238112944899999</v>
      </c>
      <c r="G8" s="61">
        <v>74.670253123099997</v>
      </c>
      <c r="H8" s="50">
        <v>45.193737900145855</v>
      </c>
      <c r="K8" s="40">
        <f t="shared" si="0"/>
        <v>4.6038926077999901E-4</v>
      </c>
      <c r="L8" s="1">
        <v>9.9714055740770302</v>
      </c>
      <c r="M8" s="1">
        <v>24.285035026033526</v>
      </c>
      <c r="N8" s="17"/>
      <c r="O8" s="48">
        <f t="shared" si="1"/>
        <v>9.9714055740770302</v>
      </c>
      <c r="P8" s="49">
        <f t="shared" si="2"/>
        <v>74.670253123099997</v>
      </c>
      <c r="Q8" s="45"/>
      <c r="R8" s="25"/>
      <c r="S8" s="6"/>
      <c r="T8" s="8"/>
      <c r="U8" s="25"/>
      <c r="V8" t="s">
        <v>19</v>
      </c>
      <c r="W8" s="26">
        <v>0</v>
      </c>
      <c r="X8" t="s">
        <v>36</v>
      </c>
      <c r="Y8" s="26">
        <v>0</v>
      </c>
      <c r="Z8" t="s">
        <v>53</v>
      </c>
      <c r="AA8" s="26">
        <v>286032</v>
      </c>
      <c r="AB8" s="1">
        <f>Y8/AA8*100000</f>
        <v>0</v>
      </c>
    </row>
    <row r="9" spans="1:28" ht="15" x14ac:dyDescent="0.25">
      <c r="A9" s="15" t="s">
        <v>6</v>
      </c>
      <c r="B9" s="5">
        <v>133393</v>
      </c>
      <c r="C9" s="4">
        <v>27</v>
      </c>
      <c r="D9" s="61">
        <v>81.492573261399997</v>
      </c>
      <c r="E9" s="5">
        <v>97328</v>
      </c>
      <c r="F9" s="62">
        <v>29.5517578129</v>
      </c>
      <c r="G9" s="61">
        <v>169.880790421</v>
      </c>
      <c r="H9" s="50">
        <v>53.40682333812245</v>
      </c>
      <c r="I9" s="1" t="s">
        <v>100</v>
      </c>
      <c r="K9" s="40">
        <f t="shared" si="0"/>
        <v>8.1492573261399994E-4</v>
      </c>
      <c r="L9" s="1">
        <v>12.606787476749254</v>
      </c>
      <c r="M9" s="1">
        <v>27.875096880001099</v>
      </c>
      <c r="N9" s="17"/>
      <c r="O9" s="48">
        <f t="shared" si="1"/>
        <v>12.606787476749254</v>
      </c>
      <c r="P9" s="49">
        <f t="shared" si="2"/>
        <v>169.880790421</v>
      </c>
      <c r="Q9" s="45"/>
      <c r="R9" s="25"/>
      <c r="S9" s="6"/>
      <c r="T9" s="8"/>
      <c r="U9" s="25"/>
      <c r="V9" t="s">
        <v>20</v>
      </c>
      <c r="W9" s="26">
        <v>0</v>
      </c>
      <c r="X9" t="s">
        <v>37</v>
      </c>
      <c r="Y9" s="26">
        <v>0</v>
      </c>
      <c r="Z9" t="s">
        <v>54</v>
      </c>
      <c r="AA9" s="26">
        <v>406709</v>
      </c>
      <c r="AB9" s="1">
        <f t="shared" ref="AB9:AB24" si="3">Y9/AA9*100000</f>
        <v>0</v>
      </c>
    </row>
    <row r="10" spans="1:28" ht="15" x14ac:dyDescent="0.25">
      <c r="A10" s="15" t="s">
        <v>7</v>
      </c>
      <c r="B10" s="5">
        <v>161870</v>
      </c>
      <c r="C10" s="4">
        <v>55</v>
      </c>
      <c r="D10" s="61">
        <v>99.261707105499994</v>
      </c>
      <c r="E10" s="5">
        <v>64888</v>
      </c>
      <c r="F10" s="62">
        <v>39.003695829999998</v>
      </c>
      <c r="G10" s="61">
        <v>238.851644021</v>
      </c>
      <c r="H10" s="50">
        <v>63.4</v>
      </c>
      <c r="K10" s="40">
        <f t="shared" si="0"/>
        <v>9.9261707105499988E-4</v>
      </c>
      <c r="L10" s="1">
        <v>24.999518530321875</v>
      </c>
      <c r="M10" s="1">
        <v>42.956248443175369</v>
      </c>
      <c r="N10" s="17"/>
      <c r="O10" s="48">
        <f t="shared" si="1"/>
        <v>24.999518530321875</v>
      </c>
      <c r="P10" s="49">
        <f t="shared" si="2"/>
        <v>238.851644021</v>
      </c>
      <c r="Q10" s="45"/>
      <c r="R10" s="25"/>
      <c r="S10" s="6"/>
      <c r="T10" s="8"/>
      <c r="U10" s="25"/>
      <c r="V10" t="s">
        <v>21</v>
      </c>
      <c r="W10" s="26">
        <v>0</v>
      </c>
      <c r="X10" t="s">
        <v>38</v>
      </c>
      <c r="Y10" s="26">
        <v>0</v>
      </c>
      <c r="Z10" t="s">
        <v>55</v>
      </c>
      <c r="AA10" s="26">
        <v>449442</v>
      </c>
      <c r="AB10" s="1">
        <f t="shared" si="3"/>
        <v>0</v>
      </c>
    </row>
    <row r="11" spans="1:28" ht="15" x14ac:dyDescent="0.25">
      <c r="A11" s="15" t="s">
        <v>8</v>
      </c>
      <c r="B11" s="5">
        <v>121195</v>
      </c>
      <c r="C11" s="4">
        <v>72</v>
      </c>
      <c r="D11" s="61">
        <v>90.650386421999997</v>
      </c>
      <c r="E11" s="5">
        <v>63856</v>
      </c>
      <c r="F11" s="62">
        <v>42.760632837499998</v>
      </c>
      <c r="G11" s="61">
        <v>192.251142676</v>
      </c>
      <c r="H11" s="50">
        <v>68.3</v>
      </c>
      <c r="K11" s="40">
        <f t="shared" si="0"/>
        <v>9.0650386421999994E-4</v>
      </c>
      <c r="L11" s="1">
        <v>45.689829935406607</v>
      </c>
      <c r="M11" s="1">
        <v>73.126952935173861</v>
      </c>
      <c r="N11" s="17"/>
      <c r="O11" s="48">
        <f t="shared" si="1"/>
        <v>42.760632837499998</v>
      </c>
      <c r="P11" s="49">
        <f t="shared" si="2"/>
        <v>192.251142676</v>
      </c>
      <c r="Q11" s="45"/>
      <c r="R11" s="25"/>
      <c r="S11" s="6"/>
      <c r="T11" s="8"/>
      <c r="U11" s="25"/>
      <c r="V11" t="s">
        <v>22</v>
      </c>
      <c r="W11" s="26">
        <v>0</v>
      </c>
      <c r="X11" t="s">
        <v>39</v>
      </c>
      <c r="Y11" s="26">
        <v>0</v>
      </c>
      <c r="Z11" t="s">
        <v>56</v>
      </c>
      <c r="AA11" s="26">
        <v>390567</v>
      </c>
      <c r="AB11" s="1">
        <f t="shared" si="3"/>
        <v>0</v>
      </c>
    </row>
    <row r="12" spans="1:28" ht="15" x14ac:dyDescent="0.25">
      <c r="A12" s="15" t="s">
        <v>9</v>
      </c>
      <c r="B12" s="5">
        <v>97185</v>
      </c>
      <c r="C12" s="9">
        <v>49</v>
      </c>
      <c r="D12" s="61">
        <v>80.867942685100004</v>
      </c>
      <c r="E12" s="5">
        <v>74369</v>
      </c>
      <c r="F12" s="62">
        <v>42.806553661400002</v>
      </c>
      <c r="G12" s="61">
        <v>164.238460785</v>
      </c>
      <c r="H12" s="50">
        <v>70.7</v>
      </c>
      <c r="K12" s="40">
        <f t="shared" si="0"/>
        <v>8.0867942685100005E-4</v>
      </c>
      <c r="L12" s="1">
        <v>36.305457838445989</v>
      </c>
      <c r="M12" s="1">
        <v>64.53314894243583</v>
      </c>
      <c r="N12" s="17"/>
      <c r="O12" s="48">
        <f t="shared" si="1"/>
        <v>36.305457838445989</v>
      </c>
      <c r="P12" s="49">
        <f t="shared" si="2"/>
        <v>164.238460785</v>
      </c>
      <c r="Q12" s="45"/>
      <c r="R12" s="25" t="s">
        <v>1</v>
      </c>
      <c r="S12" s="6"/>
      <c r="T12" s="8"/>
      <c r="U12" s="25"/>
      <c r="V12" t="s">
        <v>23</v>
      </c>
      <c r="W12" s="26">
        <v>1</v>
      </c>
      <c r="X12" t="s">
        <v>40</v>
      </c>
      <c r="Y12" s="26">
        <v>2</v>
      </c>
      <c r="Z12" t="s">
        <v>57</v>
      </c>
      <c r="AA12" s="26">
        <v>199402</v>
      </c>
      <c r="AB12" s="1">
        <f t="shared" si="3"/>
        <v>1.0029989669110642</v>
      </c>
    </row>
    <row r="13" spans="1:28" ht="15" x14ac:dyDescent="0.25">
      <c r="A13" s="15" t="s">
        <v>10</v>
      </c>
      <c r="B13" s="5">
        <v>65304</v>
      </c>
      <c r="C13" s="4">
        <v>68</v>
      </c>
      <c r="D13" s="61">
        <v>76.414183076100002</v>
      </c>
      <c r="E13" s="5">
        <v>66634</v>
      </c>
      <c r="F13" s="62">
        <v>44.328831272899997</v>
      </c>
      <c r="G13" s="61">
        <v>166.57339662699999</v>
      </c>
      <c r="H13" s="50">
        <v>73</v>
      </c>
      <c r="K13" s="40">
        <f t="shared" si="0"/>
        <v>7.6414183076100001E-4</v>
      </c>
      <c r="L13" s="1">
        <v>79.391527399392302</v>
      </c>
      <c r="M13" s="1">
        <v>128.8652409455789</v>
      </c>
      <c r="N13" s="17"/>
      <c r="O13" s="48">
        <f t="shared" si="1"/>
        <v>44.328831272899997</v>
      </c>
      <c r="P13" s="49">
        <f t="shared" si="2"/>
        <v>166.57339662699999</v>
      </c>
      <c r="Q13" s="45"/>
      <c r="R13" s="25"/>
      <c r="S13" s="6"/>
      <c r="T13" s="8"/>
      <c r="U13" s="25"/>
      <c r="V13" t="s">
        <v>24</v>
      </c>
      <c r="W13" s="26">
        <v>3.4</v>
      </c>
      <c r="X13" t="s">
        <v>41</v>
      </c>
      <c r="Y13" s="26">
        <v>5</v>
      </c>
      <c r="Z13" t="s">
        <v>58</v>
      </c>
      <c r="AA13" s="26">
        <v>149098</v>
      </c>
      <c r="AB13" s="1">
        <f t="shared" si="3"/>
        <v>3.353499040899274</v>
      </c>
    </row>
    <row r="14" spans="1:28" ht="15" x14ac:dyDescent="0.25">
      <c r="A14" s="15" t="s">
        <v>11</v>
      </c>
      <c r="B14" s="5">
        <v>100000</v>
      </c>
      <c r="C14" s="4">
        <v>87</v>
      </c>
      <c r="D14" s="61">
        <v>90.1276055533</v>
      </c>
      <c r="E14" s="5">
        <v>30008</v>
      </c>
      <c r="F14" s="62">
        <v>57.213527756999902</v>
      </c>
      <c r="G14" s="61">
        <v>163.443129441</v>
      </c>
      <c r="H14" s="50">
        <v>77.400000000000006</v>
      </c>
      <c r="I14" s="1" t="s">
        <v>1</v>
      </c>
      <c r="K14" s="40">
        <f t="shared" si="0"/>
        <v>9.0127605553299997E-4</v>
      </c>
      <c r="L14" s="1">
        <v>68.726291309753236</v>
      </c>
      <c r="M14" s="1">
        <v>105.27370869024676</v>
      </c>
      <c r="N14" s="17"/>
      <c r="O14" s="48">
        <f t="shared" si="1"/>
        <v>57.213527756999902</v>
      </c>
      <c r="P14" s="49">
        <f t="shared" si="2"/>
        <v>163.443129441</v>
      </c>
      <c r="Q14" s="45"/>
      <c r="R14" s="25"/>
      <c r="S14" s="6"/>
      <c r="T14" s="8"/>
      <c r="U14" s="25"/>
      <c r="V14" t="s">
        <v>25</v>
      </c>
      <c r="W14" s="26">
        <v>17.100000000000001</v>
      </c>
      <c r="X14" t="s">
        <v>42</v>
      </c>
      <c r="Y14" s="26">
        <v>22</v>
      </c>
      <c r="Z14" t="s">
        <v>59</v>
      </c>
      <c r="AA14" s="26">
        <v>128443</v>
      </c>
      <c r="AB14" s="1">
        <f t="shared" si="3"/>
        <v>17.128220300055279</v>
      </c>
    </row>
    <row r="15" spans="1:28" ht="15" x14ac:dyDescent="0.25">
      <c r="A15" s="15" t="s">
        <v>12</v>
      </c>
      <c r="B15" s="5">
        <v>76537</v>
      </c>
      <c r="C15" s="4">
        <v>74</v>
      </c>
      <c r="D15" s="61">
        <v>96.896102744800004</v>
      </c>
      <c r="E15" s="5">
        <v>58616</v>
      </c>
      <c r="F15" s="62">
        <v>68.055055594199999</v>
      </c>
      <c r="G15" s="61">
        <v>161.133757221</v>
      </c>
      <c r="H15" s="50">
        <v>82.7</v>
      </c>
      <c r="K15" s="40">
        <f t="shared" si="0"/>
        <v>9.6896102744799999E-4</v>
      </c>
      <c r="L15" s="1">
        <v>74.666625664626039</v>
      </c>
      <c r="M15" s="1">
        <v>118.70390100874762</v>
      </c>
      <c r="N15" s="17"/>
      <c r="O15" s="48">
        <f t="shared" si="1"/>
        <v>68.055055594199999</v>
      </c>
      <c r="P15" s="49">
        <f t="shared" si="2"/>
        <v>161.133757221</v>
      </c>
      <c r="Q15" s="45"/>
      <c r="R15" s="25"/>
      <c r="S15" s="6"/>
      <c r="T15" s="8"/>
      <c r="U15" s="25"/>
      <c r="V15" t="s">
        <v>26</v>
      </c>
      <c r="W15" s="26">
        <v>20.2</v>
      </c>
      <c r="X15" t="s">
        <v>43</v>
      </c>
      <c r="Y15" s="26">
        <v>27</v>
      </c>
      <c r="Z15" t="s">
        <v>60</v>
      </c>
      <c r="AA15" s="26">
        <v>133393</v>
      </c>
      <c r="AB15" s="1">
        <f t="shared" si="3"/>
        <v>20.240942178375178</v>
      </c>
    </row>
    <row r="16" spans="1:28" ht="15" x14ac:dyDescent="0.25">
      <c r="A16" s="15" t="s">
        <v>13</v>
      </c>
      <c r="B16" s="5">
        <v>99483</v>
      </c>
      <c r="C16" s="4">
        <v>57</v>
      </c>
      <c r="D16" s="61">
        <v>115.715512793999</v>
      </c>
      <c r="E16" s="5">
        <v>66134</v>
      </c>
      <c r="F16" s="62">
        <v>83.372445800599905</v>
      </c>
      <c r="G16" s="61">
        <v>184.78735923100001</v>
      </c>
      <c r="H16" s="50">
        <v>88.6</v>
      </c>
      <c r="K16" s="40">
        <f t="shared" si="0"/>
        <v>1.15715512793999E-3</v>
      </c>
      <c r="L16" s="1">
        <v>42.425906304331015</v>
      </c>
      <c r="M16" s="1">
        <v>72.166536625616814</v>
      </c>
      <c r="N16" s="17"/>
      <c r="O16" s="48">
        <f t="shared" si="1"/>
        <v>42.425906304331015</v>
      </c>
      <c r="P16" s="49">
        <f t="shared" si="2"/>
        <v>184.78735923100001</v>
      </c>
      <c r="Q16" s="45"/>
      <c r="R16" s="25"/>
      <c r="S16" s="6"/>
      <c r="T16" s="8"/>
      <c r="U16" s="25"/>
      <c r="V16" t="s">
        <v>27</v>
      </c>
      <c r="W16" s="26">
        <v>34</v>
      </c>
      <c r="X16" t="s">
        <v>44</v>
      </c>
      <c r="Y16" s="26">
        <v>55</v>
      </c>
      <c r="Z16" t="s">
        <v>61</v>
      </c>
      <c r="AA16" s="26">
        <v>161870</v>
      </c>
      <c r="AB16" s="1">
        <f t="shared" si="3"/>
        <v>33.977883486748624</v>
      </c>
    </row>
    <row r="17" spans="1:32" ht="15.75" thickBot="1" x14ac:dyDescent="0.3">
      <c r="A17" s="19" t="s">
        <v>14</v>
      </c>
      <c r="B17" s="20">
        <v>82833</v>
      </c>
      <c r="C17" s="4">
        <v>58</v>
      </c>
      <c r="D17" s="61">
        <v>134.97214573400001</v>
      </c>
      <c r="E17" s="5">
        <v>93997</v>
      </c>
      <c r="F17" s="62">
        <v>98.973953057800003</v>
      </c>
      <c r="G17" s="61">
        <v>199.028021709</v>
      </c>
      <c r="H17" s="50">
        <v>95.2</v>
      </c>
      <c r="K17" s="40">
        <f t="shared" si="0"/>
        <v>1.34972145734E-3</v>
      </c>
      <c r="L17" s="1">
        <v>52.00621922508671</v>
      </c>
      <c r="M17" s="1">
        <v>88.034585768092356</v>
      </c>
      <c r="N17" s="17"/>
      <c r="O17" s="48">
        <f t="shared" si="1"/>
        <v>52.00621922508671</v>
      </c>
      <c r="P17" s="49">
        <f t="shared" si="2"/>
        <v>199.028021709</v>
      </c>
      <c r="Q17" s="45"/>
      <c r="R17" s="25"/>
      <c r="S17" s="6"/>
      <c r="T17" s="8"/>
      <c r="U17" s="25"/>
      <c r="V17" t="s">
        <v>28</v>
      </c>
      <c r="W17" s="26">
        <v>59.4</v>
      </c>
      <c r="X17" t="s">
        <v>45</v>
      </c>
      <c r="Y17" s="26">
        <v>72</v>
      </c>
      <c r="Z17" t="s">
        <v>62</v>
      </c>
      <c r="AA17" s="26">
        <v>121195</v>
      </c>
      <c r="AB17" s="1">
        <f t="shared" si="3"/>
        <v>59.408391435290234</v>
      </c>
    </row>
    <row r="18" spans="1:32" ht="15" x14ac:dyDescent="0.25">
      <c r="A18" s="1" t="s">
        <v>76</v>
      </c>
      <c r="B18" s="26">
        <v>2947493</v>
      </c>
      <c r="C18" s="26">
        <v>576</v>
      </c>
      <c r="D18" s="64">
        <v>166.94168603599999</v>
      </c>
      <c r="F18" s="65">
        <v>130.24571200400001</v>
      </c>
      <c r="G18" s="64">
        <v>242.901058487</v>
      </c>
      <c r="J18" s="1" t="s">
        <v>1</v>
      </c>
      <c r="N18" s="17"/>
      <c r="O18" s="21"/>
      <c r="P18" s="24"/>
      <c r="Q18" s="24"/>
      <c r="R18" s="25"/>
      <c r="S18" s="6"/>
      <c r="T18" s="8"/>
      <c r="U18" s="25"/>
      <c r="V18" t="s">
        <v>29</v>
      </c>
      <c r="W18" s="26">
        <v>50.4</v>
      </c>
      <c r="X18" t="s">
        <v>46</v>
      </c>
      <c r="Y18" s="26">
        <v>49</v>
      </c>
      <c r="Z18" t="s">
        <v>63</v>
      </c>
      <c r="AA18" s="26">
        <v>97185</v>
      </c>
      <c r="AB18" s="1">
        <f t="shared" si="3"/>
        <v>50.419303390440909</v>
      </c>
    </row>
    <row r="19" spans="1:32" x14ac:dyDescent="0.2">
      <c r="J19" s="1" t="s">
        <v>1</v>
      </c>
      <c r="N19" s="17"/>
      <c r="O19" s="21"/>
      <c r="P19" s="24"/>
      <c r="Q19" s="24"/>
      <c r="R19" s="8"/>
      <c r="S19" s="6"/>
      <c r="T19" s="8"/>
      <c r="U19" s="25"/>
      <c r="V19" t="s">
        <v>30</v>
      </c>
      <c r="W19" s="26">
        <v>104.1</v>
      </c>
      <c r="X19" t="s">
        <v>47</v>
      </c>
      <c r="Y19" s="26">
        <v>68</v>
      </c>
      <c r="Z19" t="s">
        <v>64</v>
      </c>
      <c r="AA19" s="26">
        <v>65304</v>
      </c>
      <c r="AB19" s="1">
        <f t="shared" si="3"/>
        <v>104.12838417248561</v>
      </c>
    </row>
    <row r="20" spans="1:32" x14ac:dyDescent="0.2">
      <c r="N20" s="17"/>
      <c r="O20" s="21"/>
      <c r="P20" s="6"/>
      <c r="Q20" s="8"/>
      <c r="R20" s="8"/>
      <c r="S20" s="6"/>
      <c r="T20" s="8"/>
      <c r="U20" s="8"/>
      <c r="V20" t="s">
        <v>31</v>
      </c>
      <c r="W20" s="26">
        <v>87</v>
      </c>
      <c r="X20" t="s">
        <v>48</v>
      </c>
      <c r="Y20" s="26">
        <v>87</v>
      </c>
      <c r="Z20" t="s">
        <v>65</v>
      </c>
      <c r="AA20" s="26">
        <v>100000</v>
      </c>
      <c r="AB20" s="1">
        <f t="shared" si="3"/>
        <v>87</v>
      </c>
    </row>
    <row r="21" spans="1:32" ht="15" x14ac:dyDescent="0.25">
      <c r="A21" s="58">
        <v>1.2404213154299999</v>
      </c>
      <c r="B21" s="58">
        <v>1.82021925752999</v>
      </c>
      <c r="C21" s="59">
        <v>0.34234732736200002</v>
      </c>
      <c r="N21" s="17"/>
      <c r="O21" s="17"/>
      <c r="P21" s="17"/>
      <c r="Q21" s="17"/>
      <c r="R21" s="17"/>
      <c r="S21" s="17"/>
      <c r="T21" s="17"/>
      <c r="U21" s="17"/>
      <c r="V21" t="s">
        <v>32</v>
      </c>
      <c r="W21" s="26">
        <v>96.7</v>
      </c>
      <c r="X21" t="s">
        <v>49</v>
      </c>
      <c r="Y21" s="26">
        <v>74</v>
      </c>
      <c r="Z21" t="s">
        <v>66</v>
      </c>
      <c r="AA21" s="26">
        <v>76537</v>
      </c>
      <c r="AB21" s="1">
        <f t="shared" si="3"/>
        <v>96.68526333668683</v>
      </c>
    </row>
    <row r="22" spans="1:32" ht="15" x14ac:dyDescent="0.25">
      <c r="A22" s="61">
        <v>3.84212888871</v>
      </c>
      <c r="B22" s="61">
        <v>6.7605418138699997</v>
      </c>
      <c r="C22" s="62">
        <v>1.2007529753599999</v>
      </c>
      <c r="N22" s="17"/>
      <c r="O22" s="17"/>
      <c r="P22" s="17"/>
      <c r="Q22" s="17"/>
      <c r="R22" s="17"/>
      <c r="S22" s="17"/>
      <c r="T22" s="17"/>
      <c r="U22" s="17"/>
      <c r="V22" t="s">
        <v>33</v>
      </c>
      <c r="W22" s="26">
        <v>57.3</v>
      </c>
      <c r="X22" t="s">
        <v>50</v>
      </c>
      <c r="Y22" s="26">
        <v>57</v>
      </c>
      <c r="Z22" t="s">
        <v>67</v>
      </c>
      <c r="AA22" s="26">
        <v>99483</v>
      </c>
      <c r="AB22" s="1">
        <f t="shared" si="3"/>
        <v>57.296221464973918</v>
      </c>
    </row>
    <row r="23" spans="1:32" ht="15" x14ac:dyDescent="0.25">
      <c r="A23" s="61">
        <v>14.365040214899899</v>
      </c>
      <c r="B23" s="61">
        <v>24.970067339299899</v>
      </c>
      <c r="C23" s="62">
        <v>6.6725277930100004</v>
      </c>
      <c r="N23" s="17"/>
      <c r="O23" s="17"/>
      <c r="P23" s="17"/>
      <c r="Q23" s="17"/>
      <c r="R23" s="17"/>
      <c r="S23" s="17"/>
      <c r="T23" s="17"/>
      <c r="U23" s="17"/>
      <c r="V23" t="s">
        <v>34</v>
      </c>
      <c r="W23" s="26">
        <v>70</v>
      </c>
      <c r="X23" t="s">
        <v>51</v>
      </c>
      <c r="Y23" s="26">
        <v>58</v>
      </c>
      <c r="Z23" t="s">
        <v>68</v>
      </c>
      <c r="AA23" s="26">
        <v>82833</v>
      </c>
      <c r="AB23" s="1">
        <f t="shared" si="3"/>
        <v>70.020402496589526</v>
      </c>
    </row>
    <row r="24" spans="1:32" ht="15" x14ac:dyDescent="0.25">
      <c r="A24" s="61">
        <v>46.038926077999903</v>
      </c>
      <c r="B24" s="61">
        <v>74.670253123099997</v>
      </c>
      <c r="C24" s="62">
        <v>26.238112944899999</v>
      </c>
      <c r="N24" s="17"/>
      <c r="O24" s="17"/>
      <c r="P24" s="17"/>
      <c r="Q24" s="17"/>
      <c r="R24" s="17"/>
      <c r="S24" s="17"/>
      <c r="T24" s="17"/>
      <c r="U24" s="17"/>
      <c r="V24" t="s">
        <v>35</v>
      </c>
      <c r="W24" s="26">
        <v>19.5</v>
      </c>
      <c r="X24" t="s">
        <v>52</v>
      </c>
      <c r="Y24" s="26">
        <v>576</v>
      </c>
      <c r="Z24" t="s">
        <v>69</v>
      </c>
      <c r="AA24" s="26">
        <v>2947493</v>
      </c>
      <c r="AB24" s="1">
        <f t="shared" si="3"/>
        <v>19.542031143076507</v>
      </c>
    </row>
    <row r="25" spans="1:32" ht="15" x14ac:dyDescent="0.25">
      <c r="A25" s="61">
        <v>81.492573261399997</v>
      </c>
      <c r="B25" s="61">
        <v>169.880790421</v>
      </c>
      <c r="C25" s="62">
        <v>29.5517578129</v>
      </c>
      <c r="N25" s="17"/>
      <c r="O25" s="17"/>
      <c r="P25" s="17"/>
      <c r="Q25" s="17"/>
      <c r="R25" s="17"/>
      <c r="S25" s="17"/>
      <c r="U25" s="2"/>
      <c r="V25" s="2"/>
      <c r="W25" s="3"/>
      <c r="X25" s="2"/>
      <c r="Y25" s="2"/>
      <c r="AE25" s="1" t="s">
        <v>71</v>
      </c>
    </row>
    <row r="26" spans="1:32" ht="15.75" thickBot="1" x14ac:dyDescent="0.3">
      <c r="A26" s="61">
        <v>99.261707105499994</v>
      </c>
      <c r="B26" s="61">
        <v>238.851644021</v>
      </c>
      <c r="C26" s="62">
        <v>39.003695829999998</v>
      </c>
      <c r="N26" s="17"/>
      <c r="O26" s="17"/>
      <c r="P26" s="17"/>
      <c r="Q26" s="17"/>
      <c r="R26" s="17"/>
      <c r="S26" s="17"/>
      <c r="T26" s="1" t="s">
        <v>1</v>
      </c>
      <c r="U26" s="2" t="s">
        <v>1</v>
      </c>
      <c r="V26" s="2" t="s">
        <v>1</v>
      </c>
      <c r="W26" s="3"/>
      <c r="X26" s="2"/>
      <c r="Y26" s="2"/>
    </row>
    <row r="27" spans="1:32" ht="26.25" thickBot="1" x14ac:dyDescent="0.3">
      <c r="A27" s="61">
        <v>90.650386421999997</v>
      </c>
      <c r="B27" s="61">
        <v>192.251142676</v>
      </c>
      <c r="C27" s="62">
        <v>42.760632837499998</v>
      </c>
      <c r="T27" s="10" t="s">
        <v>0</v>
      </c>
      <c r="U27" s="11" t="s">
        <v>17</v>
      </c>
      <c r="V27" s="11" t="s">
        <v>18</v>
      </c>
      <c r="W27" s="12" t="s">
        <v>77</v>
      </c>
      <c r="X27" s="11" t="s">
        <v>15</v>
      </c>
      <c r="Y27" s="13" t="s">
        <v>101</v>
      </c>
      <c r="Z27" s="14" t="s">
        <v>102</v>
      </c>
      <c r="AA27" s="1" t="s">
        <v>16</v>
      </c>
      <c r="AE27" s="1" t="s">
        <v>101</v>
      </c>
      <c r="AF27" s="1" t="s">
        <v>102</v>
      </c>
    </row>
    <row r="28" spans="1:32" ht="15" x14ac:dyDescent="0.25">
      <c r="A28" s="61">
        <v>80.867942685100004</v>
      </c>
      <c r="B28" s="61">
        <v>164.238460785</v>
      </c>
      <c r="C28" s="62">
        <v>42.806553661400002</v>
      </c>
      <c r="T28" s="15" t="s">
        <v>2</v>
      </c>
      <c r="U28" s="5">
        <v>390567</v>
      </c>
      <c r="V28" s="4">
        <v>0</v>
      </c>
      <c r="W28" s="18">
        <f>V28/U28*100000</f>
        <v>0</v>
      </c>
      <c r="X28" s="5">
        <v>613916</v>
      </c>
      <c r="Y28" s="16">
        <v>0</v>
      </c>
      <c r="Z28" s="16">
        <v>0</v>
      </c>
      <c r="AD28" s="40">
        <f>W28/100000</f>
        <v>0</v>
      </c>
      <c r="AE28" s="1">
        <v>0</v>
      </c>
      <c r="AF28" s="1">
        <v>0</v>
      </c>
    </row>
    <row r="29" spans="1:32" ht="15" x14ac:dyDescent="0.25">
      <c r="A29" s="61">
        <v>76.414183076100002</v>
      </c>
      <c r="B29" s="61">
        <v>166.57339662699999</v>
      </c>
      <c r="C29" s="62">
        <v>44.328831272899997</v>
      </c>
      <c r="T29" s="15" t="s">
        <v>3</v>
      </c>
      <c r="U29" s="5">
        <v>199402</v>
      </c>
      <c r="V29" s="4">
        <v>2</v>
      </c>
      <c r="W29" s="18">
        <f t="shared" ref="W29:W40" si="4">V29/U29*100000</f>
        <v>1.0029989669110642</v>
      </c>
      <c r="X29" s="5">
        <v>604632</v>
      </c>
      <c r="Y29" s="16">
        <v>0</v>
      </c>
      <c r="Z29" s="16">
        <v>0</v>
      </c>
      <c r="AD29" s="40">
        <f t="shared" ref="AD29:AD40" si="5">W29/100000</f>
        <v>1.0029989669110641E-5</v>
      </c>
      <c r="AE29" s="1">
        <v>0</v>
      </c>
      <c r="AF29" s="1">
        <v>0</v>
      </c>
    </row>
    <row r="30" spans="1:32" ht="15" x14ac:dyDescent="0.25">
      <c r="A30" s="61">
        <v>90.1276055533</v>
      </c>
      <c r="B30" s="61">
        <v>163.443129441</v>
      </c>
      <c r="C30" s="62">
        <v>57.213527756999902</v>
      </c>
      <c r="T30" s="15" t="s">
        <v>4</v>
      </c>
      <c r="U30" s="5">
        <v>149098</v>
      </c>
      <c r="V30" s="9">
        <v>5</v>
      </c>
      <c r="W30" s="18">
        <f t="shared" si="4"/>
        <v>3.353499040899274</v>
      </c>
      <c r="X30" s="5">
        <v>170592</v>
      </c>
      <c r="Y30" s="16">
        <f>(AD30-1.96*SQRT((1/U30)*(AD30)*(1-AD30)))*100000</f>
        <v>0.41407681625798648</v>
      </c>
      <c r="Z30" s="16">
        <f>(AD30+1.96*SQRT((1/U30)*(AD30)*(1-AD30)))*100000</f>
        <v>6.2929212655405617</v>
      </c>
      <c r="AD30" s="40">
        <f t="shared" si="5"/>
        <v>3.3534990408992741E-5</v>
      </c>
      <c r="AE30" s="1">
        <v>0.41407681625798648</v>
      </c>
      <c r="AF30" s="1">
        <v>6.2929212655405617</v>
      </c>
    </row>
    <row r="31" spans="1:32" ht="15" x14ac:dyDescent="0.25">
      <c r="A31" s="61">
        <v>96.896102744800004</v>
      </c>
      <c r="B31" s="61">
        <v>161.133757221</v>
      </c>
      <c r="C31" s="62">
        <v>68.055055594199999</v>
      </c>
      <c r="T31" s="15" t="s">
        <v>5</v>
      </c>
      <c r="U31" s="5">
        <v>128443</v>
      </c>
      <c r="V31" s="9">
        <v>22</v>
      </c>
      <c r="W31" s="18">
        <f t="shared" si="4"/>
        <v>17.128220300055279</v>
      </c>
      <c r="X31" s="5">
        <v>88164</v>
      </c>
      <c r="Y31" s="16">
        <f t="shared" ref="Y31:Y40" si="6">(AD31-1.96*SQRT((1/U31)*(AD31)*(1-AD31)))*100000</f>
        <v>9.9714055740770302</v>
      </c>
      <c r="Z31" s="16">
        <f t="shared" ref="Z31:Z40" si="7">(AD31+1.96*SQRT((1/U31)*(AD31)*(1-AD31)))*100000</f>
        <v>24.285035026033526</v>
      </c>
      <c r="AD31" s="40">
        <f t="shared" si="5"/>
        <v>1.7128220300055279E-4</v>
      </c>
      <c r="AE31" s="1">
        <v>9.9714055740770302</v>
      </c>
      <c r="AF31" s="1">
        <v>24.285035026033526</v>
      </c>
    </row>
    <row r="32" spans="1:32" ht="15" x14ac:dyDescent="0.25">
      <c r="A32" s="61">
        <v>115.715512793999</v>
      </c>
      <c r="B32" s="61">
        <v>184.78735923100001</v>
      </c>
      <c r="C32" s="62">
        <v>83.372445800599905</v>
      </c>
      <c r="T32" s="15" t="s">
        <v>6</v>
      </c>
      <c r="U32" s="5">
        <v>133393</v>
      </c>
      <c r="V32" s="4">
        <v>27</v>
      </c>
      <c r="W32" s="18">
        <f t="shared" si="4"/>
        <v>20.240942178375178</v>
      </c>
      <c r="X32" s="5">
        <v>97328</v>
      </c>
      <c r="Y32" s="16">
        <f t="shared" si="6"/>
        <v>12.606787476749254</v>
      </c>
      <c r="Z32" s="16">
        <f t="shared" si="7"/>
        <v>27.875096880001099</v>
      </c>
      <c r="AA32" s="50">
        <v>21.9</v>
      </c>
      <c r="AB32" s="1" t="s">
        <v>100</v>
      </c>
      <c r="AD32" s="40">
        <f t="shared" si="5"/>
        <v>2.0240942178375177E-4</v>
      </c>
      <c r="AE32" s="1">
        <v>12.606787476749254</v>
      </c>
      <c r="AF32" s="1">
        <v>27.875096880001099</v>
      </c>
    </row>
    <row r="33" spans="1:32" ht="15" x14ac:dyDescent="0.25">
      <c r="A33" s="61">
        <v>134.97214573400001</v>
      </c>
      <c r="B33" s="61">
        <v>199.028021709</v>
      </c>
      <c r="C33" s="62">
        <v>98.973953057800003</v>
      </c>
      <c r="T33" s="15" t="s">
        <v>7</v>
      </c>
      <c r="U33" s="5">
        <v>161870</v>
      </c>
      <c r="V33" s="4">
        <v>55</v>
      </c>
      <c r="W33" s="18">
        <f t="shared" si="4"/>
        <v>33.977883486748624</v>
      </c>
      <c r="X33" s="5">
        <v>64888</v>
      </c>
      <c r="Y33" s="16">
        <f t="shared" si="6"/>
        <v>24.999518530321875</v>
      </c>
      <c r="Z33" s="16">
        <f t="shared" si="7"/>
        <v>42.956248443175369</v>
      </c>
      <c r="AA33" s="50">
        <v>63.4</v>
      </c>
      <c r="AD33" s="40">
        <f t="shared" si="5"/>
        <v>3.3977883486748623E-4</v>
      </c>
      <c r="AE33" s="1">
        <v>24.999518530321875</v>
      </c>
      <c r="AF33" s="1">
        <v>42.956248443175369</v>
      </c>
    </row>
    <row r="34" spans="1:32" ht="15" x14ac:dyDescent="0.25">
      <c r="A34" s="64">
        <v>166.94168603599999</v>
      </c>
      <c r="B34" s="64">
        <v>242.901058487</v>
      </c>
      <c r="C34" s="65">
        <v>130.24571200400001</v>
      </c>
      <c r="T34" s="15" t="s">
        <v>8</v>
      </c>
      <c r="U34" s="5">
        <v>121195</v>
      </c>
      <c r="V34" s="4">
        <v>72</v>
      </c>
      <c r="W34" s="18">
        <f t="shared" si="4"/>
        <v>59.408391435290234</v>
      </c>
      <c r="X34" s="5">
        <v>63856</v>
      </c>
      <c r="Y34" s="16">
        <f t="shared" si="6"/>
        <v>45.689829935406607</v>
      </c>
      <c r="Z34" s="16">
        <f t="shared" si="7"/>
        <v>73.126952935173861</v>
      </c>
      <c r="AA34" s="50">
        <v>68.3</v>
      </c>
      <c r="AD34" s="40">
        <f t="shared" si="5"/>
        <v>5.9408391435290234E-4</v>
      </c>
      <c r="AE34" s="1">
        <v>45.689829935406607</v>
      </c>
      <c r="AF34" s="1">
        <v>73.126952935173861</v>
      </c>
    </row>
    <row r="35" spans="1:32" x14ac:dyDescent="0.2">
      <c r="A35" s="1">
        <v>70.98</v>
      </c>
      <c r="T35" s="15" t="s">
        <v>9</v>
      </c>
      <c r="U35" s="5">
        <v>97185</v>
      </c>
      <c r="V35" s="9">
        <v>49</v>
      </c>
      <c r="W35" s="18">
        <f t="shared" si="4"/>
        <v>50.419303390440909</v>
      </c>
      <c r="X35" s="5">
        <v>74369</v>
      </c>
      <c r="Y35" s="16">
        <f t="shared" si="6"/>
        <v>36.305457838445989</v>
      </c>
      <c r="Z35" s="16">
        <f t="shared" si="7"/>
        <v>64.53314894243583</v>
      </c>
      <c r="AA35" s="50">
        <v>70.7</v>
      </c>
      <c r="AD35" s="40">
        <f t="shared" si="5"/>
        <v>5.0419303390440912E-4</v>
      </c>
      <c r="AE35" s="1">
        <v>36.305457838445989</v>
      </c>
      <c r="AF35" s="1">
        <v>64.53314894243583</v>
      </c>
    </row>
    <row r="36" spans="1:32" x14ac:dyDescent="0.2">
      <c r="A36" s="1">
        <v>73.930000000000007</v>
      </c>
      <c r="T36" s="15" t="s">
        <v>10</v>
      </c>
      <c r="U36" s="5">
        <v>65304</v>
      </c>
      <c r="V36" s="4">
        <v>68</v>
      </c>
      <c r="W36" s="18">
        <f t="shared" si="4"/>
        <v>104.12838417248561</v>
      </c>
      <c r="X36" s="5">
        <v>66634</v>
      </c>
      <c r="Y36" s="16">
        <f t="shared" si="6"/>
        <v>79.391527399392302</v>
      </c>
      <c r="Z36" s="16">
        <f t="shared" si="7"/>
        <v>128.8652409455789</v>
      </c>
      <c r="AA36" s="50">
        <v>73</v>
      </c>
      <c r="AD36" s="40">
        <f t="shared" si="5"/>
        <v>1.0412838417248561E-3</v>
      </c>
      <c r="AE36" s="1">
        <v>79.391527399392302</v>
      </c>
      <c r="AF36" s="1">
        <v>128.8652409455789</v>
      </c>
    </row>
    <row r="37" spans="1:32" x14ac:dyDescent="0.2">
      <c r="A37" s="1">
        <v>83.11</v>
      </c>
      <c r="T37" s="15" t="s">
        <v>11</v>
      </c>
      <c r="U37" s="5">
        <v>100000</v>
      </c>
      <c r="V37" s="4">
        <v>87</v>
      </c>
      <c r="W37" s="18">
        <f t="shared" si="4"/>
        <v>87</v>
      </c>
      <c r="X37" s="5">
        <v>30008</v>
      </c>
      <c r="Y37" s="16">
        <f t="shared" si="6"/>
        <v>68.726291309753236</v>
      </c>
      <c r="Z37" s="16">
        <f t="shared" si="7"/>
        <v>105.27370869024676</v>
      </c>
      <c r="AA37" s="50">
        <v>77.400000000000006</v>
      </c>
      <c r="AD37" s="40">
        <f t="shared" si="5"/>
        <v>8.7000000000000001E-4</v>
      </c>
      <c r="AE37" s="1">
        <v>68.726291309753236</v>
      </c>
      <c r="AF37" s="1">
        <v>105.27370869024676</v>
      </c>
    </row>
    <row r="38" spans="1:32" x14ac:dyDescent="0.2">
      <c r="A38" s="1">
        <v>92.88</v>
      </c>
      <c r="T38" s="15" t="s">
        <v>12</v>
      </c>
      <c r="U38" s="5">
        <v>76537</v>
      </c>
      <c r="V38" s="4">
        <v>74</v>
      </c>
      <c r="W38" s="18">
        <f t="shared" si="4"/>
        <v>96.68526333668683</v>
      </c>
      <c r="X38" s="5">
        <v>58616</v>
      </c>
      <c r="Y38" s="16">
        <f t="shared" si="6"/>
        <v>74.666625664626039</v>
      </c>
      <c r="Z38" s="16">
        <f t="shared" si="7"/>
        <v>118.70390100874762</v>
      </c>
      <c r="AA38" s="50">
        <v>82.7</v>
      </c>
      <c r="AD38" s="40">
        <f t="shared" si="5"/>
        <v>9.6685263336686832E-4</v>
      </c>
      <c r="AE38" s="1">
        <v>74.666625664626039</v>
      </c>
      <c r="AF38" s="1">
        <v>118.70390100874762</v>
      </c>
    </row>
    <row r="39" spans="1:32" x14ac:dyDescent="0.2">
      <c r="A39" s="1">
        <v>72.760000000000005</v>
      </c>
      <c r="T39" s="15" t="s">
        <v>13</v>
      </c>
      <c r="U39" s="5">
        <v>99483</v>
      </c>
      <c r="V39" s="4">
        <v>57</v>
      </c>
      <c r="W39" s="18">
        <f t="shared" si="4"/>
        <v>57.296221464973918</v>
      </c>
      <c r="X39" s="5">
        <v>66134</v>
      </c>
      <c r="Y39" s="16">
        <f t="shared" si="6"/>
        <v>42.425906304331015</v>
      </c>
      <c r="Z39" s="16">
        <f t="shared" si="7"/>
        <v>72.166536625616814</v>
      </c>
      <c r="AA39" s="50">
        <v>88.6</v>
      </c>
      <c r="AD39" s="40">
        <f t="shared" si="5"/>
        <v>5.7296221464973917E-4</v>
      </c>
      <c r="AE39" s="1">
        <v>42.425906304331015</v>
      </c>
      <c r="AF39" s="1">
        <v>72.166536625616814</v>
      </c>
    </row>
    <row r="40" spans="1:32" ht="13.5" thickBot="1" x14ac:dyDescent="0.25">
      <c r="T40" s="19" t="s">
        <v>14</v>
      </c>
      <c r="U40" s="20">
        <v>82833</v>
      </c>
      <c r="V40" s="4">
        <v>58</v>
      </c>
      <c r="W40" s="18">
        <f t="shared" si="4"/>
        <v>70.020402496589526</v>
      </c>
      <c r="X40" s="5">
        <v>93997</v>
      </c>
      <c r="Y40" s="16">
        <f t="shared" si="6"/>
        <v>52.00621922508671</v>
      </c>
      <c r="Z40" s="16">
        <f t="shared" si="7"/>
        <v>88.034585768092356</v>
      </c>
      <c r="AA40" s="50">
        <v>95.2</v>
      </c>
      <c r="AD40" s="40">
        <f t="shared" si="5"/>
        <v>7.002040249658953E-4</v>
      </c>
      <c r="AE40" s="1">
        <v>52.00621922508671</v>
      </c>
      <c r="AF40" s="1">
        <v>88.034585768092356</v>
      </c>
    </row>
    <row r="53" spans="2:2" x14ac:dyDescent="0.2">
      <c r="B53" s="2" t="s">
        <v>1</v>
      </c>
    </row>
    <row r="68" spans="1:17" customFormat="1" x14ac:dyDescent="0.2">
      <c r="A68" s="27" t="s">
        <v>78</v>
      </c>
    </row>
    <row r="69" spans="1:17" customFormat="1" ht="15" customHeight="1" x14ac:dyDescent="0.2">
      <c r="A69" s="28" t="s">
        <v>79</v>
      </c>
      <c r="B69" s="28"/>
    </row>
    <row r="70" spans="1:17" customFormat="1" ht="15" customHeight="1" x14ac:dyDescent="0.2">
      <c r="A70" s="28" t="s">
        <v>80</v>
      </c>
      <c r="B70" s="28"/>
    </row>
    <row r="71" spans="1:17" customFormat="1" ht="30" x14ac:dyDescent="0.2">
      <c r="A71" s="29"/>
      <c r="B71" s="30" t="s">
        <v>81</v>
      </c>
      <c r="C71" s="31" t="s">
        <v>82</v>
      </c>
      <c r="D71" s="32" t="s">
        <v>83</v>
      </c>
      <c r="E71" s="32" t="s">
        <v>84</v>
      </c>
      <c r="F71" s="32" t="s">
        <v>85</v>
      </c>
      <c r="G71" s="32" t="s">
        <v>86</v>
      </c>
      <c r="H71" s="32" t="s">
        <v>87</v>
      </c>
      <c r="I71" s="32" t="s">
        <v>88</v>
      </c>
      <c r="J71" s="32" t="s">
        <v>89</v>
      </c>
      <c r="K71" s="32" t="s">
        <v>90</v>
      </c>
      <c r="L71" s="32" t="s">
        <v>91</v>
      </c>
      <c r="M71" s="32" t="s">
        <v>92</v>
      </c>
      <c r="N71" s="31" t="s">
        <v>93</v>
      </c>
      <c r="O71" s="33" t="s">
        <v>94</v>
      </c>
      <c r="P71" s="33" t="s">
        <v>95</v>
      </c>
      <c r="Q71" s="34" t="s">
        <v>96</v>
      </c>
    </row>
    <row r="72" spans="1:17" s="27" customFormat="1" ht="25.5" x14ac:dyDescent="0.2">
      <c r="A72" s="35"/>
      <c r="B72" s="35" t="s">
        <v>97</v>
      </c>
      <c r="C72" s="36">
        <v>7735</v>
      </c>
      <c r="D72" s="37">
        <v>0</v>
      </c>
      <c r="E72" s="36">
        <v>21.9</v>
      </c>
      <c r="F72" s="36">
        <v>63.4</v>
      </c>
      <c r="G72" s="36">
        <v>68.3</v>
      </c>
      <c r="H72" s="36">
        <v>70.7</v>
      </c>
      <c r="I72" s="36">
        <v>73</v>
      </c>
      <c r="J72" s="36">
        <v>77.400000000000006</v>
      </c>
      <c r="K72" s="36">
        <v>82.7</v>
      </c>
      <c r="L72" s="36">
        <v>88.6</v>
      </c>
      <c r="M72" s="36">
        <v>95.2</v>
      </c>
      <c r="N72" s="36">
        <v>30.2</v>
      </c>
      <c r="O72" s="38">
        <v>31.7</v>
      </c>
      <c r="P72" s="38" t="s">
        <v>98</v>
      </c>
      <c r="Q72" s="39" t="s">
        <v>99</v>
      </c>
    </row>
  </sheetData>
  <mergeCells count="1">
    <mergeCell ref="S5:U5"/>
  </mergeCells>
  <phoneticPr fontId="2" type="noConversion"/>
  <printOptions horizontalCentered="1" verticalCentered="1"/>
  <pageMargins left="0.37" right="0.31" top="0.85" bottom="0.73" header="0.5" footer="0.5"/>
  <pageSetup scale="68" orientation="landscape" r:id="rId1"/>
  <headerFooter alignWithMargins="0">
    <oddHeader>&amp;C&amp;F
&amp;A&amp;R&amp;D</oddHeader>
    <oddFooter>&amp;R&amp;P/&amp;N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H16" sqref="H16:J29"/>
    </sheetView>
  </sheetViews>
  <sheetFormatPr defaultColWidth="9.140625" defaultRowHeight="15" x14ac:dyDescent="0.25"/>
  <cols>
    <col min="1" max="16384" width="9.140625" style="51"/>
  </cols>
  <sheetData>
    <row r="1" spans="1:10" x14ac:dyDescent="0.25">
      <c r="A1" s="51" t="s">
        <v>122</v>
      </c>
      <c r="B1" s="51" t="s">
        <v>123</v>
      </c>
      <c r="C1" s="51" t="s">
        <v>124</v>
      </c>
      <c r="D1" s="51" t="s">
        <v>125</v>
      </c>
      <c r="E1" s="51" t="s">
        <v>126</v>
      </c>
      <c r="F1" s="51" t="s">
        <v>127</v>
      </c>
      <c r="G1" s="51" t="s">
        <v>128</v>
      </c>
      <c r="H1" s="51" t="s">
        <v>129</v>
      </c>
      <c r="I1" s="51" t="s">
        <v>130</v>
      </c>
      <c r="J1" s="51" t="s">
        <v>131</v>
      </c>
    </row>
    <row r="2" spans="1:10" x14ac:dyDescent="0.25">
      <c r="A2" s="51" t="s">
        <v>132</v>
      </c>
      <c r="B2" s="51" t="s">
        <v>133</v>
      </c>
      <c r="C2" s="51" t="s">
        <v>134</v>
      </c>
      <c r="D2" s="51" t="s">
        <v>135</v>
      </c>
      <c r="E2" s="51" t="s">
        <v>136</v>
      </c>
      <c r="F2" s="51" t="s">
        <v>137</v>
      </c>
      <c r="G2" s="51">
        <v>2015</v>
      </c>
      <c r="H2" s="51">
        <v>0.14125472489999999</v>
      </c>
      <c r="I2" s="51">
        <v>0.18285924170000001</v>
      </c>
      <c r="J2" s="51">
        <v>0.10797717779999901</v>
      </c>
    </row>
    <row r="3" spans="1:10" x14ac:dyDescent="0.25">
      <c r="A3" s="51" t="s">
        <v>132</v>
      </c>
      <c r="B3" s="51" t="s">
        <v>133</v>
      </c>
      <c r="C3" s="51" t="s">
        <v>134</v>
      </c>
      <c r="D3" s="51" t="s">
        <v>138</v>
      </c>
      <c r="E3" s="51" t="s">
        <v>136</v>
      </c>
      <c r="F3" s="51" t="s">
        <v>137</v>
      </c>
      <c r="G3" s="51">
        <v>2015</v>
      </c>
      <c r="H3" s="51">
        <v>0.52190666789999995</v>
      </c>
      <c r="I3" s="51">
        <v>0.70677770049999999</v>
      </c>
      <c r="J3" s="51">
        <v>0.39937940529999999</v>
      </c>
    </row>
    <row r="4" spans="1:10" x14ac:dyDescent="0.25">
      <c r="A4" s="51" t="s">
        <v>132</v>
      </c>
      <c r="B4" s="51" t="s">
        <v>133</v>
      </c>
      <c r="C4" s="51" t="s">
        <v>134</v>
      </c>
      <c r="D4" s="51" t="s">
        <v>139</v>
      </c>
      <c r="E4" s="51" t="s">
        <v>136</v>
      </c>
      <c r="F4" s="51" t="s">
        <v>137</v>
      </c>
      <c r="G4" s="51">
        <v>2015</v>
      </c>
      <c r="H4" s="51">
        <v>2.1883670340000001</v>
      </c>
      <c r="I4" s="51">
        <v>2.826004857</v>
      </c>
      <c r="J4" s="51">
        <v>1.642346069</v>
      </c>
    </row>
    <row r="5" spans="1:10" x14ac:dyDescent="0.25">
      <c r="A5" s="51" t="s">
        <v>132</v>
      </c>
      <c r="B5" s="51" t="s">
        <v>133</v>
      </c>
      <c r="C5" s="51" t="s">
        <v>134</v>
      </c>
      <c r="D5" s="51" t="s">
        <v>140</v>
      </c>
      <c r="E5" s="51" t="s">
        <v>136</v>
      </c>
      <c r="F5" s="51" t="s">
        <v>137</v>
      </c>
      <c r="G5" s="51">
        <v>2015</v>
      </c>
      <c r="H5" s="51">
        <v>6.7379354730000003</v>
      </c>
      <c r="I5" s="51">
        <v>8.8898923419999996</v>
      </c>
      <c r="J5" s="51">
        <v>5.0306640329999999</v>
      </c>
    </row>
    <row r="6" spans="1:10" x14ac:dyDescent="0.25">
      <c r="A6" s="51" t="s">
        <v>132</v>
      </c>
      <c r="B6" s="51" t="s">
        <v>133</v>
      </c>
      <c r="C6" s="51" t="s">
        <v>134</v>
      </c>
      <c r="D6" s="51" t="s">
        <v>141</v>
      </c>
      <c r="E6" s="51" t="s">
        <v>136</v>
      </c>
      <c r="F6" s="51" t="s">
        <v>137</v>
      </c>
      <c r="G6" s="51">
        <v>2015</v>
      </c>
      <c r="H6" s="51">
        <v>15.629192057999999</v>
      </c>
      <c r="I6" s="51">
        <v>20.504275744000001</v>
      </c>
      <c r="J6" s="51">
        <v>11.719999747999999</v>
      </c>
    </row>
    <row r="7" spans="1:10" x14ac:dyDescent="0.25">
      <c r="A7" s="51" t="s">
        <v>132</v>
      </c>
      <c r="B7" s="51" t="s">
        <v>133</v>
      </c>
      <c r="C7" s="51" t="s">
        <v>134</v>
      </c>
      <c r="D7" s="51" t="s">
        <v>142</v>
      </c>
      <c r="E7" s="51" t="s">
        <v>136</v>
      </c>
      <c r="F7" s="51" t="s">
        <v>137</v>
      </c>
      <c r="G7" s="51">
        <v>2015</v>
      </c>
      <c r="H7" s="51">
        <v>25.512624415999898</v>
      </c>
      <c r="I7" s="51">
        <v>32.337292214000001</v>
      </c>
      <c r="J7" s="51">
        <v>19.636002253000001</v>
      </c>
    </row>
    <row r="8" spans="1:10" x14ac:dyDescent="0.25">
      <c r="A8" s="51" t="s">
        <v>132</v>
      </c>
      <c r="B8" s="51" t="s">
        <v>133</v>
      </c>
      <c r="C8" s="51" t="s">
        <v>134</v>
      </c>
      <c r="D8" s="51" t="s">
        <v>143</v>
      </c>
      <c r="E8" s="51" t="s">
        <v>136</v>
      </c>
      <c r="F8" s="51" t="s">
        <v>137</v>
      </c>
      <c r="G8" s="51">
        <v>2015</v>
      </c>
      <c r="H8" s="51">
        <v>34.9159498</v>
      </c>
      <c r="I8" s="51">
        <v>43.814483797000001</v>
      </c>
      <c r="J8" s="51">
        <v>27.714628958999999</v>
      </c>
    </row>
    <row r="9" spans="1:10" x14ac:dyDescent="0.25">
      <c r="A9" s="51" t="s">
        <v>132</v>
      </c>
      <c r="B9" s="51" t="s">
        <v>133</v>
      </c>
      <c r="C9" s="51" t="s">
        <v>134</v>
      </c>
      <c r="D9" s="51" t="s">
        <v>144</v>
      </c>
      <c r="E9" s="51" t="s">
        <v>136</v>
      </c>
      <c r="F9" s="51" t="s">
        <v>137</v>
      </c>
      <c r="G9" s="51">
        <v>2015</v>
      </c>
      <c r="H9" s="51">
        <v>42.126941844000001</v>
      </c>
      <c r="I9" s="51">
        <v>52.953156409999998</v>
      </c>
      <c r="J9" s="51">
        <v>33.576498389999998</v>
      </c>
    </row>
    <row r="10" spans="1:10" x14ac:dyDescent="0.25">
      <c r="A10" s="51" t="s">
        <v>132</v>
      </c>
      <c r="B10" s="51" t="s">
        <v>133</v>
      </c>
      <c r="C10" s="51" t="s">
        <v>134</v>
      </c>
      <c r="D10" s="51" t="s">
        <v>145</v>
      </c>
      <c r="E10" s="51" t="s">
        <v>136</v>
      </c>
      <c r="F10" s="51" t="s">
        <v>137</v>
      </c>
      <c r="G10" s="51">
        <v>2015</v>
      </c>
      <c r="H10" s="51">
        <v>49.328489695000002</v>
      </c>
      <c r="I10" s="51">
        <v>61.189470579999998</v>
      </c>
      <c r="J10" s="51">
        <v>38.86121558</v>
      </c>
    </row>
    <row r="11" spans="1:10" x14ac:dyDescent="0.25">
      <c r="A11" s="51" t="s">
        <v>132</v>
      </c>
      <c r="B11" s="51" t="s">
        <v>133</v>
      </c>
      <c r="C11" s="51" t="s">
        <v>134</v>
      </c>
      <c r="D11" s="51" t="s">
        <v>146</v>
      </c>
      <c r="E11" s="51" t="s">
        <v>136</v>
      </c>
      <c r="F11" s="51" t="s">
        <v>137</v>
      </c>
      <c r="G11" s="51">
        <v>2015</v>
      </c>
      <c r="H11" s="51">
        <v>69.088756571999994</v>
      </c>
      <c r="I11" s="51">
        <v>85.658789612000007</v>
      </c>
      <c r="J11" s="51">
        <v>55.073876865000003</v>
      </c>
    </row>
    <row r="12" spans="1:10" x14ac:dyDescent="0.25">
      <c r="A12" s="51" t="s">
        <v>132</v>
      </c>
      <c r="B12" s="51" t="s">
        <v>133</v>
      </c>
      <c r="C12" s="51" t="s">
        <v>134</v>
      </c>
      <c r="D12" s="51" t="s">
        <v>147</v>
      </c>
      <c r="E12" s="51" t="s">
        <v>136</v>
      </c>
      <c r="F12" s="51" t="s">
        <v>137</v>
      </c>
      <c r="G12" s="51">
        <v>2015</v>
      </c>
      <c r="H12" s="51">
        <v>84.792898268999906</v>
      </c>
      <c r="I12" s="51">
        <v>105.208519381</v>
      </c>
      <c r="J12" s="51">
        <v>67.033851518999995</v>
      </c>
    </row>
    <row r="13" spans="1:10" x14ac:dyDescent="0.25">
      <c r="A13" s="51" t="s">
        <v>132</v>
      </c>
      <c r="B13" s="51" t="s">
        <v>133</v>
      </c>
      <c r="C13" s="51" t="s">
        <v>134</v>
      </c>
      <c r="D13" s="51" t="s">
        <v>148</v>
      </c>
      <c r="E13" s="51" t="s">
        <v>136</v>
      </c>
      <c r="F13" s="51" t="s">
        <v>137</v>
      </c>
      <c r="G13" s="51">
        <v>2015</v>
      </c>
      <c r="H13" s="51">
        <v>109.77354832</v>
      </c>
      <c r="I13" s="51">
        <v>139.28400585399999</v>
      </c>
      <c r="J13" s="51">
        <v>87.478442583000003</v>
      </c>
    </row>
    <row r="14" spans="1:10" x14ac:dyDescent="0.25">
      <c r="A14" s="51" t="s">
        <v>132</v>
      </c>
      <c r="B14" s="51" t="s">
        <v>133</v>
      </c>
      <c r="C14" s="51" t="s">
        <v>134</v>
      </c>
      <c r="D14" s="51" t="s">
        <v>149</v>
      </c>
      <c r="E14" s="51" t="s">
        <v>136</v>
      </c>
      <c r="F14" s="51" t="s">
        <v>137</v>
      </c>
      <c r="G14" s="51">
        <v>2015</v>
      </c>
      <c r="H14" s="51">
        <v>135.876110289</v>
      </c>
      <c r="I14" s="51">
        <v>169.02181087100001</v>
      </c>
      <c r="J14" s="51">
        <v>109.029340092</v>
      </c>
    </row>
    <row r="15" spans="1:10" x14ac:dyDescent="0.25">
      <c r="A15" s="51" t="s">
        <v>132</v>
      </c>
      <c r="B15" s="51" t="s">
        <v>133</v>
      </c>
      <c r="C15" s="51" t="s">
        <v>134</v>
      </c>
      <c r="D15" s="51" t="s">
        <v>150</v>
      </c>
      <c r="E15" s="51" t="s">
        <v>136</v>
      </c>
      <c r="F15" s="51" t="s">
        <v>137</v>
      </c>
      <c r="G15" s="51">
        <v>2015</v>
      </c>
      <c r="H15" s="51">
        <v>172.68143128599999</v>
      </c>
      <c r="I15" s="51">
        <v>203.766301274</v>
      </c>
      <c r="J15" s="51">
        <v>149.39178945500001</v>
      </c>
    </row>
    <row r="16" spans="1:10" x14ac:dyDescent="0.25">
      <c r="A16" s="57" t="s">
        <v>151</v>
      </c>
      <c r="B16" s="58" t="s">
        <v>133</v>
      </c>
      <c r="C16" s="58" t="s">
        <v>134</v>
      </c>
      <c r="D16" s="58" t="s">
        <v>135</v>
      </c>
      <c r="E16" s="58" t="s">
        <v>136</v>
      </c>
      <c r="F16" s="58" t="s">
        <v>137</v>
      </c>
      <c r="G16" s="58">
        <v>2015</v>
      </c>
      <c r="H16" s="58">
        <v>1.2404213154299999</v>
      </c>
      <c r="I16" s="58">
        <v>1.82021925752999</v>
      </c>
      <c r="J16" s="59">
        <v>0.34234732736200002</v>
      </c>
    </row>
    <row r="17" spans="1:10" x14ac:dyDescent="0.25">
      <c r="A17" s="60" t="s">
        <v>151</v>
      </c>
      <c r="B17" s="61" t="s">
        <v>133</v>
      </c>
      <c r="C17" s="61" t="s">
        <v>134</v>
      </c>
      <c r="D17" s="61" t="s">
        <v>138</v>
      </c>
      <c r="E17" s="61" t="s">
        <v>136</v>
      </c>
      <c r="F17" s="61" t="s">
        <v>137</v>
      </c>
      <c r="G17" s="61">
        <v>2015</v>
      </c>
      <c r="H17" s="61">
        <v>3.84212888871</v>
      </c>
      <c r="I17" s="61">
        <v>6.7605418138699997</v>
      </c>
      <c r="J17" s="62">
        <v>1.2007529753599999</v>
      </c>
    </row>
    <row r="18" spans="1:10" x14ac:dyDescent="0.25">
      <c r="A18" s="60" t="s">
        <v>151</v>
      </c>
      <c r="B18" s="61" t="s">
        <v>133</v>
      </c>
      <c r="C18" s="61" t="s">
        <v>134</v>
      </c>
      <c r="D18" s="61" t="s">
        <v>139</v>
      </c>
      <c r="E18" s="61" t="s">
        <v>136</v>
      </c>
      <c r="F18" s="61" t="s">
        <v>137</v>
      </c>
      <c r="G18" s="61">
        <v>2015</v>
      </c>
      <c r="H18" s="61">
        <v>14.365040214899899</v>
      </c>
      <c r="I18" s="61">
        <v>24.970067339299899</v>
      </c>
      <c r="J18" s="62">
        <v>6.6725277930100004</v>
      </c>
    </row>
    <row r="19" spans="1:10" x14ac:dyDescent="0.25">
      <c r="A19" s="60" t="s">
        <v>151</v>
      </c>
      <c r="B19" s="61" t="s">
        <v>133</v>
      </c>
      <c r="C19" s="61" t="s">
        <v>134</v>
      </c>
      <c r="D19" s="61" t="s">
        <v>140</v>
      </c>
      <c r="E19" s="61" t="s">
        <v>136</v>
      </c>
      <c r="F19" s="61" t="s">
        <v>137</v>
      </c>
      <c r="G19" s="61">
        <v>2015</v>
      </c>
      <c r="H19" s="61">
        <v>46.038926077999903</v>
      </c>
      <c r="I19" s="61">
        <v>74.670253123099997</v>
      </c>
      <c r="J19" s="62">
        <v>26.238112944899999</v>
      </c>
    </row>
    <row r="20" spans="1:10" x14ac:dyDescent="0.25">
      <c r="A20" s="60" t="s">
        <v>151</v>
      </c>
      <c r="B20" s="61" t="s">
        <v>133</v>
      </c>
      <c r="C20" s="61" t="s">
        <v>134</v>
      </c>
      <c r="D20" s="61" t="s">
        <v>141</v>
      </c>
      <c r="E20" s="61" t="s">
        <v>136</v>
      </c>
      <c r="F20" s="61" t="s">
        <v>137</v>
      </c>
      <c r="G20" s="61">
        <v>2015</v>
      </c>
      <c r="H20" s="61">
        <v>81.492573261399997</v>
      </c>
      <c r="I20" s="61">
        <v>169.880790421</v>
      </c>
      <c r="J20" s="62">
        <v>29.5517578129</v>
      </c>
    </row>
    <row r="21" spans="1:10" x14ac:dyDescent="0.25">
      <c r="A21" s="60" t="s">
        <v>151</v>
      </c>
      <c r="B21" s="61" t="s">
        <v>133</v>
      </c>
      <c r="C21" s="61" t="s">
        <v>134</v>
      </c>
      <c r="D21" s="61" t="s">
        <v>142</v>
      </c>
      <c r="E21" s="61" t="s">
        <v>136</v>
      </c>
      <c r="F21" s="61" t="s">
        <v>137</v>
      </c>
      <c r="G21" s="61">
        <v>2015</v>
      </c>
      <c r="H21" s="61">
        <v>99.261707105499994</v>
      </c>
      <c r="I21" s="61">
        <v>238.851644021</v>
      </c>
      <c r="J21" s="62">
        <v>39.003695829999998</v>
      </c>
    </row>
    <row r="22" spans="1:10" x14ac:dyDescent="0.25">
      <c r="A22" s="60" t="s">
        <v>151</v>
      </c>
      <c r="B22" s="61" t="s">
        <v>133</v>
      </c>
      <c r="C22" s="61" t="s">
        <v>134</v>
      </c>
      <c r="D22" s="61" t="s">
        <v>143</v>
      </c>
      <c r="E22" s="61" t="s">
        <v>136</v>
      </c>
      <c r="F22" s="61" t="s">
        <v>137</v>
      </c>
      <c r="G22" s="61">
        <v>2015</v>
      </c>
      <c r="H22" s="61">
        <v>90.650386421999997</v>
      </c>
      <c r="I22" s="61">
        <v>192.251142676</v>
      </c>
      <c r="J22" s="62">
        <v>42.760632837499998</v>
      </c>
    </row>
    <row r="23" spans="1:10" x14ac:dyDescent="0.25">
      <c r="A23" s="60" t="s">
        <v>151</v>
      </c>
      <c r="B23" s="61" t="s">
        <v>133</v>
      </c>
      <c r="C23" s="61" t="s">
        <v>134</v>
      </c>
      <c r="D23" s="61" t="s">
        <v>144</v>
      </c>
      <c r="E23" s="61" t="s">
        <v>136</v>
      </c>
      <c r="F23" s="61" t="s">
        <v>137</v>
      </c>
      <c r="G23" s="61">
        <v>2015</v>
      </c>
      <c r="H23" s="61">
        <v>80.867942685100004</v>
      </c>
      <c r="I23" s="61">
        <v>164.238460785</v>
      </c>
      <c r="J23" s="62">
        <v>42.806553661400002</v>
      </c>
    </row>
    <row r="24" spans="1:10" x14ac:dyDescent="0.25">
      <c r="A24" s="60" t="s">
        <v>151</v>
      </c>
      <c r="B24" s="61" t="s">
        <v>133</v>
      </c>
      <c r="C24" s="61" t="s">
        <v>134</v>
      </c>
      <c r="D24" s="61" t="s">
        <v>145</v>
      </c>
      <c r="E24" s="61" t="s">
        <v>136</v>
      </c>
      <c r="F24" s="61" t="s">
        <v>137</v>
      </c>
      <c r="G24" s="61">
        <v>2015</v>
      </c>
      <c r="H24" s="61">
        <v>76.414183076100002</v>
      </c>
      <c r="I24" s="61">
        <v>166.57339662699999</v>
      </c>
      <c r="J24" s="62">
        <v>44.328831272899997</v>
      </c>
    </row>
    <row r="25" spans="1:10" x14ac:dyDescent="0.25">
      <c r="A25" s="60" t="s">
        <v>151</v>
      </c>
      <c r="B25" s="61" t="s">
        <v>133</v>
      </c>
      <c r="C25" s="61" t="s">
        <v>134</v>
      </c>
      <c r="D25" s="61" t="s">
        <v>146</v>
      </c>
      <c r="E25" s="61" t="s">
        <v>136</v>
      </c>
      <c r="F25" s="61" t="s">
        <v>137</v>
      </c>
      <c r="G25" s="61">
        <v>2015</v>
      </c>
      <c r="H25" s="61">
        <v>90.1276055533</v>
      </c>
      <c r="I25" s="61">
        <v>163.443129441</v>
      </c>
      <c r="J25" s="62">
        <v>57.213527756999902</v>
      </c>
    </row>
    <row r="26" spans="1:10" x14ac:dyDescent="0.25">
      <c r="A26" s="60" t="s">
        <v>151</v>
      </c>
      <c r="B26" s="61" t="s">
        <v>133</v>
      </c>
      <c r="C26" s="61" t="s">
        <v>134</v>
      </c>
      <c r="D26" s="61" t="s">
        <v>147</v>
      </c>
      <c r="E26" s="61" t="s">
        <v>136</v>
      </c>
      <c r="F26" s="61" t="s">
        <v>137</v>
      </c>
      <c r="G26" s="61">
        <v>2015</v>
      </c>
      <c r="H26" s="61">
        <v>96.896102744800004</v>
      </c>
      <c r="I26" s="61">
        <v>161.133757221</v>
      </c>
      <c r="J26" s="62">
        <v>68.055055594199999</v>
      </c>
    </row>
    <row r="27" spans="1:10" x14ac:dyDescent="0.25">
      <c r="A27" s="60" t="s">
        <v>151</v>
      </c>
      <c r="B27" s="61" t="s">
        <v>133</v>
      </c>
      <c r="C27" s="61" t="s">
        <v>134</v>
      </c>
      <c r="D27" s="61" t="s">
        <v>148</v>
      </c>
      <c r="E27" s="61" t="s">
        <v>136</v>
      </c>
      <c r="F27" s="61" t="s">
        <v>137</v>
      </c>
      <c r="G27" s="61">
        <v>2015</v>
      </c>
      <c r="H27" s="61">
        <v>115.715512793999</v>
      </c>
      <c r="I27" s="61">
        <v>184.78735923100001</v>
      </c>
      <c r="J27" s="62">
        <v>83.372445800599905</v>
      </c>
    </row>
    <row r="28" spans="1:10" x14ac:dyDescent="0.25">
      <c r="A28" s="60" t="s">
        <v>151</v>
      </c>
      <c r="B28" s="61" t="s">
        <v>133</v>
      </c>
      <c r="C28" s="61" t="s">
        <v>134</v>
      </c>
      <c r="D28" s="61" t="s">
        <v>149</v>
      </c>
      <c r="E28" s="61" t="s">
        <v>136</v>
      </c>
      <c r="F28" s="61" t="s">
        <v>137</v>
      </c>
      <c r="G28" s="61">
        <v>2015</v>
      </c>
      <c r="H28" s="61">
        <v>134.97214573400001</v>
      </c>
      <c r="I28" s="61">
        <v>199.028021709</v>
      </c>
      <c r="J28" s="62">
        <v>98.973953057800003</v>
      </c>
    </row>
    <row r="29" spans="1:10" x14ac:dyDescent="0.25">
      <c r="A29" s="63" t="s">
        <v>151</v>
      </c>
      <c r="B29" s="64" t="s">
        <v>133</v>
      </c>
      <c r="C29" s="64" t="s">
        <v>134</v>
      </c>
      <c r="D29" s="64" t="s">
        <v>150</v>
      </c>
      <c r="E29" s="64" t="s">
        <v>136</v>
      </c>
      <c r="F29" s="64" t="s">
        <v>137</v>
      </c>
      <c r="G29" s="64">
        <v>2015</v>
      </c>
      <c r="H29" s="64">
        <v>166.94168603599999</v>
      </c>
      <c r="I29" s="64">
        <v>242.901058487</v>
      </c>
      <c r="J29" s="65">
        <v>130.24571200400001</v>
      </c>
    </row>
    <row r="33" spans="1:1" x14ac:dyDescent="0.25">
      <c r="A33" s="51" t="s">
        <v>152</v>
      </c>
    </row>
    <row r="34" spans="1:1" x14ac:dyDescent="0.25">
      <c r="A34" s="51" t="s">
        <v>153</v>
      </c>
    </row>
    <row r="35" spans="1:1" x14ac:dyDescent="0.25">
      <c r="A35" s="51" t="s">
        <v>154</v>
      </c>
    </row>
    <row r="36" spans="1:1" x14ac:dyDescent="0.25">
      <c r="A36" s="51" t="s">
        <v>155</v>
      </c>
    </row>
    <row r="37" spans="1:1" x14ac:dyDescent="0.25">
      <c r="A37" s="51" t="s">
        <v>156</v>
      </c>
    </row>
    <row r="38" spans="1:1" x14ac:dyDescent="0.25">
      <c r="A38" s="51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"/>
  <sheetViews>
    <sheetView workbookViewId="0">
      <selection activeCell="H4" sqref="H4:S5"/>
    </sheetView>
  </sheetViews>
  <sheetFormatPr defaultColWidth="9.140625" defaultRowHeight="15" x14ac:dyDescent="0.25"/>
  <cols>
    <col min="1" max="16384" width="9.140625" style="51"/>
  </cols>
  <sheetData>
    <row r="2" spans="1:19" ht="15.75" x14ac:dyDescent="0.25">
      <c r="A2" s="52" t="s">
        <v>158</v>
      </c>
    </row>
    <row r="3" spans="1:19" x14ac:dyDescent="0.25">
      <c r="A3" s="53" t="s">
        <v>81</v>
      </c>
      <c r="B3" s="54" t="s">
        <v>82</v>
      </c>
      <c r="C3" s="54" t="s">
        <v>159</v>
      </c>
      <c r="D3" s="54" t="s">
        <v>114</v>
      </c>
      <c r="E3" s="54" t="s">
        <v>112</v>
      </c>
      <c r="F3" s="54" t="s">
        <v>111</v>
      </c>
      <c r="G3" s="54" t="s">
        <v>2</v>
      </c>
      <c r="H3" s="54" t="s">
        <v>3</v>
      </c>
      <c r="I3" s="54" t="s">
        <v>4</v>
      </c>
      <c r="J3" s="54" t="s">
        <v>5</v>
      </c>
      <c r="K3" s="54" t="s">
        <v>6</v>
      </c>
      <c r="L3" s="54" t="s">
        <v>7</v>
      </c>
      <c r="M3" s="54" t="s">
        <v>8</v>
      </c>
      <c r="N3" s="54" t="s">
        <v>9</v>
      </c>
      <c r="O3" s="54" t="s">
        <v>10</v>
      </c>
      <c r="P3" s="54" t="s">
        <v>11</v>
      </c>
      <c r="Q3" s="54" t="s">
        <v>12</v>
      </c>
      <c r="R3" s="54" t="s">
        <v>13</v>
      </c>
      <c r="S3" s="54" t="s">
        <v>160</v>
      </c>
    </row>
    <row r="4" spans="1:19" x14ac:dyDescent="0.25">
      <c r="A4" s="51" t="s">
        <v>161</v>
      </c>
      <c r="H4" s="51">
        <v>0.33</v>
      </c>
      <c r="I4" s="51">
        <v>5.42</v>
      </c>
      <c r="J4" s="51">
        <v>16.239999999999998</v>
      </c>
      <c r="K4" s="51">
        <v>30.79</v>
      </c>
      <c r="L4" s="51">
        <v>47.93</v>
      </c>
      <c r="M4" s="51">
        <v>58.65</v>
      </c>
      <c r="N4" s="51">
        <v>56.06</v>
      </c>
      <c r="O4" s="51">
        <v>61.97</v>
      </c>
      <c r="P4" s="51">
        <v>57.67</v>
      </c>
      <c r="Q4" s="51">
        <v>65.09</v>
      </c>
      <c r="R4" s="51">
        <v>70.55</v>
      </c>
      <c r="S4" s="51">
        <v>51.65</v>
      </c>
    </row>
    <row r="5" spans="1:19" x14ac:dyDescent="0.25">
      <c r="A5" s="51" t="s">
        <v>162</v>
      </c>
      <c r="H5" s="51">
        <v>7</v>
      </c>
      <c r="I5" s="51">
        <v>121</v>
      </c>
      <c r="J5" s="51">
        <v>310</v>
      </c>
      <c r="K5" s="51">
        <v>547</v>
      </c>
      <c r="L5" s="51">
        <v>637</v>
      </c>
      <c r="M5" s="51">
        <v>693</v>
      </c>
      <c r="N5" s="51">
        <v>608</v>
      </c>
      <c r="O5" s="51">
        <v>551</v>
      </c>
      <c r="P5" s="51">
        <v>426</v>
      </c>
      <c r="Q5" s="51">
        <v>357</v>
      </c>
      <c r="R5" s="51">
        <v>290</v>
      </c>
      <c r="S5" s="51">
        <v>143</v>
      </c>
    </row>
    <row r="6" spans="1:19" x14ac:dyDescent="0.25">
      <c r="A6" s="51" t="s">
        <v>163</v>
      </c>
      <c r="H6" s="55">
        <v>2121212.1212121211</v>
      </c>
      <c r="I6" s="55">
        <v>2232472.3247232474</v>
      </c>
      <c r="J6" s="55">
        <v>1908866.9950738917</v>
      </c>
      <c r="K6" s="55">
        <v>1776550.8281909712</v>
      </c>
      <c r="L6" s="55">
        <v>1329021.4896724389</v>
      </c>
      <c r="M6" s="55">
        <v>1181585.6777493607</v>
      </c>
      <c r="N6" s="55">
        <v>1084552.2654298965</v>
      </c>
      <c r="O6" s="55">
        <v>889139.90640632564</v>
      </c>
      <c r="P6" s="55">
        <v>738685.62510837521</v>
      </c>
      <c r="Q6" s="55">
        <v>548471.34736518667</v>
      </c>
      <c r="R6" s="55">
        <v>411055.98866052448</v>
      </c>
      <c r="S6" s="55">
        <v>276863.50435624394</v>
      </c>
    </row>
    <row r="7" spans="1:19" x14ac:dyDescent="0.25">
      <c r="A7" s="51" t="s">
        <v>115</v>
      </c>
      <c r="H7" s="56">
        <v>8.5532578857631852E-2</v>
      </c>
      <c r="I7" s="56">
        <v>4.4542545454545452</v>
      </c>
      <c r="J7" s="56">
        <v>14.432154763118222</v>
      </c>
      <c r="K7" s="56">
        <v>28.209688742837578</v>
      </c>
      <c r="L7" s="56">
        <v>44.20785074328947</v>
      </c>
      <c r="M7" s="56">
        <v>54.283258631219596</v>
      </c>
      <c r="N7" s="56">
        <v>51.603874894390636</v>
      </c>
      <c r="O7" s="56">
        <v>56.795578913038625</v>
      </c>
      <c r="P7" s="56">
        <v>52.193523565584016</v>
      </c>
      <c r="Q7" s="56">
        <v>58.337940901894171</v>
      </c>
      <c r="R7" s="56">
        <v>62.430036248594583</v>
      </c>
      <c r="S7" s="56">
        <v>43.184387635894218</v>
      </c>
    </row>
    <row r="8" spans="1:19" x14ac:dyDescent="0.25">
      <c r="A8" s="51" t="s">
        <v>107</v>
      </c>
      <c r="H8" s="56">
        <v>0.57446742114236815</v>
      </c>
      <c r="I8" s="56">
        <v>6.3857454545454546</v>
      </c>
      <c r="J8" s="56">
        <v>18.047845236881777</v>
      </c>
      <c r="K8" s="56">
        <v>33.37031125716242</v>
      </c>
      <c r="L8" s="56">
        <v>51.65214925671053</v>
      </c>
      <c r="M8" s="56">
        <v>63.016741368780401</v>
      </c>
      <c r="N8" s="56">
        <v>60.516125105609369</v>
      </c>
      <c r="O8" s="56">
        <v>67.144421086961373</v>
      </c>
      <c r="P8" s="56">
        <v>63.146476434415987</v>
      </c>
      <c r="Q8" s="56">
        <v>71.842059098105835</v>
      </c>
      <c r="R8" s="56">
        <v>78.669963751405419</v>
      </c>
      <c r="S8" s="56">
        <v>60.115612364105779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3" sqref="K5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South Africa ICC</vt:lpstr>
      <vt:lpstr>South Africa ICC 2</vt:lpstr>
      <vt:lpstr>South Africa IHME1</vt:lpstr>
      <vt:lpstr>South Africa IHME</vt:lpstr>
      <vt:lpstr>South Afr HIV+ Targ Derivation</vt:lpstr>
      <vt:lpstr>Sheet1</vt:lpstr>
    </vt:vector>
  </TitlesOfParts>
  <Company>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masterit</dc:creator>
  <cp:lastModifiedBy>Monisha Sharma</cp:lastModifiedBy>
  <dcterms:created xsi:type="dcterms:W3CDTF">2011-08-17T17:50:06Z</dcterms:created>
  <dcterms:modified xsi:type="dcterms:W3CDTF">2017-07-12T22:21:19Z</dcterms:modified>
</cp:coreProperties>
</file>