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2940" windowHeight="894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5" i="1" l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74" i="1"/>
  <c r="M190" i="1" s="1"/>
  <c r="O18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54" i="1"/>
  <c r="M170" i="1" s="1"/>
  <c r="M191" i="1" s="1"/>
  <c r="B142" i="1" l="1"/>
  <c r="C137" i="1"/>
  <c r="D137" i="1"/>
  <c r="E137" i="1"/>
  <c r="E138" i="1" s="1"/>
  <c r="F137" i="1"/>
  <c r="G137" i="1"/>
  <c r="H137" i="1"/>
  <c r="I137" i="1"/>
  <c r="J137" i="1"/>
  <c r="J138" i="1" s="1"/>
  <c r="K137" i="1"/>
  <c r="L137" i="1"/>
  <c r="M137" i="1"/>
  <c r="N137" i="1"/>
  <c r="O137" i="1"/>
  <c r="O138" i="1" s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6" i="1"/>
  <c r="I97" i="1" s="1"/>
  <c r="J95" i="1"/>
  <c r="J94" i="1"/>
  <c r="J93" i="1"/>
  <c r="J92" i="1"/>
  <c r="J96" i="1" s="1"/>
  <c r="J97" i="1" s="1"/>
  <c r="C128" i="1"/>
  <c r="F128" i="1"/>
  <c r="B128" i="1"/>
  <c r="C108" i="1"/>
  <c r="C129" i="1" s="1"/>
  <c r="C130" i="1" s="1"/>
  <c r="F108" i="1"/>
  <c r="F129" i="1" s="1"/>
  <c r="F130" i="1" s="1"/>
  <c r="E108" i="1"/>
  <c r="E129" i="1" s="1"/>
  <c r="E130" i="1" s="1"/>
  <c r="D108" i="1"/>
  <c r="D129" i="1" s="1"/>
  <c r="D130" i="1" s="1"/>
  <c r="B108" i="1"/>
  <c r="B129" i="1" s="1"/>
  <c r="B130" i="1" s="1"/>
  <c r="C56" i="1"/>
  <c r="C77" i="1" s="1"/>
  <c r="D56" i="1"/>
  <c r="D77" i="1" s="1"/>
  <c r="E56" i="1"/>
  <c r="E77" i="1" s="1"/>
  <c r="F56" i="1"/>
  <c r="F77" i="1" s="1"/>
  <c r="G56" i="1"/>
  <c r="G77" i="1" s="1"/>
  <c r="H56" i="1"/>
  <c r="I56" i="1"/>
  <c r="J56" i="1"/>
  <c r="K56" i="1"/>
  <c r="L56" i="1"/>
  <c r="M56" i="1"/>
  <c r="N56" i="1"/>
  <c r="O56" i="1"/>
  <c r="P56" i="1"/>
  <c r="B56" i="1"/>
  <c r="C76" i="1"/>
  <c r="D76" i="1"/>
  <c r="E76" i="1"/>
  <c r="F76" i="1"/>
  <c r="G76" i="1"/>
  <c r="H76" i="1"/>
  <c r="I76" i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S138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K181" i="1" l="1"/>
  <c r="I187" i="1"/>
  <c r="F178" i="1"/>
  <c r="D184" i="1"/>
  <c r="B181" i="1"/>
  <c r="J165" i="1"/>
  <c r="G156" i="1"/>
  <c r="E162" i="1"/>
  <c r="C160" i="1"/>
  <c r="J178" i="1"/>
  <c r="C181" i="1"/>
  <c r="I162" i="1"/>
  <c r="K182" i="1"/>
  <c r="I188" i="1"/>
  <c r="F179" i="1"/>
  <c r="D185" i="1"/>
  <c r="B182" i="1"/>
  <c r="J166" i="1"/>
  <c r="G157" i="1"/>
  <c r="E163" i="1"/>
  <c r="C161" i="1"/>
  <c r="K183" i="1"/>
  <c r="I189" i="1"/>
  <c r="F180" i="1"/>
  <c r="D186" i="1"/>
  <c r="B183" i="1"/>
  <c r="J167" i="1"/>
  <c r="G158" i="1"/>
  <c r="E164" i="1"/>
  <c r="C162" i="1"/>
  <c r="K184" i="1"/>
  <c r="H175" i="1"/>
  <c r="F181" i="1"/>
  <c r="D187" i="1"/>
  <c r="B184" i="1"/>
  <c r="J168" i="1"/>
  <c r="G159" i="1"/>
  <c r="C163" i="1"/>
  <c r="F186" i="1"/>
  <c r="G164" i="1"/>
  <c r="C168" i="1"/>
  <c r="D156" i="1"/>
  <c r="C179" i="1"/>
  <c r="C154" i="1"/>
  <c r="H183" i="1"/>
  <c r="C180" i="1"/>
  <c r="G167" i="1"/>
  <c r="E165" i="1"/>
  <c r="F189" i="1"/>
  <c r="B155" i="1"/>
  <c r="E175" i="1"/>
  <c r="K185" i="1"/>
  <c r="H176" i="1"/>
  <c r="F182" i="1"/>
  <c r="D188" i="1"/>
  <c r="B185" i="1"/>
  <c r="J169" i="1"/>
  <c r="G160" i="1"/>
  <c r="E166" i="1"/>
  <c r="C164" i="1"/>
  <c r="H177" i="1"/>
  <c r="F183" i="1"/>
  <c r="D189" i="1"/>
  <c r="B186" i="1"/>
  <c r="I155" i="1"/>
  <c r="E167" i="1"/>
  <c r="C165" i="1"/>
  <c r="C176" i="1"/>
  <c r="G163" i="1"/>
  <c r="C167" i="1"/>
  <c r="C177" i="1"/>
  <c r="H181" i="1"/>
  <c r="G165" i="1"/>
  <c r="J176" i="1"/>
  <c r="G166" i="1"/>
  <c r="J177" i="1"/>
  <c r="K155" i="1"/>
  <c r="D158" i="1"/>
  <c r="K186" i="1"/>
  <c r="G161" i="1"/>
  <c r="K189" i="1"/>
  <c r="I158" i="1"/>
  <c r="I159" i="1"/>
  <c r="F188" i="1"/>
  <c r="I160" i="1"/>
  <c r="K156" i="1"/>
  <c r="K187" i="1"/>
  <c r="H178" i="1"/>
  <c r="F184" i="1"/>
  <c r="C175" i="1"/>
  <c r="B187" i="1"/>
  <c r="I156" i="1"/>
  <c r="G162" i="1"/>
  <c r="E168" i="1"/>
  <c r="C166" i="1"/>
  <c r="K188" i="1"/>
  <c r="H179" i="1"/>
  <c r="F185" i="1"/>
  <c r="B188" i="1"/>
  <c r="I157" i="1"/>
  <c r="E169" i="1"/>
  <c r="H180" i="1"/>
  <c r="B189" i="1"/>
  <c r="D155" i="1"/>
  <c r="J175" i="1"/>
  <c r="F187" i="1"/>
  <c r="C178" i="1"/>
  <c r="B174" i="1"/>
  <c r="B190" i="1" s="1"/>
  <c r="C169" i="1"/>
  <c r="H182" i="1"/>
  <c r="B154" i="1"/>
  <c r="D157" i="1"/>
  <c r="I161" i="1"/>
  <c r="H184" i="1"/>
  <c r="G168" i="1"/>
  <c r="J179" i="1"/>
  <c r="H185" i="1"/>
  <c r="E176" i="1"/>
  <c r="C182" i="1"/>
  <c r="K157" i="1"/>
  <c r="I163" i="1"/>
  <c r="G169" i="1"/>
  <c r="D160" i="1"/>
  <c r="B157" i="1"/>
  <c r="J180" i="1"/>
  <c r="H186" i="1"/>
  <c r="E177" i="1"/>
  <c r="C183" i="1"/>
  <c r="K158" i="1"/>
  <c r="I164" i="1"/>
  <c r="F155" i="1"/>
  <c r="D161" i="1"/>
  <c r="B158" i="1"/>
  <c r="J181" i="1"/>
  <c r="H187" i="1"/>
  <c r="E178" i="1"/>
  <c r="C184" i="1"/>
  <c r="K159" i="1"/>
  <c r="I165" i="1"/>
  <c r="F156" i="1"/>
  <c r="D162" i="1"/>
  <c r="B159" i="1"/>
  <c r="J182" i="1"/>
  <c r="H188" i="1"/>
  <c r="E179" i="1"/>
  <c r="C185" i="1"/>
  <c r="K160" i="1"/>
  <c r="I166" i="1"/>
  <c r="F157" i="1"/>
  <c r="D163" i="1"/>
  <c r="B160" i="1"/>
  <c r="J183" i="1"/>
  <c r="H189" i="1"/>
  <c r="E180" i="1"/>
  <c r="C186" i="1"/>
  <c r="K161" i="1"/>
  <c r="I167" i="1"/>
  <c r="F158" i="1"/>
  <c r="D164" i="1"/>
  <c r="B161" i="1"/>
  <c r="J184" i="1"/>
  <c r="G175" i="1"/>
  <c r="E181" i="1"/>
  <c r="C187" i="1"/>
  <c r="K162" i="1"/>
  <c r="I168" i="1"/>
  <c r="F159" i="1"/>
  <c r="D165" i="1"/>
  <c r="B162" i="1"/>
  <c r="J185" i="1"/>
  <c r="G176" i="1"/>
  <c r="E182" i="1"/>
  <c r="C188" i="1"/>
  <c r="K163" i="1"/>
  <c r="I169" i="1"/>
  <c r="F160" i="1"/>
  <c r="D166" i="1"/>
  <c r="B163" i="1"/>
  <c r="G183" i="1"/>
  <c r="F167" i="1"/>
  <c r="H154" i="1"/>
  <c r="J186" i="1"/>
  <c r="G177" i="1"/>
  <c r="E183" i="1"/>
  <c r="C189" i="1"/>
  <c r="K164" i="1"/>
  <c r="H155" i="1"/>
  <c r="F161" i="1"/>
  <c r="D167" i="1"/>
  <c r="B164" i="1"/>
  <c r="J187" i="1"/>
  <c r="G178" i="1"/>
  <c r="E184" i="1"/>
  <c r="C174" i="1"/>
  <c r="K165" i="1"/>
  <c r="H156" i="1"/>
  <c r="F162" i="1"/>
  <c r="D168" i="1"/>
  <c r="B165" i="1"/>
  <c r="I176" i="1"/>
  <c r="G174" i="1"/>
  <c r="F166" i="1"/>
  <c r="J155" i="1"/>
  <c r="G184" i="1"/>
  <c r="H162" i="1"/>
  <c r="J188" i="1"/>
  <c r="G179" i="1"/>
  <c r="E185" i="1"/>
  <c r="D174" i="1"/>
  <c r="K166" i="1"/>
  <c r="H157" i="1"/>
  <c r="F163" i="1"/>
  <c r="D169" i="1"/>
  <c r="B166" i="1"/>
  <c r="B167" i="1"/>
  <c r="I175" i="1"/>
  <c r="G181" i="1"/>
  <c r="E187" i="1"/>
  <c r="K168" i="1"/>
  <c r="F165" i="1"/>
  <c r="B168" i="1"/>
  <c r="E188" i="1"/>
  <c r="H160" i="1"/>
  <c r="B169" i="1"/>
  <c r="I177" i="1"/>
  <c r="H174" i="1"/>
  <c r="G154" i="1"/>
  <c r="I178" i="1"/>
  <c r="D175" i="1"/>
  <c r="J156" i="1"/>
  <c r="F168" i="1"/>
  <c r="J189" i="1"/>
  <c r="G180" i="1"/>
  <c r="E186" i="1"/>
  <c r="E174" i="1"/>
  <c r="K167" i="1"/>
  <c r="H158" i="1"/>
  <c r="F164" i="1"/>
  <c r="D154" i="1"/>
  <c r="F174" i="1"/>
  <c r="H159" i="1"/>
  <c r="E154" i="1"/>
  <c r="G182" i="1"/>
  <c r="K169" i="1"/>
  <c r="F154" i="1"/>
  <c r="E189" i="1"/>
  <c r="H161" i="1"/>
  <c r="I174" i="1"/>
  <c r="I179" i="1"/>
  <c r="G185" i="1"/>
  <c r="D176" i="1"/>
  <c r="J174" i="1"/>
  <c r="J157" i="1"/>
  <c r="H163" i="1"/>
  <c r="F169" i="1"/>
  <c r="I154" i="1"/>
  <c r="I180" i="1"/>
  <c r="G186" i="1"/>
  <c r="D177" i="1"/>
  <c r="K174" i="1"/>
  <c r="J158" i="1"/>
  <c r="H164" i="1"/>
  <c r="E155" i="1"/>
  <c r="J154" i="1"/>
  <c r="K175" i="1"/>
  <c r="I181" i="1"/>
  <c r="G187" i="1"/>
  <c r="D178" i="1"/>
  <c r="B175" i="1"/>
  <c r="J159" i="1"/>
  <c r="H165" i="1"/>
  <c r="E156" i="1"/>
  <c r="K154" i="1"/>
  <c r="K176" i="1"/>
  <c r="I182" i="1"/>
  <c r="G188" i="1"/>
  <c r="D179" i="1"/>
  <c r="B176" i="1"/>
  <c r="J160" i="1"/>
  <c r="H166" i="1"/>
  <c r="E157" i="1"/>
  <c r="C155" i="1"/>
  <c r="K177" i="1"/>
  <c r="I183" i="1"/>
  <c r="G189" i="1"/>
  <c r="D180" i="1"/>
  <c r="B177" i="1"/>
  <c r="J161" i="1"/>
  <c r="H167" i="1"/>
  <c r="E158" i="1"/>
  <c r="C156" i="1"/>
  <c r="K180" i="1"/>
  <c r="I186" i="1"/>
  <c r="D183" i="1"/>
  <c r="B180" i="1"/>
  <c r="J164" i="1"/>
  <c r="E161" i="1"/>
  <c r="C159" i="1"/>
  <c r="D159" i="1"/>
  <c r="K178" i="1"/>
  <c r="I184" i="1"/>
  <c r="F175" i="1"/>
  <c r="D181" i="1"/>
  <c r="B178" i="1"/>
  <c r="J162" i="1"/>
  <c r="H168" i="1"/>
  <c r="E159" i="1"/>
  <c r="C157" i="1"/>
  <c r="K179" i="1"/>
  <c r="I185" i="1"/>
  <c r="F176" i="1"/>
  <c r="D182" i="1"/>
  <c r="B179" i="1"/>
  <c r="J163" i="1"/>
  <c r="H169" i="1"/>
  <c r="E160" i="1"/>
  <c r="C158" i="1"/>
  <c r="F177" i="1"/>
  <c r="G155" i="1"/>
  <c r="B156" i="1"/>
  <c r="C145" i="1"/>
  <c r="R145" i="1"/>
  <c r="Q145" i="1"/>
  <c r="P145" i="1"/>
  <c r="O145" i="1"/>
  <c r="N145" i="1"/>
  <c r="M145" i="1"/>
  <c r="L145" i="1"/>
  <c r="K145" i="1"/>
  <c r="J145" i="1"/>
  <c r="I145" i="1"/>
  <c r="I77" i="1"/>
  <c r="H145" i="1"/>
  <c r="G145" i="1"/>
  <c r="B77" i="1"/>
  <c r="F145" i="1"/>
  <c r="D146" i="1"/>
  <c r="J146" i="1"/>
  <c r="O146" i="1"/>
  <c r="E146" i="1"/>
  <c r="I146" i="1"/>
  <c r="N146" i="1"/>
  <c r="R146" i="1"/>
  <c r="F146" i="1"/>
  <c r="H146" i="1"/>
  <c r="K146" i="1"/>
  <c r="L146" i="1"/>
  <c r="M146" i="1"/>
  <c r="Q146" i="1"/>
  <c r="G146" i="1"/>
  <c r="C146" i="1"/>
  <c r="P146" i="1"/>
  <c r="E145" i="1"/>
  <c r="H77" i="1"/>
  <c r="D145" i="1"/>
  <c r="I190" i="1" l="1"/>
  <c r="K170" i="1"/>
  <c r="G190" i="1"/>
  <c r="F170" i="1"/>
  <c r="F191" i="1" s="1"/>
  <c r="F190" i="1"/>
  <c r="C190" i="1"/>
  <c r="J170" i="1"/>
  <c r="J191" i="1" s="1"/>
  <c r="G170" i="1"/>
  <c r="G191" i="1" s="1"/>
  <c r="D190" i="1"/>
  <c r="H190" i="1"/>
  <c r="J190" i="1"/>
  <c r="K190" i="1"/>
  <c r="C170" i="1"/>
  <c r="C191" i="1" s="1"/>
  <c r="E170" i="1"/>
  <c r="E191" i="1" s="1"/>
  <c r="I170" i="1"/>
  <c r="I191" i="1" s="1"/>
  <c r="E190" i="1"/>
  <c r="B170" i="1"/>
  <c r="B191" i="1" s="1"/>
  <c r="D170" i="1"/>
  <c r="D191" i="1" s="1"/>
  <c r="H170" i="1"/>
  <c r="H191" i="1" s="1"/>
  <c r="K191" i="1" l="1"/>
</calcChain>
</file>

<file path=xl/sharedStrings.xml><?xml version="1.0" encoding="utf-8"?>
<sst xmlns="http://schemas.openxmlformats.org/spreadsheetml/2006/main" count="185" uniqueCount="85">
  <si>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</si>
  <si>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</si>
  <si>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</si>
  <si>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</si>
  <si>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</si>
  <si>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</si>
  <si>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</si>
  <si>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</si>
  <si>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</si>
  <si>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</si>
  <si>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</si>
  <si>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</si>
  <si>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</si>
  <si>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</si>
  <si>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</si>
  <si>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</si>
  <si>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</si>
  <si>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</si>
  <si>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</si>
  <si>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</si>
  <si>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</si>
  <si>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</si>
  <si>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</si>
  <si>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</si>
  <si>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</si>
  <si>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</si>
  <si>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</si>
  <si>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</si>
  <si>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</si>
  <si>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</si>
  <si>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</si>
  <si>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</si>
  <si>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</si>
  <si>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</si>
  <si>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</si>
  <si>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</si>
  <si>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</si>
  <si>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</si>
  <si>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</si>
  <si>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</si>
  <si>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</si>
  <si>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</si>
  <si>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</si>
  <si>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</si>
  <si>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</si>
  <si>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</si>
  <si>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</si>
  <si>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</si>
  <si>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</si>
  <si>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</si>
  <si>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</si>
  <si>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</si>
  <si>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</si>
  <si>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</si>
  <si>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</si>
  <si>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</si>
  <si>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</si>
  <si>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</si>
  <si>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</si>
  <si>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</si>
  <si>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</si>
  <si>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</si>
  <si>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</si>
  <si>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Statistical Release P0301 Community Survey 2016 Table 2.1: Censuss 2011 and Community Survey 2016.</t>
  </si>
  <si>
    <t>Total Males and Females to 69</t>
  </si>
  <si>
    <t>Total Males and Females to 69 (thousands)</t>
  </si>
  <si>
    <t>SOUTH AFRICA COMPARISON</t>
  </si>
  <si>
    <t>Statistical Release P0302 2019 Mid-year population estimates Table 6 and Table 11.</t>
  </si>
  <si>
    <t>Statistics South Africa. Primary tables Census '96 and 2001 compared. KwaZulu-Natal Table 4.1 and 4.3. South Africa Table 4.1.</t>
  </si>
  <si>
    <t>Population in KZN (and South Africa comparison)</t>
  </si>
  <si>
    <t>Statistical Release P0302 2019 Mid-year population estimates Table 5.3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</si>
  <si>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</si>
  <si>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</si>
  <si>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</si>
  <si>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</si>
  <si>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</si>
  <si>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</si>
  <si>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</si>
  <si>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</si>
  <si>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</si>
  <si>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</si>
  <si>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</si>
  <si>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</si>
  <si>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Initial population in 1910</t>
  </si>
  <si>
    <t>Calculate backward-projected KZN population. Assume that KZN:SA proportion was decreasing in the past. Assume male and female populations by age follow exponential distributions. Highlighted values transferred to Population_data Excel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</si>
</sst>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1" fontId="0" fillId="0" borderId="1" xfId="0" applyNumberForma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5" xfId="0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UN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ser>
          <c:idx val="5"/>
          <c:order val="5"/>
          <c:tx>
            <c:v>Projected KZN as proportion of UN est. (assume decreasing proportion)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Demographics!$B$191:$K$191</c:f>
              <c:numCache>
                <c:formatCode>General</c:formatCode>
                <c:ptCount val="10"/>
                <c:pt idx="0">
                  <c:v>3432.9881</c:v>
                </c:pt>
                <c:pt idx="1">
                  <c:v>3765.4696799999988</c:v>
                </c:pt>
                <c:pt idx="2">
                  <c:v>4155.0729199999969</c:v>
                </c:pt>
                <c:pt idx="3">
                  <c:v>4620.2254400000002</c:v>
                </c:pt>
                <c:pt idx="4">
                  <c:v>5156.0677799999994</c:v>
                </c:pt>
                <c:pt idx="5">
                  <c:v>5770.0790999999954</c:v>
                </c:pt>
                <c:pt idx="6">
                  <c:v>6399.478280000003</c:v>
                </c:pt>
                <c:pt idx="7">
                  <c:v>7166.7438599999996</c:v>
                </c:pt>
                <c:pt idx="8">
                  <c:v>7887.1497599999957</c:v>
                </c:pt>
                <c:pt idx="9">
                  <c:v>8668.7032400000026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7-4736-8D17-1CDC4955A175}"/>
            </c:ext>
          </c:extLst>
        </c:ser>
        <c:ser>
          <c:idx val="6"/>
          <c:order val="6"/>
          <c:tx>
            <c:v>Projected KZN assum exp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Demographics!$M$153</c:f>
              <c:numCache>
                <c:formatCode>General</c:formatCode>
                <c:ptCount val="1"/>
                <c:pt idx="0">
                  <c:v>1910</c:v>
                </c:pt>
              </c:numCache>
            </c:numRef>
          </c:xVal>
          <c:yVal>
            <c:numRef>
              <c:f>Demographics!$M$191</c:f>
              <c:numCache>
                <c:formatCode>0.00</c:formatCode>
                <c:ptCount val="1"/>
                <c:pt idx="0">
                  <c:v>1390.6517467890772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7-4736-8D17-1CDC4955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13419413637125144"/>
          <c:w val="0.22416034890096959"/>
          <c:h val="0.7659606634277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</a:t>
            </a:r>
            <a:r>
              <a:rPr lang="en-US" baseline="0"/>
              <a:t> 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Demographics!$A$154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Demographics!$B$154:$K$154</c:f>
              <c:numCache>
                <c:formatCode>General</c:formatCode>
                <c:ptCount val="10"/>
                <c:pt idx="0">
                  <c:v>261.71339999999998</c:v>
                </c:pt>
                <c:pt idx="1">
                  <c:v>317.33477999999991</c:v>
                </c:pt>
                <c:pt idx="2">
                  <c:v>353.00481999999977</c:v>
                </c:pt>
                <c:pt idx="3">
                  <c:v>389.24084000000005</c:v>
                </c:pt>
                <c:pt idx="4">
                  <c:v>425.19593999999989</c:v>
                </c:pt>
                <c:pt idx="5">
                  <c:v>471.5423999999997</c:v>
                </c:pt>
                <c:pt idx="6">
                  <c:v>512.40722000000017</c:v>
                </c:pt>
                <c:pt idx="7">
                  <c:v>582.74777999999992</c:v>
                </c:pt>
                <c:pt idx="8">
                  <c:v>601.97871999999973</c:v>
                </c:pt>
                <c:pt idx="9">
                  <c:v>554.80044000000021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Demographics!$A$155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Demographics!$B$155:$K$155</c:f>
              <c:numCache>
                <c:formatCode>General</c:formatCode>
                <c:ptCount val="10"/>
                <c:pt idx="0">
                  <c:v>220.41739999999999</c:v>
                </c:pt>
                <c:pt idx="1">
                  <c:v>234.26549999999995</c:v>
                </c:pt>
                <c:pt idx="2">
                  <c:v>288.91245999999978</c:v>
                </c:pt>
                <c:pt idx="3">
                  <c:v>324.20498000000003</c:v>
                </c:pt>
                <c:pt idx="4">
                  <c:v>360.97487999999993</c:v>
                </c:pt>
                <c:pt idx="5">
                  <c:v>399.26729999999975</c:v>
                </c:pt>
                <c:pt idx="6">
                  <c:v>447.35418000000016</c:v>
                </c:pt>
                <c:pt idx="7">
                  <c:v>490.59335999999996</c:v>
                </c:pt>
                <c:pt idx="8">
                  <c:v>558.76085999999975</c:v>
                </c:pt>
                <c:pt idx="9">
                  <c:v>579.25800000000015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Demographics!$A$156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Demographics!$B$156:$K$156</c:f>
              <c:numCache>
                <c:formatCode>General</c:formatCode>
                <c:ptCount val="10"/>
                <c:pt idx="0">
                  <c:v>191.76830000000001</c:v>
                </c:pt>
                <c:pt idx="1">
                  <c:v>209.19275999999994</c:v>
                </c:pt>
                <c:pt idx="2">
                  <c:v>223.32957999999985</c:v>
                </c:pt>
                <c:pt idx="3">
                  <c:v>276.21972000000005</c:v>
                </c:pt>
                <c:pt idx="4">
                  <c:v>311.31695999999994</c:v>
                </c:pt>
                <c:pt idx="5">
                  <c:v>348.04319999999979</c:v>
                </c:pt>
                <c:pt idx="6">
                  <c:v>385.27892000000014</c:v>
                </c:pt>
                <c:pt idx="7">
                  <c:v>432.52037999999993</c:v>
                </c:pt>
                <c:pt idx="8">
                  <c:v>473.86079999999976</c:v>
                </c:pt>
                <c:pt idx="9">
                  <c:v>541.28442000000018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Demographics!$A$157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Demographics!$B$157:$K$157</c:f>
              <c:numCache>
                <c:formatCode>General</c:formatCode>
                <c:ptCount val="10"/>
                <c:pt idx="0">
                  <c:v>177.0566</c:v>
                </c:pt>
                <c:pt idx="1">
                  <c:v>183.36023999999995</c:v>
                </c:pt>
                <c:pt idx="2">
                  <c:v>200.47493999999986</c:v>
                </c:pt>
                <c:pt idx="3">
                  <c:v>215.56830000000005</c:v>
                </c:pt>
                <c:pt idx="4">
                  <c:v>267.38879999999995</c:v>
                </c:pt>
                <c:pt idx="5">
                  <c:v>301.49709999999982</c:v>
                </c:pt>
                <c:pt idx="6">
                  <c:v>336.71820000000008</c:v>
                </c:pt>
                <c:pt idx="7">
                  <c:v>373.77473999999995</c:v>
                </c:pt>
                <c:pt idx="8">
                  <c:v>417.48013999999978</c:v>
                </c:pt>
                <c:pt idx="9">
                  <c:v>461.47554000000014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Demographics!$A$158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Demographics!$B$158:$K$158</c:f>
              <c:numCache>
                <c:formatCode>General</c:formatCode>
                <c:ptCount val="10"/>
                <c:pt idx="0">
                  <c:v>160.02199999999999</c:v>
                </c:pt>
                <c:pt idx="1">
                  <c:v>167.65811999999994</c:v>
                </c:pt>
                <c:pt idx="2">
                  <c:v>174.39083999999988</c:v>
                </c:pt>
                <c:pt idx="3">
                  <c:v>193.64610000000005</c:v>
                </c:pt>
                <c:pt idx="4">
                  <c:v>210.09119999999996</c:v>
                </c:pt>
                <c:pt idx="5">
                  <c:v>259.62899999999985</c:v>
                </c:pt>
                <c:pt idx="6">
                  <c:v>290.44808000000006</c:v>
                </c:pt>
                <c:pt idx="7">
                  <c:v>326.24009999999998</c:v>
                </c:pt>
                <c:pt idx="8">
                  <c:v>357.37001999999978</c:v>
                </c:pt>
                <c:pt idx="9">
                  <c:v>409.34232000000014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Demographics!$A$159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Demographics!$B$159:$K$159</c:f>
              <c:numCache>
                <c:formatCode>General</c:formatCode>
                <c:ptCount val="10"/>
                <c:pt idx="0">
                  <c:v>139.89019999999999</c:v>
                </c:pt>
                <c:pt idx="1">
                  <c:v>150.18317999999996</c:v>
                </c:pt>
                <c:pt idx="2">
                  <c:v>158.24353999999988</c:v>
                </c:pt>
                <c:pt idx="3">
                  <c:v>167.58304000000004</c:v>
                </c:pt>
                <c:pt idx="4">
                  <c:v>189.32081999999997</c:v>
                </c:pt>
                <c:pt idx="5">
                  <c:v>205.59809999999987</c:v>
                </c:pt>
                <c:pt idx="6">
                  <c:v>249.44634000000008</c:v>
                </c:pt>
                <c:pt idx="7">
                  <c:v>282.06875999999994</c:v>
                </c:pt>
                <c:pt idx="8">
                  <c:v>309.98393999999985</c:v>
                </c:pt>
                <c:pt idx="9">
                  <c:v>353.1328400000001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Demographics!$A$160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Demographics!$B$160:$K$160</c:f>
              <c:numCache>
                <c:formatCode>General</c:formatCode>
                <c:ptCount val="10"/>
                <c:pt idx="0">
                  <c:v>126.98519999999999</c:v>
                </c:pt>
                <c:pt idx="1">
                  <c:v>130.68215999999995</c:v>
                </c:pt>
                <c:pt idx="2">
                  <c:v>141.1025599999999</c:v>
                </c:pt>
                <c:pt idx="3">
                  <c:v>151.01960000000003</c:v>
                </c:pt>
                <c:pt idx="4">
                  <c:v>163.53689999999997</c:v>
                </c:pt>
                <c:pt idx="5">
                  <c:v>185.48269999999988</c:v>
                </c:pt>
                <c:pt idx="6">
                  <c:v>197.22066000000007</c:v>
                </c:pt>
                <c:pt idx="7">
                  <c:v>242.15759999999997</c:v>
                </c:pt>
                <c:pt idx="8">
                  <c:v>266.54669999999987</c:v>
                </c:pt>
                <c:pt idx="9">
                  <c:v>305.7195000000001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Demographics!$A$161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Demographics!$B$161:$K$161</c:f>
              <c:numCache>
                <c:formatCode>General</c:formatCode>
                <c:ptCount val="10"/>
                <c:pt idx="0">
                  <c:v>110.983</c:v>
                </c:pt>
                <c:pt idx="1">
                  <c:v>117.76589999999997</c:v>
                </c:pt>
                <c:pt idx="2">
                  <c:v>121.97421999999992</c:v>
                </c:pt>
                <c:pt idx="3">
                  <c:v>133.48184000000003</c:v>
                </c:pt>
                <c:pt idx="4">
                  <c:v>145.63139999999999</c:v>
                </c:pt>
                <c:pt idx="5">
                  <c:v>158.5841999999999</c:v>
                </c:pt>
                <c:pt idx="6">
                  <c:v>176.37620000000004</c:v>
                </c:pt>
                <c:pt idx="7">
                  <c:v>190.36277999999999</c:v>
                </c:pt>
                <c:pt idx="8">
                  <c:v>227.71643999999986</c:v>
                </c:pt>
                <c:pt idx="9">
                  <c:v>260.88064000000008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Demographics!$A$162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Demographics!$B$162:$K$162</c:f>
              <c:numCache>
                <c:formatCode>General</c:formatCode>
                <c:ptCount val="10"/>
                <c:pt idx="0">
                  <c:v>94.206500000000005</c:v>
                </c:pt>
                <c:pt idx="1">
                  <c:v>102.06377999999997</c:v>
                </c:pt>
                <c:pt idx="2">
                  <c:v>108.80795999999992</c:v>
                </c:pt>
                <c:pt idx="3">
                  <c:v>113.99544000000002</c:v>
                </c:pt>
                <c:pt idx="4">
                  <c:v>126.77093999999997</c:v>
                </c:pt>
                <c:pt idx="5">
                  <c:v>139.40439999999992</c:v>
                </c:pt>
                <c:pt idx="6">
                  <c:v>149.57618000000005</c:v>
                </c:pt>
                <c:pt idx="7">
                  <c:v>168.16499999999999</c:v>
                </c:pt>
                <c:pt idx="8">
                  <c:v>177.69779999999992</c:v>
                </c:pt>
                <c:pt idx="9">
                  <c:v>219.04534000000007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Demographics!$A$163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Demographics!$B$163:$K$163</c:f>
              <c:numCache>
                <c:formatCode>General</c:formatCode>
                <c:ptCount val="10"/>
                <c:pt idx="0">
                  <c:v>75.107100000000003</c:v>
                </c:pt>
                <c:pt idx="1">
                  <c:v>85.60187999999998</c:v>
                </c:pt>
                <c:pt idx="2">
                  <c:v>93.157499999999942</c:v>
                </c:pt>
                <c:pt idx="3">
                  <c:v>100.35496000000002</c:v>
                </c:pt>
                <c:pt idx="4">
                  <c:v>106.71677999999997</c:v>
                </c:pt>
                <c:pt idx="5">
                  <c:v>119.28899999999993</c:v>
                </c:pt>
                <c:pt idx="6">
                  <c:v>129.64796000000004</c:v>
                </c:pt>
                <c:pt idx="7">
                  <c:v>140.58593999999999</c:v>
                </c:pt>
                <c:pt idx="8">
                  <c:v>155.32103999999993</c:v>
                </c:pt>
                <c:pt idx="9">
                  <c:v>167.98482000000004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Demographics!$A$164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Demographics!$B$164:$K$164</c:f>
              <c:numCache>
                <c:formatCode>General</c:formatCode>
                <c:ptCount val="10"/>
                <c:pt idx="0">
                  <c:v>61.427799999999998</c:v>
                </c:pt>
                <c:pt idx="1">
                  <c:v>67.113899999999987</c:v>
                </c:pt>
                <c:pt idx="2">
                  <c:v>76.761779999999945</c:v>
                </c:pt>
                <c:pt idx="3">
                  <c:v>84.278680000000023</c:v>
                </c:pt>
                <c:pt idx="4">
                  <c:v>92.153639999999982</c:v>
                </c:pt>
                <c:pt idx="5">
                  <c:v>98.471899999999934</c:v>
                </c:pt>
                <c:pt idx="6">
                  <c:v>109.26162000000004</c:v>
                </c:pt>
                <c:pt idx="7">
                  <c:v>119.73347999999999</c:v>
                </c:pt>
                <c:pt idx="8">
                  <c:v>127.89853999999993</c:v>
                </c:pt>
                <c:pt idx="9">
                  <c:v>145.02904000000004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Demographics!$A$165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Demographics!$B$165:$K$165</c:f>
              <c:numCache>
                <c:formatCode>General</c:formatCode>
                <c:ptCount val="10"/>
                <c:pt idx="0">
                  <c:v>49.813299999999998</c:v>
                </c:pt>
                <c:pt idx="1">
                  <c:v>53.691119999999984</c:v>
                </c:pt>
                <c:pt idx="2">
                  <c:v>59.123959999999961</c:v>
                </c:pt>
                <c:pt idx="3">
                  <c:v>67.958820000000017</c:v>
                </c:pt>
                <c:pt idx="4">
                  <c:v>75.441839999999985</c:v>
                </c:pt>
                <c:pt idx="5">
                  <c:v>82.800599999999946</c:v>
                </c:pt>
                <c:pt idx="6">
                  <c:v>87.95904000000003</c:v>
                </c:pt>
                <c:pt idx="7">
                  <c:v>98.432579999999987</c:v>
                </c:pt>
                <c:pt idx="8">
                  <c:v>107.27681999999994</c:v>
                </c:pt>
                <c:pt idx="9">
                  <c:v>119.71332000000004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Demographics!$A$166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Demographics!$B$166:$K$166</c:f>
              <c:numCache>
                <c:formatCode>General</c:formatCode>
                <c:ptCount val="10"/>
                <c:pt idx="0">
                  <c:v>37.682600000000001</c:v>
                </c:pt>
                <c:pt idx="1">
                  <c:v>42.041159999999991</c:v>
                </c:pt>
                <c:pt idx="2">
                  <c:v>45.460859999999968</c:v>
                </c:pt>
                <c:pt idx="3">
                  <c:v>50.421060000000011</c:v>
                </c:pt>
                <c:pt idx="4">
                  <c:v>58.491299999999988</c:v>
                </c:pt>
                <c:pt idx="5">
                  <c:v>65.258099999999956</c:v>
                </c:pt>
                <c:pt idx="6">
                  <c:v>71.23766000000002</c:v>
                </c:pt>
                <c:pt idx="7">
                  <c:v>76.459019999999995</c:v>
                </c:pt>
                <c:pt idx="8">
                  <c:v>85.996959999999959</c:v>
                </c:pt>
                <c:pt idx="9">
                  <c:v>100.40472000000003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Demographics!$A$167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Demographics!$B$167:$K$167</c:f>
              <c:numCache>
                <c:formatCode>General</c:formatCode>
                <c:ptCount val="10"/>
                <c:pt idx="0">
                  <c:v>26.068100000000001</c:v>
                </c:pt>
                <c:pt idx="1">
                  <c:v>29.884679999999992</c:v>
                </c:pt>
                <c:pt idx="2">
                  <c:v>33.536699999999975</c:v>
                </c:pt>
                <c:pt idx="3">
                  <c:v>36.537000000000006</c:v>
                </c:pt>
                <c:pt idx="4">
                  <c:v>40.585799999999992</c:v>
                </c:pt>
                <c:pt idx="5">
                  <c:v>47.481699999999968</c:v>
                </c:pt>
                <c:pt idx="6">
                  <c:v>52.683800000000019</c:v>
                </c:pt>
                <c:pt idx="7">
                  <c:v>58.072979999999994</c:v>
                </c:pt>
                <c:pt idx="8">
                  <c:v>62.962059999999965</c:v>
                </c:pt>
                <c:pt idx="9">
                  <c:v>75.947160000000025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Demographics!$A$168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Demographics!$B$168:$K$168</c:f>
              <c:numCache>
                <c:formatCode>General</c:formatCode>
                <c:ptCount val="10"/>
                <c:pt idx="0">
                  <c:v>19.099399999999999</c:v>
                </c:pt>
                <c:pt idx="1">
                  <c:v>18.741239999999994</c:v>
                </c:pt>
                <c:pt idx="2">
                  <c:v>21.364119999999986</c:v>
                </c:pt>
                <c:pt idx="3">
                  <c:v>24.114420000000006</c:v>
                </c:pt>
                <c:pt idx="4">
                  <c:v>26.500139999999995</c:v>
                </c:pt>
                <c:pt idx="5">
                  <c:v>29.705299999999983</c:v>
                </c:pt>
                <c:pt idx="6">
                  <c:v>34.588060000000013</c:v>
                </c:pt>
                <c:pt idx="7">
                  <c:v>38.565839999999994</c:v>
                </c:pt>
                <c:pt idx="8">
                  <c:v>43.217859999999973</c:v>
                </c:pt>
                <c:pt idx="9">
                  <c:v>50.416900000000012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Demographics!$A$169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Demographics!$B$153:$K$153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Demographics!$B$169:$K$169</c:f>
              <c:numCache>
                <c:formatCode>General</c:formatCode>
                <c:ptCount val="10"/>
                <c:pt idx="0">
                  <c:v>9.8078000000000003</c:v>
                </c:pt>
                <c:pt idx="1">
                  <c:v>11.649959999999997</c:v>
                </c:pt>
                <c:pt idx="2">
                  <c:v>11.178899999999993</c:v>
                </c:pt>
                <c:pt idx="3">
                  <c:v>12.909740000000003</c:v>
                </c:pt>
                <c:pt idx="4">
                  <c:v>14.801879999999997</c:v>
                </c:pt>
                <c:pt idx="5">
                  <c:v>16.139099999999988</c:v>
                </c:pt>
                <c:pt idx="6">
                  <c:v>18.095740000000006</c:v>
                </c:pt>
                <c:pt idx="7">
                  <c:v>21.300899999999999</c:v>
                </c:pt>
                <c:pt idx="8">
                  <c:v>24.351179999999985</c:v>
                </c:pt>
                <c:pt idx="9">
                  <c:v>28.962900000000008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Demographics!$A$174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Demographics!$B$174:$K$174</c:f>
              <c:numCache>
                <c:formatCode>General</c:formatCode>
                <c:ptCount val="10"/>
                <c:pt idx="0">
                  <c:v>260.68099999999998</c:v>
                </c:pt>
                <c:pt idx="1">
                  <c:v>316.57499999999993</c:v>
                </c:pt>
                <c:pt idx="2">
                  <c:v>350.52061999999978</c:v>
                </c:pt>
                <c:pt idx="3">
                  <c:v>385.34356000000008</c:v>
                </c:pt>
                <c:pt idx="4">
                  <c:v>419.7049199999999</c:v>
                </c:pt>
                <c:pt idx="5">
                  <c:v>463.82369999999975</c:v>
                </c:pt>
                <c:pt idx="6">
                  <c:v>502.09952000000015</c:v>
                </c:pt>
                <c:pt idx="7">
                  <c:v>569.51879999999994</c:v>
                </c:pt>
                <c:pt idx="8">
                  <c:v>589.03529999999967</c:v>
                </c:pt>
                <c:pt idx="9">
                  <c:v>542.57166000000018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Demographics!$A$175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>
                  <c:v>219.38499999999999</c:v>
                </c:pt>
                <c:pt idx="1">
                  <c:v>235.78505999999993</c:v>
                </c:pt>
                <c:pt idx="2">
                  <c:v>290.6513999999998</c:v>
                </c:pt>
                <c:pt idx="3">
                  <c:v>324.44856000000004</c:v>
                </c:pt>
                <c:pt idx="4">
                  <c:v>359.78117999999995</c:v>
                </c:pt>
                <c:pt idx="5">
                  <c:v>396.46049999999974</c:v>
                </c:pt>
                <c:pt idx="6">
                  <c:v>442.08580000000012</c:v>
                </c:pt>
                <c:pt idx="7">
                  <c:v>482.07299999999992</c:v>
                </c:pt>
                <c:pt idx="8">
                  <c:v>548.0112399999997</c:v>
                </c:pt>
                <c:pt idx="9">
                  <c:v>568.74554000000012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Demographics!$A$176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>
                  <c:v>191.5102</c:v>
                </c:pt>
                <c:pt idx="1">
                  <c:v>208.93949999999995</c:v>
                </c:pt>
                <c:pt idx="2">
                  <c:v>225.81377999999984</c:v>
                </c:pt>
                <c:pt idx="3">
                  <c:v>279.14268000000004</c:v>
                </c:pt>
                <c:pt idx="4">
                  <c:v>312.51065999999992</c:v>
                </c:pt>
                <c:pt idx="5">
                  <c:v>348.04319999999979</c:v>
                </c:pt>
                <c:pt idx="6">
                  <c:v>383.67550000000011</c:v>
                </c:pt>
                <c:pt idx="7">
                  <c:v>428.70863999999995</c:v>
                </c:pt>
                <c:pt idx="8">
                  <c:v>467.06001999999972</c:v>
                </c:pt>
                <c:pt idx="9">
                  <c:v>532.7028200000002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Demographics!$A$177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>
                  <c:v>167.76499999999999</c:v>
                </c:pt>
                <c:pt idx="1">
                  <c:v>183.61349999999996</c:v>
                </c:pt>
                <c:pt idx="2">
                  <c:v>201.22019999999986</c:v>
                </c:pt>
                <c:pt idx="3">
                  <c:v>218.00410000000005</c:v>
                </c:pt>
                <c:pt idx="4">
                  <c:v>270.01493999999997</c:v>
                </c:pt>
                <c:pt idx="5">
                  <c:v>303.1343999999998</c:v>
                </c:pt>
                <c:pt idx="6">
                  <c:v>337.40538000000009</c:v>
                </c:pt>
                <c:pt idx="7">
                  <c:v>372.87785999999994</c:v>
                </c:pt>
                <c:pt idx="8">
                  <c:v>415.72509999999977</c:v>
                </c:pt>
                <c:pt idx="9">
                  <c:v>456.54112000000015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Demographics!$A$178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>
                  <c:v>149.69800000000001</c:v>
                </c:pt>
                <c:pt idx="1">
                  <c:v>160.56683999999996</c:v>
                </c:pt>
                <c:pt idx="2">
                  <c:v>176.37819999999988</c:v>
                </c:pt>
                <c:pt idx="3">
                  <c:v>194.86400000000003</c:v>
                </c:pt>
                <c:pt idx="4">
                  <c:v>212.00111999999996</c:v>
                </c:pt>
                <c:pt idx="5">
                  <c:v>262.20189999999985</c:v>
                </c:pt>
                <c:pt idx="6">
                  <c:v>293.42586000000011</c:v>
                </c:pt>
                <c:pt idx="7">
                  <c:v>327.80963999999994</c:v>
                </c:pt>
                <c:pt idx="8">
                  <c:v>360.6607199999998</c:v>
                </c:pt>
                <c:pt idx="9">
                  <c:v>412.34588000000014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Demographics!$A$179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>
                  <c:v>131.631</c:v>
                </c:pt>
                <c:pt idx="1">
                  <c:v>142.58537999999996</c:v>
                </c:pt>
                <c:pt idx="2">
                  <c:v>153.52355999999989</c:v>
                </c:pt>
                <c:pt idx="3">
                  <c:v>170.74958000000004</c:v>
                </c:pt>
                <c:pt idx="4">
                  <c:v>189.55955999999998</c:v>
                </c:pt>
                <c:pt idx="5">
                  <c:v>206.06589999999989</c:v>
                </c:pt>
                <c:pt idx="6">
                  <c:v>252.88224000000008</c:v>
                </c:pt>
                <c:pt idx="7">
                  <c:v>284.75939999999997</c:v>
                </c:pt>
                <c:pt idx="8">
                  <c:v>315.68781999999982</c:v>
                </c:pt>
                <c:pt idx="9">
                  <c:v>363.43076000000013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Demographics!$A$180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>
                  <c:v>121.307</c:v>
                </c:pt>
                <c:pt idx="1">
                  <c:v>124.85717999999997</c:v>
                </c:pt>
                <c:pt idx="2">
                  <c:v>135.88573999999991</c:v>
                </c:pt>
                <c:pt idx="3">
                  <c:v>148.09664000000004</c:v>
                </c:pt>
                <c:pt idx="4">
                  <c:v>165.44681999999997</c:v>
                </c:pt>
                <c:pt idx="5">
                  <c:v>184.07929999999988</c:v>
                </c:pt>
                <c:pt idx="6">
                  <c:v>198.13690000000005</c:v>
                </c:pt>
                <c:pt idx="7">
                  <c:v>244.62401999999997</c:v>
                </c:pt>
                <c:pt idx="8">
                  <c:v>273.34747999999985</c:v>
                </c:pt>
                <c:pt idx="9">
                  <c:v>319.66460000000012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Demographics!$A$181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>
                  <c:v>101.9495</c:v>
                </c:pt>
                <c:pt idx="1">
                  <c:v>114.47351999999997</c:v>
                </c:pt>
                <c:pt idx="2">
                  <c:v>118.24791999999992</c:v>
                </c:pt>
                <c:pt idx="3">
                  <c:v>130.07172000000003</c:v>
                </c:pt>
                <c:pt idx="4">
                  <c:v>142.76651999999996</c:v>
                </c:pt>
                <c:pt idx="5">
                  <c:v>159.51979999999989</c:v>
                </c:pt>
                <c:pt idx="6">
                  <c:v>175.91808000000006</c:v>
                </c:pt>
                <c:pt idx="7">
                  <c:v>190.81121999999999</c:v>
                </c:pt>
                <c:pt idx="8">
                  <c:v>234.07845999999986</c:v>
                </c:pt>
                <c:pt idx="9">
                  <c:v>275.89844000000011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Demographics!$A$182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>
                  <c:v>90.334999999999994</c:v>
                </c:pt>
                <c:pt idx="1">
                  <c:v>95.732279999999975</c:v>
                </c:pt>
                <c:pt idx="2">
                  <c:v>107.81427999999993</c:v>
                </c:pt>
                <c:pt idx="3">
                  <c:v>112.29038000000003</c:v>
                </c:pt>
                <c:pt idx="4">
                  <c:v>124.38353999999998</c:v>
                </c:pt>
                <c:pt idx="5">
                  <c:v>136.59759999999991</c:v>
                </c:pt>
                <c:pt idx="6">
                  <c:v>151.40866000000005</c:v>
                </c:pt>
                <c:pt idx="7">
                  <c:v>167.94077999999999</c:v>
                </c:pt>
                <c:pt idx="8">
                  <c:v>181.86601999999991</c:v>
                </c:pt>
                <c:pt idx="9">
                  <c:v>234.06314000000006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Demographics!$A$183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>
                  <c:v>70.977499999999992</c:v>
                </c:pt>
                <c:pt idx="1">
                  <c:v>84.335579999999979</c:v>
                </c:pt>
                <c:pt idx="2">
                  <c:v>89.431199999999947</c:v>
                </c:pt>
                <c:pt idx="3">
                  <c:v>101.57286000000002</c:v>
                </c:pt>
                <c:pt idx="4">
                  <c:v>106.23929999999999</c:v>
                </c:pt>
                <c:pt idx="5">
                  <c:v>118.11949999999993</c:v>
                </c:pt>
                <c:pt idx="6">
                  <c:v>128.73172000000005</c:v>
                </c:pt>
                <c:pt idx="7">
                  <c:v>143.50079999999997</c:v>
                </c:pt>
                <c:pt idx="8">
                  <c:v>159.26987999999992</c:v>
                </c:pt>
                <c:pt idx="9">
                  <c:v>181.50084000000007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Demographics!$A$184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>
                  <c:v>64.525000000000006</c:v>
                </c:pt>
                <c:pt idx="1">
                  <c:v>65.594339999999988</c:v>
                </c:pt>
                <c:pt idx="2">
                  <c:v>78.252299999999948</c:v>
                </c:pt>
                <c:pt idx="3">
                  <c:v>83.547940000000011</c:v>
                </c:pt>
                <c:pt idx="4">
                  <c:v>95.018519999999981</c:v>
                </c:pt>
                <c:pt idx="5">
                  <c:v>99.641399999999933</c:v>
                </c:pt>
                <c:pt idx="6">
                  <c:v>110.17786000000004</c:v>
                </c:pt>
                <c:pt idx="7">
                  <c:v>120.85457999999998</c:v>
                </c:pt>
                <c:pt idx="8">
                  <c:v>135.13807999999992</c:v>
                </c:pt>
                <c:pt idx="9">
                  <c:v>158.54506000000003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Demographics!$A$185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>
                  <c:v>51.62</c:v>
                </c:pt>
                <c:pt idx="1">
                  <c:v>58.503059999999984</c:v>
                </c:pt>
                <c:pt idx="2">
                  <c:v>59.62079999999996</c:v>
                </c:pt>
                <c:pt idx="3">
                  <c:v>71.368940000000009</c:v>
                </c:pt>
                <c:pt idx="4">
                  <c:v>76.635539999999992</c:v>
                </c:pt>
                <c:pt idx="5">
                  <c:v>87.478599999999943</c:v>
                </c:pt>
                <c:pt idx="6">
                  <c:v>91.624000000000024</c:v>
                </c:pt>
                <c:pt idx="7">
                  <c:v>101.79587999999998</c:v>
                </c:pt>
                <c:pt idx="8">
                  <c:v>112.32255999999994</c:v>
                </c:pt>
                <c:pt idx="9">
                  <c:v>133.44388000000004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Demographics!$A$186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>
                  <c:v>45.683700000000002</c:v>
                </c:pt>
                <c:pt idx="1">
                  <c:v>45.333539999999985</c:v>
                </c:pt>
                <c:pt idx="2">
                  <c:v>51.671359999999964</c:v>
                </c:pt>
                <c:pt idx="3">
                  <c:v>52.856860000000012</c:v>
                </c:pt>
                <c:pt idx="4">
                  <c:v>63.743579999999987</c:v>
                </c:pt>
                <c:pt idx="5">
                  <c:v>68.532699999999963</c:v>
                </c:pt>
                <c:pt idx="6">
                  <c:v>78.109460000000027</c:v>
                </c:pt>
                <c:pt idx="7">
                  <c:v>82.512959999999993</c:v>
                </c:pt>
                <c:pt idx="8">
                  <c:v>92.578359999999947</c:v>
                </c:pt>
                <c:pt idx="9">
                  <c:v>109.41540000000003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Demographics!$A$187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>
                  <c:v>32.778700000000001</c:v>
                </c:pt>
                <c:pt idx="1">
                  <c:v>37.735739999999993</c:v>
                </c:pt>
                <c:pt idx="2">
                  <c:v>37.759839999999976</c:v>
                </c:pt>
                <c:pt idx="3">
                  <c:v>43.357240000000012</c:v>
                </c:pt>
                <c:pt idx="4">
                  <c:v>44.644379999999991</c:v>
                </c:pt>
                <c:pt idx="5">
                  <c:v>54.030899999999967</c:v>
                </c:pt>
                <c:pt idx="6">
                  <c:v>58.181240000000017</c:v>
                </c:pt>
                <c:pt idx="7">
                  <c:v>67.041779999999989</c:v>
                </c:pt>
                <c:pt idx="8">
                  <c:v>71.517879999999963</c:v>
                </c:pt>
                <c:pt idx="9">
                  <c:v>85.816000000000031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Demographics!$A$188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>
                  <c:v>21.938500000000001</c:v>
                </c:pt>
                <c:pt idx="1">
                  <c:v>24.566219999999994</c:v>
                </c:pt>
                <c:pt idx="2">
                  <c:v>28.568299999999979</c:v>
                </c:pt>
                <c:pt idx="3">
                  <c:v>28.742440000000006</c:v>
                </c:pt>
                <c:pt idx="4">
                  <c:v>33.184859999999993</c:v>
                </c:pt>
                <c:pt idx="5">
                  <c:v>34.383299999999977</c:v>
                </c:pt>
                <c:pt idx="6">
                  <c:v>41.917980000000014</c:v>
                </c:pt>
                <c:pt idx="7">
                  <c:v>45.740879999999997</c:v>
                </c:pt>
                <c:pt idx="8">
                  <c:v>53.748099999999972</c:v>
                </c:pt>
                <c:pt idx="9">
                  <c:v>61.143900000000016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Demographics!$A$189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>
                  <c:v>10.582100000000001</c:v>
                </c:pt>
                <c:pt idx="1">
                  <c:v>13.929299999999996</c:v>
                </c:pt>
                <c:pt idx="2">
                  <c:v>15.898879999999989</c:v>
                </c:pt>
                <c:pt idx="3">
                  <c:v>18.512080000000005</c:v>
                </c:pt>
                <c:pt idx="4">
                  <c:v>18.860459999999996</c:v>
                </c:pt>
                <c:pt idx="5">
                  <c:v>21.986599999999985</c:v>
                </c:pt>
                <c:pt idx="6">
                  <c:v>22.906000000000006</c:v>
                </c:pt>
                <c:pt idx="7">
                  <c:v>28.251719999999995</c:v>
                </c:pt>
                <c:pt idx="8">
                  <c:v>31.810099999999984</c:v>
                </c:pt>
                <c:pt idx="9">
                  <c:v>39.904440000000015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315910</xdr:colOff>
      <xdr:row>38</xdr:row>
      <xdr:rowOff>163512</xdr:rowOff>
    </xdr:from>
    <xdr:to>
      <xdr:col>31</xdr:col>
      <xdr:colOff>198436</xdr:colOff>
      <xdr:row>70</xdr:row>
      <xdr:rowOff>103909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334737</xdr:colOff>
      <xdr:row>151</xdr:row>
      <xdr:rowOff>10079</xdr:rowOff>
    </xdr:from>
    <xdr:to>
      <xdr:col>27</xdr:col>
      <xdr:colOff>184454</xdr:colOff>
      <xdr:row>176</xdr:row>
      <xdr:rowOff>104240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147204</xdr:colOff>
      <xdr:row>175</xdr:row>
      <xdr:rowOff>68696</xdr:rowOff>
    </xdr:from>
    <xdr:to>
      <xdr:col>27</xdr:col>
      <xdr:colOff>46181</xdr:colOff>
      <xdr:row>202</xdr:row>
      <xdr:rowOff>80818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1"/>
  <sheetViews>
    <sheetView tabSelected="1" zoomScale="70" zoomScaleNormal="70" workbookViewId="0">
      <selection activeCell="AC169" sqref="AC169"/>
    </sheetView>
  </sheetViews>
  <sheetFormatPr defaultRowHeight="14.5" x14ac:dyDescent="0.35"/>
  <cols>
    <col min="1" max="2" width="11.90625" customWidth="1"/>
    <col min="3" max="3" width="15.26953125" bestFit="1" customWidth="1"/>
    <col min="4" max="4" width="10.453125" bestFit="1" customWidth="1"/>
    <col min="5" max="5" width="10.81640625" bestFit="1" customWidth="1"/>
    <col min="8" max="8" width="13" customWidth="1"/>
    <col min="14" max="14" width="9.1796875" customWidth="1"/>
    <col min="15" max="15" width="9.81640625" bestFit="1" customWidth="1"/>
  </cols>
  <sheetData>
    <row r="1" spans="1:27" x14ac:dyDescent="0.35">
      <c r="A1" s="40" t="s">
        <v>38</v>
      </c>
      <c r="B1" s="40"/>
      <c r="C1" s="40"/>
      <c r="D1" s="40"/>
      <c r="E1" s="40"/>
      <c r="F1" s="40"/>
      <c r="G1" s="40"/>
      <c r="H1" s="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41" t="s">
        <v>35</v>
      </c>
      <c r="B2" s="41"/>
      <c r="C2" s="41"/>
      <c r="D2" s="41"/>
      <c r="E2" s="41"/>
      <c r="F2" s="41"/>
      <c r="G2" s="41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3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3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3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3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3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3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3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3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3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3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3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3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3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3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3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3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3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3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3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3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3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3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3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3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3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3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3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3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3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35">
      <c r="A36" s="40" t="s">
        <v>62</v>
      </c>
      <c r="B36" s="40"/>
      <c r="C36" s="40"/>
      <c r="D36" s="40"/>
      <c r="E36" s="40"/>
      <c r="F36" s="40"/>
      <c r="G36" s="40"/>
      <c r="H36" s="4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41" t="s">
        <v>35</v>
      </c>
      <c r="B37" s="41"/>
      <c r="C37" s="41"/>
      <c r="D37" s="41"/>
      <c r="E37" s="41"/>
      <c r="F37" s="41"/>
      <c r="G37" s="41"/>
      <c r="H37" s="4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35">
      <c r="A38" s="42" t="s">
        <v>56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4"/>
    </row>
    <row r="39" spans="1:27" x14ac:dyDescent="0.3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3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3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3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3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3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3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3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3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3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3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3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3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3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3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3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3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3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35">
      <c r="A57" s="10"/>
    </row>
    <row r="58" spans="1:16" x14ac:dyDescent="0.35">
      <c r="A58" s="45" t="s">
        <v>57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7"/>
    </row>
    <row r="59" spans="1:16" x14ac:dyDescent="0.3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3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3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3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3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3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3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3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3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3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3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3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3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3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3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3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3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3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3.5" x14ac:dyDescent="0.3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35">
      <c r="A79" s="48" t="s">
        <v>58</v>
      </c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 x14ac:dyDescent="0.3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27" x14ac:dyDescent="0.3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27" x14ac:dyDescent="0.3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27" x14ac:dyDescent="0.3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27" x14ac:dyDescent="0.35">
      <c r="A85" s="19"/>
    </row>
    <row r="86" spans="1:27" x14ac:dyDescent="0.35">
      <c r="A86" s="40" t="s">
        <v>69</v>
      </c>
      <c r="B86" s="40"/>
      <c r="C86" s="40"/>
      <c r="D86" s="40"/>
      <c r="E86" s="40"/>
      <c r="F86" s="40"/>
      <c r="G86" s="40"/>
      <c r="H86" s="4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9" t="s">
        <v>68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9" t="s">
        <v>63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23" t="s">
        <v>67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27" ht="43.5" x14ac:dyDescent="0.3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66</v>
      </c>
      <c r="I90" s="39" t="s">
        <v>58</v>
      </c>
      <c r="J90" s="39"/>
      <c r="K90" s="21"/>
      <c r="L90" s="21"/>
      <c r="M90" s="21"/>
      <c r="P90" s="21"/>
    </row>
    <row r="91" spans="1:27" x14ac:dyDescent="0.3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20"/>
      <c r="M91" s="20"/>
      <c r="P91" s="20"/>
    </row>
    <row r="92" spans="1:27" x14ac:dyDescent="0.3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9"/>
      <c r="M92" s="19"/>
      <c r="P92" s="19"/>
    </row>
    <row r="93" spans="1:27" x14ac:dyDescent="0.3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9"/>
      <c r="M93" s="19"/>
      <c r="P93" s="19"/>
    </row>
    <row r="94" spans="1:27" x14ac:dyDescent="0.3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9"/>
      <c r="M94" s="19"/>
      <c r="P94" s="19"/>
    </row>
    <row r="95" spans="1:27" x14ac:dyDescent="0.3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9"/>
      <c r="M95" s="19"/>
      <c r="P95" s="19"/>
    </row>
    <row r="96" spans="1:27" ht="43.5" x14ac:dyDescent="0.3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64</v>
      </c>
      <c r="I96" s="4">
        <f>40583573-178902-137284</f>
        <v>40267387</v>
      </c>
      <c r="J96" s="4">
        <f>SUM(J92:J95)</f>
        <v>58172054</v>
      </c>
      <c r="K96" s="19"/>
      <c r="L96" s="19"/>
      <c r="M96" s="19"/>
      <c r="P96" s="19"/>
    </row>
    <row r="97" spans="1:17" ht="58" x14ac:dyDescent="0.3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65</v>
      </c>
      <c r="I97" s="4">
        <f>I96/1000</f>
        <v>40267.387000000002</v>
      </c>
      <c r="J97" s="4">
        <f>J96/1000</f>
        <v>58172.053999999996</v>
      </c>
      <c r="K97" s="19"/>
      <c r="L97" s="19"/>
      <c r="M97" s="19"/>
      <c r="P97" s="19"/>
    </row>
    <row r="98" spans="1:17" x14ac:dyDescent="0.3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9"/>
      <c r="M98" s="19"/>
      <c r="N98" s="19"/>
      <c r="P98" s="19"/>
    </row>
    <row r="99" spans="1:17" x14ac:dyDescent="0.3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7" x14ac:dyDescent="0.3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7" x14ac:dyDescent="0.3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7" x14ac:dyDescent="0.3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7" x14ac:dyDescent="0.3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7" x14ac:dyDescent="0.3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7" x14ac:dyDescent="0.3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7" x14ac:dyDescent="0.3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x14ac:dyDescent="0.3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x14ac:dyDescent="0.3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x14ac:dyDescent="0.3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x14ac:dyDescent="0.3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17" x14ac:dyDescent="0.3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17" x14ac:dyDescent="0.3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3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3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3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3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3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3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3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3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3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3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3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3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3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3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3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35">
      <c r="A128" s="17" t="s">
        <v>60</v>
      </c>
      <c r="B128">
        <f>SUM(B112:B125)</f>
        <v>4267357</v>
      </c>
      <c r="C128">
        <f t="shared" ref="C128:F128" si="5">SUM(C112:C125)</f>
        <v>4826100</v>
      </c>
      <c r="D128">
        <v>0</v>
      </c>
      <c r="E128">
        <v>0</v>
      </c>
      <c r="F128">
        <f t="shared" si="5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27" ht="43.5" x14ac:dyDescent="0.35">
      <c r="A129" s="26" t="s">
        <v>64</v>
      </c>
      <c r="B129">
        <f>B108+B128</f>
        <v>8080136</v>
      </c>
      <c r="C129">
        <f t="shared" ref="C129:F129" si="6">C108+C128</f>
        <v>9143898</v>
      </c>
      <c r="D129">
        <f t="shared" si="6"/>
        <v>9934922</v>
      </c>
      <c r="E129">
        <f t="shared" si="6"/>
        <v>10757890</v>
      </c>
      <c r="F129">
        <f t="shared" si="6"/>
        <v>10907774</v>
      </c>
    </row>
    <row r="130" spans="1:27" ht="58" x14ac:dyDescent="0.35">
      <c r="A130" s="26" t="s">
        <v>65</v>
      </c>
      <c r="B130" s="1">
        <f>B129/1000</f>
        <v>8080.1360000000004</v>
      </c>
      <c r="C130" s="1">
        <f t="shared" ref="C130:F130" si="7">C129/1000</f>
        <v>9143.8979999999992</v>
      </c>
      <c r="D130" s="1">
        <f t="shared" si="7"/>
        <v>9934.9220000000005</v>
      </c>
      <c r="E130" s="1">
        <f t="shared" si="7"/>
        <v>10757.89</v>
      </c>
      <c r="F130" s="1">
        <f t="shared" si="7"/>
        <v>10907.773999999999</v>
      </c>
    </row>
    <row r="133" spans="1:27" x14ac:dyDescent="0.35">
      <c r="A133" s="58" t="s">
        <v>82</v>
      </c>
      <c r="B133" s="58"/>
      <c r="C133" s="58"/>
      <c r="D133" s="58"/>
      <c r="E133" s="58"/>
      <c r="F133" s="58"/>
      <c r="G133" s="58"/>
      <c r="H133" s="5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5">
      <c r="A134" s="23" t="s">
        <v>70</v>
      </c>
      <c r="B134" s="22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5">
      <c r="A135" s="4"/>
      <c r="B135" s="24">
        <v>2002</v>
      </c>
      <c r="C135" s="24">
        <f t="shared" ref="C135:S135" si="8">B135+1</f>
        <v>2003</v>
      </c>
      <c r="D135" s="24">
        <f t="shared" si="8"/>
        <v>2004</v>
      </c>
      <c r="E135" s="24">
        <f t="shared" si="8"/>
        <v>2005</v>
      </c>
      <c r="F135" s="24">
        <f t="shared" si="8"/>
        <v>2006</v>
      </c>
      <c r="G135" s="24">
        <f t="shared" si="8"/>
        <v>2007</v>
      </c>
      <c r="H135" s="24">
        <f t="shared" si="8"/>
        <v>2008</v>
      </c>
      <c r="I135" s="24">
        <f t="shared" si="8"/>
        <v>2009</v>
      </c>
      <c r="J135" s="24">
        <f t="shared" si="8"/>
        <v>2010</v>
      </c>
      <c r="K135" s="24">
        <f t="shared" si="8"/>
        <v>2011</v>
      </c>
      <c r="L135" s="24">
        <f t="shared" si="8"/>
        <v>2012</v>
      </c>
      <c r="M135" s="24">
        <f t="shared" si="8"/>
        <v>2013</v>
      </c>
      <c r="N135" s="24">
        <f t="shared" si="8"/>
        <v>2014</v>
      </c>
      <c r="O135" s="24">
        <f t="shared" si="8"/>
        <v>2015</v>
      </c>
      <c r="P135" s="24">
        <f t="shared" si="8"/>
        <v>2016</v>
      </c>
      <c r="Q135" s="24">
        <f t="shared" si="8"/>
        <v>2017</v>
      </c>
      <c r="R135" s="24">
        <f t="shared" si="8"/>
        <v>2018</v>
      </c>
      <c r="S135" s="24">
        <f t="shared" si="8"/>
        <v>2019</v>
      </c>
    </row>
    <row r="136" spans="1:27" x14ac:dyDescent="0.35">
      <c r="A136" s="7" t="s">
        <v>71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27" x14ac:dyDescent="0.35">
      <c r="A137" s="7" t="s">
        <v>72</v>
      </c>
      <c r="B137" s="4">
        <f>B136/100</f>
        <v>0.20800000000000002</v>
      </c>
      <c r="C137" s="4">
        <f t="shared" ref="C137:S137" si="9">C136/100</f>
        <v>0.20699999999999999</v>
      </c>
      <c r="D137" s="4">
        <f t="shared" si="9"/>
        <v>0.20600000000000002</v>
      </c>
      <c r="E137" s="4">
        <f t="shared" si="9"/>
        <v>0.20499999999999999</v>
      </c>
      <c r="F137" s="4">
        <f t="shared" si="9"/>
        <v>0.20399999999999999</v>
      </c>
      <c r="G137" s="4">
        <f t="shared" si="9"/>
        <v>0.20300000000000001</v>
      </c>
      <c r="H137" s="4">
        <f t="shared" si="9"/>
        <v>0.20199999999999999</v>
      </c>
      <c r="I137" s="4">
        <f t="shared" si="9"/>
        <v>0.20100000000000001</v>
      </c>
      <c r="J137" s="4">
        <f t="shared" si="9"/>
        <v>0.2</v>
      </c>
      <c r="K137" s="4">
        <f t="shared" si="9"/>
        <v>0.19800000000000001</v>
      </c>
      <c r="L137" s="4">
        <f t="shared" si="9"/>
        <v>0.19800000000000001</v>
      </c>
      <c r="M137" s="4">
        <f t="shared" si="9"/>
        <v>0.19699999999999998</v>
      </c>
      <c r="N137" s="4">
        <f t="shared" si="9"/>
        <v>0.19600000000000001</v>
      </c>
      <c r="O137" s="4">
        <f t="shared" si="9"/>
        <v>0.19500000000000001</v>
      </c>
      <c r="P137" s="4">
        <f t="shared" si="9"/>
        <v>0.19399999999999998</v>
      </c>
      <c r="Q137" s="4">
        <f t="shared" si="9"/>
        <v>0.193</v>
      </c>
      <c r="R137" s="4">
        <f t="shared" si="9"/>
        <v>0.193</v>
      </c>
      <c r="S137" s="4">
        <f t="shared" si="9"/>
        <v>0.192</v>
      </c>
    </row>
    <row r="138" spans="1:27" ht="101.5" x14ac:dyDescent="0.35">
      <c r="A138" s="33" t="s">
        <v>73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27" x14ac:dyDescent="0.35">
      <c r="A139" s="33"/>
    </row>
    <row r="141" spans="1:27" x14ac:dyDescent="0.35">
      <c r="A141" s="7" t="s">
        <v>74</v>
      </c>
      <c r="B141" s="7" t="s">
        <v>75</v>
      </c>
    </row>
    <row r="142" spans="1:27" x14ac:dyDescent="0.35">
      <c r="A142" s="4">
        <v>214.57</v>
      </c>
      <c r="B142" s="4">
        <f>AD143-0.0968</f>
        <v>-9.6799999999999997E-2</v>
      </c>
    </row>
    <row r="144" spans="1:27" x14ac:dyDescent="0.3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27" ht="76" customHeight="1" x14ac:dyDescent="0.35">
      <c r="A145" s="39" t="s">
        <v>76</v>
      </c>
      <c r="B145" s="38" t="s">
        <v>77</v>
      </c>
      <c r="C145" s="37">
        <f t="shared" ref="C145:R145" si="10">(($B142*C144+$A142)/100)*B83</f>
        <v>11232.769782500007</v>
      </c>
      <c r="D145" s="37">
        <f t="shared" si="10"/>
        <v>11438.18222328</v>
      </c>
      <c r="E145" s="37">
        <f t="shared" si="10"/>
        <v>11561.455342979998</v>
      </c>
      <c r="F145" s="37">
        <f t="shared" si="10"/>
        <v>11601.144488280008</v>
      </c>
      <c r="G145" s="37">
        <f t="shared" si="10"/>
        <v>11555.878831380005</v>
      </c>
      <c r="H145" s="37">
        <f t="shared" si="10"/>
        <v>11423.608762499996</v>
      </c>
      <c r="I145" s="37">
        <f t="shared" si="10"/>
        <v>11172.059938899991</v>
      </c>
      <c r="J145" s="37">
        <f t="shared" si="10"/>
        <v>10849.798171380005</v>
      </c>
      <c r="K145" s="37">
        <f t="shared" si="10"/>
        <v>10527.866247959999</v>
      </c>
      <c r="L145" s="37">
        <f t="shared" si="10"/>
        <v>10211.048344719989</v>
      </c>
      <c r="M145" s="37">
        <f t="shared" si="10"/>
        <v>9871.7309883000053</v>
      </c>
      <c r="N145" s="37">
        <f t="shared" si="10"/>
        <v>9465.8934329200001</v>
      </c>
      <c r="O145" s="37">
        <f t="shared" si="10"/>
        <v>9025.2317390799908</v>
      </c>
      <c r="P145" s="37">
        <f t="shared" si="10"/>
        <v>8586.6460133400069</v>
      </c>
      <c r="Q145" s="37">
        <f t="shared" si="10"/>
        <v>8154.376048420002</v>
      </c>
      <c r="R145" s="37">
        <f t="shared" si="10"/>
        <v>7726.0072344999935</v>
      </c>
    </row>
    <row r="146" spans="1:27" ht="43.5" x14ac:dyDescent="0.35">
      <c r="A146" s="39"/>
      <c r="B146" s="38" t="s">
        <v>78</v>
      </c>
      <c r="C146" s="34">
        <f>$S137*B83</f>
        <v>11626.37088</v>
      </c>
      <c r="D146" s="34">
        <f t="shared" ref="D146:R146" si="11">$S137*C83</f>
        <v>12156.155135999999</v>
      </c>
      <c r="E146" s="34">
        <f t="shared" si="11"/>
        <v>12625.409088000002</v>
      </c>
      <c r="F146" s="34">
        <f t="shared" si="11"/>
        <v>13027.370112000001</v>
      </c>
      <c r="G146" s="34">
        <f t="shared" si="11"/>
        <v>13354.572864000002</v>
      </c>
      <c r="H146" s="34">
        <f t="shared" si="11"/>
        <v>13597.848</v>
      </c>
      <c r="I146" s="34">
        <f t="shared" si="11"/>
        <v>13709.80128</v>
      </c>
      <c r="J146" s="34">
        <f t="shared" si="11"/>
        <v>13739.356608000002</v>
      </c>
      <c r="K146" s="34">
        <f t="shared" si="11"/>
        <v>13771.292544000002</v>
      </c>
      <c r="L146" s="34">
        <f t="shared" si="11"/>
        <v>13812.324095999998</v>
      </c>
      <c r="M146" s="34">
        <f t="shared" si="11"/>
        <v>13824.743615999998</v>
      </c>
      <c r="N146" s="34">
        <f t="shared" si="11"/>
        <v>13741.505664</v>
      </c>
      <c r="O146" s="34">
        <f t="shared" si="11"/>
        <v>13599.470207999999</v>
      </c>
      <c r="P146" s="34">
        <f t="shared" si="11"/>
        <v>13449.470016000001</v>
      </c>
      <c r="Q146" s="34">
        <f t="shared" si="11"/>
        <v>13297.436736000001</v>
      </c>
      <c r="R146" s="34">
        <f t="shared" si="11"/>
        <v>13139.002559999999</v>
      </c>
    </row>
    <row r="149" spans="1:27" x14ac:dyDescent="0.35">
      <c r="A149" s="64" t="s">
        <v>83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5">
      <c r="A150" s="1" t="s">
        <v>84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2" spans="1:27" x14ac:dyDescent="0.35">
      <c r="A152" s="51" t="s">
        <v>56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2"/>
    </row>
    <row r="153" spans="1:27" x14ac:dyDescent="0.35">
      <c r="A153" s="7" t="s">
        <v>81</v>
      </c>
      <c r="B153" s="7">
        <v>1950</v>
      </c>
      <c r="C153" s="7">
        <v>1955</v>
      </c>
      <c r="D153" s="7">
        <v>1960</v>
      </c>
      <c r="E153" s="7">
        <v>1965</v>
      </c>
      <c r="F153" s="7">
        <v>1970</v>
      </c>
      <c r="G153" s="7">
        <v>1975</v>
      </c>
      <c r="H153" s="7">
        <v>1980</v>
      </c>
      <c r="I153" s="7">
        <v>1985</v>
      </c>
      <c r="J153" s="7">
        <v>1990</v>
      </c>
      <c r="K153" s="7">
        <v>1995</v>
      </c>
      <c r="M153" s="27">
        <v>1910</v>
      </c>
      <c r="O153" s="7" t="s">
        <v>79</v>
      </c>
      <c r="P153" s="7" t="s">
        <v>80</v>
      </c>
    </row>
    <row r="154" spans="1:27" x14ac:dyDescent="0.35">
      <c r="A154" s="16" t="s">
        <v>39</v>
      </c>
      <c r="B154" s="4">
        <f>(($B$142*B$153+$A$142)/100)*B40</f>
        <v>261.71339999999998</v>
      </c>
      <c r="C154" s="4">
        <f>(($B$142*C$153+$A$142)/100)*C40</f>
        <v>317.33477999999991</v>
      </c>
      <c r="D154" s="4">
        <f>(($B$142*D$153+$A$142)/100)*D40</f>
        <v>353.00481999999977</v>
      </c>
      <c r="E154" s="4">
        <f>(($B$142*E$153+$A$142)/100)*E40</f>
        <v>389.24084000000005</v>
      </c>
      <c r="F154" s="4">
        <f>(($B$142*F$153+$A$142)/100)*F40</f>
        <v>425.19593999999989</v>
      </c>
      <c r="G154" s="4">
        <f>(($B$142*G$153+$A$142)/100)*G40</f>
        <v>471.5423999999997</v>
      </c>
      <c r="H154" s="4">
        <f>(($B$142*H$153+$A$142)/100)*H40</f>
        <v>512.40722000000017</v>
      </c>
      <c r="I154" s="4">
        <f>(($B$142*I$153+$A$142)/100)*I40</f>
        <v>582.74777999999992</v>
      </c>
      <c r="J154" s="4">
        <f>(($B$142*J$153+$A$142)/100)*J40</f>
        <v>601.97871999999973</v>
      </c>
      <c r="K154" s="4">
        <f>(($B$142*K$153+$A$142)/100)*K40</f>
        <v>554.80044000000021</v>
      </c>
      <c r="M154" s="65">
        <f>O154*EXP($M$153*P154)</f>
        <v>116.45919703766468</v>
      </c>
      <c r="O154" s="49">
        <v>2.0000000000000001E-13</v>
      </c>
      <c r="P154" s="50">
        <v>1.78E-2</v>
      </c>
    </row>
    <row r="155" spans="1:27" x14ac:dyDescent="0.35">
      <c r="A155" s="16" t="s">
        <v>40</v>
      </c>
      <c r="B155" s="4">
        <f>(($B$142*B$153+$A$142)/100)*B41</f>
        <v>220.41739999999999</v>
      </c>
      <c r="C155" s="4">
        <f>(($B$142*C$153+$A$142)/100)*C41</f>
        <v>234.26549999999995</v>
      </c>
      <c r="D155" s="4">
        <f>(($B$142*D$153+$A$142)/100)*D41</f>
        <v>288.91245999999978</v>
      </c>
      <c r="E155" s="4">
        <f>(($B$142*E$153+$A$142)/100)*E41</f>
        <v>324.20498000000003</v>
      </c>
      <c r="F155" s="4">
        <f>(($B$142*F$153+$A$142)/100)*F41</f>
        <v>360.97487999999993</v>
      </c>
      <c r="G155" s="4">
        <f>(($B$142*G$153+$A$142)/100)*G41</f>
        <v>399.26729999999975</v>
      </c>
      <c r="H155" s="4">
        <f>(($B$142*H$153+$A$142)/100)*H41</f>
        <v>447.35418000000016</v>
      </c>
      <c r="I155" s="4">
        <f>(($B$142*I$153+$A$142)/100)*I41</f>
        <v>490.59335999999996</v>
      </c>
      <c r="J155" s="4">
        <f>(($B$142*J$153+$A$142)/100)*J41</f>
        <v>558.76085999999975</v>
      </c>
      <c r="K155" s="4">
        <f>(($B$142*K$153+$A$142)/100)*K41</f>
        <v>579.25800000000015</v>
      </c>
      <c r="M155" s="65">
        <f t="shared" ref="M155:M169" si="12">O155*EXP($M$153*P155)</f>
        <v>76.187743222862409</v>
      </c>
      <c r="O155" s="49">
        <v>2.0000000000000001E-17</v>
      </c>
      <c r="P155" s="50">
        <v>2.24E-2</v>
      </c>
    </row>
    <row r="156" spans="1:27" x14ac:dyDescent="0.35">
      <c r="A156" s="16" t="s">
        <v>41</v>
      </c>
      <c r="B156" s="4">
        <f>(($B$142*B$153+$A$142)/100)*B42</f>
        <v>191.76830000000001</v>
      </c>
      <c r="C156" s="4">
        <f>(($B$142*C$153+$A$142)/100)*C42</f>
        <v>209.19275999999994</v>
      </c>
      <c r="D156" s="4">
        <f>(($B$142*D$153+$A$142)/100)*D42</f>
        <v>223.32957999999985</v>
      </c>
      <c r="E156" s="4">
        <f>(($B$142*E$153+$A$142)/100)*E42</f>
        <v>276.21972000000005</v>
      </c>
      <c r="F156" s="4">
        <f>(($B$142*F$153+$A$142)/100)*F42</f>
        <v>311.31695999999994</v>
      </c>
      <c r="G156" s="4">
        <f>(($B$142*G$153+$A$142)/100)*G42</f>
        <v>348.04319999999979</v>
      </c>
      <c r="H156" s="4">
        <f>(($B$142*H$153+$A$142)/100)*H42</f>
        <v>385.27892000000014</v>
      </c>
      <c r="I156" s="4">
        <f>(($B$142*I$153+$A$142)/100)*I42</f>
        <v>432.52037999999993</v>
      </c>
      <c r="J156" s="4">
        <f>(($B$142*J$153+$A$142)/100)*J42</f>
        <v>473.86079999999976</v>
      </c>
      <c r="K156" s="4">
        <f>(($B$142*K$153+$A$142)/100)*K42</f>
        <v>541.28442000000018</v>
      </c>
      <c r="M156" s="65">
        <f t="shared" si="12"/>
        <v>75.385542052984889</v>
      </c>
      <c r="O156" s="49">
        <v>2.0000000000000001E-18</v>
      </c>
      <c r="P156" s="50">
        <v>2.3599999999999999E-2</v>
      </c>
    </row>
    <row r="157" spans="1:27" x14ac:dyDescent="0.35">
      <c r="A157" s="16" t="s">
        <v>42</v>
      </c>
      <c r="B157" s="4">
        <f>(($B$142*B$153+$A$142)/100)*B43</f>
        <v>177.0566</v>
      </c>
      <c r="C157" s="4">
        <f>(($B$142*C$153+$A$142)/100)*C43</f>
        <v>183.36023999999995</v>
      </c>
      <c r="D157" s="4">
        <f>(($B$142*D$153+$A$142)/100)*D43</f>
        <v>200.47493999999986</v>
      </c>
      <c r="E157" s="4">
        <f>(($B$142*E$153+$A$142)/100)*E43</f>
        <v>215.56830000000005</v>
      </c>
      <c r="F157" s="4">
        <f>(($B$142*F$153+$A$142)/100)*F43</f>
        <v>267.38879999999995</v>
      </c>
      <c r="G157" s="4">
        <f>(($B$142*G$153+$A$142)/100)*G43</f>
        <v>301.49709999999982</v>
      </c>
      <c r="H157" s="4">
        <f>(($B$142*H$153+$A$142)/100)*H43</f>
        <v>336.71820000000008</v>
      </c>
      <c r="I157" s="4">
        <f>(($B$142*I$153+$A$142)/100)*I43</f>
        <v>373.77473999999995</v>
      </c>
      <c r="J157" s="4">
        <f>(($B$142*J$153+$A$142)/100)*J43</f>
        <v>417.48013999999978</v>
      </c>
      <c r="K157" s="4">
        <f>(($B$142*K$153+$A$142)/100)*K43</f>
        <v>461.47554000000014</v>
      </c>
      <c r="M157" s="65">
        <f t="shared" si="12"/>
        <v>71.896515135187158</v>
      </c>
      <c r="O157" s="49">
        <v>5.9999999999999997E-18</v>
      </c>
      <c r="P157" s="50">
        <v>2.3E-2</v>
      </c>
    </row>
    <row r="158" spans="1:27" x14ac:dyDescent="0.35">
      <c r="A158" s="16" t="s">
        <v>43</v>
      </c>
      <c r="B158" s="4">
        <f>(($B$142*B$153+$A$142)/100)*B44</f>
        <v>160.02199999999999</v>
      </c>
      <c r="C158" s="4">
        <f>(($B$142*C$153+$A$142)/100)*C44</f>
        <v>167.65811999999994</v>
      </c>
      <c r="D158" s="4">
        <f>(($B$142*D$153+$A$142)/100)*D44</f>
        <v>174.39083999999988</v>
      </c>
      <c r="E158" s="4">
        <f>(($B$142*E$153+$A$142)/100)*E44</f>
        <v>193.64610000000005</v>
      </c>
      <c r="F158" s="4">
        <f>(($B$142*F$153+$A$142)/100)*F44</f>
        <v>210.09119999999996</v>
      </c>
      <c r="G158" s="4">
        <f>(($B$142*G$153+$A$142)/100)*G44</f>
        <v>259.62899999999985</v>
      </c>
      <c r="H158" s="4">
        <f>(($B$142*H$153+$A$142)/100)*H44</f>
        <v>290.44808000000006</v>
      </c>
      <c r="I158" s="4">
        <f>(($B$142*I$153+$A$142)/100)*I44</f>
        <v>326.24009999999998</v>
      </c>
      <c r="J158" s="4">
        <f>(($B$142*J$153+$A$142)/100)*J44</f>
        <v>357.37001999999978</v>
      </c>
      <c r="K158" s="4">
        <f>(($B$142*K$153+$A$142)/100)*K44</f>
        <v>409.34232000000014</v>
      </c>
      <c r="M158" s="65">
        <f t="shared" si="12"/>
        <v>51.997757864486189</v>
      </c>
      <c r="O158" s="49">
        <v>2.0000000000000001E-17</v>
      </c>
      <c r="P158" s="50">
        <v>2.2200000000000001E-2</v>
      </c>
    </row>
    <row r="159" spans="1:27" x14ac:dyDescent="0.35">
      <c r="A159" s="16" t="s">
        <v>44</v>
      </c>
      <c r="B159" s="4">
        <f>(($B$142*B$153+$A$142)/100)*B45</f>
        <v>139.89019999999999</v>
      </c>
      <c r="C159" s="4">
        <f>(($B$142*C$153+$A$142)/100)*C45</f>
        <v>150.18317999999996</v>
      </c>
      <c r="D159" s="4">
        <f>(($B$142*D$153+$A$142)/100)*D45</f>
        <v>158.24353999999988</v>
      </c>
      <c r="E159" s="4">
        <f>(($B$142*E$153+$A$142)/100)*E45</f>
        <v>167.58304000000004</v>
      </c>
      <c r="F159" s="4">
        <f>(($B$142*F$153+$A$142)/100)*F45</f>
        <v>189.32081999999997</v>
      </c>
      <c r="G159" s="4">
        <f>(($B$142*G$153+$A$142)/100)*G45</f>
        <v>205.59809999999987</v>
      </c>
      <c r="H159" s="4">
        <f>(($B$142*H$153+$A$142)/100)*H45</f>
        <v>249.44634000000008</v>
      </c>
      <c r="I159" s="4">
        <f>(($B$142*I$153+$A$142)/100)*I45</f>
        <v>282.06875999999994</v>
      </c>
      <c r="J159" s="4">
        <f>(($B$142*J$153+$A$142)/100)*J45</f>
        <v>309.98393999999985</v>
      </c>
      <c r="K159" s="4">
        <f>(($B$142*K$153+$A$142)/100)*K45</f>
        <v>353.1328400000001</v>
      </c>
      <c r="M159" s="65">
        <f t="shared" si="12"/>
        <v>46.60176948050119</v>
      </c>
      <c r="O159" s="49">
        <v>9.9999999999999998E-17</v>
      </c>
      <c r="P159" s="50">
        <v>2.1299999999999999E-2</v>
      </c>
    </row>
    <row r="160" spans="1:27" x14ac:dyDescent="0.35">
      <c r="A160" s="16" t="s">
        <v>45</v>
      </c>
      <c r="B160" s="4">
        <f>(($B$142*B$153+$A$142)/100)*B46</f>
        <v>126.98519999999999</v>
      </c>
      <c r="C160" s="4">
        <f>(($B$142*C$153+$A$142)/100)*C46</f>
        <v>130.68215999999995</v>
      </c>
      <c r="D160" s="4">
        <f>(($B$142*D$153+$A$142)/100)*D46</f>
        <v>141.1025599999999</v>
      </c>
      <c r="E160" s="4">
        <f>(($B$142*E$153+$A$142)/100)*E46</f>
        <v>151.01960000000003</v>
      </c>
      <c r="F160" s="4">
        <f>(($B$142*F$153+$A$142)/100)*F46</f>
        <v>163.53689999999997</v>
      </c>
      <c r="G160" s="4">
        <f>(($B$142*G$153+$A$142)/100)*G46</f>
        <v>185.48269999999988</v>
      </c>
      <c r="H160" s="4">
        <f>(($B$142*H$153+$A$142)/100)*H46</f>
        <v>197.22066000000007</v>
      </c>
      <c r="I160" s="4">
        <f>(($B$142*I$153+$A$142)/100)*I46</f>
        <v>242.15759999999997</v>
      </c>
      <c r="J160" s="4">
        <f>(($B$142*J$153+$A$142)/100)*J46</f>
        <v>266.54669999999987</v>
      </c>
      <c r="K160" s="4">
        <f>(($B$142*K$153+$A$142)/100)*K46</f>
        <v>305.7195000000001</v>
      </c>
      <c r="M160" s="65">
        <f t="shared" si="12"/>
        <v>38.908922911901001</v>
      </c>
      <c r="O160" s="49">
        <v>1.0000000000000001E-15</v>
      </c>
      <c r="P160" s="50">
        <v>0.02</v>
      </c>
    </row>
    <row r="161" spans="1:16" x14ac:dyDescent="0.35">
      <c r="A161" s="16" t="s">
        <v>46</v>
      </c>
      <c r="B161" s="4">
        <f>(($B$142*B$153+$A$142)/100)*B47</f>
        <v>110.983</v>
      </c>
      <c r="C161" s="4">
        <f>(($B$142*C$153+$A$142)/100)*C47</f>
        <v>117.76589999999997</v>
      </c>
      <c r="D161" s="4">
        <f>(($B$142*D$153+$A$142)/100)*D47</f>
        <v>121.97421999999992</v>
      </c>
      <c r="E161" s="4">
        <f>(($B$142*E$153+$A$142)/100)*E47</f>
        <v>133.48184000000003</v>
      </c>
      <c r="F161" s="4">
        <f>(($B$142*F$153+$A$142)/100)*F47</f>
        <v>145.63139999999999</v>
      </c>
      <c r="G161" s="4">
        <f>(($B$142*G$153+$A$142)/100)*G47</f>
        <v>158.5841999999999</v>
      </c>
      <c r="H161" s="4">
        <f>(($B$142*H$153+$A$142)/100)*H47</f>
        <v>176.37620000000004</v>
      </c>
      <c r="I161" s="4">
        <f>(($B$142*I$153+$A$142)/100)*I47</f>
        <v>190.36277999999999</v>
      </c>
      <c r="J161" s="4">
        <f>(($B$142*J$153+$A$142)/100)*J47</f>
        <v>227.71643999999986</v>
      </c>
      <c r="K161" s="4">
        <f>(($B$142*K$153+$A$142)/100)*K47</f>
        <v>260.88064000000008</v>
      </c>
      <c r="M161" s="65">
        <f t="shared" si="12"/>
        <v>32.485982807963815</v>
      </c>
      <c r="O161" s="49">
        <v>1E-14</v>
      </c>
      <c r="P161" s="50">
        <v>1.8700000000000001E-2</v>
      </c>
    </row>
    <row r="162" spans="1:16" x14ac:dyDescent="0.35">
      <c r="A162" s="16" t="s">
        <v>47</v>
      </c>
      <c r="B162" s="4">
        <f>(($B$142*B$153+$A$142)/100)*B48</f>
        <v>94.206500000000005</v>
      </c>
      <c r="C162" s="4">
        <f>(($B$142*C$153+$A$142)/100)*C48</f>
        <v>102.06377999999997</v>
      </c>
      <c r="D162" s="4">
        <f>(($B$142*D$153+$A$142)/100)*D48</f>
        <v>108.80795999999992</v>
      </c>
      <c r="E162" s="4">
        <f>(($B$142*E$153+$A$142)/100)*E48</f>
        <v>113.99544000000002</v>
      </c>
      <c r="F162" s="4">
        <f>(($B$142*F$153+$A$142)/100)*F48</f>
        <v>126.77093999999997</v>
      </c>
      <c r="G162" s="4">
        <f>(($B$142*G$153+$A$142)/100)*G48</f>
        <v>139.40439999999992</v>
      </c>
      <c r="H162" s="4">
        <f>(($B$142*H$153+$A$142)/100)*H48</f>
        <v>149.57618000000005</v>
      </c>
      <c r="I162" s="4">
        <f>(($B$142*I$153+$A$142)/100)*I48</f>
        <v>168.16499999999999</v>
      </c>
      <c r="J162" s="4">
        <f>(($B$142*J$153+$A$142)/100)*J48</f>
        <v>177.69779999999992</v>
      </c>
      <c r="K162" s="4">
        <f>(($B$142*K$153+$A$142)/100)*K48</f>
        <v>219.04534000000007</v>
      </c>
      <c r="M162" s="65">
        <f t="shared" si="12"/>
        <v>48.105368931368112</v>
      </c>
      <c r="O162" s="49">
        <v>1E-13</v>
      </c>
      <c r="P162" s="50">
        <v>1.77E-2</v>
      </c>
    </row>
    <row r="163" spans="1:16" x14ac:dyDescent="0.35">
      <c r="A163" s="16" t="s">
        <v>48</v>
      </c>
      <c r="B163" s="4">
        <f>(($B$142*B$153+$A$142)/100)*B49</f>
        <v>75.107100000000003</v>
      </c>
      <c r="C163" s="4">
        <f>(($B$142*C$153+$A$142)/100)*C49</f>
        <v>85.60187999999998</v>
      </c>
      <c r="D163" s="4">
        <f>(($B$142*D$153+$A$142)/100)*D49</f>
        <v>93.157499999999942</v>
      </c>
      <c r="E163" s="4">
        <f>(($B$142*E$153+$A$142)/100)*E49</f>
        <v>100.35496000000002</v>
      </c>
      <c r="F163" s="4">
        <f>(($B$142*F$153+$A$142)/100)*F49</f>
        <v>106.71677999999997</v>
      </c>
      <c r="G163" s="4">
        <f>(($B$142*G$153+$A$142)/100)*G49</f>
        <v>119.28899999999993</v>
      </c>
      <c r="H163" s="4">
        <f>(($B$142*H$153+$A$142)/100)*H49</f>
        <v>129.64796000000004</v>
      </c>
      <c r="I163" s="4">
        <f>(($B$142*I$153+$A$142)/100)*I49</f>
        <v>140.58593999999999</v>
      </c>
      <c r="J163" s="4">
        <f>(($B$142*J$153+$A$142)/100)*J49</f>
        <v>155.32103999999993</v>
      </c>
      <c r="K163" s="4">
        <f>(($B$142*K$153+$A$142)/100)*K49</f>
        <v>167.98482000000004</v>
      </c>
      <c r="M163" s="65">
        <f t="shared" si="12"/>
        <v>27.123317738423211</v>
      </c>
      <c r="O163" s="49">
        <v>1E-13</v>
      </c>
      <c r="P163" s="50">
        <v>1.7399999999999999E-2</v>
      </c>
    </row>
    <row r="164" spans="1:16" x14ac:dyDescent="0.35">
      <c r="A164" s="16" t="s">
        <v>49</v>
      </c>
      <c r="B164" s="4">
        <f>(($B$142*B$153+$A$142)/100)*B50</f>
        <v>61.427799999999998</v>
      </c>
      <c r="C164" s="4">
        <f>(($B$142*C$153+$A$142)/100)*C50</f>
        <v>67.113899999999987</v>
      </c>
      <c r="D164" s="4">
        <f>(($B$142*D$153+$A$142)/100)*D50</f>
        <v>76.761779999999945</v>
      </c>
      <c r="E164" s="4">
        <f>(($B$142*E$153+$A$142)/100)*E50</f>
        <v>84.278680000000023</v>
      </c>
      <c r="F164" s="4">
        <f>(($B$142*F$153+$A$142)/100)*F50</f>
        <v>92.153639999999982</v>
      </c>
      <c r="G164" s="4">
        <f>(($B$142*G$153+$A$142)/100)*G50</f>
        <v>98.471899999999934</v>
      </c>
      <c r="H164" s="4">
        <f>(($B$142*H$153+$A$142)/100)*H50</f>
        <v>109.26162000000004</v>
      </c>
      <c r="I164" s="4">
        <f>(($B$142*I$153+$A$142)/100)*I50</f>
        <v>119.73347999999999</v>
      </c>
      <c r="J164" s="4">
        <f>(($B$142*J$153+$A$142)/100)*J50</f>
        <v>127.89853999999993</v>
      </c>
      <c r="K164" s="4">
        <f>(($B$142*K$153+$A$142)/100)*K50</f>
        <v>145.02904000000004</v>
      </c>
      <c r="M164" s="65">
        <f t="shared" si="12"/>
        <v>26.837729055778073</v>
      </c>
      <c r="O164" s="49">
        <v>1E-14</v>
      </c>
      <c r="P164" s="50">
        <v>1.8599999999999998E-2</v>
      </c>
    </row>
    <row r="165" spans="1:16" x14ac:dyDescent="0.35">
      <c r="A165" s="16" t="s">
        <v>50</v>
      </c>
      <c r="B165" s="4">
        <f>(($B$142*B$153+$A$142)/100)*B51</f>
        <v>49.813299999999998</v>
      </c>
      <c r="C165" s="4">
        <f>(($B$142*C$153+$A$142)/100)*C51</f>
        <v>53.691119999999984</v>
      </c>
      <c r="D165" s="4">
        <f>(($B$142*D$153+$A$142)/100)*D51</f>
        <v>59.123959999999961</v>
      </c>
      <c r="E165" s="4">
        <f>(($B$142*E$153+$A$142)/100)*E51</f>
        <v>67.958820000000017</v>
      </c>
      <c r="F165" s="4">
        <f>(($B$142*F$153+$A$142)/100)*F51</f>
        <v>75.441839999999985</v>
      </c>
      <c r="G165" s="4">
        <f>(($B$142*G$153+$A$142)/100)*G51</f>
        <v>82.800599999999946</v>
      </c>
      <c r="H165" s="4">
        <f>(($B$142*H$153+$A$142)/100)*H51</f>
        <v>87.95904000000003</v>
      </c>
      <c r="I165" s="4">
        <f>(($B$142*I$153+$A$142)/100)*I51</f>
        <v>98.432579999999987</v>
      </c>
      <c r="J165" s="4">
        <f>(($B$142*J$153+$A$142)/100)*J51</f>
        <v>107.27681999999994</v>
      </c>
      <c r="K165" s="4">
        <f>(($B$142*K$153+$A$142)/100)*K51</f>
        <v>119.71332000000004</v>
      </c>
      <c r="M165" s="65">
        <f t="shared" si="12"/>
        <v>18.123756746459325</v>
      </c>
      <c r="O165" s="49">
        <v>1.0000000000000001E-15</v>
      </c>
      <c r="P165" s="50">
        <v>1.9599999999999999E-2</v>
      </c>
    </row>
    <row r="166" spans="1:16" x14ac:dyDescent="0.35">
      <c r="A166" s="16" t="s">
        <v>51</v>
      </c>
      <c r="B166" s="4">
        <f>(($B$142*B$153+$A$142)/100)*B52</f>
        <v>37.682600000000001</v>
      </c>
      <c r="C166" s="4">
        <f>(($B$142*C$153+$A$142)/100)*C52</f>
        <v>42.041159999999991</v>
      </c>
      <c r="D166" s="4">
        <f>(($B$142*D$153+$A$142)/100)*D52</f>
        <v>45.460859999999968</v>
      </c>
      <c r="E166" s="4">
        <f>(($B$142*E$153+$A$142)/100)*E52</f>
        <v>50.421060000000011</v>
      </c>
      <c r="F166" s="4">
        <f>(($B$142*F$153+$A$142)/100)*F52</f>
        <v>58.491299999999988</v>
      </c>
      <c r="G166" s="4">
        <f>(($B$142*G$153+$A$142)/100)*G52</f>
        <v>65.258099999999956</v>
      </c>
      <c r="H166" s="4">
        <f>(($B$142*H$153+$A$142)/100)*H52</f>
        <v>71.23766000000002</v>
      </c>
      <c r="I166" s="4">
        <f>(($B$142*I$153+$A$142)/100)*I52</f>
        <v>76.459019999999995</v>
      </c>
      <c r="J166" s="4">
        <f>(($B$142*J$153+$A$142)/100)*J52</f>
        <v>85.996959999999959</v>
      </c>
      <c r="K166" s="4">
        <f>(($B$142*K$153+$A$142)/100)*K52</f>
        <v>100.40472000000003</v>
      </c>
      <c r="M166" s="65">
        <f t="shared" si="12"/>
        <v>13.980530844150357</v>
      </c>
      <c r="O166" s="49">
        <v>3.0000000000000001E-17</v>
      </c>
      <c r="P166" s="50">
        <v>2.1299999999999999E-2</v>
      </c>
    </row>
    <row r="167" spans="1:16" x14ac:dyDescent="0.35">
      <c r="A167" s="16" t="s">
        <v>52</v>
      </c>
      <c r="B167" s="4">
        <f>(($B$142*B$153+$A$142)/100)*B53</f>
        <v>26.068100000000001</v>
      </c>
      <c r="C167" s="4">
        <f>(($B$142*C$153+$A$142)/100)*C53</f>
        <v>29.884679999999992</v>
      </c>
      <c r="D167" s="4">
        <f>(($B$142*D$153+$A$142)/100)*D53</f>
        <v>33.536699999999975</v>
      </c>
      <c r="E167" s="4">
        <f>(($B$142*E$153+$A$142)/100)*E53</f>
        <v>36.537000000000006</v>
      </c>
      <c r="F167" s="4">
        <f>(($B$142*F$153+$A$142)/100)*F53</f>
        <v>40.585799999999992</v>
      </c>
      <c r="G167" s="4">
        <f>(($B$142*G$153+$A$142)/100)*G53</f>
        <v>47.481699999999968</v>
      </c>
      <c r="H167" s="4">
        <f>(($B$142*H$153+$A$142)/100)*H53</f>
        <v>52.683800000000019</v>
      </c>
      <c r="I167" s="4">
        <f>(($B$142*I$153+$A$142)/100)*I53</f>
        <v>58.072979999999994</v>
      </c>
      <c r="J167" s="4">
        <f>(($B$142*J$153+$A$142)/100)*J53</f>
        <v>62.962059999999965</v>
      </c>
      <c r="K167" s="4">
        <f>(($B$142*K$153+$A$142)/100)*K53</f>
        <v>75.947160000000025</v>
      </c>
      <c r="M167" s="65">
        <f t="shared" si="12"/>
        <v>8.1781693204119676</v>
      </c>
      <c r="O167" s="49">
        <v>1.0000000000000001E-18</v>
      </c>
      <c r="P167" s="50">
        <v>2.2800000000000001E-2</v>
      </c>
    </row>
    <row r="168" spans="1:16" x14ac:dyDescent="0.35">
      <c r="A168" s="16" t="s">
        <v>53</v>
      </c>
      <c r="B168" s="4">
        <f>(($B$142*B$153+$A$142)/100)*B54</f>
        <v>19.099399999999999</v>
      </c>
      <c r="C168" s="4">
        <f>(($B$142*C$153+$A$142)/100)*C54</f>
        <v>18.741239999999994</v>
      </c>
      <c r="D168" s="4">
        <f>(($B$142*D$153+$A$142)/100)*D54</f>
        <v>21.364119999999986</v>
      </c>
      <c r="E168" s="4">
        <f>(($B$142*E$153+$A$142)/100)*E54</f>
        <v>24.114420000000006</v>
      </c>
      <c r="F168" s="4">
        <f>(($B$142*F$153+$A$142)/100)*F54</f>
        <v>26.500139999999995</v>
      </c>
      <c r="G168" s="4">
        <f>(($B$142*G$153+$A$142)/100)*G54</f>
        <v>29.705299999999983</v>
      </c>
      <c r="H168" s="4">
        <f>(($B$142*H$153+$A$142)/100)*H54</f>
        <v>34.588060000000013</v>
      </c>
      <c r="I168" s="4">
        <f>(($B$142*I$153+$A$142)/100)*I54</f>
        <v>38.565839999999994</v>
      </c>
      <c r="J168" s="4">
        <f>(($B$142*J$153+$A$142)/100)*J54</f>
        <v>43.217859999999973</v>
      </c>
      <c r="K168" s="4">
        <f>(($B$142*K$153+$A$142)/100)*K54</f>
        <v>50.416900000000012</v>
      </c>
      <c r="M168" s="65">
        <f t="shared" si="12"/>
        <v>6.7562521870106114</v>
      </c>
      <c r="O168" s="49">
        <v>1.0000000000000001E-18</v>
      </c>
      <c r="P168" s="50">
        <v>2.2700000000000001E-2</v>
      </c>
    </row>
    <row r="169" spans="1:16" x14ac:dyDescent="0.35">
      <c r="A169" s="61" t="s">
        <v>54</v>
      </c>
      <c r="B169" s="62">
        <f>(($B$142*B$153+$A$142)/100)*B55</f>
        <v>9.8078000000000003</v>
      </c>
      <c r="C169" s="62">
        <f>(($B$142*C$153+$A$142)/100)*C55</f>
        <v>11.649959999999997</v>
      </c>
      <c r="D169" s="62">
        <f>(($B$142*D$153+$A$142)/100)*D55</f>
        <v>11.178899999999993</v>
      </c>
      <c r="E169" s="62">
        <f>(($B$142*E$153+$A$142)/100)*E55</f>
        <v>12.909740000000003</v>
      </c>
      <c r="F169" s="62">
        <f>(($B$142*F$153+$A$142)/100)*F55</f>
        <v>14.801879999999997</v>
      </c>
      <c r="G169" s="62">
        <f>(($B$142*G$153+$A$142)/100)*G55</f>
        <v>16.139099999999988</v>
      </c>
      <c r="H169" s="62">
        <f>(($B$142*H$153+$A$142)/100)*H55</f>
        <v>18.095740000000006</v>
      </c>
      <c r="I169" s="62">
        <f>(($B$142*I$153+$A$142)/100)*I55</f>
        <v>21.300899999999999</v>
      </c>
      <c r="J169" s="62">
        <f>(($B$142*J$153+$A$142)/100)*J55</f>
        <v>24.351179999999985</v>
      </c>
      <c r="K169" s="62">
        <f>(($B$142*K$153+$A$142)/100)*K55</f>
        <v>28.962900000000008</v>
      </c>
      <c r="M169" s="65">
        <f t="shared" si="12"/>
        <v>4.250473607017895</v>
      </c>
      <c r="O169" s="49">
        <v>2E-19</v>
      </c>
      <c r="P169" s="50">
        <v>2.3300000000000001E-2</v>
      </c>
    </row>
    <row r="170" spans="1:16" x14ac:dyDescent="0.35">
      <c r="A170" s="59"/>
      <c r="B170" s="63">
        <f>SUM(B154:B167)</f>
        <v>1733.1415</v>
      </c>
      <c r="C170" s="63">
        <f t="shared" ref="C170:K170" si="13">SUM(C154:C167)</f>
        <v>1890.8391599999991</v>
      </c>
      <c r="D170" s="63">
        <f t="shared" si="13"/>
        <v>2078.2817199999986</v>
      </c>
      <c r="E170" s="63">
        <f t="shared" si="13"/>
        <v>2304.5103799999997</v>
      </c>
      <c r="F170" s="63">
        <f t="shared" si="13"/>
        <v>2573.6171999999992</v>
      </c>
      <c r="G170" s="63">
        <f t="shared" si="13"/>
        <v>2882.3496999999979</v>
      </c>
      <c r="H170" s="63">
        <f t="shared" si="13"/>
        <v>3195.6160600000021</v>
      </c>
      <c r="I170" s="63">
        <f t="shared" si="13"/>
        <v>3581.9144999999994</v>
      </c>
      <c r="J170" s="63">
        <f t="shared" si="13"/>
        <v>3930.8508399999982</v>
      </c>
      <c r="K170" s="63">
        <f t="shared" si="13"/>
        <v>4294.0181000000021</v>
      </c>
      <c r="M170" s="56">
        <f>SUM(M154:M167)</f>
        <v>652.27230315014242</v>
      </c>
    </row>
    <row r="171" spans="1:16" x14ac:dyDescent="0.35">
      <c r="B171" s="53"/>
      <c r="C171" s="53"/>
      <c r="D171" s="53"/>
      <c r="E171" s="53"/>
      <c r="F171" s="53"/>
      <c r="G171" s="53"/>
      <c r="H171" s="53"/>
      <c r="I171" s="53"/>
      <c r="J171" s="53"/>
      <c r="K171" s="53"/>
    </row>
    <row r="172" spans="1:16" x14ac:dyDescent="0.35">
      <c r="A172" s="51" t="s">
        <v>57</v>
      </c>
      <c r="B172" s="51"/>
      <c r="C172" s="51"/>
      <c r="D172" s="51"/>
      <c r="E172" s="51"/>
      <c r="F172" s="51"/>
      <c r="G172" s="51"/>
      <c r="H172" s="51"/>
      <c r="I172" s="51"/>
      <c r="J172" s="51"/>
      <c r="K172" s="51"/>
    </row>
    <row r="173" spans="1:16" x14ac:dyDescent="0.35">
      <c r="A173" s="4"/>
      <c r="B173" s="7">
        <v>1950</v>
      </c>
      <c r="C173" s="7">
        <v>1955</v>
      </c>
      <c r="D173" s="7">
        <v>1960</v>
      </c>
      <c r="E173" s="7">
        <v>1965</v>
      </c>
      <c r="F173" s="7">
        <v>1970</v>
      </c>
      <c r="G173" s="7">
        <v>1975</v>
      </c>
      <c r="H173" s="7">
        <v>1980</v>
      </c>
      <c r="I173" s="7">
        <v>1985</v>
      </c>
      <c r="J173" s="7">
        <v>1990</v>
      </c>
      <c r="K173" s="7">
        <v>1995</v>
      </c>
      <c r="M173" s="27">
        <v>1910</v>
      </c>
      <c r="N173" s="54"/>
      <c r="O173" s="7" t="s">
        <v>79</v>
      </c>
      <c r="P173" s="7" t="s">
        <v>80</v>
      </c>
    </row>
    <row r="174" spans="1:16" x14ac:dyDescent="0.35">
      <c r="A174" s="16" t="s">
        <v>39</v>
      </c>
      <c r="B174" s="4">
        <f>(($B$142*B$173+$A$142)/100)*B60</f>
        <v>260.68099999999998</v>
      </c>
      <c r="C174" s="4">
        <f>(($B$142*C$173+$A$142)/100)*C60</f>
        <v>316.57499999999993</v>
      </c>
      <c r="D174" s="4">
        <f>(($B$142*D$173+$A$142)/100)*D60</f>
        <v>350.52061999999978</v>
      </c>
      <c r="E174" s="4">
        <f>(($B$142*E$173+$A$142)/100)*E60</f>
        <v>385.34356000000008</v>
      </c>
      <c r="F174" s="4">
        <f>(($B$142*F$173+$A$142)/100)*F60</f>
        <v>419.7049199999999</v>
      </c>
      <c r="G174" s="4">
        <f>(($B$142*G$173+$A$142)/100)*G60</f>
        <v>463.82369999999975</v>
      </c>
      <c r="H174" s="4">
        <f>(($B$142*H$173+$A$142)/100)*H60</f>
        <v>502.09952000000015</v>
      </c>
      <c r="I174" s="4">
        <f>(($B$142*I$173+$A$142)/100)*I60</f>
        <v>569.51879999999994</v>
      </c>
      <c r="J174" s="4">
        <f>(($B$142*J$173+$A$142)/100)*J60</f>
        <v>589.03529999999967</v>
      </c>
      <c r="K174" s="4">
        <f>(($B$142*K$173+$A$142)/100)*K60</f>
        <v>542.57166000000018</v>
      </c>
      <c r="M174" s="65">
        <f>O174*EXP($M$173*P174)</f>
        <v>156.85219677743601</v>
      </c>
      <c r="N174" s="55"/>
      <c r="O174" s="49">
        <v>7.0000000000000005E-13</v>
      </c>
      <c r="P174" s="50">
        <v>1.7299999999999999E-2</v>
      </c>
    </row>
    <row r="175" spans="1:16" x14ac:dyDescent="0.35">
      <c r="A175" s="16" t="s">
        <v>40</v>
      </c>
      <c r="B175" s="4">
        <f>(($B$142*B$173+$A$142)/100)*B61</f>
        <v>219.38499999999999</v>
      </c>
      <c r="C175" s="4">
        <f>(($B$142*C$173+$A$142)/100)*C61</f>
        <v>235.78505999999993</v>
      </c>
      <c r="D175" s="4">
        <f>(($B$142*D$173+$A$142)/100)*D61</f>
        <v>290.6513999999998</v>
      </c>
      <c r="E175" s="4">
        <f>(($B$142*E$173+$A$142)/100)*E61</f>
        <v>324.44856000000004</v>
      </c>
      <c r="F175" s="4">
        <f>(($B$142*F$173+$A$142)/100)*F61</f>
        <v>359.78117999999995</v>
      </c>
      <c r="G175" s="4">
        <f>(($B$142*G$173+$A$142)/100)*G61</f>
        <v>396.46049999999974</v>
      </c>
      <c r="H175" s="4">
        <f>(($B$142*H$173+$A$142)/100)*H61</f>
        <v>442.08580000000012</v>
      </c>
      <c r="I175" s="4">
        <f>(($B$142*I$173+$A$142)/100)*I61</f>
        <v>482.07299999999992</v>
      </c>
      <c r="J175" s="4">
        <f>(($B$142*J$173+$A$142)/100)*J61</f>
        <v>548.0112399999997</v>
      </c>
      <c r="K175" s="4">
        <f>(($B$142*K$173+$A$142)/100)*K61</f>
        <v>568.74554000000012</v>
      </c>
      <c r="M175" s="65">
        <f t="shared" ref="M175:M189" si="14">O175*EXP($M$173*P175)</f>
        <v>102.61289100384487</v>
      </c>
      <c r="N175" s="19"/>
      <c r="O175" s="49">
        <v>7.0000000000000003E-17</v>
      </c>
      <c r="P175" s="50">
        <v>2.1899999999999999E-2</v>
      </c>
    </row>
    <row r="176" spans="1:16" x14ac:dyDescent="0.35">
      <c r="A176" s="16" t="s">
        <v>41</v>
      </c>
      <c r="B176" s="4">
        <f>(($B$142*B$173+$A$142)/100)*B62</f>
        <v>191.5102</v>
      </c>
      <c r="C176" s="4">
        <f>(($B$142*C$173+$A$142)/100)*C62</f>
        <v>208.93949999999995</v>
      </c>
      <c r="D176" s="4">
        <f>(($B$142*D$173+$A$142)/100)*D62</f>
        <v>225.81377999999984</v>
      </c>
      <c r="E176" s="4">
        <f>(($B$142*E$173+$A$142)/100)*E62</f>
        <v>279.14268000000004</v>
      </c>
      <c r="F176" s="4">
        <f>(($B$142*F$173+$A$142)/100)*F62</f>
        <v>312.51065999999992</v>
      </c>
      <c r="G176" s="4">
        <f>(($B$142*G$173+$A$142)/100)*G62</f>
        <v>348.04319999999979</v>
      </c>
      <c r="H176" s="4">
        <f>(($B$142*H$173+$A$142)/100)*H62</f>
        <v>383.67550000000011</v>
      </c>
      <c r="I176" s="4">
        <f>(($B$142*I$173+$A$142)/100)*I62</f>
        <v>428.70863999999995</v>
      </c>
      <c r="J176" s="4">
        <f>(($B$142*J$173+$A$142)/100)*J62</f>
        <v>467.06001999999972</v>
      </c>
      <c r="K176" s="4">
        <f>(($B$142*K$173+$A$142)/100)*K62</f>
        <v>532.7028200000002</v>
      </c>
      <c r="M176" s="65">
        <f t="shared" si="14"/>
        <v>87.786369045850634</v>
      </c>
      <c r="O176" s="49">
        <v>5.0000000000000004E-18</v>
      </c>
      <c r="P176" s="50">
        <v>2.3199999999999998E-2</v>
      </c>
    </row>
    <row r="177" spans="1:16" x14ac:dyDescent="0.35">
      <c r="A177" s="16" t="s">
        <v>42</v>
      </c>
      <c r="B177" s="4">
        <f>(($B$142*B$173+$A$142)/100)*B63</f>
        <v>167.76499999999999</v>
      </c>
      <c r="C177" s="4">
        <f>(($B$142*C$173+$A$142)/100)*C63</f>
        <v>183.61349999999996</v>
      </c>
      <c r="D177" s="4">
        <f>(($B$142*D$173+$A$142)/100)*D63</f>
        <v>201.22019999999986</v>
      </c>
      <c r="E177" s="4">
        <f>(($B$142*E$173+$A$142)/100)*E63</f>
        <v>218.00410000000005</v>
      </c>
      <c r="F177" s="4">
        <f>(($B$142*F$173+$A$142)/100)*F63</f>
        <v>270.01493999999997</v>
      </c>
      <c r="G177" s="4">
        <f>(($B$142*G$173+$A$142)/100)*G63</f>
        <v>303.1343999999998</v>
      </c>
      <c r="H177" s="4">
        <f>(($B$142*H$173+$A$142)/100)*H63</f>
        <v>337.40538000000009</v>
      </c>
      <c r="I177" s="4">
        <f>(($B$142*I$173+$A$142)/100)*I63</f>
        <v>372.87785999999994</v>
      </c>
      <c r="J177" s="4">
        <f>(($B$142*J$173+$A$142)/100)*J63</f>
        <v>415.72509999999977</v>
      </c>
      <c r="K177" s="4">
        <f>(($B$142*K$173+$A$142)/100)*K63</f>
        <v>456.54112000000015</v>
      </c>
      <c r="M177" s="65">
        <f t="shared" si="14"/>
        <v>63.757104105268432</v>
      </c>
      <c r="O177" s="49">
        <v>2.9999999999999998E-18</v>
      </c>
      <c r="P177" s="50">
        <v>2.3300000000000001E-2</v>
      </c>
    </row>
    <row r="178" spans="1:16" x14ac:dyDescent="0.35">
      <c r="A178" s="16" t="s">
        <v>43</v>
      </c>
      <c r="B178" s="4">
        <f>(($B$142*B$173+$A$142)/100)*B64</f>
        <v>149.69800000000001</v>
      </c>
      <c r="C178" s="4">
        <f>(($B$142*C$173+$A$142)/100)*C64</f>
        <v>160.56683999999996</v>
      </c>
      <c r="D178" s="4">
        <f>(($B$142*D$173+$A$142)/100)*D64</f>
        <v>176.37819999999988</v>
      </c>
      <c r="E178" s="4">
        <f>(($B$142*E$173+$A$142)/100)*E64</f>
        <v>194.86400000000003</v>
      </c>
      <c r="F178" s="4">
        <f>(($B$142*F$173+$A$142)/100)*F64</f>
        <v>212.00111999999996</v>
      </c>
      <c r="G178" s="4">
        <f>(($B$142*G$173+$A$142)/100)*G64</f>
        <v>262.20189999999985</v>
      </c>
      <c r="H178" s="4">
        <f>(($B$142*H$173+$A$142)/100)*H64</f>
        <v>293.42586000000011</v>
      </c>
      <c r="I178" s="4">
        <f>(($B$142*I$173+$A$142)/100)*I64</f>
        <v>327.80963999999994</v>
      </c>
      <c r="J178" s="4">
        <f>(($B$142*J$173+$A$142)/100)*J64</f>
        <v>360.6607199999998</v>
      </c>
      <c r="K178" s="4">
        <f>(($B$142*K$173+$A$142)/100)*K64</f>
        <v>412.34588000000014</v>
      </c>
      <c r="M178" s="65">
        <f t="shared" si="14"/>
        <v>51.450259534369195</v>
      </c>
      <c r="O178" s="49">
        <v>2.0000000000000001E-18</v>
      </c>
      <c r="P178" s="50">
        <v>2.3400000000000001E-2</v>
      </c>
    </row>
    <row r="179" spans="1:16" x14ac:dyDescent="0.35">
      <c r="A179" s="16" t="s">
        <v>44</v>
      </c>
      <c r="B179" s="4">
        <f>(($B$142*B$173+$A$142)/100)*B65</f>
        <v>131.631</v>
      </c>
      <c r="C179" s="4">
        <f>(($B$142*C$173+$A$142)/100)*C65</f>
        <v>142.58537999999996</v>
      </c>
      <c r="D179" s="4">
        <f>(($B$142*D$173+$A$142)/100)*D65</f>
        <v>153.52355999999989</v>
      </c>
      <c r="E179" s="4">
        <f>(($B$142*E$173+$A$142)/100)*E65</f>
        <v>170.74958000000004</v>
      </c>
      <c r="F179" s="4">
        <f>(($B$142*F$173+$A$142)/100)*F65</f>
        <v>189.55955999999998</v>
      </c>
      <c r="G179" s="4">
        <f>(($B$142*G$173+$A$142)/100)*G65</f>
        <v>206.06589999999989</v>
      </c>
      <c r="H179" s="4">
        <f>(($B$142*H$173+$A$142)/100)*H65</f>
        <v>252.88224000000008</v>
      </c>
      <c r="I179" s="4">
        <f>(($B$142*I$173+$A$142)/100)*I65</f>
        <v>284.75939999999997</v>
      </c>
      <c r="J179" s="4">
        <f>(($B$142*J$173+$A$142)/100)*J65</f>
        <v>315.68781999999982</v>
      </c>
      <c r="K179" s="4">
        <f>(($B$142*K$173+$A$142)/100)*K65</f>
        <v>363.43076000000013</v>
      </c>
      <c r="M179" s="65">
        <f t="shared" si="14"/>
        <v>43.513908158546549</v>
      </c>
      <c r="O179" s="49">
        <v>2.9999999999999998E-18</v>
      </c>
      <c r="P179" s="50">
        <v>2.3099999999999999E-2</v>
      </c>
    </row>
    <row r="180" spans="1:16" x14ac:dyDescent="0.35">
      <c r="A180" s="16" t="s">
        <v>45</v>
      </c>
      <c r="B180" s="4">
        <f>(($B$142*B$173+$A$142)/100)*B66</f>
        <v>121.307</v>
      </c>
      <c r="C180" s="4">
        <f>(($B$142*C$173+$A$142)/100)*C66</f>
        <v>124.85717999999997</v>
      </c>
      <c r="D180" s="4">
        <f>(($B$142*D$173+$A$142)/100)*D66</f>
        <v>135.88573999999991</v>
      </c>
      <c r="E180" s="4">
        <f>(($B$142*E$173+$A$142)/100)*E66</f>
        <v>148.09664000000004</v>
      </c>
      <c r="F180" s="4">
        <f>(($B$142*F$173+$A$142)/100)*F66</f>
        <v>165.44681999999997</v>
      </c>
      <c r="G180" s="4">
        <f>(($B$142*G$173+$A$142)/100)*G66</f>
        <v>184.07929999999988</v>
      </c>
      <c r="H180" s="4">
        <f>(($B$142*H$173+$A$142)/100)*H66</f>
        <v>198.13690000000005</v>
      </c>
      <c r="I180" s="4">
        <f>(($B$142*I$173+$A$142)/100)*I66</f>
        <v>244.62401999999997</v>
      </c>
      <c r="J180" s="4">
        <f>(($B$142*J$173+$A$142)/100)*J66</f>
        <v>273.34747999999985</v>
      </c>
      <c r="K180" s="4">
        <f>(($B$142*K$173+$A$142)/100)*K66</f>
        <v>319.66460000000012</v>
      </c>
      <c r="M180" s="65">
        <f t="shared" si="14"/>
        <v>53.232318780424968</v>
      </c>
      <c r="O180" s="49">
        <v>3.0000000000000001E-17</v>
      </c>
      <c r="P180" s="50">
        <v>2.1999999999999999E-2</v>
      </c>
    </row>
    <row r="181" spans="1:16" x14ac:dyDescent="0.35">
      <c r="A181" s="16" t="s">
        <v>46</v>
      </c>
      <c r="B181" s="4">
        <f>(($B$142*B$173+$A$142)/100)*B67</f>
        <v>101.9495</v>
      </c>
      <c r="C181" s="4">
        <f>(($B$142*C$173+$A$142)/100)*C67</f>
        <v>114.47351999999997</v>
      </c>
      <c r="D181" s="4">
        <f>(($B$142*D$173+$A$142)/100)*D67</f>
        <v>118.24791999999992</v>
      </c>
      <c r="E181" s="4">
        <f>(($B$142*E$173+$A$142)/100)*E67</f>
        <v>130.07172000000003</v>
      </c>
      <c r="F181" s="4">
        <f>(($B$142*F$173+$A$142)/100)*F67</f>
        <v>142.76651999999996</v>
      </c>
      <c r="G181" s="4">
        <f>(($B$142*G$173+$A$142)/100)*G67</f>
        <v>159.51979999999989</v>
      </c>
      <c r="H181" s="4">
        <f>(($B$142*H$173+$A$142)/100)*H67</f>
        <v>175.91808000000006</v>
      </c>
      <c r="I181" s="4">
        <f>(($B$142*I$173+$A$142)/100)*I67</f>
        <v>190.81121999999999</v>
      </c>
      <c r="J181" s="4">
        <f>(($B$142*J$173+$A$142)/100)*J67</f>
        <v>234.07845999999986</v>
      </c>
      <c r="K181" s="4">
        <f>(($B$142*K$173+$A$142)/100)*K67</f>
        <v>275.89844000000011</v>
      </c>
      <c r="M181" s="65">
        <f t="shared" si="14"/>
        <v>31.805477141060052</v>
      </c>
      <c r="O181" s="49">
        <v>9.9999999999999998E-17</v>
      </c>
      <c r="P181" s="50">
        <v>2.1100000000000001E-2</v>
      </c>
    </row>
    <row r="182" spans="1:16" x14ac:dyDescent="0.35">
      <c r="A182" s="16" t="s">
        <v>47</v>
      </c>
      <c r="B182" s="4">
        <f>(($B$142*B$173+$A$142)/100)*B68</f>
        <v>90.334999999999994</v>
      </c>
      <c r="C182" s="4">
        <f>(($B$142*C$173+$A$142)/100)*C68</f>
        <v>95.732279999999975</v>
      </c>
      <c r="D182" s="4">
        <f>(($B$142*D$173+$A$142)/100)*D68</f>
        <v>107.81427999999993</v>
      </c>
      <c r="E182" s="4">
        <f>(($B$142*E$173+$A$142)/100)*E68</f>
        <v>112.29038000000003</v>
      </c>
      <c r="F182" s="4">
        <f>(($B$142*F$173+$A$142)/100)*F68</f>
        <v>124.38353999999998</v>
      </c>
      <c r="G182" s="4">
        <f>(($B$142*G$173+$A$142)/100)*G68</f>
        <v>136.59759999999991</v>
      </c>
      <c r="H182" s="4">
        <f>(($B$142*H$173+$A$142)/100)*H68</f>
        <v>151.40866000000005</v>
      </c>
      <c r="I182" s="4">
        <f>(($B$142*I$173+$A$142)/100)*I68</f>
        <v>167.94077999999999</v>
      </c>
      <c r="J182" s="4">
        <f>(($B$142*J$173+$A$142)/100)*J68</f>
        <v>181.86601999999991</v>
      </c>
      <c r="K182" s="4">
        <f>(($B$142*K$173+$A$142)/100)*K68</f>
        <v>234.06314000000006</v>
      </c>
      <c r="M182" s="65">
        <f t="shared" si="14"/>
        <v>43.876145321947618</v>
      </c>
      <c r="O182" s="49">
        <v>2.0000000000000002E-15</v>
      </c>
      <c r="P182" s="50">
        <v>1.9699999999999999E-2</v>
      </c>
    </row>
    <row r="183" spans="1:16" x14ac:dyDescent="0.35">
      <c r="A183" s="16" t="s">
        <v>48</v>
      </c>
      <c r="B183" s="4">
        <f>(($B$142*B$173+$A$142)/100)*B69</f>
        <v>70.977499999999992</v>
      </c>
      <c r="C183" s="4">
        <f>(($B$142*C$173+$A$142)/100)*C69</f>
        <v>84.335579999999979</v>
      </c>
      <c r="D183" s="4">
        <f>(($B$142*D$173+$A$142)/100)*D69</f>
        <v>89.431199999999947</v>
      </c>
      <c r="E183" s="4">
        <f>(($B$142*E$173+$A$142)/100)*E69</f>
        <v>101.57286000000002</v>
      </c>
      <c r="F183" s="4">
        <f>(($B$142*F$173+$A$142)/100)*F69</f>
        <v>106.23929999999999</v>
      </c>
      <c r="G183" s="4">
        <f>(($B$142*G$173+$A$142)/100)*G69</f>
        <v>118.11949999999993</v>
      </c>
      <c r="H183" s="4">
        <f>(($B$142*H$173+$A$142)/100)*H69</f>
        <v>128.73172000000005</v>
      </c>
      <c r="I183" s="4">
        <f>(($B$142*I$173+$A$142)/100)*I69</f>
        <v>143.50079999999997</v>
      </c>
      <c r="J183" s="4">
        <f>(($B$142*J$173+$A$142)/100)*J69</f>
        <v>159.26987999999992</v>
      </c>
      <c r="K183" s="4">
        <f>(($B$142*K$173+$A$142)/100)*K69</f>
        <v>181.50084000000007</v>
      </c>
      <c r="M183" s="65">
        <f t="shared" si="14"/>
        <v>29.945252135950131</v>
      </c>
      <c r="O183" s="49">
        <v>2.0000000000000002E-15</v>
      </c>
      <c r="P183" s="50">
        <v>1.95E-2</v>
      </c>
    </row>
    <row r="184" spans="1:16" x14ac:dyDescent="0.35">
      <c r="A184" s="16" t="s">
        <v>49</v>
      </c>
      <c r="B184" s="4">
        <f>(($B$142*B$173+$A$142)/100)*B70</f>
        <v>64.525000000000006</v>
      </c>
      <c r="C184" s="4">
        <f>(($B$142*C$173+$A$142)/100)*C70</f>
        <v>65.594339999999988</v>
      </c>
      <c r="D184" s="4">
        <f>(($B$142*D$173+$A$142)/100)*D70</f>
        <v>78.252299999999948</v>
      </c>
      <c r="E184" s="4">
        <f>(($B$142*E$173+$A$142)/100)*E70</f>
        <v>83.547940000000011</v>
      </c>
      <c r="F184" s="4">
        <f>(($B$142*F$173+$A$142)/100)*F70</f>
        <v>95.018519999999981</v>
      </c>
      <c r="G184" s="4">
        <f>(($B$142*G$173+$A$142)/100)*G70</f>
        <v>99.641399999999933</v>
      </c>
      <c r="H184" s="4">
        <f>(($B$142*H$173+$A$142)/100)*H70</f>
        <v>110.17786000000004</v>
      </c>
      <c r="I184" s="4">
        <f>(($B$142*I$173+$A$142)/100)*I70</f>
        <v>120.85457999999998</v>
      </c>
      <c r="J184" s="4">
        <f>(($B$142*J$173+$A$142)/100)*J70</f>
        <v>135.13807999999992</v>
      </c>
      <c r="K184" s="4">
        <f>(($B$142*K$173+$A$142)/100)*K70</f>
        <v>158.54506000000003</v>
      </c>
      <c r="M184" s="65">
        <f t="shared" si="14"/>
        <v>18.123756746459325</v>
      </c>
      <c r="O184" s="4">
        <f xml:space="preserve"> 0.000000000000001</f>
        <v>1.0000000000000001E-15</v>
      </c>
      <c r="P184" s="50">
        <v>1.9599999999999999E-2</v>
      </c>
    </row>
    <row r="185" spans="1:16" x14ac:dyDescent="0.35">
      <c r="A185" s="16" t="s">
        <v>50</v>
      </c>
      <c r="B185" s="4">
        <f>(($B$142*B$173+$A$142)/100)*B71</f>
        <v>51.62</v>
      </c>
      <c r="C185" s="4">
        <f>(($B$142*C$173+$A$142)/100)*C71</f>
        <v>58.503059999999984</v>
      </c>
      <c r="D185" s="4">
        <f>(($B$142*D$173+$A$142)/100)*D71</f>
        <v>59.62079999999996</v>
      </c>
      <c r="E185" s="4">
        <f>(($B$142*E$173+$A$142)/100)*E71</f>
        <v>71.368940000000009</v>
      </c>
      <c r="F185" s="4">
        <f>(($B$142*F$173+$A$142)/100)*F71</f>
        <v>76.635539999999992</v>
      </c>
      <c r="G185" s="4">
        <f>(($B$142*G$173+$A$142)/100)*G71</f>
        <v>87.478599999999943</v>
      </c>
      <c r="H185" s="4">
        <f>(($B$142*H$173+$A$142)/100)*H71</f>
        <v>91.624000000000024</v>
      </c>
      <c r="I185" s="4">
        <f>(($B$142*I$173+$A$142)/100)*I71</f>
        <v>101.79587999999998</v>
      </c>
      <c r="J185" s="4">
        <f>(($B$142*J$173+$A$142)/100)*J71</f>
        <v>112.32255999999994</v>
      </c>
      <c r="K185" s="4">
        <f>(($B$142*K$173+$A$142)/100)*K71</f>
        <v>133.44388000000004</v>
      </c>
      <c r="M185" s="65">
        <f t="shared" si="14"/>
        <v>22.803929628009573</v>
      </c>
      <c r="O185" s="49">
        <v>3.9999999999999999E-16</v>
      </c>
      <c r="P185" s="50">
        <v>2.0199999999999999E-2</v>
      </c>
    </row>
    <row r="186" spans="1:16" x14ac:dyDescent="0.35">
      <c r="A186" s="16" t="s">
        <v>51</v>
      </c>
      <c r="B186" s="4">
        <f>(($B$142*B$173+$A$142)/100)*B72</f>
        <v>45.683700000000002</v>
      </c>
      <c r="C186" s="4">
        <f>(($B$142*C$173+$A$142)/100)*C72</f>
        <v>45.333539999999985</v>
      </c>
      <c r="D186" s="4">
        <f>(($B$142*D$173+$A$142)/100)*D72</f>
        <v>51.671359999999964</v>
      </c>
      <c r="E186" s="4">
        <f>(($B$142*E$173+$A$142)/100)*E72</f>
        <v>52.856860000000012</v>
      </c>
      <c r="F186" s="4">
        <f>(($B$142*F$173+$A$142)/100)*F72</f>
        <v>63.743579999999987</v>
      </c>
      <c r="G186" s="4">
        <f>(($B$142*G$173+$A$142)/100)*G72</f>
        <v>68.532699999999963</v>
      </c>
      <c r="H186" s="4">
        <f>(($B$142*H$173+$A$142)/100)*H72</f>
        <v>78.109460000000027</v>
      </c>
      <c r="I186" s="4">
        <f>(($B$142*I$173+$A$142)/100)*I72</f>
        <v>82.512959999999993</v>
      </c>
      <c r="J186" s="4">
        <f>(($B$142*J$173+$A$142)/100)*J72</f>
        <v>92.578359999999947</v>
      </c>
      <c r="K186" s="4">
        <f>(($B$142*K$173+$A$142)/100)*K72</f>
        <v>109.41540000000003</v>
      </c>
      <c r="M186" s="65">
        <f t="shared" si="14"/>
        <v>19.286357512430385</v>
      </c>
      <c r="O186" s="49">
        <v>5.9999999999999999E-16</v>
      </c>
      <c r="P186" s="50">
        <v>1.9900000000000001E-2</v>
      </c>
    </row>
    <row r="187" spans="1:16" x14ac:dyDescent="0.35">
      <c r="A187" s="16" t="s">
        <v>52</v>
      </c>
      <c r="B187" s="4">
        <f>(($B$142*B$173+$A$142)/100)*B73</f>
        <v>32.778700000000001</v>
      </c>
      <c r="C187" s="4">
        <f>(($B$142*C$173+$A$142)/100)*C73</f>
        <v>37.735739999999993</v>
      </c>
      <c r="D187" s="4">
        <f>(($B$142*D$173+$A$142)/100)*D73</f>
        <v>37.759839999999976</v>
      </c>
      <c r="E187" s="4">
        <f>(($B$142*E$173+$A$142)/100)*E73</f>
        <v>43.357240000000012</v>
      </c>
      <c r="F187" s="4">
        <f>(($B$142*F$173+$A$142)/100)*F73</f>
        <v>44.644379999999991</v>
      </c>
      <c r="G187" s="4">
        <f>(($B$142*G$173+$A$142)/100)*G73</f>
        <v>54.030899999999967</v>
      </c>
      <c r="H187" s="4">
        <f>(($B$142*H$173+$A$142)/100)*H73</f>
        <v>58.181240000000017</v>
      </c>
      <c r="I187" s="4">
        <f>(($B$142*I$173+$A$142)/100)*I73</f>
        <v>67.041779999999989</v>
      </c>
      <c r="J187" s="4">
        <f>(($B$142*J$173+$A$142)/100)*J73</f>
        <v>71.517879999999963</v>
      </c>
      <c r="K187" s="4">
        <f>(($B$142*K$173+$A$142)/100)*K73</f>
        <v>85.816000000000031</v>
      </c>
      <c r="M187" s="65">
        <f t="shared" si="14"/>
        <v>13.333477747336939</v>
      </c>
      <c r="O187" s="4">
        <v>8.9999999999999996E-17</v>
      </c>
      <c r="P187" s="50">
        <v>2.07E-2</v>
      </c>
    </row>
    <row r="188" spans="1:16" x14ac:dyDescent="0.35">
      <c r="A188" s="16" t="s">
        <v>53</v>
      </c>
      <c r="B188" s="4">
        <f>(($B$142*B$173+$A$142)/100)*B74</f>
        <v>21.938500000000001</v>
      </c>
      <c r="C188" s="4">
        <f>(($B$142*C$173+$A$142)/100)*C74</f>
        <v>24.566219999999994</v>
      </c>
      <c r="D188" s="4">
        <f>(($B$142*D$173+$A$142)/100)*D74</f>
        <v>28.568299999999979</v>
      </c>
      <c r="E188" s="4">
        <f>(($B$142*E$173+$A$142)/100)*E74</f>
        <v>28.742440000000006</v>
      </c>
      <c r="F188" s="4">
        <f>(($B$142*F$173+$A$142)/100)*F74</f>
        <v>33.184859999999993</v>
      </c>
      <c r="G188" s="4">
        <f>(($B$142*G$173+$A$142)/100)*G74</f>
        <v>34.383299999999977</v>
      </c>
      <c r="H188" s="4">
        <f>(($B$142*H$173+$A$142)/100)*H74</f>
        <v>41.917980000000014</v>
      </c>
      <c r="I188" s="4">
        <f>(($B$142*I$173+$A$142)/100)*I74</f>
        <v>45.740879999999997</v>
      </c>
      <c r="J188" s="4">
        <f>(($B$142*J$173+$A$142)/100)*J74</f>
        <v>53.748099999999972</v>
      </c>
      <c r="K188" s="4">
        <f>(($B$142*K$173+$A$142)/100)*K74</f>
        <v>61.143900000000016</v>
      </c>
      <c r="M188" s="65">
        <f t="shared" si="14"/>
        <v>8.591408456529452</v>
      </c>
      <c r="O188" s="49">
        <v>4.0000000000000003E-18</v>
      </c>
      <c r="P188" s="50">
        <v>2.2100000000000002E-2</v>
      </c>
    </row>
    <row r="189" spans="1:16" x14ac:dyDescent="0.35">
      <c r="A189" s="61" t="s">
        <v>54</v>
      </c>
      <c r="B189" s="62">
        <f>(($B$142*B$173+$A$142)/100)*B75</f>
        <v>10.582100000000001</v>
      </c>
      <c r="C189" s="62">
        <f>(($B$142*C$173+$A$142)/100)*C75</f>
        <v>13.929299999999996</v>
      </c>
      <c r="D189" s="62">
        <f>(($B$142*D$173+$A$142)/100)*D75</f>
        <v>15.898879999999989</v>
      </c>
      <c r="E189" s="62">
        <f>(($B$142*E$173+$A$142)/100)*E75</f>
        <v>18.512080000000005</v>
      </c>
      <c r="F189" s="62">
        <f>(($B$142*F$173+$A$142)/100)*F75</f>
        <v>18.860459999999996</v>
      </c>
      <c r="G189" s="62">
        <f>(($B$142*G$173+$A$142)/100)*G75</f>
        <v>21.986599999999985</v>
      </c>
      <c r="H189" s="62">
        <f>(($B$142*H$173+$A$142)/100)*H75</f>
        <v>22.906000000000006</v>
      </c>
      <c r="I189" s="62">
        <f>(($B$142*I$173+$A$142)/100)*I75</f>
        <v>28.251719999999995</v>
      </c>
      <c r="J189" s="62">
        <f>(($B$142*J$173+$A$142)/100)*J75</f>
        <v>31.810099999999984</v>
      </c>
      <c r="K189" s="62">
        <f>(($B$142*K$173+$A$142)/100)*K75</f>
        <v>39.904440000000015</v>
      </c>
      <c r="M189" s="65">
        <f t="shared" si="14"/>
        <v>3.0486932223679761</v>
      </c>
      <c r="O189" s="49">
        <v>9.9999999999999991E-22</v>
      </c>
      <c r="P189" s="50">
        <v>2.5899999999999999E-2</v>
      </c>
    </row>
    <row r="190" spans="1:16" x14ac:dyDescent="0.35">
      <c r="A190" s="59"/>
      <c r="B190" s="63">
        <f>SUM(B174:B187)</f>
        <v>1699.8466000000001</v>
      </c>
      <c r="C190" s="63">
        <f t="shared" ref="C190:K190" si="15">SUM(C174:C187)</f>
        <v>1874.6305199999997</v>
      </c>
      <c r="D190" s="63">
        <f t="shared" si="15"/>
        <v>2076.7911999999988</v>
      </c>
      <c r="E190" s="63">
        <f t="shared" si="15"/>
        <v>2315.71506</v>
      </c>
      <c r="F190" s="63">
        <f t="shared" si="15"/>
        <v>2582.4505799999997</v>
      </c>
      <c r="G190" s="63">
        <f t="shared" si="15"/>
        <v>2887.7293999999979</v>
      </c>
      <c r="H190" s="63">
        <f t="shared" si="15"/>
        <v>3203.8622200000013</v>
      </c>
      <c r="I190" s="63">
        <f t="shared" si="15"/>
        <v>3584.8293600000002</v>
      </c>
      <c r="J190" s="63">
        <f t="shared" si="15"/>
        <v>3956.2989199999975</v>
      </c>
      <c r="K190" s="63">
        <f t="shared" si="15"/>
        <v>4374.6851400000014</v>
      </c>
      <c r="M190" s="56">
        <f>SUM(M174:M187)</f>
        <v>738.37944363893462</v>
      </c>
    </row>
    <row r="191" spans="1:16" ht="29" x14ac:dyDescent="0.35">
      <c r="A191" s="60" t="s">
        <v>58</v>
      </c>
      <c r="B191" s="53">
        <f>B170+B190</f>
        <v>3432.9881</v>
      </c>
      <c r="C191" s="53">
        <f t="shared" ref="C191:K191" si="16">C170+C190</f>
        <v>3765.4696799999988</v>
      </c>
      <c r="D191" s="53">
        <f t="shared" si="16"/>
        <v>4155.0729199999969</v>
      </c>
      <c r="E191" s="53">
        <f t="shared" si="16"/>
        <v>4620.2254400000002</v>
      </c>
      <c r="F191" s="53">
        <f t="shared" si="16"/>
        <v>5156.0677799999994</v>
      </c>
      <c r="G191" s="53">
        <f t="shared" si="16"/>
        <v>5770.0790999999954</v>
      </c>
      <c r="H191" s="53">
        <f t="shared" si="16"/>
        <v>6399.478280000003</v>
      </c>
      <c r="I191" s="53">
        <f t="shared" si="16"/>
        <v>7166.7438599999996</v>
      </c>
      <c r="J191" s="53">
        <f t="shared" si="16"/>
        <v>7887.1497599999957</v>
      </c>
      <c r="K191" s="53">
        <f t="shared" si="16"/>
        <v>8668.7032400000026</v>
      </c>
      <c r="M191" s="57">
        <f>M170+M190</f>
        <v>1390.6517467890772</v>
      </c>
    </row>
  </sheetData>
  <mergeCells count="12">
    <mergeCell ref="A152:K152"/>
    <mergeCell ref="A172:K172"/>
    <mergeCell ref="A145:A146"/>
    <mergeCell ref="A1:H1"/>
    <mergeCell ref="A2:H2"/>
    <mergeCell ref="A36:H36"/>
    <mergeCell ref="A37:H37"/>
    <mergeCell ref="A38:P38"/>
    <mergeCell ref="I90:J90"/>
    <mergeCell ref="A58:P58"/>
    <mergeCell ref="A79:Q79"/>
    <mergeCell ref="A86:H8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2019-12-11T20:12:15Z</dcterms:modified>
</cp:coreProperties>
</file>