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mc:AlternateContent xmlns:mc="http://schemas.openxmlformats.org/markup-compatibility/2006">
    <mc:Choice Requires="x15">
      <x15ac:absPath xmlns:x15ac="http://schemas.microsoft.com/office/spreadsheetml/2010/11/ac" url="U:\Kenya_model_HPV-HIVacq\HHCoM\Config\"/>
    </mc:Choice>
  </mc:AlternateContent>
  <xr:revisionPtr revIDLastSave="0" documentId="13_ncr:1_{A8FC6F01-F33C-48E3-940B-27EF537D5E81}" xr6:coauthVersionLast="36" xr6:coauthVersionMax="36" xr10:uidLastSave="{00000000-0000-0000-0000-000000000000}"/>
  <bookViews>
    <workbookView xWindow="0" yWindow="0" windowWidth="9345" windowHeight="9495" tabRatio="835" activeTab="1"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5" i="4" l="1"/>
  <c r="H284" i="4"/>
  <c r="E285" i="4"/>
  <c r="E288" i="4"/>
  <c r="H288" i="4"/>
  <c r="H287" i="4"/>
  <c r="E287" i="4"/>
  <c r="H261" i="4"/>
  <c r="E261" i="4"/>
  <c r="H263" i="4"/>
  <c r="H264" i="4"/>
  <c r="H265" i="4"/>
  <c r="H266" i="4"/>
  <c r="H267" i="4"/>
  <c r="H268" i="4"/>
  <c r="H269" i="4"/>
  <c r="H270" i="4"/>
  <c r="H271" i="4"/>
  <c r="H272" i="4"/>
  <c r="H273" i="4"/>
  <c r="H274" i="4"/>
  <c r="H262" i="4"/>
  <c r="E263" i="4"/>
  <c r="E264" i="4"/>
  <c r="E265" i="4"/>
  <c r="E266" i="4"/>
  <c r="E267" i="4"/>
  <c r="E268" i="4"/>
  <c r="E269" i="4"/>
  <c r="E270" i="4"/>
  <c r="E271" i="4"/>
  <c r="E272" i="4"/>
  <c r="E273" i="4"/>
  <c r="E274" i="4"/>
  <c r="F71" i="11" l="1"/>
  <c r="E71" i="11"/>
  <c r="D71" i="11"/>
  <c r="X6" i="11"/>
  <c r="X5" i="11"/>
  <c r="P71" i="11" l="1"/>
  <c r="O71" i="11"/>
  <c r="E13" i="11"/>
  <c r="D13" i="11"/>
  <c r="K2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1" i="7"/>
  <c r="B132" i="7" s="1"/>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D25" i="15"/>
  <c r="D24" i="15"/>
  <c r="C24" i="15" s="1"/>
  <c r="D23" i="15"/>
  <c r="C23" i="15" s="1"/>
  <c r="D22" i="15"/>
  <c r="C22" i="15" s="1"/>
  <c r="C15" i="15"/>
  <c r="E15" i="15" s="1"/>
  <c r="D17" i="15"/>
  <c r="C17" i="15" s="1"/>
  <c r="E17" i="15" s="1"/>
  <c r="D16" i="15"/>
  <c r="C16" i="15" s="1"/>
  <c r="E16" i="15" s="1"/>
  <c r="D15" i="15"/>
  <c r="K72" i="9"/>
  <c r="K73" i="9"/>
  <c r="C198" i="10" l="1"/>
  <c r="C204" i="10"/>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O91" i="10" s="1"/>
  <c r="J109" i="10"/>
  <c r="N104" i="10"/>
  <c r="O97" i="10"/>
  <c r="E85" i="10"/>
  <c r="L47" i="10"/>
  <c r="N103" i="10"/>
  <c r="N95" i="10"/>
  <c r="N94" i="10"/>
  <c r="O93"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2" i="10" l="1"/>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 r="E262" i="4"/>
</calcChain>
</file>

<file path=xl/sharedStrings.xml><?xml version="1.0" encoding="utf-8"?>
<sst xmlns="http://schemas.openxmlformats.org/spreadsheetml/2006/main" count="3264" uniqueCount="1350">
  <si>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</si>
  <si>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</si>
  <si>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</si>
  <si>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</si>
  <si>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</si>
  <si>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</si>
  <si>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</si>
  <si>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</si>
  <si>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</si>
  <si>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</si>
  <si>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</si>
  <si>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</si>
  <si>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</si>
  <si>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</si>
  <si>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</si>
  <si>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</si>
  <si>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</si>
  <si>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</si>
  <si>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</si>
  <si>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</si>
  <si>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</si>
  <si>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</si>
  <si>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</si>
  <si>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</si>
  <si>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</si>
  <si>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</si>
  <si>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</si>
  <si>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</si>
  <si>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</si>
  <si>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</si>
  <si>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</si>
  <si>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</si>
  <si>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</si>
  <si>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</si>
  <si>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</si>
  <si>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</si>
  <si>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</si>
  <si>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</si>
  <si>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</si>
  <si>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</si>
  <si>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</si>
  <si>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</si>
  <si>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</si>
  <si>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</si>
  <si>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</si>
  <si>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</si>
  <si>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</si>
  <si>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</si>
  <si>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</si>
  <si>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</si>
  <si>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</si>
  <si>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</si>
  <si>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</si>
  <si>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</si>
  <si>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</si>
  <si>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</si>
  <si>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</si>
  <si>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</si>
  <si>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</si>
  <si>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</si>
  <si>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</si>
  <si>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</si>
  <si>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</si>
  <si>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</si>
  <si>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</si>
  <si>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</si>
  <si>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</si>
  <si>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</si>
  <si>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</si>
  <si>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</si>
  <si>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</si>
  <si>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</si>
  <si>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</si>
  <si>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</si>
  <si>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</si>
  <si>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</si>
  <si>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</si>
  <si>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</si>
  <si>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</si>
  <si>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</si>
  <si>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</si>
  <si>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</si>
  <si>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</si>
  <si>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</si>
  <si>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</si>
  <si>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</si>
  <si>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</si>
  <si>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</si>
  <si>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</si>
  <si>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</si>
  <si>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</si>
  <si>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</si>
  <si>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</si>
  <si>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</si>
  <si>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</si>
  <si>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</si>
  <si>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</si>
  <si>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</si>
  <si>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</si>
  <si>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</si>
  <si>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</si>
  <si>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</si>
  <si>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</si>
  <si>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</si>
  <si>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</si>
  <si>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</si>
  <si>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</si>
  <si>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</si>
  <si>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</si>
  <si>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</si>
  <si>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</si>
  <si>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</si>
  <si>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</si>
  <si>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</si>
  <si>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</si>
  <si>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</si>
  <si>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</si>
  <si>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</si>
  <si>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</si>
  <si>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</si>
  <si>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</si>
  <si>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</si>
  <si>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</si>
  <si>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</si>
  <si>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</si>
  <si>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</si>
  <si>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</si>
  <si>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</si>
  <si>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</si>
  <si>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</si>
  <si>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</si>
  <si>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</si>
  <si>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</si>
  <si>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</si>
  <si>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</si>
  <si>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</si>
  <si>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</si>
  <si>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</si>
  <si>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</si>
  <si>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</si>
  <si>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</si>
  <si>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</si>
  <si>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</si>
  <si>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</si>
  <si>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</si>
  <si>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</si>
  <si>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</si>
  <si>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</si>
  <si>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</si>
  <si>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</si>
  <si>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</si>
  <si>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</si>
  <si>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</si>
  <si>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</si>
  <si>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</si>
  <si>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</si>
  <si>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</si>
  <si>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</si>
  <si>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</si>
  <si>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</si>
  <si>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</si>
  <si>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</si>
  <si>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</si>
  <si>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</si>
  <si>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</si>
  <si>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</si>
  <si>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</si>
  <si>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</si>
  <si>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</si>
  <si>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</si>
  <si>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</si>
  <si>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</si>
  <si>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</si>
  <si>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</si>
  <si>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</si>
  <si>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</si>
  <si>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</si>
  <si>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</si>
  <si>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</si>
  <si>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</si>
  <si>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</si>
  <si>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</si>
  <si>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</si>
  <si>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</si>
  <si>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</si>
  <si>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</si>
  <si>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</si>
  <si>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</si>
  <si>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</si>
  <si>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</si>
  <si>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</si>
  <si>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</si>
  <si>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</si>
  <si>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</si>
  <si>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</si>
  <si>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</si>
  <si>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</si>
  <si>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</si>
  <si>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</si>
  <si>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</si>
  <si>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</si>
  <si>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</si>
  <si>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</si>
  <si>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</si>
  <si>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</si>
  <si>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</si>
  <si>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</si>
  <si>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</si>
  <si>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</si>
  <si>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</si>
  <si>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</si>
  <si>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</si>
  <si>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</si>
  <si>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</si>
  <si>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</si>
  <si>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</si>
  <si>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</si>
  <si>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</si>
  <si>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</si>
  <si>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</si>
  <si>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</si>
  <si>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</si>
  <si>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</si>
  <si>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</si>
  <si>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</si>
  <si>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</si>
  <si>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</si>
  <si>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</si>
  <si>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</si>
  <si>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</si>
  <si>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</si>
  <si>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</si>
  <si>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</si>
  <si>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</si>
  <si>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</si>
  <si>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</si>
  <si>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</si>
  <si>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</si>
  <si>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</si>
  <si>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</si>
  <si>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</si>
  <si>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</si>
  <si>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</si>
  <si>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</si>
  <si>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</si>
  <si>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</si>
  <si>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</si>
  <si>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</si>
  <si>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</si>
  <si>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</si>
  <si>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</si>
  <si>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</si>
  <si>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</si>
  <si>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</si>
  <si>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</si>
  <si>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</si>
  <si>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</si>
  <si>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</si>
  <si>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</si>
  <si>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</si>
  <si>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</si>
  <si>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</si>
  <si>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</si>
  <si>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</si>
  <si>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</si>
  <si>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</si>
  <si>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</si>
  <si>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</si>
  <si>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</si>
  <si>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</si>
  <si>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</si>
  <si>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</si>
  <si>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</si>
  <si>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</si>
  <si>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</si>
  <si>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</si>
  <si>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</si>
  <si>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</si>
  <si>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</si>
  <si>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</si>
  <si>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</si>
  <si>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</si>
  <si>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</si>
  <si>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</si>
  <si>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</si>
  <si>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</si>
  <si>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</si>
  <si>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</si>
  <si>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</si>
  <si>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</si>
  <si>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</si>
  <si>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</si>
  <si>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</si>
  <si>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</si>
  <si>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</si>
  <si>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</si>
  <si>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</si>
  <si>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</si>
  <si>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</si>
  <si>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</si>
  <si>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</si>
  <si>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</si>
  <si>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</si>
  <si>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</si>
  <si>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</si>
  <si>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</si>
  <si>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</si>
  <si>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</si>
  <si>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</si>
  <si>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</si>
  <si>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</si>
  <si>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</si>
  <si>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</si>
  <si>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</si>
  <si>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</si>
  <si>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</si>
  <si>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</si>
  <si>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</si>
  <si>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</si>
  <si>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</si>
  <si>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</si>
  <si>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</si>
  <si>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</si>
  <si>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</si>
  <si>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</si>
  <si>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</si>
  <si>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</si>
  <si>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</si>
  <si>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</si>
  <si>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</si>
  <si>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</si>
  <si>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</si>
  <si>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</si>
  <si>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</si>
  <si>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</si>
  <si>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</si>
  <si>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</si>
  <si>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</si>
  <si>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</si>
  <si>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</si>
  <si>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</si>
  <si>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</si>
  <si>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</si>
  <si>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</si>
  <si>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</si>
  <si>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</si>
  <si>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</si>
  <si>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</si>
  <si>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</si>
  <si>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</si>
  <si>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</si>
  <si>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</si>
  <si>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</si>
  <si>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</si>
  <si>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</si>
  <si>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</si>
  <si>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</si>
  <si>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</si>
  <si>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</si>
  <si>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</si>
  <si>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</si>
  <si>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</si>
  <si>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</si>
  <si>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</si>
  <si>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</si>
  <si>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</si>
  <si>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</si>
  <si>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</si>
  <si>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</si>
  <si>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</si>
  <si>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</si>
  <si>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</si>
  <si>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</si>
  <si>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</si>
  <si>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</si>
  <si>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</si>
  <si>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</si>
  <si>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</si>
  <si>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</si>
  <si>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</si>
  <si>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</si>
  <si>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</si>
  <si>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</si>
  <si>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</si>
  <si>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</si>
  <si>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</si>
  <si>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</si>
  <si>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</si>
  <si>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</si>
  <si>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</si>
  <si>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</si>
  <si>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</si>
  <si>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</si>
  <si>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</si>
  <si>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</si>
  <si>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</si>
  <si>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</si>
  <si>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</si>
  <si>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</si>
  <si>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</si>
  <si>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</si>
  <si>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</si>
  <si>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</si>
  <si>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</si>
  <si>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</si>
  <si>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</si>
  <si>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</si>
  <si>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</si>
  <si>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</si>
  <si>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</si>
  <si>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</si>
  <si>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</si>
  <si>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</si>
  <si>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</si>
  <si>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</si>
  <si>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</si>
  <si>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</si>
  <si>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</si>
  <si>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</si>
  <si>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</si>
  <si>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</si>
  <si>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</si>
  <si>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</si>
  <si>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</si>
  <si>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</si>
  <si>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</si>
  <si>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</si>
  <si>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</si>
  <si>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</si>
  <si>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</si>
  <si>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</si>
  <si>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</si>
  <si>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</si>
  <si>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</si>
  <si>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</si>
  <si>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</si>
  <si>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</si>
  <si>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</si>
  <si>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</si>
  <si>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</si>
  <si>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</si>
  <si>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</si>
  <si>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</si>
  <si>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</si>
  <si>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</si>
  <si>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</si>
  <si>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</si>
  <si>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</si>
  <si>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</si>
  <si>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</si>
  <si>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</si>
  <si>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</si>
  <si>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</si>
  <si>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</si>
  <si>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</si>
  <si>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</si>
  <si>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</si>
  <si>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</si>
  <si>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</si>
  <si>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</si>
  <si>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</si>
  <si>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</si>
  <si>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</si>
  <si>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</si>
  <si>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</si>
  <si>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</si>
  <si>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</si>
  <si>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</si>
  <si>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</si>
  <si>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</si>
  <si>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</si>
  <si>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</si>
  <si>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</si>
  <si>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</si>
  <si>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</si>
  <si>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</si>
  <si>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</si>
  <si>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</si>
  <si>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</si>
  <si>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</si>
  <si>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</si>
  <si>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</si>
  <si>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</si>
  <si>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</si>
  <si>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</si>
  <si>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</si>
  <si>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</si>
  <si>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</si>
  <si>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</si>
  <si>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</si>
  <si>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</si>
  <si>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</si>
  <si>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</si>
  <si>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</si>
  <si>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</si>
  <si>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</si>
  <si>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</si>
  <si>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</si>
  <si>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</si>
  <si>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</si>
  <si>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</si>
  <si>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</si>
  <si>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</si>
  <si>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</si>
  <si>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</si>
  <si>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</si>
  <si>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</si>
  <si>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</si>
  <si>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</si>
  <si>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</si>
  <si>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</si>
  <si>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</si>
  <si>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</si>
  <si>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</si>
  <si>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</si>
  <si>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</si>
  <si>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</si>
  <si>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</si>
  <si>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</si>
  <si>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</si>
  <si>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</si>
  <si>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</si>
  <si>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</si>
  <si>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</si>
  <si>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</si>
  <si>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</si>
  <si>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</si>
  <si>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</si>
  <si>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</si>
  <si>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</si>
  <si>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</si>
  <si>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</si>
  <si>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</si>
  <si>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</si>
  <si>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</si>
  <si>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</si>
  <si>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</si>
  <si>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</si>
  <si>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</si>
  <si>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</si>
  <si>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</si>
  <si>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</si>
  <si>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</si>
  <si>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</si>
  <si>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</si>
  <si>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</si>
  <si>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</si>
  <si>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</si>
  <si>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</si>
  <si>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</si>
  <si>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</si>
  <si>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</si>
  <si>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</si>
  <si>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</si>
  <si>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</si>
  <si>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</si>
  <si>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</si>
  <si>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</si>
  <si>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</si>
  <si>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</si>
  <si>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</si>
  <si>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</si>
  <si>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</si>
  <si>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</si>
  <si>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</si>
  <si>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</si>
  <si>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</si>
  <si>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</si>
  <si>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</si>
  <si>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</si>
  <si>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</si>
  <si>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</si>
  <si>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</si>
  <si>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</si>
  <si>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</si>
  <si>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</si>
  <si>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</si>
  <si>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</si>
  <si>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</si>
  <si>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</si>
  <si>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</si>
  <si>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</si>
  <si>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</si>
  <si>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</si>
  <si>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</si>
  <si>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</si>
  <si>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</si>
  <si>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</si>
  <si>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</si>
  <si>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</si>
  <si>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</si>
  <si>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</si>
  <si>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</si>
  <si>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</si>
  <si>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</si>
  <si>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</si>
  <si>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</si>
  <si>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</si>
  <si>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</si>
  <si>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</si>
  <si>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</si>
  <si>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</si>
  <si>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</si>
  <si>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</si>
  <si>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</si>
  <si>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</si>
  <si>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</si>
  <si>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</si>
  <si>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</si>
  <si>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</si>
  <si>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</si>
  <si>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</si>
  <si>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</si>
  <si>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</si>
  <si>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</si>
  <si>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</si>
  <si>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</si>
  <si>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</si>
  <si>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</si>
  <si>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</si>
  <si>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</si>
  <si>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</si>
  <si>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</si>
  <si>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</si>
  <si>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</si>
  <si>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</si>
  <si>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</si>
  <si>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</si>
  <si>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</si>
  <si>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</si>
  <si>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</si>
  <si>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</si>
  <si>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</si>
  <si>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</si>
  <si>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</si>
  <si>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</si>
  <si>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</si>
  <si>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</si>
  <si>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</si>
  <si>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</si>
  <si>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</si>
  <si>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</si>
  <si>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</si>
  <si>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</si>
  <si>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</si>
  <si>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</si>
  <si>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</si>
  <si>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</si>
  <si>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</si>
  <si>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</si>
  <si>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</si>
  <si>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</si>
  <si>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</si>
  <si>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</si>
  <si>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</si>
  <si>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</si>
  <si>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</si>
  <si>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</si>
  <si>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</si>
  <si>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</si>
  <si>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</si>
  <si>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</si>
  <si>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</si>
  <si>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</si>
  <si>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</si>
  <si>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</si>
  <si>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</si>
  <si>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</si>
  <si>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</si>
  <si>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</si>
  <si>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</si>
  <si>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</si>
  <si>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</si>
  <si>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</si>
  <si>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</si>
  <si>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</si>
  <si>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</si>
  <si>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</si>
  <si>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</si>
  <si>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</si>
  <si>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</si>
  <si>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</si>
  <si>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</si>
  <si>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</si>
  <si>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</si>
  <si>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</si>
  <si>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</si>
  <si>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</si>
  <si>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</si>
  <si>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</si>
  <si>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</si>
  <si>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</si>
  <si>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</si>
  <si>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</si>
  <si>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</si>
  <si>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</si>
  <si>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</si>
  <si>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</si>
  <si>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</si>
  <si>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</si>
  <si>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</si>
  <si>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</si>
  <si>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</si>
  <si>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</si>
  <si>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</si>
  <si>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</si>
  <si>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</si>
  <si>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</si>
  <si>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</si>
  <si>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</si>
  <si>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</si>
  <si>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</si>
  <si>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</si>
  <si>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</si>
  <si>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</si>
  <si>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</si>
  <si>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</si>
  <si>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</si>
  <si>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</si>
  <si>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</si>
  <si>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</si>
  <si>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</si>
  <si>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</si>
  <si>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</si>
  <si>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</si>
  <si>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</si>
  <si>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</si>
  <si>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</si>
  <si>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</si>
  <si>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</si>
  <si>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</si>
  <si>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</si>
  <si>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</si>
  <si>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</si>
  <si>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</si>
  <si>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</si>
  <si>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</si>
  <si>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</si>
  <si>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</si>
  <si>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</si>
  <si>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</si>
  <si>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</si>
  <si>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</si>
  <si>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</si>
  <si>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</si>
  <si>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</si>
  <si>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</si>
  <si>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</si>
  <si>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</si>
  <si>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</si>
  <si>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</si>
  <si>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</si>
  <si>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</si>
  <si>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</si>
  <si>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</si>
  <si>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</si>
  <si>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</si>
  <si>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</si>
  <si>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</si>
  <si>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</si>
  <si>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</si>
  <si>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</si>
  <si>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</si>
  <si>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</si>
  <si>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</si>
  <si>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</si>
  <si>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</si>
  <si>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</si>
  <si>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</si>
  <si>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</si>
  <si>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</si>
  <si>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</si>
  <si>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</si>
  <si>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</si>
  <si>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</si>
  <si>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</si>
  <si>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</si>
  <si>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</si>
  <si>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</si>
  <si>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</si>
  <si>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</si>
  <si>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</si>
  <si>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</si>
  <si>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</si>
  <si>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</si>
  <si>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</si>
  <si>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</si>
  <si>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</si>
  <si>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</si>
  <si>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</si>
  <si>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</si>
  <si>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</si>
  <si>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</si>
  <si>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</si>
  <si>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</si>
  <si>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</si>
  <si>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</si>
  <si>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</si>
  <si>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</si>
  <si>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</si>
  <si>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</si>
  <si>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</si>
  <si>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</si>
  <si>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</si>
  <si>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</si>
  <si>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</si>
  <si>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</si>
  <si>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</si>
  <si>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</si>
  <si>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</si>
  <si>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</si>
  <si>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</si>
  <si>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</si>
  <si>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</si>
  <si>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</si>
  <si>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</si>
  <si>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</si>
  <si>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</si>
  <si>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</si>
  <si>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</si>
  <si>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</si>
  <si>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</si>
  <si>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</si>
  <si>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</si>
  <si>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</si>
  <si>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</si>
  <si>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</si>
  <si>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</si>
  <si>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</si>
  <si>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</si>
  <si>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</si>
  <si>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</si>
  <si>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</si>
  <si>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</si>
  <si>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</si>
  <si>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</si>
  <si>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</si>
  <si>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</si>
  <si>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</si>
  <si>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</si>
  <si>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</si>
  <si>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</si>
  <si>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</si>
  <si>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</si>
  <si>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</si>
  <si>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</si>
  <si>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</si>
  <si>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</si>
  <si>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</si>
  <si>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</si>
  <si>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</si>
  <si>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</si>
  <si>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</si>
  <si>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</si>
  <si>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</si>
  <si>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</si>
  <si>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</si>
  <si>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</si>
  <si>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</si>
  <si>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</si>
  <si>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</si>
  <si>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</si>
  <si>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</si>
  <si>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</si>
  <si>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</si>
  <si>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</si>
  <si>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</si>
  <si>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</si>
  <si>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</si>
  <si>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</si>
  <si>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</si>
  <si>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</si>
  <si>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</si>
  <si>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</si>
  <si>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</si>
  <si>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</si>
  <si>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</si>
  <si>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</si>
  <si>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</si>
  <si>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</si>
  <si>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</si>
  <si>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</si>
  <si>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</si>
  <si>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</si>
  <si>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</si>
  <si>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</si>
  <si>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</si>
  <si>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</si>
  <si>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</si>
  <si>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</si>
  <si>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</si>
  <si>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</si>
  <si>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</si>
  <si>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</si>
  <si>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</si>
  <si>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</si>
  <si>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</si>
  <si>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</si>
  <si>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</si>
  <si>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</si>
  <si>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</si>
  <si>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</si>
  <si>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</si>
  <si>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</si>
  <si>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</si>
  <si>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</si>
  <si>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</si>
  <si>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</si>
  <si>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</si>
  <si>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</si>
  <si>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</si>
  <si>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</si>
  <si>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</si>
  <si>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</si>
  <si>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</si>
  <si>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</si>
  <si>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</si>
  <si>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</si>
  <si>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</si>
  <si>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</si>
  <si>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</si>
  <si>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</si>
  <si>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</si>
  <si>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</si>
  <si>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</si>
  <si>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</si>
  <si>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</si>
  <si>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</si>
  <si>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</si>
  <si>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</si>
  <si>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</si>
  <si>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</si>
  <si>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</si>
  <si>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</si>
  <si>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</si>
  <si>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</si>
  <si>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</si>
  <si>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</si>
  <si>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</si>
  <si>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</si>
  <si>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</si>
  <si>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</si>
  <si>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</si>
  <si>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</si>
  <si>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</si>
  <si>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</si>
  <si>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</si>
  <si>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</si>
  <si>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</si>
  <si>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</si>
  <si>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</si>
  <si>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</si>
  <si>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</si>
  <si>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</si>
  <si>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</si>
  <si>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</si>
  <si>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</si>
  <si>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</si>
  <si>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</si>
  <si>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</si>
  <si>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</si>
  <si>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</si>
  <si>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</si>
  <si>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</si>
  <si>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</si>
  <si>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</si>
  <si>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</si>
  <si>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</si>
  <si>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</si>
  <si>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</si>
  <si>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</si>
  <si>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</si>
  <si>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</si>
  <si>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</si>
  <si>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</si>
  <si>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</si>
  <si>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</si>
  <si>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</si>
  <si>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</si>
  <si>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</si>
  <si>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</si>
  <si>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</si>
  <si>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</si>
  <si>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</si>
  <si>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</si>
  <si>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</si>
  <si>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</si>
  <si>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</si>
  <si>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</si>
  <si>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</si>
  <si>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</si>
  <si>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</si>
  <si>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</si>
  <si>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</si>
  <si>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</si>
  <si>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</si>
  <si>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</si>
  <si>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</si>
  <si>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</si>
  <si>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</si>
  <si>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</si>
  <si>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</si>
  <si>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</si>
  <si>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</si>
  <si>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</si>
  <si>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</si>
  <si>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</si>
  <si>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</si>
  <si>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</si>
  <si>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</si>
  <si>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</si>
  <si>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</si>
  <si>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</si>
  <si>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</si>
  <si>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</si>
  <si>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</si>
  <si>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</si>
  <si>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</si>
  <si>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</si>
  <si>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</si>
  <si>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</si>
  <si>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</si>
  <si>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</si>
  <si>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</si>
  <si>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</si>
  <si>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</si>
  <si>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</si>
  <si>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</si>
  <si>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</si>
  <si>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</si>
  <si>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</si>
  <si>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</si>
  <si>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</si>
  <si>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</si>
  <si>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</si>
  <si>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</si>
  <si>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</si>
  <si>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</si>
  <si>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</si>
  <si>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</si>
  <si>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</si>
  <si>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</si>
  <si>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</si>
  <si>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</si>
  <si>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</si>
  <si>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</si>
  <si>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</si>
  <si>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</si>
  <si>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</si>
  <si>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</si>
  <si>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</si>
  <si>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</si>
  <si>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</si>
  <si>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</si>
  <si>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</si>
  <si>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</si>
  <si>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</si>
  <si>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</si>
  <si>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</si>
  <si>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</si>
  <si>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</si>
  <si>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</si>
  <si>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</si>
  <si>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</si>
  <si>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</si>
  <si>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</si>
  <si>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</si>
  <si>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</si>
  <si>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</si>
  <si>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</si>
  <si>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</si>
  <si>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</si>
  <si>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</si>
  <si>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</si>
  <si>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</si>
  <si>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</si>
  <si>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</si>
  <si>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</si>
  <si>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</si>
  <si>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</si>
  <si>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</si>
  <si>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</si>
  <si>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</si>
  <si>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</si>
  <si>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</si>
  <si>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</si>
  <si>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</si>
  <si>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</si>
  <si>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</si>
  <si>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</si>
  <si>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</si>
  <si>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</si>
  <si>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</si>
  <si>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</si>
  <si>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</si>
  <si>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</si>
  <si>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</si>
  <si>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</si>
  <si>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</si>
  <si>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</si>
  <si>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</si>
  <si>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</si>
  <si>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</si>
  <si>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</si>
  <si>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</si>
  <si>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</si>
  <si>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</si>
  <si>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</si>
  <si>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</si>
  <si>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</si>
  <si>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</si>
  <si>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</si>
  <si>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</si>
  <si>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</si>
  <si>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</si>
  <si>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</si>
  <si>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</si>
  <si>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</si>
  <si>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</si>
  <si>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</si>
  <si>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</si>
  <si>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</si>
  <si>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</si>
  <si>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</si>
  <si>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</si>
  <si>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</si>
  <si>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</si>
  <si>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</si>
  <si>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</si>
  <si>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</si>
  <si>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</si>
  <si>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</si>
  <si>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</si>
  <si>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</si>
  <si>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</si>
  <si>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</si>
  <si>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</si>
  <si>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</si>
  <si>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</si>
  <si>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</si>
  <si>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</si>
  <si>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</si>
  <si>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</si>
  <si>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</si>
  <si>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</si>
  <si>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</si>
  <si>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</si>
  <si>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</si>
  <si>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</si>
  <si>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</si>
  <si>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</si>
  <si>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</si>
  <si>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</si>
  <si>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</si>
  <si>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</si>
  <si>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</si>
  <si>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</si>
  <si>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</si>
  <si>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</si>
  <si>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</si>
  <si>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</si>
  <si>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</si>
  <si>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</si>
  <si>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</si>
  <si>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</si>
  <si>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</si>
  <si>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</si>
  <si>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</si>
  <si>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</si>
  <si>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</si>
  <si>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</si>
  <si>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</si>
  <si>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</si>
  <si>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</si>
  <si>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</si>
  <si>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</si>
  <si>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</si>
  <si>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</si>
  <si>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</si>
  <si>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</si>
  <si>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</si>
  <si>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</si>
  <si>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</si>
  <si>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</si>
  <si>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</si>
  <si>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</si>
  <si>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</si>
  <si>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</si>
  <si>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</si>
  <si>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</si>
  <si>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</si>
  <si>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</si>
  <si>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</si>
  <si>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</si>
  <si>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</si>
  <si>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</si>
  <si>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</si>
  <si>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</si>
  <si>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</si>
  <si>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</si>
  <si>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</si>
  <si>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</si>
  <si>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</si>
  <si>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</si>
  <si>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</si>
  <si>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</si>
  <si>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</si>
  <si>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</si>
  <si>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</si>
  <si>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</si>
  <si>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</si>
  <si>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</si>
  <si>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</si>
  <si>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</si>
  <si>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</si>
  <si>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</si>
  <si>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</si>
  <si>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</si>
  <si>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</si>
  <si>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</si>
  <si>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</si>
  <si>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</si>
  <si>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</si>
  <si>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</si>
  <si>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</si>
  <si>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</si>
  <si>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</si>
  <si>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</si>
  <si>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</si>
  <si>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</si>
  <si>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</si>
  <si>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</si>
  <si>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</si>
  <si>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</si>
  <si>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</si>
  <si>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</si>
  <si>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</si>
  <si>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</si>
  <si>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</si>
  <si>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</si>
  <si>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</si>
  <si>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</si>
  <si>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</si>
  <si>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</si>
  <si>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</si>
  <si>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</si>
  <si>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</si>
  <si>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</si>
  <si>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</si>
  <si>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</si>
  <si>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</si>
  <si>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</si>
  <si>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</si>
  <si>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</si>
  <si>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</si>
  <si>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</si>
  <si>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</si>
  <si>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</si>
  <si>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</si>
  <si>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</si>
  <si>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</si>
  <si>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</si>
  <si>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</si>
  <si>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</si>
  <si>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</si>
  <si>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</si>
  <si>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</si>
  <si>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</si>
  <si>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</si>
  <si>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</si>
  <si>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</si>
  <si>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</si>
  <si>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</si>
  <si>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</si>
  <si>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</si>
  <si>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</si>
  <si>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</si>
  <si>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</si>
  <si>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</si>
  <si>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</si>
  <si>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</si>
  <si>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</si>
  <si>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</si>
  <si>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</si>
  <si>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</si>
  <si>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</si>
  <si>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</si>
  <si>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</si>
  <si>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</si>
  <si>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</si>
  <si>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</si>
  <si>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</si>
  <si>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</si>
  <si>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</si>
  <si>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</si>
  <si>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</si>
  <si>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</si>
  <si>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</si>
  <si>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</si>
  <si>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</si>
  <si>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</si>
  <si>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</si>
  <si>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</si>
  <si>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</si>
  <si>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</si>
  <si>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</si>
  <si>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</si>
  <si>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</si>
  <si>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</si>
  <si>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</si>
  <si>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</si>
  <si>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</si>
  <si>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</si>
  <si>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</si>
  <si>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</si>
  <si>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</si>
  <si>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</si>
  <si>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</si>
  <si>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</si>
  <si>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</si>
  <si>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</si>
  <si>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</si>
  <si>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</si>
  <si>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</si>
  <si>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</si>
  <si>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</si>
  <si>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</si>
  <si>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</si>
  <si>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</si>
  <si>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</si>
  <si>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</si>
  <si>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</si>
  <si>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</si>
  <si>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</si>
  <si>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</si>
  <si>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</si>
  <si>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</si>
  <si>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</si>
  <si>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</si>
  <si>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</si>
  <si>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</si>
  <si>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</si>
  <si>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</si>
  <si>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</si>
  <si>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</si>
  <si>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t>
  </si>
  <si>
    <t>*HIV clinic</t>
  </si>
  <si>
    <t>*family planning clinic</t>
  </si>
  <si>
    <t xml:space="preserve">Adapted risk distribution: for Kenya model with HPV increasing HIV acquisition </t>
  </si>
  <si>
    <t xml:space="preserve">Adapted partners distribution for Kenya Model with HPV increasing HIV acquisition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</si>
</sst>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92">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applyAlignment="1">
      <alignment horizontal="center"/>
    </xf>
    <xf numFmtId="0" fontId="0" fillId="30" borderId="0" xfId="39" applyFont="1"/>
    <xf numFmtId="2" fontId="29" fillId="0" borderId="0" xfId="0" applyNumberFormat="1" applyFont="1"/>
    <xf numFmtId="2" fontId="24" fillId="0" borderId="0" xfId="0" applyNumberFormat="1" applyFont="1"/>
    <xf numFmtId="2" fontId="0" fillId="0" borderId="0" xfId="0" applyNumberFormat="1"/>
    <xf numFmtId="2" fontId="29" fillId="0" borderId="0" xfId="0" applyNumberFormat="1" applyFont="1"/>
    <xf numFmtId="2" fontId="0" fillId="0" borderId="0" xfId="0" applyNumberFormat="1"/>
    <xf numFmtId="167" fontId="0" fillId="0" borderId="0" xfId="0" applyNumberFormat="1"/>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xr:uid="{00000000-0005-0000-0000-00001C000000}"/>
    <cellStyle name="Data 2" xfId="48" xr:uid="{00000000-0005-0000-0000-00001D000000}"/>
    <cellStyle name="Explanatory Text" xfId="16" builtinId="53" customBuiltin="1"/>
    <cellStyle name="Good" xfId="6" builtinId="26" customBuiltin="1"/>
    <cellStyle name="Header" xfId="45" xr:uid="{00000000-0005-0000-0000-000020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A000000}"/>
    <cellStyle name="Normal 2 2" xfId="47" xr:uid="{00000000-0005-0000-0000-00002B000000}"/>
    <cellStyle name="Note" xfId="15" builtinId="10" customBuiltin="1"/>
    <cellStyle name="Note 2" xfId="51" xr:uid="{00000000-0005-0000-0000-00002D000000}"/>
    <cellStyle name="Note 3" xfId="52" xr:uid="{00000000-0005-0000-0000-00002E000000}"/>
    <cellStyle name="Note 4" xfId="53" xr:uid="{00000000-0005-0000-0000-00002F000000}"/>
    <cellStyle name="Output" xfId="10" builtinId="21" customBuiltin="1"/>
    <cellStyle name="Percent" xfId="1" builtinId="5"/>
    <cellStyle name="Percent 2" xfId="44" xr:uid="{00000000-0005-0000-0000-000032000000}"/>
    <cellStyle name="Style 1" xfId="50" xr:uid="{00000000-0005-0000-0000-000033000000}"/>
    <cellStyle name="Title 2" xfId="42" xr:uid="{00000000-0005-0000-0000-000034000000}"/>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opLeftCell="A133" zoomScale="80" zoomScaleNormal="80" workbookViewId="0">
      <selection activeCell="M170" sqref="M17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1289</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1290</v>
      </c>
      <c r="J176" s="37"/>
      <c r="K176" s="37"/>
      <c r="L176" s="37"/>
    </row>
    <row r="177" spans="2:15" x14ac:dyDescent="0.25">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1291</v>
      </c>
      <c r="I186" s="37"/>
      <c r="J186" s="37"/>
      <c r="K186" s="37"/>
      <c r="L186" s="37"/>
      <c r="M186" s="37"/>
      <c r="N186" s="37"/>
      <c r="O186" s="37"/>
    </row>
    <row r="187" spans="2:15" x14ac:dyDescent="0.25">
      <c r="H187" s="49" t="s">
        <v>196</v>
      </c>
      <c r="I187" s="37" t="s">
        <v>1242</v>
      </c>
      <c r="J187" s="76" t="s">
        <v>1243</v>
      </c>
      <c r="K187" s="76" t="s">
        <v>1011</v>
      </c>
      <c r="L187" s="76" t="s">
        <v>156</v>
      </c>
      <c r="M187" s="76" t="s">
        <v>157</v>
      </c>
      <c r="N187" s="76" t="s">
        <v>1151</v>
      </c>
      <c r="O187" s="49" t="s">
        <v>1244</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1296</v>
      </c>
      <c r="H196" s="77" t="s">
        <v>1332</v>
      </c>
      <c r="I196" s="49"/>
      <c r="J196" s="49"/>
      <c r="K196" s="49"/>
      <c r="L196" s="49"/>
      <c r="M196" s="49"/>
      <c r="N196" s="49"/>
      <c r="O196" s="49"/>
    </row>
    <row r="197" spans="1:15" x14ac:dyDescent="0.25">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1299</v>
      </c>
      <c r="D203" s="37" t="s">
        <v>1306</v>
      </c>
      <c r="E203" s="37" t="s">
        <v>1300</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1301</v>
      </c>
      <c r="D209" s="37" t="s">
        <v>1307</v>
      </c>
      <c r="E209" s="37" t="s">
        <v>1302</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1303</v>
      </c>
      <c r="D215" t="s">
        <v>1308</v>
      </c>
      <c r="E215" t="s">
        <v>1304</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1326</v>
      </c>
      <c r="D221" s="37" t="s">
        <v>1328</v>
      </c>
      <c r="E221" s="37" t="s">
        <v>1327</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1329</v>
      </c>
      <c r="D227" s="37" t="s">
        <v>1330</v>
      </c>
      <c r="E227" s="37" t="s">
        <v>1331</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13"/>
  <sheetViews>
    <sheetView topLeftCell="A115" workbookViewId="0">
      <selection activeCell="I142" sqref="I142"/>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1333</v>
      </c>
      <c r="K3" t="s">
        <v>1334</v>
      </c>
      <c r="N3" s="21" t="s">
        <v>80</v>
      </c>
      <c r="O3" s="21" t="s">
        <v>222</v>
      </c>
      <c r="P3" t="s">
        <v>1245</v>
      </c>
      <c r="Q3" t="s">
        <v>1246</v>
      </c>
      <c r="R3" s="21" t="s">
        <v>217</v>
      </c>
      <c r="S3" t="s">
        <v>1245</v>
      </c>
      <c r="T3" t="s">
        <v>1246</v>
      </c>
      <c r="U3" s="21" t="s">
        <v>144</v>
      </c>
      <c r="V3" t="s">
        <v>1245</v>
      </c>
      <c r="W3" t="s">
        <v>1246</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1335</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1336</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1337</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1338</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1339</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1340</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1341</v>
      </c>
      <c r="G40" s="37">
        <v>9.8000000000000007</v>
      </c>
      <c r="H40" s="40">
        <v>7.1</v>
      </c>
      <c r="I40" s="40">
        <v>12.5</v>
      </c>
      <c r="J40" s="40">
        <v>10.7</v>
      </c>
      <c r="M40" s="21">
        <v>8.9</v>
      </c>
    </row>
    <row r="41" spans="1:26" s="21" customFormat="1" x14ac:dyDescent="0.25">
      <c r="A41" s="54"/>
      <c r="B41" s="54" t="s">
        <v>392</v>
      </c>
      <c r="C41" s="55">
        <v>0.12</v>
      </c>
      <c r="D41" s="55">
        <v>0.21</v>
      </c>
      <c r="E41" s="54"/>
      <c r="F41" s="21" t="s">
        <v>1342</v>
      </c>
      <c r="G41" s="37">
        <v>8.4</v>
      </c>
      <c r="H41" s="40">
        <v>6.3</v>
      </c>
      <c r="I41" s="40">
        <v>10.5</v>
      </c>
      <c r="J41" s="40">
        <v>10</v>
      </c>
      <c r="M41" s="21">
        <v>7</v>
      </c>
    </row>
    <row r="42" spans="1:26" s="21" customFormat="1" x14ac:dyDescent="0.25">
      <c r="A42" s="54"/>
      <c r="B42" s="54" t="s">
        <v>535</v>
      </c>
      <c r="C42" s="55">
        <v>0.06</v>
      </c>
      <c r="D42" s="55">
        <v>0.12</v>
      </c>
      <c r="E42" s="54"/>
      <c r="F42" s="21" t="s">
        <v>1343</v>
      </c>
      <c r="G42" s="37">
        <v>4.4000000000000004</v>
      </c>
      <c r="H42" s="40">
        <v>2.4</v>
      </c>
      <c r="I42" s="40">
        <v>6.4</v>
      </c>
      <c r="J42" s="40">
        <v>5</v>
      </c>
      <c r="M42" s="21">
        <v>4</v>
      </c>
    </row>
    <row r="43" spans="1:26" s="21" customFormat="1" x14ac:dyDescent="0.25">
      <c r="A43" s="54"/>
      <c r="B43" s="54" t="s">
        <v>536</v>
      </c>
      <c r="C43" s="55">
        <v>0.04</v>
      </c>
      <c r="D43" s="55">
        <v>0.12</v>
      </c>
      <c r="E43" s="54"/>
      <c r="F43" s="21" t="s">
        <v>1344</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1324</v>
      </c>
    </row>
    <row r="183" spans="1:17" x14ac:dyDescent="0.25">
      <c r="B183" t="s">
        <v>500</v>
      </c>
      <c r="C183" s="37" t="s">
        <v>595</v>
      </c>
      <c r="D183" s="37" t="s">
        <v>575</v>
      </c>
      <c r="E183" t="s">
        <v>576</v>
      </c>
      <c r="G183" t="s">
        <v>1325</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1231</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1232</v>
      </c>
    </row>
    <row r="72" spans="1:11" x14ac:dyDescent="0.25">
      <c r="B72" t="s">
        <v>1237</v>
      </c>
    </row>
    <row r="73" spans="1:11" x14ac:dyDescent="0.25">
      <c r="C73" t="s">
        <v>1238</v>
      </c>
    </row>
    <row r="74" spans="1:11" x14ac:dyDescent="0.25">
      <c r="B74" t="s">
        <v>196</v>
      </c>
      <c r="C74" t="s">
        <v>561</v>
      </c>
      <c r="D74" t="s">
        <v>1233</v>
      </c>
      <c r="E74" t="s">
        <v>1234</v>
      </c>
      <c r="F74" t="s">
        <v>1235</v>
      </c>
      <c r="I74" t="s">
        <v>1236</v>
      </c>
      <c r="J74" t="s">
        <v>1239</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1172</v>
      </c>
      <c r="C25" s="18" t="s">
        <v>1125</v>
      </c>
      <c r="D25" s="37" t="s">
        <v>1126</v>
      </c>
      <c r="E25" s="37" t="s">
        <v>1127</v>
      </c>
      <c r="F25" s="37" t="s">
        <v>1173</v>
      </c>
      <c r="G25" s="18" t="s">
        <v>1125</v>
      </c>
      <c r="H25" s="37" t="s">
        <v>1174</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4">
        <v>2015</v>
      </c>
      <c r="D34" s="84"/>
      <c r="E34" s="84"/>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1139</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4"/>
  <sheetViews>
    <sheetView tabSelected="1" topLeftCell="A259" workbookViewId="0">
      <selection activeCell="G287" sqref="G287"/>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1240</v>
      </c>
    </row>
    <row r="96" spans="1:25" x14ac:dyDescent="0.25">
      <c r="B96" t="s">
        <v>239</v>
      </c>
      <c r="C96">
        <v>2003</v>
      </c>
      <c r="D96">
        <v>17.8</v>
      </c>
      <c r="E96">
        <v>17.100000000000001</v>
      </c>
      <c r="L96" t="s">
        <v>490</v>
      </c>
      <c r="M96" t="s">
        <v>1241</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4" t="s">
        <v>311</v>
      </c>
      <c r="B171" s="74">
        <v>4</v>
      </c>
      <c r="C171" s="74"/>
      <c r="D171" s="75">
        <f t="shared" ref="D171:D183" si="0">0.8*M171</f>
        <v>12.48</v>
      </c>
      <c r="E171" s="75">
        <f t="shared" ref="E171:E183" si="1">0.8*N171</f>
        <v>7.4879999999999995</v>
      </c>
      <c r="F171" s="75">
        <f t="shared" ref="F171:F183" si="2">0.8*O171</f>
        <v>4.4927999999999999</v>
      </c>
      <c r="J171" s="37" t="s">
        <v>311</v>
      </c>
      <c r="K171" s="37"/>
      <c r="L171" s="37">
        <v>0.1</v>
      </c>
      <c r="M171" s="37">
        <v>15.6</v>
      </c>
      <c r="N171" s="37">
        <v>9.36</v>
      </c>
      <c r="O171" s="37">
        <v>5.6159999999999997</v>
      </c>
    </row>
    <row r="172" spans="1:15" x14ac:dyDescent="0.25">
      <c r="A172" s="74" t="s">
        <v>602</v>
      </c>
      <c r="B172" s="74">
        <v>5</v>
      </c>
      <c r="C172" s="74"/>
      <c r="D172" s="75">
        <f t="shared" si="0"/>
        <v>49.92</v>
      </c>
      <c r="E172" s="75">
        <f t="shared" si="1"/>
        <v>29.951999999999998</v>
      </c>
      <c r="F172" s="75">
        <f t="shared" si="2"/>
        <v>17.9712</v>
      </c>
      <c r="J172" s="37" t="s">
        <v>602</v>
      </c>
      <c r="K172" s="37">
        <v>1</v>
      </c>
      <c r="L172" s="37">
        <v>0.4</v>
      </c>
      <c r="M172" s="37">
        <v>62.4</v>
      </c>
      <c r="N172" s="37">
        <v>37.44</v>
      </c>
      <c r="O172" s="37">
        <v>22.463999999999999</v>
      </c>
    </row>
    <row r="173" spans="1:15" x14ac:dyDescent="0.25">
      <c r="A173" s="74" t="s">
        <v>139</v>
      </c>
      <c r="B173" s="74">
        <v>6</v>
      </c>
      <c r="C173" s="74"/>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4" t="s">
        <v>314</v>
      </c>
      <c r="B174" s="74">
        <v>7</v>
      </c>
      <c r="C174" s="74"/>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4" t="s">
        <v>316</v>
      </c>
      <c r="B176" s="74">
        <v>9</v>
      </c>
      <c r="C176" s="74"/>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4" t="s">
        <v>603</v>
      </c>
      <c r="B178" s="74">
        <v>11</v>
      </c>
      <c r="C178" s="74"/>
      <c r="D178" s="75">
        <f t="shared" si="0"/>
        <v>22.061731576</v>
      </c>
      <c r="E178" s="75">
        <f t="shared" si="1"/>
        <v>13.237038944</v>
      </c>
      <c r="F178" s="75">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4" t="s">
        <v>324</v>
      </c>
      <c r="B180" s="74">
        <v>13</v>
      </c>
      <c r="C180" s="74"/>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4" t="s">
        <v>463</v>
      </c>
      <c r="B182" s="74">
        <v>15</v>
      </c>
      <c r="C182" s="74"/>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t="s">
        <v>1345</v>
      </c>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s="2" t="s">
        <v>1348</v>
      </c>
    </row>
    <row r="257" spans="1:8" x14ac:dyDescent="0.25">
      <c r="B257" s="85" t="s">
        <v>28</v>
      </c>
      <c r="C257" s="37" t="s">
        <v>222</v>
      </c>
      <c r="D257" s="37"/>
      <c r="E257" s="37"/>
      <c r="F257" s="37" t="s">
        <v>217</v>
      </c>
      <c r="G257" s="37"/>
      <c r="H257" s="37"/>
    </row>
    <row r="258" spans="1:8" x14ac:dyDescent="0.25">
      <c r="B258" s="37" t="s">
        <v>246</v>
      </c>
      <c r="C258" s="37" t="s">
        <v>490</v>
      </c>
      <c r="D258" s="37" t="s">
        <v>491</v>
      </c>
      <c r="E258" s="37" t="s">
        <v>493</v>
      </c>
      <c r="F258" s="37" t="s">
        <v>490</v>
      </c>
      <c r="G258" s="37" t="s">
        <v>491</v>
      </c>
      <c r="H258" s="37" t="s">
        <v>493</v>
      </c>
    </row>
    <row r="259" spans="1:8" x14ac:dyDescent="0.25">
      <c r="A259">
        <v>1</v>
      </c>
      <c r="B259" s="37" t="s">
        <v>494</v>
      </c>
      <c r="C259" s="37">
        <v>1</v>
      </c>
      <c r="D259" s="37">
        <v>0</v>
      </c>
      <c r="E259" s="37">
        <v>0</v>
      </c>
      <c r="F259" s="37">
        <v>1</v>
      </c>
      <c r="G259" s="37">
        <v>0</v>
      </c>
      <c r="H259" s="37">
        <v>0</v>
      </c>
    </row>
    <row r="260" spans="1:8" x14ac:dyDescent="0.25">
      <c r="A260">
        <v>2</v>
      </c>
      <c r="B260" s="22" t="s">
        <v>459</v>
      </c>
      <c r="C260" s="37">
        <v>1</v>
      </c>
      <c r="D260" s="37">
        <v>0</v>
      </c>
      <c r="E260" s="37">
        <v>0</v>
      </c>
      <c r="F260" s="37">
        <v>1</v>
      </c>
      <c r="G260" s="37">
        <v>0</v>
      </c>
      <c r="H260" s="37">
        <v>0</v>
      </c>
    </row>
    <row r="261" spans="1:8" x14ac:dyDescent="0.25">
      <c r="A261">
        <v>3</v>
      </c>
      <c r="B261" s="22" t="s">
        <v>338</v>
      </c>
      <c r="C261" s="59">
        <v>0.97183900000000001</v>
      </c>
      <c r="D261" s="59">
        <v>2.6402999999999999E-2</v>
      </c>
      <c r="E261" s="59">
        <f>1-(C261+D261)</f>
        <v>1.7580000000000373E-3</v>
      </c>
      <c r="F261" s="59">
        <v>0.97183900000000001</v>
      </c>
      <c r="G261" s="59">
        <v>2.6402999999999999E-2</v>
      </c>
      <c r="H261" s="59">
        <f>1-(F261+G261)</f>
        <v>1.7580000000000373E-3</v>
      </c>
    </row>
    <row r="262" spans="1:8" x14ac:dyDescent="0.25">
      <c r="A262">
        <v>4</v>
      </c>
      <c r="B262" s="37" t="s">
        <v>137</v>
      </c>
      <c r="C262" s="59">
        <v>0.75735600000000003</v>
      </c>
      <c r="D262" s="59">
        <v>0.23361499999999999</v>
      </c>
      <c r="E262" s="59">
        <f>1-(C262+D262)</f>
        <v>9.0289999999999537E-3</v>
      </c>
      <c r="F262" s="59">
        <v>0.77935600000000005</v>
      </c>
      <c r="G262" s="59">
        <v>0.21615000000000001</v>
      </c>
      <c r="H262" s="59">
        <f>1-(F262+G262)</f>
        <v>4.493999999999998E-3</v>
      </c>
    </row>
    <row r="263" spans="1:8" x14ac:dyDescent="0.25">
      <c r="A263">
        <v>5</v>
      </c>
      <c r="B263" s="37" t="s">
        <v>138</v>
      </c>
      <c r="C263" s="59">
        <v>0.59502699999999997</v>
      </c>
      <c r="D263" s="59">
        <v>0.37659900000000002</v>
      </c>
      <c r="E263" s="59">
        <f t="shared" ref="E263:E274" si="6">1-(C263+D263)</f>
        <v>2.837400000000001E-2</v>
      </c>
      <c r="F263" s="59">
        <v>0.56402699999999995</v>
      </c>
      <c r="G263" s="59">
        <v>0.423599</v>
      </c>
      <c r="H263" s="59">
        <f t="shared" ref="H263:H274" si="7">1-(F263+G263)</f>
        <v>1.2374000000000107E-2</v>
      </c>
    </row>
    <row r="264" spans="1:8" x14ac:dyDescent="0.25">
      <c r="A264">
        <v>6</v>
      </c>
      <c r="B264" s="37" t="s">
        <v>139</v>
      </c>
      <c r="C264" s="59">
        <v>0.63545600000000002</v>
      </c>
      <c r="D264" s="59">
        <v>0.35419699999999998</v>
      </c>
      <c r="E264" s="59">
        <f t="shared" si="6"/>
        <v>1.0346999999999995E-2</v>
      </c>
      <c r="F264" s="59">
        <v>0.611456</v>
      </c>
      <c r="G264" s="59">
        <v>0.36519699999999999</v>
      </c>
      <c r="H264" s="59">
        <f t="shared" si="7"/>
        <v>2.3347000000000007E-2</v>
      </c>
    </row>
    <row r="265" spans="1:8" x14ac:dyDescent="0.25">
      <c r="A265">
        <v>7</v>
      </c>
      <c r="B265" s="37" t="s">
        <v>140</v>
      </c>
      <c r="C265" s="59">
        <v>0.68932099999999996</v>
      </c>
      <c r="D265" s="59">
        <v>0.30077999999999999</v>
      </c>
      <c r="E265" s="59">
        <f t="shared" si="6"/>
        <v>9.8990000000001022E-3</v>
      </c>
      <c r="F265" s="59">
        <v>0.65532100000000004</v>
      </c>
      <c r="G265" s="59">
        <v>0.33058680000000001</v>
      </c>
      <c r="H265" s="59">
        <f t="shared" si="7"/>
        <v>1.4092199999999888E-2</v>
      </c>
    </row>
    <row r="266" spans="1:8" x14ac:dyDescent="0.25">
      <c r="A266">
        <v>8</v>
      </c>
      <c r="B266" s="37" t="s">
        <v>141</v>
      </c>
      <c r="C266" s="59">
        <v>0.72990500000000003</v>
      </c>
      <c r="D266" s="59">
        <v>0.263071</v>
      </c>
      <c r="E266" s="59">
        <f t="shared" si="6"/>
        <v>7.0239999999999192E-3</v>
      </c>
      <c r="F266" s="59">
        <v>0.71510499999999999</v>
      </c>
      <c r="G266" s="59">
        <v>0.27507100000000001</v>
      </c>
      <c r="H266" s="59">
        <f t="shared" si="7"/>
        <v>9.8240000000000549E-3</v>
      </c>
    </row>
    <row r="267" spans="1:8" x14ac:dyDescent="0.25">
      <c r="A267">
        <v>9</v>
      </c>
      <c r="B267" s="37" t="s">
        <v>142</v>
      </c>
      <c r="C267" s="59">
        <v>0.781223</v>
      </c>
      <c r="D267" s="59">
        <v>0.21335000000000001</v>
      </c>
      <c r="E267" s="59">
        <f t="shared" si="6"/>
        <v>5.4269999999999596E-3</v>
      </c>
      <c r="F267" s="59">
        <v>0.73122299999999996</v>
      </c>
      <c r="G267" s="59">
        <v>0.26235000000000003</v>
      </c>
      <c r="H267" s="59">
        <f t="shared" si="7"/>
        <v>6.4269999999999605E-3</v>
      </c>
    </row>
    <row r="268" spans="1:8" x14ac:dyDescent="0.25">
      <c r="A268">
        <v>10</v>
      </c>
      <c r="B268" s="37" t="s">
        <v>143</v>
      </c>
      <c r="C268" s="59">
        <v>0.82640999999999998</v>
      </c>
      <c r="D268" s="59">
        <v>0.16899</v>
      </c>
      <c r="E268" s="59">
        <f t="shared" si="6"/>
        <v>4.6000000000000485E-3</v>
      </c>
      <c r="F268" s="59">
        <v>0.80640999999999996</v>
      </c>
      <c r="G268" s="59">
        <v>0.18798999999999999</v>
      </c>
      <c r="H268" s="59">
        <f t="shared" si="7"/>
        <v>5.6000000000000494E-3</v>
      </c>
    </row>
    <row r="269" spans="1:8" x14ac:dyDescent="0.25">
      <c r="A269" s="37">
        <v>11</v>
      </c>
      <c r="B269" s="37" t="s">
        <v>392</v>
      </c>
      <c r="C269" s="59">
        <v>0.88085000000000002</v>
      </c>
      <c r="D269" s="59">
        <v>0.11563</v>
      </c>
      <c r="E269" s="59">
        <f t="shared" si="6"/>
        <v>3.5199999999999676E-3</v>
      </c>
      <c r="F269" s="59">
        <v>0.88085000000000002</v>
      </c>
      <c r="G269" s="59">
        <v>0.11563</v>
      </c>
      <c r="H269" s="59">
        <f t="shared" si="7"/>
        <v>3.5199999999999676E-3</v>
      </c>
    </row>
    <row r="270" spans="1:8" x14ac:dyDescent="0.25">
      <c r="A270" s="37">
        <v>12</v>
      </c>
      <c r="B270" s="37" t="s">
        <v>461</v>
      </c>
      <c r="C270" s="91">
        <v>0.88085000000000002</v>
      </c>
      <c r="D270" s="59">
        <v>0.11563</v>
      </c>
      <c r="E270" s="59">
        <f t="shared" si="6"/>
        <v>3.5199999999999676E-3</v>
      </c>
      <c r="F270" s="91">
        <v>0.88085000000000002</v>
      </c>
      <c r="G270" s="59">
        <v>0.11563</v>
      </c>
      <c r="H270" s="59">
        <f t="shared" si="7"/>
        <v>3.5199999999999676E-3</v>
      </c>
    </row>
    <row r="271" spans="1:8" x14ac:dyDescent="0.25">
      <c r="A271" s="37">
        <v>13</v>
      </c>
      <c r="B271" s="37" t="s">
        <v>324</v>
      </c>
      <c r="C271" s="91">
        <v>0.88085000000000002</v>
      </c>
      <c r="D271" s="59">
        <v>0.11563</v>
      </c>
      <c r="E271" s="59">
        <f t="shared" si="6"/>
        <v>3.5199999999999676E-3</v>
      </c>
      <c r="F271" s="91">
        <v>0.88085000000000002</v>
      </c>
      <c r="G271" s="59">
        <v>0.11563</v>
      </c>
      <c r="H271" s="59">
        <f t="shared" si="7"/>
        <v>3.5199999999999676E-3</v>
      </c>
    </row>
    <row r="272" spans="1:8" x14ac:dyDescent="0.25">
      <c r="A272" s="37">
        <v>14</v>
      </c>
      <c r="B272" s="37" t="s">
        <v>462</v>
      </c>
      <c r="C272" s="91">
        <v>0.88085000000000002</v>
      </c>
      <c r="D272" s="59">
        <v>0.11563</v>
      </c>
      <c r="E272" s="59">
        <f t="shared" si="6"/>
        <v>3.5199999999999676E-3</v>
      </c>
      <c r="F272" s="91">
        <v>0.88085000000000002</v>
      </c>
      <c r="G272" s="59">
        <v>0.11563</v>
      </c>
      <c r="H272" s="59">
        <f t="shared" si="7"/>
        <v>3.5199999999999676E-3</v>
      </c>
    </row>
    <row r="273" spans="1:8" x14ac:dyDescent="0.25">
      <c r="A273" s="37">
        <v>15</v>
      </c>
      <c r="B273" s="37" t="s">
        <v>463</v>
      </c>
      <c r="C273" s="91">
        <v>0.88085000000000002</v>
      </c>
      <c r="D273" s="59">
        <v>0.11563</v>
      </c>
      <c r="E273" s="59">
        <f t="shared" si="6"/>
        <v>3.5199999999999676E-3</v>
      </c>
      <c r="F273" s="91">
        <v>0.88085000000000002</v>
      </c>
      <c r="G273" s="59">
        <v>0.11563</v>
      </c>
      <c r="H273" s="59">
        <f t="shared" si="7"/>
        <v>3.5199999999999676E-3</v>
      </c>
    </row>
    <row r="274" spans="1:8" x14ac:dyDescent="0.25">
      <c r="A274" s="37">
        <v>16</v>
      </c>
      <c r="B274" s="37" t="s">
        <v>464</v>
      </c>
      <c r="C274" s="91">
        <v>0.88085000000000002</v>
      </c>
      <c r="D274" s="59">
        <v>0.11563</v>
      </c>
      <c r="E274" s="59">
        <f t="shared" si="6"/>
        <v>3.5199999999999676E-3</v>
      </c>
      <c r="F274" s="91">
        <v>0.88085000000000002</v>
      </c>
      <c r="G274" s="59">
        <v>0.11563</v>
      </c>
      <c r="H274" s="59">
        <f t="shared" si="7"/>
        <v>3.5199999999999676E-3</v>
      </c>
    </row>
    <row r="275" spans="1:8" x14ac:dyDescent="0.25">
      <c r="B275" s="37"/>
      <c r="C275" s="37"/>
      <c r="D275" s="37"/>
      <c r="E275" s="37"/>
      <c r="F275" s="37"/>
      <c r="G275" s="37"/>
      <c r="H275" s="37"/>
    </row>
    <row r="276" spans="1:8" x14ac:dyDescent="0.25">
      <c r="A276" s="2" t="s">
        <v>1349</v>
      </c>
      <c r="B276" s="37"/>
      <c r="C276" s="37"/>
      <c r="D276" s="37"/>
      <c r="E276" s="37"/>
      <c r="F276" s="37"/>
      <c r="G276" s="37"/>
      <c r="H276" s="37"/>
    </row>
    <row r="277" spans="1:8" x14ac:dyDescent="0.25">
      <c r="B277" s="43" t="s">
        <v>1017</v>
      </c>
      <c r="C277" s="37" t="s">
        <v>222</v>
      </c>
      <c r="D277" s="37"/>
      <c r="E277" s="37"/>
      <c r="F277" s="37" t="s">
        <v>217</v>
      </c>
      <c r="G277" s="37"/>
      <c r="H277" s="37"/>
    </row>
    <row r="278" spans="1:8" x14ac:dyDescent="0.25">
      <c r="B278" s="37" t="s">
        <v>246</v>
      </c>
      <c r="C278" s="37" t="s">
        <v>490</v>
      </c>
      <c r="D278" s="37" t="s">
        <v>491</v>
      </c>
      <c r="E278" s="37" t="s">
        <v>493</v>
      </c>
      <c r="F278" s="37" t="s">
        <v>490</v>
      </c>
      <c r="G278" s="37" t="s">
        <v>491</v>
      </c>
      <c r="H278" s="37" t="s">
        <v>493</v>
      </c>
    </row>
    <row r="279" spans="1:8" x14ac:dyDescent="0.25">
      <c r="B279" s="37" t="s">
        <v>494</v>
      </c>
      <c r="C279" s="88">
        <v>1.0000000000000001E-5</v>
      </c>
      <c r="D279" s="90">
        <v>1.0000000000000001E-5</v>
      </c>
      <c r="E279" s="7">
        <v>1.0000000000000001E-5</v>
      </c>
      <c r="F279" s="7">
        <v>1.0000000000000001E-5</v>
      </c>
      <c r="G279" s="7">
        <v>1.0000000000000001E-5</v>
      </c>
      <c r="H279" s="7">
        <v>1.0000000000000001E-5</v>
      </c>
    </row>
    <row r="280" spans="1:8" x14ac:dyDescent="0.25">
      <c r="B280" s="22" t="s">
        <v>459</v>
      </c>
      <c r="C280" s="88">
        <v>1.0000000000000001E-5</v>
      </c>
      <c r="D280" s="90">
        <v>1.0000000000000001E-5</v>
      </c>
      <c r="E280" s="7">
        <v>1.0000000000000001E-5</v>
      </c>
      <c r="F280" s="7">
        <v>1.0000000000000001E-5</v>
      </c>
      <c r="G280" s="7">
        <v>1.0000000000000001E-5</v>
      </c>
      <c r="H280" s="7">
        <v>1.0000000000000001E-5</v>
      </c>
    </row>
    <row r="281" spans="1:8" x14ac:dyDescent="0.25">
      <c r="B281" s="22" t="s">
        <v>338</v>
      </c>
      <c r="C281" s="89">
        <v>3.4000000000000002E-2</v>
      </c>
      <c r="D281" s="90">
        <v>1.0000000000000001E-5</v>
      </c>
      <c r="E281" s="7">
        <v>1.0000000000000001E-5</v>
      </c>
      <c r="F281" s="86">
        <v>3.4000000000000002E-2</v>
      </c>
      <c r="G281" s="7">
        <v>1.0000000000000001E-5</v>
      </c>
      <c r="H281" s="7">
        <v>1.0000000000000001E-5</v>
      </c>
    </row>
    <row r="282" spans="1:8" x14ac:dyDescent="0.25">
      <c r="B282" s="37" t="s">
        <v>137</v>
      </c>
      <c r="C282" s="88">
        <v>0.22517599999999999</v>
      </c>
      <c r="D282" s="90">
        <v>2.1546289999999999</v>
      </c>
      <c r="E282" s="7">
        <v>6.4129969999999998</v>
      </c>
      <c r="F282" s="7">
        <v>0.22517599999999999</v>
      </c>
      <c r="G282" s="7">
        <v>2.1546289999999999</v>
      </c>
      <c r="H282" s="7">
        <v>5.4129969999999998</v>
      </c>
    </row>
    <row r="283" spans="1:8" x14ac:dyDescent="0.25">
      <c r="B283" s="37" t="s">
        <v>138</v>
      </c>
      <c r="C283" s="88">
        <v>0.87400100000000003</v>
      </c>
      <c r="D283" s="90">
        <v>2.38</v>
      </c>
      <c r="E283" s="7">
        <v>11.080577</v>
      </c>
      <c r="F283" s="7">
        <v>0.87400100000000003</v>
      </c>
      <c r="G283" s="7">
        <v>2.3839619999999999</v>
      </c>
      <c r="H283" s="7">
        <v>8.7805769999999992</v>
      </c>
    </row>
    <row r="284" spans="1:8" x14ac:dyDescent="0.25">
      <c r="B284" s="37" t="s">
        <v>139</v>
      </c>
      <c r="C284" s="88">
        <v>0.87036999999999998</v>
      </c>
      <c r="D284" s="90">
        <v>2.23</v>
      </c>
      <c r="E284" s="87">
        <v>10.15</v>
      </c>
      <c r="F284" s="7">
        <v>0.87036999999999998</v>
      </c>
      <c r="G284" s="7">
        <v>2.23</v>
      </c>
      <c r="H284" s="87">
        <f>19.478731 * 0.57</f>
        <v>11.102876669999999</v>
      </c>
    </row>
    <row r="285" spans="1:8" x14ac:dyDescent="0.25">
      <c r="B285" s="37" t="s">
        <v>140</v>
      </c>
      <c r="C285" s="88">
        <v>0.95</v>
      </c>
      <c r="D285" s="90">
        <v>2.11</v>
      </c>
      <c r="E285" s="87">
        <f>19.514182 * 0.5</f>
        <v>9.7570910000000008</v>
      </c>
      <c r="F285" s="7">
        <v>0.93</v>
      </c>
      <c r="G285" s="7">
        <v>2.1115270000000002</v>
      </c>
      <c r="H285" s="87">
        <f>19.514182 * 0.52</f>
        <v>10.147374640000001</v>
      </c>
    </row>
    <row r="286" spans="1:8" x14ac:dyDescent="0.25">
      <c r="B286" s="37" t="s">
        <v>141</v>
      </c>
      <c r="C286" s="88">
        <v>0.93322700000000003</v>
      </c>
      <c r="D286" s="90">
        <v>2.08</v>
      </c>
      <c r="E286" s="7">
        <v>9.6671910000000008</v>
      </c>
      <c r="F286" s="7">
        <v>0.93322700000000003</v>
      </c>
      <c r="G286" s="7">
        <v>2.08</v>
      </c>
      <c r="H286" s="7">
        <v>9.6671910000000008</v>
      </c>
    </row>
    <row r="287" spans="1:8" x14ac:dyDescent="0.25">
      <c r="B287" s="37" t="s">
        <v>142</v>
      </c>
      <c r="C287" s="88">
        <v>0.93</v>
      </c>
      <c r="D287" s="90">
        <v>2.0623269999999998</v>
      </c>
      <c r="E287" s="87">
        <f xml:space="preserve"> 16.551753 * 0.5</f>
        <v>8.2758765000000007</v>
      </c>
      <c r="F287" s="7">
        <v>0.93</v>
      </c>
      <c r="G287" s="7">
        <v>2.0623269999999998</v>
      </c>
      <c r="H287" s="87">
        <f xml:space="preserve"> 16.551753 * 0.5</f>
        <v>8.2758765000000007</v>
      </c>
    </row>
    <row r="288" spans="1:8" x14ac:dyDescent="0.25">
      <c r="B288" s="37" t="s">
        <v>143</v>
      </c>
      <c r="C288" s="88">
        <v>0.93038500000000002</v>
      </c>
      <c r="D288" s="90">
        <v>2.0623269999999998</v>
      </c>
      <c r="E288" s="87">
        <f xml:space="preserve"> 24.516099 * 0.3</f>
        <v>7.3548296999999998</v>
      </c>
      <c r="F288" s="7">
        <v>0.93038500000000002</v>
      </c>
      <c r="G288" s="7">
        <v>2.0623269999999998</v>
      </c>
      <c r="H288" s="87">
        <f xml:space="preserve"> 24.516099 * 0.3</f>
        <v>7.3548296999999998</v>
      </c>
    </row>
    <row r="289" spans="2:8" x14ac:dyDescent="0.25">
      <c r="B289" s="37" t="s">
        <v>392</v>
      </c>
      <c r="C289" s="88">
        <v>0.91735900000000004</v>
      </c>
      <c r="D289" s="90">
        <v>2.0623269999999998</v>
      </c>
      <c r="E289" s="7">
        <v>7.0254260000000004</v>
      </c>
      <c r="F289" s="7">
        <v>0.91735900000000004</v>
      </c>
      <c r="G289" s="7">
        <v>2.0623269999999998</v>
      </c>
      <c r="H289" s="7">
        <v>7.0254260000000004</v>
      </c>
    </row>
    <row r="290" spans="2:8" x14ac:dyDescent="0.25">
      <c r="B290" s="37" t="s">
        <v>461</v>
      </c>
      <c r="C290" s="88">
        <v>0.91735900000000004</v>
      </c>
      <c r="D290" s="90">
        <v>2.0623269999999998</v>
      </c>
      <c r="E290" s="7">
        <v>3</v>
      </c>
      <c r="F290" s="7">
        <v>0.91735900000000004</v>
      </c>
      <c r="G290" s="7">
        <v>2.0623269999999998</v>
      </c>
      <c r="H290" s="7">
        <v>3</v>
      </c>
    </row>
    <row r="291" spans="2:8" x14ac:dyDescent="0.25">
      <c r="B291" s="37" t="s">
        <v>324</v>
      </c>
      <c r="C291" s="88">
        <v>0.91735900000000004</v>
      </c>
      <c r="D291" s="90">
        <v>2.0623269999999998</v>
      </c>
      <c r="E291" s="7">
        <v>3</v>
      </c>
      <c r="F291" s="7">
        <v>0.91735900000000004</v>
      </c>
      <c r="G291" s="7">
        <v>2.0623269999999998</v>
      </c>
      <c r="H291" s="7">
        <v>3</v>
      </c>
    </row>
    <row r="292" spans="2:8" x14ac:dyDescent="0.25">
      <c r="B292" s="37" t="s">
        <v>462</v>
      </c>
      <c r="C292" s="88">
        <v>0.91735900000000004</v>
      </c>
      <c r="D292" s="90">
        <v>2.0623269999999998</v>
      </c>
      <c r="E292" s="7">
        <v>3</v>
      </c>
      <c r="F292" s="7">
        <v>0.91735900000000004</v>
      </c>
      <c r="G292" s="7">
        <v>2.0623269999999998</v>
      </c>
      <c r="H292" s="7">
        <v>3</v>
      </c>
    </row>
    <row r="293" spans="2:8" x14ac:dyDescent="0.25">
      <c r="B293" s="37" t="s">
        <v>463</v>
      </c>
      <c r="C293" s="88">
        <v>0.91735900000000004</v>
      </c>
      <c r="D293" s="90">
        <v>2.0623269999999998</v>
      </c>
      <c r="E293" s="7">
        <v>3</v>
      </c>
      <c r="F293" s="7">
        <v>0.91735900000000004</v>
      </c>
      <c r="G293" s="7">
        <v>2.0623269999999998</v>
      </c>
      <c r="H293" s="7">
        <v>3</v>
      </c>
    </row>
    <row r="294" spans="2:8" x14ac:dyDescent="0.25">
      <c r="B294" s="37" t="s">
        <v>464</v>
      </c>
      <c r="C294" s="88">
        <v>0.91735900000000004</v>
      </c>
      <c r="D294" s="90">
        <v>2.0623269999999998</v>
      </c>
      <c r="E294" s="7">
        <v>3</v>
      </c>
      <c r="F294" s="7">
        <v>0.91735900000000004</v>
      </c>
      <c r="G294" s="7">
        <v>2.0623269999999998</v>
      </c>
      <c r="H294" s="7">
        <v>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1292</v>
      </c>
      <c r="O2" t="s">
        <v>1294</v>
      </c>
    </row>
    <row r="3" spans="1:19" x14ac:dyDescent="0.25">
      <c r="B3" t="s">
        <v>80</v>
      </c>
      <c r="C3" t="s">
        <v>232</v>
      </c>
      <c r="E3" t="s">
        <v>80</v>
      </c>
      <c r="F3" t="s">
        <v>1252</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1253</v>
      </c>
    </row>
    <row r="14" spans="1:19" s="37" customFormat="1" x14ac:dyDescent="0.25">
      <c r="B14" s="37" t="s">
        <v>1251</v>
      </c>
      <c r="G14" s="37" t="s">
        <v>1292</v>
      </c>
    </row>
    <row r="15" spans="1:19" s="37" customFormat="1" x14ac:dyDescent="0.25">
      <c r="B15" s="37" t="s">
        <v>80</v>
      </c>
      <c r="C15" s="37" t="s">
        <v>232</v>
      </c>
      <c r="D15" s="37" t="s">
        <v>575</v>
      </c>
      <c r="E15" s="37" t="s">
        <v>576</v>
      </c>
      <c r="G15" s="37" t="s">
        <v>80</v>
      </c>
      <c r="H15" s="37" t="s">
        <v>232</v>
      </c>
      <c r="I15" s="37" t="s">
        <v>575</v>
      </c>
      <c r="J15" s="37" t="s">
        <v>576</v>
      </c>
      <c r="L15" s="37" t="s">
        <v>1294</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1293</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1255</v>
      </c>
    </row>
    <row r="26" spans="1:12" x14ac:dyDescent="0.25">
      <c r="B26" t="s">
        <v>417</v>
      </c>
      <c r="F26" t="s">
        <v>179</v>
      </c>
      <c r="G26">
        <v>2007</v>
      </c>
      <c r="J26">
        <v>2012</v>
      </c>
    </row>
    <row r="27" spans="1:12" x14ac:dyDescent="0.25">
      <c r="C27">
        <v>2007</v>
      </c>
      <c r="D27">
        <v>2012</v>
      </c>
      <c r="F27" t="s">
        <v>246</v>
      </c>
      <c r="G27" t="s">
        <v>1252</v>
      </c>
      <c r="H27" t="s">
        <v>575</v>
      </c>
      <c r="I27" t="s">
        <v>576</v>
      </c>
      <c r="J27" t="s">
        <v>232</v>
      </c>
      <c r="K27" t="s">
        <v>575</v>
      </c>
      <c r="L27" t="s">
        <v>576</v>
      </c>
    </row>
    <row r="28" spans="1:12" x14ac:dyDescent="0.25">
      <c r="B28" s="81" t="s">
        <v>158</v>
      </c>
      <c r="C28" s="81">
        <v>48.2</v>
      </c>
      <c r="D28" s="81">
        <v>66.3</v>
      </c>
      <c r="F28" t="s">
        <v>155</v>
      </c>
      <c r="G28" t="s">
        <v>1260</v>
      </c>
      <c r="H28" t="s">
        <v>1265</v>
      </c>
      <c r="I28" t="s">
        <v>1269</v>
      </c>
      <c r="J28" t="s">
        <v>1274</v>
      </c>
      <c r="K28" t="s">
        <v>1279</v>
      </c>
      <c r="L28" t="s">
        <v>1284</v>
      </c>
    </row>
    <row r="29" spans="1:12" x14ac:dyDescent="0.25">
      <c r="B29" t="s">
        <v>28</v>
      </c>
      <c r="C29">
        <v>85</v>
      </c>
      <c r="D29">
        <v>91.2</v>
      </c>
      <c r="F29" s="37" t="s">
        <v>1256</v>
      </c>
      <c r="G29" s="37" t="s">
        <v>1261</v>
      </c>
      <c r="H29" s="37" t="s">
        <v>1266</v>
      </c>
      <c r="I29" s="37" t="s">
        <v>1270</v>
      </c>
      <c r="J29" s="37" t="s">
        <v>1275</v>
      </c>
      <c r="K29" s="37" t="s">
        <v>1280</v>
      </c>
      <c r="L29" s="37" t="s">
        <v>1285</v>
      </c>
    </row>
    <row r="30" spans="1:12" x14ac:dyDescent="0.25">
      <c r="F30" s="37" t="s">
        <v>1257</v>
      </c>
      <c r="G30" s="37" t="s">
        <v>1262</v>
      </c>
      <c r="H30" s="37" t="s">
        <v>1265</v>
      </c>
      <c r="I30" s="37" t="s">
        <v>1271</v>
      </c>
      <c r="J30" s="37" t="s">
        <v>1276</v>
      </c>
      <c r="K30" s="37" t="s">
        <v>1281</v>
      </c>
      <c r="L30" s="37" t="s">
        <v>1286</v>
      </c>
    </row>
    <row r="31" spans="1:12" x14ac:dyDescent="0.25">
      <c r="B31" t="s">
        <v>418</v>
      </c>
      <c r="F31" s="37" t="s">
        <v>1258</v>
      </c>
      <c r="G31" s="37" t="s">
        <v>1263</v>
      </c>
      <c r="H31" s="37" t="s">
        <v>1267</v>
      </c>
      <c r="I31" s="37" t="s">
        <v>1272</v>
      </c>
      <c r="J31" s="37" t="s">
        <v>1277</v>
      </c>
      <c r="K31" s="37" t="s">
        <v>1282</v>
      </c>
      <c r="L31" s="37" t="s">
        <v>1287</v>
      </c>
    </row>
    <row r="32" spans="1:12" x14ac:dyDescent="0.25">
      <c r="C32">
        <v>2007</v>
      </c>
      <c r="D32">
        <v>2012</v>
      </c>
      <c r="F32" s="37" t="s">
        <v>1259</v>
      </c>
      <c r="G32" s="37" t="s">
        <v>1264</v>
      </c>
      <c r="H32" s="37" t="s">
        <v>1268</v>
      </c>
      <c r="I32" s="37" t="s">
        <v>1273</v>
      </c>
      <c r="J32" s="37" t="s">
        <v>1278</v>
      </c>
      <c r="K32" s="37" t="s">
        <v>1283</v>
      </c>
      <c r="L32" s="37" t="s">
        <v>1288</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1254</v>
      </c>
    </row>
    <row r="38" spans="1:15" x14ac:dyDescent="0.25">
      <c r="A38" t="s">
        <v>230</v>
      </c>
      <c r="B38" t="s">
        <v>231</v>
      </c>
      <c r="F38" t="s">
        <v>179</v>
      </c>
      <c r="J38" t="s">
        <v>1292</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1293</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1248</v>
      </c>
    </row>
    <row r="52" spans="1:7" s="37" customFormat="1" x14ac:dyDescent="0.25">
      <c r="B52" s="37" t="s">
        <v>1249</v>
      </c>
    </row>
    <row r="53" spans="1:7" x14ac:dyDescent="0.25">
      <c r="B53" t="s">
        <v>1250</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1295</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1315</v>
      </c>
    </row>
    <row r="128" spans="2:11" x14ac:dyDescent="0.25">
      <c r="F128" s="37">
        <v>1940</v>
      </c>
      <c r="G128" s="37">
        <v>7.4809999999999999</v>
      </c>
      <c r="K128" t="s">
        <v>1316</v>
      </c>
    </row>
    <row r="129" spans="6:11" x14ac:dyDescent="0.25">
      <c r="F129" s="37">
        <v>1945</v>
      </c>
      <c r="G129" s="37">
        <v>7.4809999999999999</v>
      </c>
      <c r="K129" t="s">
        <v>1316</v>
      </c>
    </row>
    <row r="130" spans="6:11" x14ac:dyDescent="0.25">
      <c r="F130" s="37">
        <v>1950</v>
      </c>
      <c r="G130" s="37">
        <v>7.4809999999999999</v>
      </c>
      <c r="H130" s="37">
        <v>7.4809999999999999</v>
      </c>
      <c r="K130" t="s">
        <v>1317</v>
      </c>
    </row>
    <row r="131" spans="6:11" x14ac:dyDescent="0.25">
      <c r="F131" s="37">
        <v>1955</v>
      </c>
      <c r="G131" s="37">
        <v>7.4809999999999999</v>
      </c>
      <c r="H131" s="37">
        <v>7.7850000000000001</v>
      </c>
      <c r="K131" t="s">
        <v>1318</v>
      </c>
    </row>
    <row r="132" spans="6:11" x14ac:dyDescent="0.25">
      <c r="F132" s="37">
        <v>1960</v>
      </c>
      <c r="G132" s="37">
        <v>7.4809999999999999</v>
      </c>
      <c r="H132" s="37">
        <v>8.0650000000000013</v>
      </c>
      <c r="K132" t="s">
        <v>1319</v>
      </c>
    </row>
    <row r="133" spans="6:11" x14ac:dyDescent="0.25">
      <c r="F133" s="37">
        <v>1965</v>
      </c>
      <c r="G133" s="37">
        <v>7.1069500000000003</v>
      </c>
      <c r="H133" s="37">
        <v>8.1100000000000012</v>
      </c>
      <c r="K133" t="s">
        <v>1320</v>
      </c>
    </row>
    <row r="134" spans="6:11" x14ac:dyDescent="0.25">
      <c r="F134" s="37">
        <v>1970</v>
      </c>
      <c r="G134" s="37">
        <v>6.7328999999999999</v>
      </c>
      <c r="H134" s="37">
        <v>7.99</v>
      </c>
      <c r="K134" t="s">
        <v>1321</v>
      </c>
    </row>
    <row r="135" spans="6:11" x14ac:dyDescent="0.25">
      <c r="F135" s="37">
        <v>1975</v>
      </c>
      <c r="G135" s="37">
        <v>6.3588500000000003</v>
      </c>
      <c r="H135" s="37">
        <v>7.64</v>
      </c>
      <c r="K135" t="s">
        <v>1322</v>
      </c>
    </row>
    <row r="136" spans="6:11" x14ac:dyDescent="0.25">
      <c r="F136" s="37">
        <v>1980</v>
      </c>
      <c r="G136" s="37">
        <v>5.9791002774989996</v>
      </c>
      <c r="H136" s="37">
        <v>7.2160000000000002</v>
      </c>
      <c r="K136" t="s">
        <v>1323</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1309</v>
      </c>
      <c r="D71" t="s">
        <v>1310</v>
      </c>
      <c r="E71" t="s">
        <v>1313</v>
      </c>
      <c r="F71" t="s">
        <v>246</v>
      </c>
      <c r="G71" t="s">
        <v>1311</v>
      </c>
      <c r="H71" t="s">
        <v>1312</v>
      </c>
      <c r="I71" s="37" t="s">
        <v>1314</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112" workbookViewId="0">
      <selection activeCell="H131" sqref="H131"/>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1347</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1164</v>
      </c>
      <c r="E45" t="s">
        <v>1165</v>
      </c>
      <c r="F45" t="s">
        <v>1166</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1150</v>
      </c>
    </row>
    <row r="79" spans="1:4" x14ac:dyDescent="0.25">
      <c r="B79" t="s">
        <v>1149</v>
      </c>
      <c r="C79">
        <v>20.5</v>
      </c>
    </row>
    <row r="80" spans="1:4" s="37" customFormat="1" x14ac:dyDescent="0.25">
      <c r="B80" s="37" t="s">
        <v>983</v>
      </c>
      <c r="C80" s="37">
        <v>32.5</v>
      </c>
      <c r="D80" s="37" t="s">
        <v>1162</v>
      </c>
    </row>
    <row r="82" spans="1:5" x14ac:dyDescent="0.25">
      <c r="A82" s="2" t="s">
        <v>1154</v>
      </c>
    </row>
    <row r="83" spans="1:5" x14ac:dyDescent="0.25">
      <c r="C83" t="s">
        <v>983</v>
      </c>
    </row>
    <row r="84" spans="1:5" x14ac:dyDescent="0.25">
      <c r="B84" t="s">
        <v>1155</v>
      </c>
      <c r="C84">
        <v>34.5</v>
      </c>
      <c r="D84" t="s">
        <v>1161</v>
      </c>
    </row>
    <row r="86" spans="1:5" x14ac:dyDescent="0.25">
      <c r="A86" s="2" t="s">
        <v>1223</v>
      </c>
    </row>
    <row r="87" spans="1:5" x14ac:dyDescent="0.25">
      <c r="C87" t="s">
        <v>1163</v>
      </c>
    </row>
    <row r="88" spans="1:5" x14ac:dyDescent="0.25">
      <c r="B88" t="s">
        <v>153</v>
      </c>
      <c r="C88">
        <v>40.03</v>
      </c>
    </row>
    <row r="89" spans="1:5" x14ac:dyDescent="0.25">
      <c r="B89" t="s">
        <v>1155</v>
      </c>
      <c r="C89">
        <v>42.7</v>
      </c>
    </row>
    <row r="91" spans="1:5" x14ac:dyDescent="0.25">
      <c r="A91" s="2" t="s">
        <v>1167</v>
      </c>
    </row>
    <row r="92" spans="1:5" s="37" customFormat="1" x14ac:dyDescent="0.25">
      <c r="A92" s="2"/>
      <c r="B92" s="37" t="s">
        <v>1168</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2020-07-27T21:54:16Z</dcterms:modified>
</cp:coreProperties>
</file>