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HHCoM\Config\"/>
    </mc:Choice>
  </mc:AlternateContent>
  <bookViews>
    <workbookView xWindow="0" yWindow="0" windowWidth="12940" windowHeight="8940"/>
  </bookViews>
  <sheets>
    <sheet name="Demographic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5" i="1" l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B145" i="1"/>
  <c r="B142" i="1"/>
  <c r="S138" i="1"/>
  <c r="O138" i="1"/>
  <c r="J138" i="1"/>
  <c r="E138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B137" i="1"/>
  <c r="C135" i="1"/>
  <c r="D135" i="1" s="1"/>
  <c r="E135" i="1" s="1"/>
  <c r="F135" i="1" s="1"/>
  <c r="G135" i="1" s="1"/>
  <c r="H135" i="1" s="1"/>
  <c r="I135" i="1" s="1"/>
  <c r="J135" i="1" s="1"/>
  <c r="K135" i="1" s="1"/>
  <c r="L135" i="1" s="1"/>
  <c r="M135" i="1" s="1"/>
  <c r="N135" i="1" s="1"/>
  <c r="O135" i="1" s="1"/>
  <c r="P135" i="1" s="1"/>
  <c r="Q135" i="1" s="1"/>
  <c r="R135" i="1" s="1"/>
  <c r="S135" i="1" s="1"/>
  <c r="I97" i="1"/>
  <c r="I96" i="1"/>
  <c r="J96" i="1"/>
  <c r="J97" i="1" s="1"/>
  <c r="J95" i="1"/>
  <c r="J94" i="1"/>
  <c r="J93" i="1"/>
  <c r="J92" i="1"/>
  <c r="C130" i="1"/>
  <c r="D130" i="1"/>
  <c r="E130" i="1"/>
  <c r="F130" i="1"/>
  <c r="B130" i="1"/>
  <c r="C129" i="1"/>
  <c r="D129" i="1"/>
  <c r="E129" i="1"/>
  <c r="F129" i="1"/>
  <c r="B129" i="1"/>
  <c r="C128" i="1"/>
  <c r="F128" i="1"/>
  <c r="B128" i="1"/>
  <c r="C108" i="1"/>
  <c r="F108" i="1"/>
  <c r="E108" i="1"/>
  <c r="D108" i="1"/>
  <c r="B108" i="1"/>
  <c r="C56" i="1"/>
  <c r="C77" i="1" s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B56" i="1"/>
  <c r="B77" i="1" s="1"/>
  <c r="C76" i="1"/>
  <c r="D76" i="1"/>
  <c r="E76" i="1"/>
  <c r="F76" i="1"/>
  <c r="G76" i="1"/>
  <c r="H76" i="1"/>
  <c r="H77" i="1" s="1"/>
  <c r="I76" i="1"/>
  <c r="I77" i="1" s="1"/>
  <c r="J76" i="1"/>
  <c r="J77" i="1" s="1"/>
  <c r="K76" i="1"/>
  <c r="K77" i="1" s="1"/>
  <c r="L76" i="1"/>
  <c r="L77" i="1" s="1"/>
  <c r="M76" i="1"/>
  <c r="M77" i="1" s="1"/>
  <c r="N76" i="1"/>
  <c r="N77" i="1" s="1"/>
  <c r="O76" i="1"/>
  <c r="O77" i="1" s="1"/>
  <c r="P76" i="1"/>
  <c r="P77" i="1" s="1"/>
  <c r="B76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B83" i="1"/>
  <c r="D77" i="1"/>
  <c r="E77" i="1"/>
  <c r="F77" i="1"/>
  <c r="G77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</calcChain>
</file>

<file path=xl/sharedStrings.xml><?xml version="1.0" encoding="utf-8"?>
<sst xmlns="http://schemas.openxmlformats.org/spreadsheetml/2006/main" count="141" uniqueCount="78">
  <si>
    <t>1950-1955</t>
  </si>
  <si>
    <t>1955-1960</t>
  </si>
  <si>
    <t>1960-1965</t>
  </si>
  <si>
    <t>1965-1970</t>
  </si>
  <si>
    <t>1970-1975</t>
  </si>
  <si>
    <t>1975-1980</t>
  </si>
  <si>
    <t>1980-1985</t>
  </si>
  <si>
    <t>1985-1990</t>
  </si>
  <si>
    <t>1990-1995</t>
  </si>
  <si>
    <t>1995-2000</t>
  </si>
  <si>
    <t>2000-2005</t>
  </si>
  <si>
    <t>2005-2010</t>
  </si>
  <si>
    <t>2010-2015</t>
  </si>
  <si>
    <t>2015-2020</t>
  </si>
  <si>
    <t>Estimate/Median</t>
  </si>
  <si>
    <t>Lower 95</t>
  </si>
  <si>
    <t>Lower 80</t>
  </si>
  <si>
    <t>Upper 80</t>
  </si>
  <si>
    <t>Upper 95</t>
  </si>
  <si>
    <t>2020-2025</t>
  </si>
  <si>
    <t>2025-2030</t>
  </si>
  <si>
    <t>2030-2035</t>
  </si>
  <si>
    <t>2035-2040</t>
  </si>
  <si>
    <t>2040-2045</t>
  </si>
  <si>
    <t>2045-2050</t>
  </si>
  <si>
    <t>2050-2055</t>
  </si>
  <si>
    <t>2055-2060</t>
  </si>
  <si>
    <t>2060-2065</t>
  </si>
  <si>
    <t>2065-2070</t>
  </si>
  <si>
    <t>2070-2075</t>
  </si>
  <si>
    <t>2075-2080</t>
  </si>
  <si>
    <t>2080-2085</t>
  </si>
  <si>
    <t>2085-2090</t>
  </si>
  <si>
    <t>2090-2095</t>
  </si>
  <si>
    <t>2095-2100</t>
  </si>
  <si>
    <t>United Nations Population Division World Population Prospectus 2019</t>
  </si>
  <si>
    <t>Standard Projections, Total fertility (TFR)</t>
  </si>
  <si>
    <t xml:space="preserve">Probabiliistic Projections, Total fertility rates </t>
  </si>
  <si>
    <t>Total fertility rate for South Africa (live births per woman)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</si>
  <si>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</si>
  <si>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</si>
  <si>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</si>
  <si>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</si>
  <si>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</si>
  <si>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</si>
  <si>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</si>
  <si>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</si>
  <si>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</si>
  <si>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</si>
  <si>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</si>
  <si>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</si>
  <si>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</si>
  <si>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</si>
  <si>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</si>
  <si>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</si>
  <si>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0-24</t>
  </si>
  <si>
    <t>MALES</t>
  </si>
  <si>
    <t>FEMALES</t>
  </si>
  <si>
    <t>MALES &amp; FEMALES</t>
  </si>
  <si>
    <t>25-69</t>
  </si>
  <si>
    <t>Total to 69</t>
  </si>
  <si>
    <t>Males &amp; Females Total to 69</t>
  </si>
  <si>
    <t>Population in South Africa (thousands)</t>
  </si>
  <si>
    <t>Statistical Release P0301 Community Survey 2016 Table 2.1: Censuss 2011 and Community Survey 2016.</t>
  </si>
  <si>
    <t>Total Males and Females to 69</t>
  </si>
  <si>
    <t>Total Males and Females to 69 (thousands)</t>
  </si>
  <si>
    <t>SOUTH AFRICA COMPARISON</t>
  </si>
  <si>
    <t>Statistical Release P0302 2019 Mid-year population estimates Table 6 and Table 11.</t>
  </si>
  <si>
    <t>Statistics South Africa. Primary tables Census '96 and 2001 compared. KwaZulu-Natal Table 4.1 and 4.3. South Africa Table 4.1.</t>
  </si>
  <si>
    <t>Population in KZN (and South Africa comparison)</t>
  </si>
  <si>
    <t>Statistical Release P0302 2019 Mid-year population estimates Table 5.3</t>
  </si>
  <si>
    <t>Percentage distribution of the projected provincial share of KZN of the total population</t>
  </si>
  <si>
    <t>Percent</t>
  </si>
  <si>
    <t>Proportion</t>
  </si>
  <si>
    <t>Total number calculated as propotion of UN South Africa estimates</t>
  </si>
  <si>
    <t>Intercept</t>
  </si>
  <si>
    <t>Slope</t>
  </si>
  <si>
    <t>Projected total number calculated as propotion of UN South Africa estimates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</si>
</sst>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0.00;\-##0.00;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Arial"/>
      <family val="2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0" xfId="0" applyFill="1"/>
    <xf numFmtId="164" fontId="3" fillId="0" borderId="0" xfId="0" applyNumberFormat="1" applyFont="1" applyFill="1" applyBorder="1" applyAlignment="1" applyProtection="1">
      <alignment horizontal="right"/>
    </xf>
    <xf numFmtId="0" fontId="0" fillId="2" borderId="0" xfId="0" applyFill="1" applyAlignment="1">
      <alignment horizontal="left"/>
    </xf>
    <xf numFmtId="0" fontId="0" fillId="0" borderId="1" xfId="0" applyBorder="1"/>
    <xf numFmtId="164" fontId="3" fillId="0" borderId="1" xfId="0" applyNumberFormat="1" applyFont="1" applyFill="1" applyBorder="1" applyAlignment="1" applyProtection="1">
      <alignment horizontal="right"/>
    </xf>
    <xf numFmtId="0" fontId="1" fillId="0" borderId="1" xfId="0" applyFont="1" applyBorder="1"/>
    <xf numFmtId="0" fontId="2" fillId="0" borderId="1" xfId="0" applyFont="1" applyBorder="1"/>
    <xf numFmtId="164" fontId="5" fillId="0" borderId="0" xfId="0" applyNumberFormat="1" applyFont="1" applyFill="1" applyBorder="1" applyAlignment="1" applyProtection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49" fontId="0" fillId="0" borderId="0" xfId="0" applyNumberFormat="1"/>
    <xf numFmtId="0" fontId="0" fillId="0" borderId="0" xfId="0" applyFill="1"/>
    <xf numFmtId="0" fontId="0" fillId="0" borderId="0" xfId="0" applyFont="1"/>
    <xf numFmtId="1" fontId="0" fillId="0" borderId="0" xfId="0" applyNumberFormat="1"/>
    <xf numFmtId="1" fontId="0" fillId="0" borderId="1" xfId="0" applyNumberFormat="1" applyFont="1" applyBorder="1"/>
    <xf numFmtId="1" fontId="5" fillId="0" borderId="1" xfId="0" applyNumberFormat="1" applyFont="1" applyFill="1" applyBorder="1" applyAlignment="1" applyProtection="1">
      <alignment horizontal="right"/>
    </xf>
    <xf numFmtId="49" fontId="2" fillId="0" borderId="1" xfId="0" applyNumberFormat="1" applyFont="1" applyBorder="1"/>
    <xf numFmtId="49" fontId="2" fillId="0" borderId="0" xfId="0" applyNumberFormat="1" applyFont="1"/>
    <xf numFmtId="49" fontId="2" fillId="0" borderId="0" xfId="0" applyNumberFormat="1" applyFont="1" applyAlignment="1">
      <alignment wrapText="1"/>
    </xf>
    <xf numFmtId="49" fontId="2" fillId="0" borderId="3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0" xfId="0" applyBorder="1"/>
    <xf numFmtId="0" fontId="2" fillId="0" borderId="0" xfId="0" applyFont="1" applyBorder="1"/>
    <xf numFmtId="0" fontId="2" fillId="0" borderId="0" xfId="0" applyFont="1" applyFill="1" applyBorder="1" applyAlignment="1"/>
    <xf numFmtId="0" fontId="0" fillId="2" borderId="0" xfId="0" applyFont="1" applyFill="1" applyAlignment="1">
      <alignment horizontal="left"/>
    </xf>
    <xf numFmtId="0" fontId="4" fillId="2" borderId="0" xfId="0" applyFont="1" applyFill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wrapText="1"/>
    </xf>
    <xf numFmtId="49" fontId="2" fillId="0" borderId="0" xfId="0" applyNumberFormat="1" applyFont="1" applyFill="1" applyBorder="1" applyAlignment="1">
      <alignment wrapText="1"/>
    </xf>
    <xf numFmtId="0" fontId="2" fillId="2" borderId="0" xfId="0" applyFont="1" applyFill="1" applyAlignment="1">
      <alignment horizontal="left"/>
    </xf>
    <xf numFmtId="0" fontId="2" fillId="0" borderId="1" xfId="0" applyFont="1" applyFill="1" applyBorder="1" applyAlignment="1">
      <alignment horizontal="center" wrapText="1"/>
    </xf>
    <xf numFmtId="0" fontId="2" fillId="0" borderId="1" xfId="0" applyFont="1" applyFill="1" applyBorder="1"/>
    <xf numFmtId="49" fontId="2" fillId="0" borderId="1" xfId="0" applyNumberFormat="1" applyFont="1" applyFill="1" applyBorder="1" applyAlignment="1">
      <alignment wrapText="1"/>
    </xf>
    <xf numFmtId="0" fontId="0" fillId="0" borderId="1" xfId="0" applyFill="1" applyBorder="1" applyAlignment="1"/>
    <xf numFmtId="0" fontId="0" fillId="0" borderId="1" xfId="0" applyFont="1" applyFill="1" applyBorder="1" applyAlignment="1"/>
    <xf numFmtId="0" fontId="4" fillId="0" borderId="1" xfId="0" applyFont="1" applyFill="1" applyBorder="1" applyAlignment="1"/>
    <xf numFmtId="0" fontId="0" fillId="0" borderId="1" xfId="0" applyBorder="1" applyAlignment="1"/>
    <xf numFmtId="0" fontId="2" fillId="0" borderId="0" xfId="0" applyFont="1" applyAlignment="1">
      <alignment wrapText="1"/>
    </xf>
    <xf numFmtId="0" fontId="0" fillId="2" borderId="1" xfId="0" applyFill="1" applyBorder="1"/>
    <xf numFmtId="0" fontId="2" fillId="2" borderId="1" xfId="0" applyFont="1" applyFill="1" applyBorder="1"/>
    <xf numFmtId="164" fontId="3" fillId="2" borderId="1" xfId="0" applyNumberFormat="1" applyFont="1" applyFill="1" applyBorder="1" applyAlignment="1" applyProtection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 Total Fertility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Demographics!$C$3</c:f>
              <c:strCache>
                <c:ptCount val="1"/>
                <c:pt idx="0">
                  <c:v>Estimate/Median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Demographics!$B$4:$B$33</c:f>
              <c:numCache>
                <c:formatCode>General</c:formatCode>
                <c:ptCount val="3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2010</c:v>
                </c:pt>
                <c:pt idx="13">
                  <c:v>2015</c:v>
                </c:pt>
                <c:pt idx="14">
                  <c:v>2020</c:v>
                </c:pt>
                <c:pt idx="15">
                  <c:v>2025</c:v>
                </c:pt>
                <c:pt idx="16">
                  <c:v>2030</c:v>
                </c:pt>
                <c:pt idx="17">
                  <c:v>2035</c:v>
                </c:pt>
                <c:pt idx="18">
                  <c:v>2040</c:v>
                </c:pt>
                <c:pt idx="19">
                  <c:v>2045</c:v>
                </c:pt>
                <c:pt idx="20">
                  <c:v>2050</c:v>
                </c:pt>
                <c:pt idx="21">
                  <c:v>2055</c:v>
                </c:pt>
                <c:pt idx="22">
                  <c:v>2060</c:v>
                </c:pt>
                <c:pt idx="23">
                  <c:v>2065</c:v>
                </c:pt>
                <c:pt idx="24">
                  <c:v>2070</c:v>
                </c:pt>
                <c:pt idx="25">
                  <c:v>2075</c:v>
                </c:pt>
                <c:pt idx="26">
                  <c:v>2080</c:v>
                </c:pt>
                <c:pt idx="27">
                  <c:v>2085</c:v>
                </c:pt>
                <c:pt idx="28">
                  <c:v>2090</c:v>
                </c:pt>
                <c:pt idx="29">
                  <c:v>2095</c:v>
                </c:pt>
              </c:numCache>
            </c:numRef>
          </c:cat>
          <c:val>
            <c:numRef>
              <c:f>Demographics!$C$4:$C$33</c:f>
              <c:numCache>
                <c:formatCode>##0.00;\-##0.00;0</c:formatCode>
                <c:ptCount val="30"/>
                <c:pt idx="0">
                  <c:v>6.05</c:v>
                </c:pt>
                <c:pt idx="1">
                  <c:v>6.05</c:v>
                </c:pt>
                <c:pt idx="2">
                  <c:v>6</c:v>
                </c:pt>
                <c:pt idx="3">
                  <c:v>5.8</c:v>
                </c:pt>
                <c:pt idx="4">
                  <c:v>5.5</c:v>
                </c:pt>
                <c:pt idx="5">
                  <c:v>5.05</c:v>
                </c:pt>
                <c:pt idx="6">
                  <c:v>4.899</c:v>
                </c:pt>
                <c:pt idx="7">
                  <c:v>4.4000000000000004</c:v>
                </c:pt>
                <c:pt idx="8">
                  <c:v>3.5070000000000001</c:v>
                </c:pt>
                <c:pt idx="9">
                  <c:v>2.8763000000000001</c:v>
                </c:pt>
                <c:pt idx="10">
                  <c:v>2.6124999999999998</c:v>
                </c:pt>
                <c:pt idx="11">
                  <c:v>2.625</c:v>
                </c:pt>
                <c:pt idx="12">
                  <c:v>2.5499999999999998</c:v>
                </c:pt>
                <c:pt idx="13">
                  <c:v>2.4138999999999999</c:v>
                </c:pt>
                <c:pt idx="14">
                  <c:v>2.3088000000000002</c:v>
                </c:pt>
                <c:pt idx="15">
                  <c:v>2.2183000000000002</c:v>
                </c:pt>
                <c:pt idx="16">
                  <c:v>2.1366000000000001</c:v>
                </c:pt>
                <c:pt idx="17">
                  <c:v>2.0691999999999999</c:v>
                </c:pt>
                <c:pt idx="18">
                  <c:v>2.0045000000000002</c:v>
                </c:pt>
                <c:pt idx="19">
                  <c:v>1.9553</c:v>
                </c:pt>
                <c:pt idx="20">
                  <c:v>1.9147000000000001</c:v>
                </c:pt>
                <c:pt idx="21">
                  <c:v>1.8793</c:v>
                </c:pt>
                <c:pt idx="22">
                  <c:v>1.8522000000000001</c:v>
                </c:pt>
                <c:pt idx="23">
                  <c:v>1.8292999999999999</c:v>
                </c:pt>
                <c:pt idx="24">
                  <c:v>1.8130999999999999</c:v>
                </c:pt>
                <c:pt idx="25">
                  <c:v>1.8006</c:v>
                </c:pt>
                <c:pt idx="26">
                  <c:v>1.7890999999999999</c:v>
                </c:pt>
                <c:pt idx="27">
                  <c:v>1.7819</c:v>
                </c:pt>
                <c:pt idx="28">
                  <c:v>1.7778</c:v>
                </c:pt>
                <c:pt idx="29">
                  <c:v>1.7734000000000001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A7-4846-8CDB-82E08D3F7955}"/>
            </c:ext>
          </c:extLst>
        </c:ser>
        <c:ser>
          <c:idx val="1"/>
          <c:order val="1"/>
          <c:tx>
            <c:strRef>
              <c:f>Demographics!$D$3</c:f>
              <c:strCache>
                <c:ptCount val="1"/>
                <c:pt idx="0">
                  <c:v>Lower 95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Demographics!$B$4:$B$33</c:f>
              <c:numCache>
                <c:formatCode>General</c:formatCode>
                <c:ptCount val="3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2010</c:v>
                </c:pt>
                <c:pt idx="13">
                  <c:v>2015</c:v>
                </c:pt>
                <c:pt idx="14">
                  <c:v>2020</c:v>
                </c:pt>
                <c:pt idx="15">
                  <c:v>2025</c:v>
                </c:pt>
                <c:pt idx="16">
                  <c:v>2030</c:v>
                </c:pt>
                <c:pt idx="17">
                  <c:v>2035</c:v>
                </c:pt>
                <c:pt idx="18">
                  <c:v>2040</c:v>
                </c:pt>
                <c:pt idx="19">
                  <c:v>2045</c:v>
                </c:pt>
                <c:pt idx="20">
                  <c:v>2050</c:v>
                </c:pt>
                <c:pt idx="21">
                  <c:v>2055</c:v>
                </c:pt>
                <c:pt idx="22">
                  <c:v>2060</c:v>
                </c:pt>
                <c:pt idx="23">
                  <c:v>2065</c:v>
                </c:pt>
                <c:pt idx="24">
                  <c:v>2070</c:v>
                </c:pt>
                <c:pt idx="25">
                  <c:v>2075</c:v>
                </c:pt>
                <c:pt idx="26">
                  <c:v>2080</c:v>
                </c:pt>
                <c:pt idx="27">
                  <c:v>2085</c:v>
                </c:pt>
                <c:pt idx="28">
                  <c:v>2090</c:v>
                </c:pt>
                <c:pt idx="29">
                  <c:v>2095</c:v>
                </c:pt>
              </c:numCache>
            </c:numRef>
          </c:cat>
          <c:val>
            <c:numRef>
              <c:f>Demographics!$D$4:$D$33</c:f>
              <c:numCache>
                <c:formatCode>General</c:formatCode>
                <c:ptCount val="30"/>
                <c:pt idx="14" formatCode="##0.00;\-##0.00;0">
                  <c:v>1.95</c:v>
                </c:pt>
                <c:pt idx="15" formatCode="##0.00;\-##0.00;0">
                  <c:v>1.75</c:v>
                </c:pt>
                <c:pt idx="16" formatCode="##0.00;\-##0.00;0">
                  <c:v>1.6</c:v>
                </c:pt>
                <c:pt idx="17" formatCode="##0.00;\-##0.00;0">
                  <c:v>1.47</c:v>
                </c:pt>
                <c:pt idx="18" formatCode="##0.00;\-##0.00;0">
                  <c:v>1.38</c:v>
                </c:pt>
                <c:pt idx="19" formatCode="##0.00;\-##0.00;0">
                  <c:v>1.29</c:v>
                </c:pt>
                <c:pt idx="20" formatCode="##0.00;\-##0.00;0">
                  <c:v>1.22</c:v>
                </c:pt>
                <c:pt idx="21" formatCode="##0.00;\-##0.00;0">
                  <c:v>1.1599999999999999</c:v>
                </c:pt>
                <c:pt idx="22" formatCode="##0.00;\-##0.00;0">
                  <c:v>1.1299999999999999</c:v>
                </c:pt>
                <c:pt idx="23" formatCode="##0.00;\-##0.00;0">
                  <c:v>1.1000000000000001</c:v>
                </c:pt>
                <c:pt idx="24" formatCode="##0.00;\-##0.00;0">
                  <c:v>1.1000000000000001</c:v>
                </c:pt>
                <c:pt idx="25" formatCode="##0.00;\-##0.00;0">
                  <c:v>1.0900000000000001</c:v>
                </c:pt>
                <c:pt idx="26" formatCode="##0.00;\-##0.00;0">
                  <c:v>1.0900000000000001</c:v>
                </c:pt>
                <c:pt idx="27" formatCode="##0.00;\-##0.00;0">
                  <c:v>1.1100000000000001</c:v>
                </c:pt>
                <c:pt idx="28" formatCode="##0.00;\-##0.00;0">
                  <c:v>1.1399999999999999</c:v>
                </c:pt>
                <c:pt idx="29">
                  <c:v>1.1499999999999999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A7-4846-8CDB-82E08D3F7955}"/>
            </c:ext>
          </c:extLst>
        </c:ser>
        <c:ser>
          <c:idx val="2"/>
          <c:order val="2"/>
          <c:tx>
            <c:strRef>
              <c:f>Demographics!$E$3</c:f>
              <c:strCache>
                <c:ptCount val="1"/>
                <c:pt idx="0">
                  <c:v>Lower 80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Demographics!$B$4:$B$33</c:f>
              <c:numCache>
                <c:formatCode>General</c:formatCode>
                <c:ptCount val="3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2010</c:v>
                </c:pt>
                <c:pt idx="13">
                  <c:v>2015</c:v>
                </c:pt>
                <c:pt idx="14">
                  <c:v>2020</c:v>
                </c:pt>
                <c:pt idx="15">
                  <c:v>2025</c:v>
                </c:pt>
                <c:pt idx="16">
                  <c:v>2030</c:v>
                </c:pt>
                <c:pt idx="17">
                  <c:v>2035</c:v>
                </c:pt>
                <c:pt idx="18">
                  <c:v>2040</c:v>
                </c:pt>
                <c:pt idx="19">
                  <c:v>2045</c:v>
                </c:pt>
                <c:pt idx="20">
                  <c:v>2050</c:v>
                </c:pt>
                <c:pt idx="21">
                  <c:v>2055</c:v>
                </c:pt>
                <c:pt idx="22">
                  <c:v>2060</c:v>
                </c:pt>
                <c:pt idx="23">
                  <c:v>2065</c:v>
                </c:pt>
                <c:pt idx="24">
                  <c:v>2070</c:v>
                </c:pt>
                <c:pt idx="25">
                  <c:v>2075</c:v>
                </c:pt>
                <c:pt idx="26">
                  <c:v>2080</c:v>
                </c:pt>
                <c:pt idx="27">
                  <c:v>2085</c:v>
                </c:pt>
                <c:pt idx="28">
                  <c:v>2090</c:v>
                </c:pt>
                <c:pt idx="29">
                  <c:v>2095</c:v>
                </c:pt>
              </c:numCache>
            </c:numRef>
          </c:cat>
          <c:val>
            <c:numRef>
              <c:f>Demographics!$E$4:$E$33</c:f>
              <c:numCache>
                <c:formatCode>General</c:formatCode>
                <c:ptCount val="30"/>
                <c:pt idx="14" formatCode="##0.00;\-##0.00;0">
                  <c:v>2.0737000000000001</c:v>
                </c:pt>
                <c:pt idx="15" formatCode="##0.00;\-##0.00;0">
                  <c:v>1.9078999999999999</c:v>
                </c:pt>
                <c:pt idx="16" formatCode="##0.00;\-##0.00;0">
                  <c:v>1.7850999999999999</c:v>
                </c:pt>
                <c:pt idx="17" formatCode="##0.00;\-##0.00;0">
                  <c:v>1.6830000000000001</c:v>
                </c:pt>
                <c:pt idx="18" formatCode="##0.00;\-##0.00;0">
                  <c:v>1.6049</c:v>
                </c:pt>
                <c:pt idx="19" formatCode="##0.00;\-##0.00;0">
                  <c:v>1.5344</c:v>
                </c:pt>
                <c:pt idx="20" formatCode="##0.00;\-##0.00;0">
                  <c:v>1.4881</c:v>
                </c:pt>
                <c:pt idx="21" formatCode="##0.00;\-##0.00;0">
                  <c:v>1.4513</c:v>
                </c:pt>
                <c:pt idx="22" formatCode="##0.00;\-##0.00;0">
                  <c:v>1.4279999999999999</c:v>
                </c:pt>
                <c:pt idx="23" formatCode="##0.00;\-##0.00;0">
                  <c:v>1.4121999999999999</c:v>
                </c:pt>
                <c:pt idx="24" formatCode="##0.00;\-##0.00;0">
                  <c:v>1.4119999999999999</c:v>
                </c:pt>
                <c:pt idx="25" formatCode="##0.00;\-##0.00;0">
                  <c:v>1.4104000000000001</c:v>
                </c:pt>
                <c:pt idx="26" formatCode="##0.00;\-##0.00;0">
                  <c:v>1.4106000000000001</c:v>
                </c:pt>
                <c:pt idx="27" formatCode="##0.00;\-##0.00;0">
                  <c:v>1.4232</c:v>
                </c:pt>
                <c:pt idx="28" formatCode="##0.00;\-##0.00;0">
                  <c:v>1.4306000000000001</c:v>
                </c:pt>
                <c:pt idx="29" formatCode="##0.00;\-##0.00;0">
                  <c:v>1.4407000000000001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A7-4846-8CDB-82E08D3F7955}"/>
            </c:ext>
          </c:extLst>
        </c:ser>
        <c:ser>
          <c:idx val="3"/>
          <c:order val="3"/>
          <c:tx>
            <c:strRef>
              <c:f>Demographics!$F$3</c:f>
              <c:strCache>
                <c:ptCount val="1"/>
                <c:pt idx="0">
                  <c:v>Upper 80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Demographics!$B$4:$B$33</c:f>
              <c:numCache>
                <c:formatCode>General</c:formatCode>
                <c:ptCount val="3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2010</c:v>
                </c:pt>
                <c:pt idx="13">
                  <c:v>2015</c:v>
                </c:pt>
                <c:pt idx="14">
                  <c:v>2020</c:v>
                </c:pt>
                <c:pt idx="15">
                  <c:v>2025</c:v>
                </c:pt>
                <c:pt idx="16">
                  <c:v>2030</c:v>
                </c:pt>
                <c:pt idx="17">
                  <c:v>2035</c:v>
                </c:pt>
                <c:pt idx="18">
                  <c:v>2040</c:v>
                </c:pt>
                <c:pt idx="19">
                  <c:v>2045</c:v>
                </c:pt>
                <c:pt idx="20">
                  <c:v>2050</c:v>
                </c:pt>
                <c:pt idx="21">
                  <c:v>2055</c:v>
                </c:pt>
                <c:pt idx="22">
                  <c:v>2060</c:v>
                </c:pt>
                <c:pt idx="23">
                  <c:v>2065</c:v>
                </c:pt>
                <c:pt idx="24">
                  <c:v>2070</c:v>
                </c:pt>
                <c:pt idx="25">
                  <c:v>2075</c:v>
                </c:pt>
                <c:pt idx="26">
                  <c:v>2080</c:v>
                </c:pt>
                <c:pt idx="27">
                  <c:v>2085</c:v>
                </c:pt>
                <c:pt idx="28">
                  <c:v>2090</c:v>
                </c:pt>
                <c:pt idx="29">
                  <c:v>2095</c:v>
                </c:pt>
              </c:numCache>
            </c:numRef>
          </c:cat>
          <c:val>
            <c:numRef>
              <c:f>Demographics!$F$4:$F$33</c:f>
              <c:numCache>
                <c:formatCode>General</c:formatCode>
                <c:ptCount val="30"/>
                <c:pt idx="14" formatCode="##0.00;\-##0.00;0">
                  <c:v>2.54</c:v>
                </c:pt>
                <c:pt idx="15" formatCode="##0.00;\-##0.00;0">
                  <c:v>2.52</c:v>
                </c:pt>
                <c:pt idx="16" formatCode="##0.00;\-##0.00;0">
                  <c:v>2.48</c:v>
                </c:pt>
                <c:pt idx="17" formatCode="##0.00;\-##0.00;0">
                  <c:v>2.4300000000000002</c:v>
                </c:pt>
                <c:pt idx="18" formatCode="##0.00;\-##0.00;0">
                  <c:v>2.38</c:v>
                </c:pt>
                <c:pt idx="19" formatCode="##0.00;\-##0.00;0">
                  <c:v>2.34</c:v>
                </c:pt>
                <c:pt idx="20" formatCode="##0.00;\-##0.00;0">
                  <c:v>2.2999999999999998</c:v>
                </c:pt>
                <c:pt idx="21" formatCode="##0.00;\-##0.00;0">
                  <c:v>2.2599999999999998</c:v>
                </c:pt>
                <c:pt idx="22" formatCode="##0.00;\-##0.00;0">
                  <c:v>2.23</c:v>
                </c:pt>
                <c:pt idx="23" formatCode="##0.00;\-##0.00;0">
                  <c:v>2.2000000000000002</c:v>
                </c:pt>
                <c:pt idx="24" formatCode="##0.00;\-##0.00;0">
                  <c:v>2.17</c:v>
                </c:pt>
                <c:pt idx="25" formatCode="##0.00;\-##0.00;0">
                  <c:v>2.15</c:v>
                </c:pt>
                <c:pt idx="26" formatCode="##0.00;\-##0.00;0">
                  <c:v>2.13</c:v>
                </c:pt>
                <c:pt idx="27" formatCode="##0.00;\-##0.00;0">
                  <c:v>2.12</c:v>
                </c:pt>
                <c:pt idx="28" formatCode="##0.00;\-##0.00;0">
                  <c:v>2.11</c:v>
                </c:pt>
                <c:pt idx="29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A7-4846-8CDB-82E08D3F7955}"/>
            </c:ext>
          </c:extLst>
        </c:ser>
        <c:ser>
          <c:idx val="4"/>
          <c:order val="4"/>
          <c:tx>
            <c:strRef>
              <c:f>Demographics!$G$3</c:f>
              <c:strCache>
                <c:ptCount val="1"/>
                <c:pt idx="0">
                  <c:v>Upper 95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Demographics!$B$4:$B$33</c:f>
              <c:numCache>
                <c:formatCode>General</c:formatCode>
                <c:ptCount val="3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2010</c:v>
                </c:pt>
                <c:pt idx="13">
                  <c:v>2015</c:v>
                </c:pt>
                <c:pt idx="14">
                  <c:v>2020</c:v>
                </c:pt>
                <c:pt idx="15">
                  <c:v>2025</c:v>
                </c:pt>
                <c:pt idx="16">
                  <c:v>2030</c:v>
                </c:pt>
                <c:pt idx="17">
                  <c:v>2035</c:v>
                </c:pt>
                <c:pt idx="18">
                  <c:v>2040</c:v>
                </c:pt>
                <c:pt idx="19">
                  <c:v>2045</c:v>
                </c:pt>
                <c:pt idx="20">
                  <c:v>2050</c:v>
                </c:pt>
                <c:pt idx="21">
                  <c:v>2055</c:v>
                </c:pt>
                <c:pt idx="22">
                  <c:v>2060</c:v>
                </c:pt>
                <c:pt idx="23">
                  <c:v>2065</c:v>
                </c:pt>
                <c:pt idx="24">
                  <c:v>2070</c:v>
                </c:pt>
                <c:pt idx="25">
                  <c:v>2075</c:v>
                </c:pt>
                <c:pt idx="26">
                  <c:v>2080</c:v>
                </c:pt>
                <c:pt idx="27">
                  <c:v>2085</c:v>
                </c:pt>
                <c:pt idx="28">
                  <c:v>2090</c:v>
                </c:pt>
                <c:pt idx="29">
                  <c:v>2095</c:v>
                </c:pt>
              </c:numCache>
            </c:numRef>
          </c:cat>
          <c:val>
            <c:numRef>
              <c:f>Demographics!$G$4:$G$33</c:f>
              <c:numCache>
                <c:formatCode>General</c:formatCode>
                <c:ptCount val="30"/>
                <c:pt idx="14" formatCode="##0.00;\-##0.00;0">
                  <c:v>2.6661999999999999</c:v>
                </c:pt>
                <c:pt idx="15" formatCode="##0.00;\-##0.00;0">
                  <c:v>2.6821000000000002</c:v>
                </c:pt>
                <c:pt idx="16" formatCode="##0.00;\-##0.00;0">
                  <c:v>2.6661999999999999</c:v>
                </c:pt>
                <c:pt idx="17" formatCode="##0.00;\-##0.00;0">
                  <c:v>2.6391</c:v>
                </c:pt>
                <c:pt idx="18" formatCode="##0.00;\-##0.00;0">
                  <c:v>2.6105</c:v>
                </c:pt>
                <c:pt idx="19" formatCode="##0.00;\-##0.00;0">
                  <c:v>2.5811000000000002</c:v>
                </c:pt>
                <c:pt idx="20" formatCode="##0.00;\-##0.00;0">
                  <c:v>2.5448</c:v>
                </c:pt>
                <c:pt idx="21" formatCode="##0.00;\-##0.00;0">
                  <c:v>2.5097</c:v>
                </c:pt>
                <c:pt idx="22" formatCode="##0.00;\-##0.00;0">
                  <c:v>2.4900000000000002</c:v>
                </c:pt>
                <c:pt idx="23" formatCode="##0.00;\-##0.00;0">
                  <c:v>2.4651999999999998</c:v>
                </c:pt>
                <c:pt idx="24" formatCode="##0.00;\-##0.00;0">
                  <c:v>2.4291999999999998</c:v>
                </c:pt>
                <c:pt idx="25" formatCode="##0.00;\-##0.00;0">
                  <c:v>2.4075000000000002</c:v>
                </c:pt>
                <c:pt idx="26" formatCode="##0.00;\-##0.00;0">
                  <c:v>2.3877999999999999</c:v>
                </c:pt>
                <c:pt idx="27" formatCode="##0.00;\-##0.00;0">
                  <c:v>2.3719000000000001</c:v>
                </c:pt>
                <c:pt idx="28" formatCode="##0.00;\-##0.00;0">
                  <c:v>2.3477000000000001</c:v>
                </c:pt>
                <c:pt idx="29" formatCode="##0.00;\-##0.00;0">
                  <c:v>2.343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A7-4846-8CDB-82E08D3F7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66048"/>
        <c:axId val="212677696"/>
      </c:lineChart>
      <c:catAx>
        <c:axId val="21266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77696"/>
        <c:crosses val="autoZero"/>
        <c:auto val="1"/>
        <c:lblAlgn val="ctr"/>
        <c:lblOffset val="100"/>
        <c:noMultiLvlLbl val="0"/>
      </c:catAx>
      <c:valAx>
        <c:axId val="21267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0.00;\-##0.00;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6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</a:t>
            </a:r>
            <a:r>
              <a:rPr lang="en-US" baseline="0"/>
              <a:t> Population Size (thousands)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039648300087401E-2"/>
          <c:y val="0.12626382978723405"/>
          <c:w val="0.65108503570560716"/>
          <c:h val="0.79476334394370918"/>
        </c:manualLayout>
      </c:layout>
      <c:scatterChart>
        <c:scatterStyle val="lineMarker"/>
        <c:varyColors val="0"/>
        <c:ser>
          <c:idx val="0"/>
          <c:order val="0"/>
          <c:tx>
            <c:v>South Africa (UN est.)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(Demographics!$B$59:$P$59,Demographics!$B$80:$Q$80)</c:f>
              <c:numCache>
                <c:formatCode>General</c:formatCode>
                <c:ptCount val="31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2010</c:v>
                </c:pt>
                <c:pt idx="13">
                  <c:v>2015</c:v>
                </c:pt>
                <c:pt idx="14">
                  <c:v>2020</c:v>
                </c:pt>
                <c:pt idx="15">
                  <c:v>2025</c:v>
                </c:pt>
                <c:pt idx="16">
                  <c:v>2030</c:v>
                </c:pt>
                <c:pt idx="17">
                  <c:v>2035</c:v>
                </c:pt>
                <c:pt idx="18">
                  <c:v>2040</c:v>
                </c:pt>
                <c:pt idx="19">
                  <c:v>2045</c:v>
                </c:pt>
                <c:pt idx="20">
                  <c:v>2050</c:v>
                </c:pt>
                <c:pt idx="21">
                  <c:v>2055</c:v>
                </c:pt>
                <c:pt idx="22">
                  <c:v>2060</c:v>
                </c:pt>
                <c:pt idx="23">
                  <c:v>2065</c:v>
                </c:pt>
                <c:pt idx="24">
                  <c:v>2070</c:v>
                </c:pt>
                <c:pt idx="25">
                  <c:v>2075</c:v>
                </c:pt>
                <c:pt idx="26">
                  <c:v>2080</c:v>
                </c:pt>
                <c:pt idx="27">
                  <c:v>2085</c:v>
                </c:pt>
                <c:pt idx="28">
                  <c:v>2090</c:v>
                </c:pt>
                <c:pt idx="29">
                  <c:v>2095</c:v>
                </c:pt>
                <c:pt idx="30">
                  <c:v>2100</c:v>
                </c:pt>
              </c:numCache>
            </c:numRef>
          </c:xVal>
          <c:yVal>
            <c:numRef>
              <c:f>(Demographics!$B$77:$P$77,Demographics!$B$83:$Q$83)</c:f>
              <c:numCache>
                <c:formatCode>General</c:formatCode>
                <c:ptCount val="31"/>
                <c:pt idx="0">
                  <c:v>13301</c:v>
                </c:pt>
                <c:pt idx="1">
                  <c:v>14868</c:v>
                </c:pt>
                <c:pt idx="2">
                  <c:v>16726</c:v>
                </c:pt>
                <c:pt idx="3">
                  <c:v>18968</c:v>
                </c:pt>
                <c:pt idx="4">
                  <c:v>21597</c:v>
                </c:pt>
                <c:pt idx="5">
                  <c:v>24669</c:v>
                </c:pt>
                <c:pt idx="6">
                  <c:v>27938</c:v>
                </c:pt>
                <c:pt idx="7">
                  <c:v>31963</c:v>
                </c:pt>
                <c:pt idx="8">
                  <c:v>35952</c:v>
                </c:pt>
                <c:pt idx="9">
                  <c:v>40406</c:v>
                </c:pt>
                <c:pt idx="10">
                  <c:v>43780</c:v>
                </c:pt>
                <c:pt idx="11">
                  <c:v>46574</c:v>
                </c:pt>
                <c:pt idx="12">
                  <c:v>49764</c:v>
                </c:pt>
                <c:pt idx="13">
                  <c:v>53710</c:v>
                </c:pt>
                <c:pt idx="14">
                  <c:v>57411</c:v>
                </c:pt>
                <c:pt idx="15" formatCode="0">
                  <c:v>60554.014999999999</c:v>
                </c:pt>
                <c:pt idx="16" formatCode="0">
                  <c:v>63313.307999999997</c:v>
                </c:pt>
                <c:pt idx="17" formatCode="0">
                  <c:v>65757.339000000007</c:v>
                </c:pt>
                <c:pt idx="18" formatCode="0">
                  <c:v>67850.885999999999</c:v>
                </c:pt>
                <c:pt idx="19" formatCode="0">
                  <c:v>69555.06700000001</c:v>
                </c:pt>
                <c:pt idx="20" formatCode="0">
                  <c:v>70822.125</c:v>
                </c:pt>
                <c:pt idx="21" formatCode="0">
                  <c:v>71405.214999999997</c:v>
                </c:pt>
                <c:pt idx="22" formatCode="0">
                  <c:v>71559.149000000005</c:v>
                </c:pt>
                <c:pt idx="23" formatCode="0">
                  <c:v>71725.482000000004</c:v>
                </c:pt>
                <c:pt idx="24" formatCode="0">
                  <c:v>71939.187999999995</c:v>
                </c:pt>
                <c:pt idx="25" formatCode="0">
                  <c:v>72003.872999999992</c:v>
                </c:pt>
                <c:pt idx="26" formatCode="0">
                  <c:v>71570.342000000004</c:v>
                </c:pt>
                <c:pt idx="27" formatCode="0">
                  <c:v>70830.573999999993</c:v>
                </c:pt>
                <c:pt idx="28" formatCode="0">
                  <c:v>70049.323000000004</c:v>
                </c:pt>
                <c:pt idx="29" formatCode="0">
                  <c:v>69257.483000000007</c:v>
                </c:pt>
                <c:pt idx="30" formatCode="0">
                  <c:v>68432.304999999993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D7-422E-A1E9-9077B443CFC8}"/>
            </c:ext>
          </c:extLst>
        </c:ser>
        <c:ser>
          <c:idx val="1"/>
          <c:order val="1"/>
          <c:tx>
            <c:v>KwaZulu-Natal (SSA est.)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Demographics!$B$91:$F$91</c:f>
              <c:numCache>
                <c:formatCode>General</c:formatCode>
                <c:ptCount val="5"/>
                <c:pt idx="0">
                  <c:v>1996</c:v>
                </c:pt>
                <c:pt idx="1">
                  <c:v>2001</c:v>
                </c:pt>
                <c:pt idx="2">
                  <c:v>2011</c:v>
                </c:pt>
                <c:pt idx="3">
                  <c:v>2016</c:v>
                </c:pt>
                <c:pt idx="4">
                  <c:v>2019</c:v>
                </c:pt>
              </c:numCache>
            </c:numRef>
          </c:xVal>
          <c:yVal>
            <c:numRef>
              <c:f>Demographics!$B$130:$F$130</c:f>
              <c:numCache>
                <c:formatCode>General</c:formatCode>
                <c:ptCount val="5"/>
                <c:pt idx="0">
                  <c:v>8080.1360000000004</c:v>
                </c:pt>
                <c:pt idx="1">
                  <c:v>9143.8979999999992</c:v>
                </c:pt>
                <c:pt idx="2">
                  <c:v>9934.9220000000005</c:v>
                </c:pt>
                <c:pt idx="3">
                  <c:v>10757.89</c:v>
                </c:pt>
                <c:pt idx="4">
                  <c:v>10907.773999999999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D7-422E-A1E9-9077B443CFC8}"/>
            </c:ext>
          </c:extLst>
        </c:ser>
        <c:ser>
          <c:idx val="2"/>
          <c:order val="2"/>
          <c:tx>
            <c:v>South Africa (SSA est.)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Demographics!$I$91:$J$91</c:f>
              <c:numCache>
                <c:formatCode>General</c:formatCode>
                <c:ptCount val="2"/>
                <c:pt idx="0">
                  <c:v>1996</c:v>
                </c:pt>
                <c:pt idx="1">
                  <c:v>2019</c:v>
                </c:pt>
              </c:numCache>
            </c:numRef>
          </c:xVal>
          <c:yVal>
            <c:numRef>
              <c:f>Demographics!$I$97:$J$97</c:f>
              <c:numCache>
                <c:formatCode>General</c:formatCode>
                <c:ptCount val="2"/>
                <c:pt idx="0">
                  <c:v>40267.387000000002</c:v>
                </c:pt>
                <c:pt idx="1">
                  <c:v>58172.053999999996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D7-422E-A1E9-9077B443CFC8}"/>
            </c:ext>
          </c:extLst>
        </c:ser>
        <c:ser>
          <c:idx val="3"/>
          <c:order val="3"/>
          <c:tx>
            <c:v>Double check: KZN as proportion of SSA est.)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(Demographics!$E$135,Demographics!$J$135,Demographics!$O$135,Demographics!$S$135)</c:f>
              <c:numCache>
                <c:formatCode>General</c:formatCode>
                <c:ptCount val="4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2019</c:v>
                </c:pt>
              </c:numCache>
            </c:numRef>
          </c:xVal>
          <c:yVal>
            <c:numRef>
              <c:f>(Demographics!$E$138,Demographics!$J$138,Demographics!$O$138,Demographics!$S$138)</c:f>
              <c:numCache>
                <c:formatCode>General</c:formatCode>
                <c:ptCount val="4"/>
                <c:pt idx="0">
                  <c:v>9547.67</c:v>
                </c:pt>
                <c:pt idx="1">
                  <c:v>9952.8000000000011</c:v>
                </c:pt>
                <c:pt idx="2">
                  <c:v>10473.450000000001</c:v>
                </c:pt>
                <c:pt idx="3">
                  <c:v>11022.912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D7-422E-A1E9-9077B443CFC8}"/>
            </c:ext>
          </c:extLst>
        </c:ser>
        <c:ser>
          <c:idx val="4"/>
          <c:order val="4"/>
          <c:tx>
            <c:v>Projected KZN as proportion of SSA est.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Demographics!$B$144:$Q$144</c:f>
              <c:numCache>
                <c:formatCode>General</c:formatCode>
                <c:ptCount val="1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  <c:pt idx="10">
                  <c:v>2075</c:v>
                </c:pt>
                <c:pt idx="11">
                  <c:v>2080</c:v>
                </c:pt>
                <c:pt idx="12">
                  <c:v>2085</c:v>
                </c:pt>
                <c:pt idx="13">
                  <c:v>2090</c:v>
                </c:pt>
                <c:pt idx="14">
                  <c:v>2095</c:v>
                </c:pt>
                <c:pt idx="15">
                  <c:v>2100</c:v>
                </c:pt>
              </c:numCache>
            </c:numRef>
          </c:xVal>
          <c:yVal>
            <c:numRef>
              <c:f>Demographics!$B$145:$Q$145</c:f>
              <c:numCache>
                <c:formatCode>General</c:formatCode>
                <c:ptCount val="16"/>
                <c:pt idx="0">
                  <c:v>11232.769782500007</c:v>
                </c:pt>
                <c:pt idx="1">
                  <c:v>11438.18222328</c:v>
                </c:pt>
                <c:pt idx="2">
                  <c:v>11561.455342979998</c:v>
                </c:pt>
                <c:pt idx="3">
                  <c:v>11601.144488280008</c:v>
                </c:pt>
                <c:pt idx="4">
                  <c:v>11555.878831380005</c:v>
                </c:pt>
                <c:pt idx="5">
                  <c:v>11423.608762499996</c:v>
                </c:pt>
                <c:pt idx="6">
                  <c:v>11172.059938899991</c:v>
                </c:pt>
                <c:pt idx="7">
                  <c:v>10849.798171380005</c:v>
                </c:pt>
                <c:pt idx="8">
                  <c:v>10527.866247959999</c:v>
                </c:pt>
                <c:pt idx="9">
                  <c:v>10211.048344719989</c:v>
                </c:pt>
                <c:pt idx="10">
                  <c:v>9871.7309883000053</c:v>
                </c:pt>
                <c:pt idx="11">
                  <c:v>9465.8934329200001</c:v>
                </c:pt>
                <c:pt idx="12">
                  <c:v>9025.2317390799908</c:v>
                </c:pt>
                <c:pt idx="13">
                  <c:v>8586.6460133400069</c:v>
                </c:pt>
                <c:pt idx="14">
                  <c:v>8154.376048420002</c:v>
                </c:pt>
                <c:pt idx="15">
                  <c:v>7726.0072344999935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8D7-422E-A1E9-9077B443C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74784"/>
        <c:axId val="212666880"/>
      </c:scatterChart>
      <c:valAx>
        <c:axId val="21267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66880"/>
        <c:crosses val="autoZero"/>
        <c:crossBetween val="midCat"/>
      </c:valAx>
      <c:valAx>
        <c:axId val="21266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74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352458171704972"/>
          <c:y val="0.33164094488188978"/>
          <c:w val="0.22416034890096959"/>
          <c:h val="0.377875557044731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KZN Population Proportion</a:t>
            </a:r>
            <a:r>
              <a:rPr lang="en-US" baseline="0"/>
              <a:t> (%)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0444006999125108E-3"/>
                  <c:y val="-0.300146908719743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Demographics!$B$135:$S$135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xVal>
          <c:yVal>
            <c:numRef>
              <c:f>Demographics!$B$136:$S$136</c:f>
              <c:numCache>
                <c:formatCode>General</c:formatCode>
                <c:ptCount val="18"/>
                <c:pt idx="0">
                  <c:v>20.8</c:v>
                </c:pt>
                <c:pt idx="1">
                  <c:v>20.7</c:v>
                </c:pt>
                <c:pt idx="2">
                  <c:v>20.6</c:v>
                </c:pt>
                <c:pt idx="3">
                  <c:v>20.5</c:v>
                </c:pt>
                <c:pt idx="4">
                  <c:v>20.399999999999999</c:v>
                </c:pt>
                <c:pt idx="5">
                  <c:v>20.3</c:v>
                </c:pt>
                <c:pt idx="6">
                  <c:v>20.2</c:v>
                </c:pt>
                <c:pt idx="7">
                  <c:v>20.100000000000001</c:v>
                </c:pt>
                <c:pt idx="8">
                  <c:v>20</c:v>
                </c:pt>
                <c:pt idx="9">
                  <c:v>19.8</c:v>
                </c:pt>
                <c:pt idx="10">
                  <c:v>19.8</c:v>
                </c:pt>
                <c:pt idx="11">
                  <c:v>19.7</c:v>
                </c:pt>
                <c:pt idx="12">
                  <c:v>19.600000000000001</c:v>
                </c:pt>
                <c:pt idx="13">
                  <c:v>19.5</c:v>
                </c:pt>
                <c:pt idx="14">
                  <c:v>19.399999999999999</c:v>
                </c:pt>
                <c:pt idx="15">
                  <c:v>19.3</c:v>
                </c:pt>
                <c:pt idx="16">
                  <c:v>19.3</c:v>
                </c:pt>
                <c:pt idx="17">
                  <c:v>19.2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29-4728-B209-950799F0E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67296"/>
        <c:axId val="212678112"/>
      </c:scatterChart>
      <c:valAx>
        <c:axId val="21266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78112"/>
        <c:crosses val="autoZero"/>
        <c:crossBetween val="midCat"/>
      </c:valAx>
      <c:valAx>
        <c:axId val="21267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6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454024</xdr:colOff>
      <xdr:row>4</xdr:row>
      <xdr:rowOff>47624</xdr:rowOff>
    </xdr:from>
    <xdr:to>
      <xdr:col>26</xdr:col>
      <xdr:colOff>400049</xdr:colOff>
      <xdr:row>28</xdr:row>
      <xdr:rowOff>146049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561974</xdr:colOff>
      <xdr:row>42</xdr:row>
      <xdr:rowOff>92074</xdr:rowOff>
    </xdr:from>
    <xdr:to>
      <xdr:col>28</xdr:col>
      <xdr:colOff>444500</xdr:colOff>
      <xdr:row>62</xdr:row>
      <xdr:rowOff>171449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59531</xdr:colOff>
      <xdr:row>134</xdr:row>
      <xdr:rowOff>29369</xdr:rowOff>
    </xdr:from>
    <xdr:to>
      <xdr:col>27</xdr:col>
      <xdr:colOff>353218</xdr:colOff>
      <xdr:row>144</xdr:row>
      <xdr:rowOff>26193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5"/>
  <sheetViews>
    <sheetView tabSelected="1" zoomScale="80" zoomScaleNormal="80" workbookViewId="0">
      <selection activeCell="K28" sqref="K28"/>
    </sheetView>
  </sheetViews>
  <sheetFormatPr defaultRowHeight="14.5" x14ac:dyDescent="0.35"/>
  <cols>
    <col min="1" max="2" width="11.90625" customWidth="1"/>
    <col min="3" max="3" width="15.26953125" bestFit="1" customWidth="1"/>
    <col min="4" max="4" width="10.453125" bestFit="1" customWidth="1"/>
    <col min="5" max="5" width="10.81640625" bestFit="1" customWidth="1"/>
    <col min="8" max="8" width="13" customWidth="1"/>
    <col min="14" max="14" width="9.1796875" customWidth="1"/>
    <col min="15" max="15" width="9.81640625" bestFit="1" customWidth="1"/>
  </cols>
  <sheetData>
    <row r="1" spans="1:27" x14ac:dyDescent="0.35">
      <c r="A1" s="35" t="s">
        <v>38</v>
      </c>
      <c r="B1" s="35"/>
      <c r="C1" s="35"/>
      <c r="D1" s="35"/>
      <c r="E1" s="35"/>
      <c r="F1" s="35"/>
      <c r="G1" s="35"/>
      <c r="H1" s="3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35">
      <c r="A2" s="10" t="s">
        <v>35</v>
      </c>
      <c r="B2" s="10"/>
      <c r="C2" s="10"/>
      <c r="D2" s="10"/>
      <c r="E2" s="10"/>
      <c r="F2" s="10"/>
      <c r="G2" s="10"/>
      <c r="H2" s="10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35">
      <c r="A3" s="7"/>
      <c r="B3" s="7"/>
      <c r="C3" s="7" t="s">
        <v>14</v>
      </c>
      <c r="D3" s="7" t="s">
        <v>15</v>
      </c>
      <c r="E3" s="7" t="s">
        <v>16</v>
      </c>
      <c r="F3" s="7" t="s">
        <v>17</v>
      </c>
      <c r="G3" s="7" t="s">
        <v>18</v>
      </c>
    </row>
    <row r="4" spans="1:27" x14ac:dyDescent="0.35">
      <c r="A4" s="4" t="s">
        <v>0</v>
      </c>
      <c r="B4" s="45">
        <v>1950</v>
      </c>
      <c r="C4" s="46">
        <v>6.05</v>
      </c>
      <c r="D4" s="4"/>
      <c r="E4" s="4"/>
      <c r="F4" s="4"/>
      <c r="G4" s="4"/>
      <c r="H4" t="s">
        <v>36</v>
      </c>
    </row>
    <row r="5" spans="1:27" x14ac:dyDescent="0.35">
      <c r="A5" s="4" t="s">
        <v>1</v>
      </c>
      <c r="B5" s="45">
        <f>B4+5</f>
        <v>1955</v>
      </c>
      <c r="C5" s="46">
        <v>6.05</v>
      </c>
      <c r="D5" s="4"/>
      <c r="E5" s="4"/>
      <c r="F5" s="4"/>
      <c r="G5" s="4"/>
    </row>
    <row r="6" spans="1:27" x14ac:dyDescent="0.35">
      <c r="A6" s="4" t="s">
        <v>2</v>
      </c>
      <c r="B6" s="45">
        <f t="shared" ref="B6:B33" si="0">B5+5</f>
        <v>1960</v>
      </c>
      <c r="C6" s="46">
        <v>6</v>
      </c>
      <c r="D6" s="4"/>
      <c r="E6" s="4"/>
      <c r="F6" s="4"/>
      <c r="G6" s="4"/>
    </row>
    <row r="7" spans="1:27" x14ac:dyDescent="0.35">
      <c r="A7" s="4" t="s">
        <v>3</v>
      </c>
      <c r="B7" s="45">
        <f t="shared" si="0"/>
        <v>1965</v>
      </c>
      <c r="C7" s="46">
        <v>5.8</v>
      </c>
      <c r="D7" s="4"/>
      <c r="E7" s="4"/>
      <c r="F7" s="4"/>
      <c r="G7" s="4"/>
    </row>
    <row r="8" spans="1:27" x14ac:dyDescent="0.35">
      <c r="A8" s="4" t="s">
        <v>4</v>
      </c>
      <c r="B8" s="45">
        <f t="shared" si="0"/>
        <v>1970</v>
      </c>
      <c r="C8" s="46">
        <v>5.5</v>
      </c>
      <c r="D8" s="4"/>
      <c r="E8" s="4"/>
      <c r="F8" s="4"/>
      <c r="G8" s="4"/>
    </row>
    <row r="9" spans="1:27" x14ac:dyDescent="0.35">
      <c r="A9" s="4" t="s">
        <v>5</v>
      </c>
      <c r="B9" s="45">
        <f t="shared" si="0"/>
        <v>1975</v>
      </c>
      <c r="C9" s="46">
        <v>5.05</v>
      </c>
      <c r="D9" s="4"/>
      <c r="E9" s="4"/>
      <c r="F9" s="4"/>
      <c r="G9" s="4"/>
    </row>
    <row r="10" spans="1:27" x14ac:dyDescent="0.35">
      <c r="A10" s="4" t="s">
        <v>6</v>
      </c>
      <c r="B10" s="45">
        <f t="shared" si="0"/>
        <v>1980</v>
      </c>
      <c r="C10" s="46">
        <v>4.899</v>
      </c>
      <c r="D10" s="4"/>
      <c r="E10" s="4"/>
      <c r="F10" s="4"/>
      <c r="G10" s="4"/>
    </row>
    <row r="11" spans="1:27" x14ac:dyDescent="0.35">
      <c r="A11" s="4" t="s">
        <v>7</v>
      </c>
      <c r="B11" s="45">
        <f t="shared" si="0"/>
        <v>1985</v>
      </c>
      <c r="C11" s="46">
        <v>4.4000000000000004</v>
      </c>
      <c r="D11" s="4"/>
      <c r="E11" s="4"/>
      <c r="F11" s="4"/>
      <c r="G11" s="4"/>
    </row>
    <row r="12" spans="1:27" x14ac:dyDescent="0.35">
      <c r="A12" s="4" t="s">
        <v>8</v>
      </c>
      <c r="B12" s="45">
        <f t="shared" si="0"/>
        <v>1990</v>
      </c>
      <c r="C12" s="46">
        <v>3.5070000000000001</v>
      </c>
      <c r="D12" s="4"/>
      <c r="E12" s="4"/>
      <c r="F12" s="4"/>
      <c r="G12" s="4"/>
    </row>
    <row r="13" spans="1:27" x14ac:dyDescent="0.35">
      <c r="A13" s="4" t="s">
        <v>9</v>
      </c>
      <c r="B13" s="45">
        <f t="shared" si="0"/>
        <v>1995</v>
      </c>
      <c r="C13" s="46">
        <v>2.8763000000000001</v>
      </c>
      <c r="D13" s="4"/>
      <c r="E13" s="4"/>
      <c r="F13" s="4"/>
      <c r="G13" s="4"/>
    </row>
    <row r="14" spans="1:27" x14ac:dyDescent="0.35">
      <c r="A14" s="4" t="s">
        <v>10</v>
      </c>
      <c r="B14" s="45">
        <f t="shared" si="0"/>
        <v>2000</v>
      </c>
      <c r="C14" s="46">
        <v>2.6124999999999998</v>
      </c>
      <c r="D14" s="4"/>
      <c r="E14" s="4"/>
      <c r="F14" s="4"/>
      <c r="G14" s="4"/>
    </row>
    <row r="15" spans="1:27" x14ac:dyDescent="0.35">
      <c r="A15" s="4" t="s">
        <v>11</v>
      </c>
      <c r="B15" s="45">
        <f t="shared" si="0"/>
        <v>2005</v>
      </c>
      <c r="C15" s="46">
        <v>2.625</v>
      </c>
      <c r="D15" s="4"/>
      <c r="E15" s="4"/>
      <c r="F15" s="4"/>
      <c r="G15" s="4"/>
    </row>
    <row r="16" spans="1:27" x14ac:dyDescent="0.35">
      <c r="A16" s="4" t="s">
        <v>12</v>
      </c>
      <c r="B16" s="45">
        <f t="shared" si="0"/>
        <v>2010</v>
      </c>
      <c r="C16" s="46">
        <v>2.5499999999999998</v>
      </c>
      <c r="D16" s="4"/>
      <c r="E16" s="4"/>
      <c r="F16" s="4"/>
      <c r="G16" s="4"/>
    </row>
    <row r="17" spans="1:23" x14ac:dyDescent="0.35">
      <c r="A17" s="4" t="s">
        <v>13</v>
      </c>
      <c r="B17" s="45">
        <f t="shared" si="0"/>
        <v>2015</v>
      </c>
      <c r="C17" s="46">
        <v>2.4138999999999999</v>
      </c>
      <c r="D17" s="4"/>
      <c r="E17" s="4"/>
      <c r="F17" s="4"/>
      <c r="G17" s="4"/>
    </row>
    <row r="18" spans="1:23" x14ac:dyDescent="0.35">
      <c r="A18" s="6" t="s">
        <v>19</v>
      </c>
      <c r="B18" s="45">
        <f t="shared" si="0"/>
        <v>2020</v>
      </c>
      <c r="C18" s="46">
        <v>2.3088000000000002</v>
      </c>
      <c r="D18" s="5">
        <v>1.95</v>
      </c>
      <c r="E18" s="5">
        <v>2.0737000000000001</v>
      </c>
      <c r="F18" s="5">
        <v>2.54</v>
      </c>
      <c r="G18" s="5">
        <v>2.6661999999999999</v>
      </c>
      <c r="H18" s="8" t="s">
        <v>37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x14ac:dyDescent="0.35">
      <c r="A19" s="4" t="s">
        <v>20</v>
      </c>
      <c r="B19" s="45">
        <f t="shared" si="0"/>
        <v>2025</v>
      </c>
      <c r="C19" s="46">
        <v>2.2183000000000002</v>
      </c>
      <c r="D19" s="5">
        <v>1.75</v>
      </c>
      <c r="E19" s="5">
        <v>1.9078999999999999</v>
      </c>
      <c r="F19" s="5">
        <v>2.52</v>
      </c>
      <c r="G19" s="5">
        <v>2.6821000000000002</v>
      </c>
    </row>
    <row r="20" spans="1:23" x14ac:dyDescent="0.35">
      <c r="A20" s="4" t="s">
        <v>21</v>
      </c>
      <c r="B20" s="45">
        <f t="shared" si="0"/>
        <v>2030</v>
      </c>
      <c r="C20" s="46">
        <v>2.1366000000000001</v>
      </c>
      <c r="D20" s="5">
        <v>1.6</v>
      </c>
      <c r="E20" s="5">
        <v>1.7850999999999999</v>
      </c>
      <c r="F20" s="5">
        <v>2.48</v>
      </c>
      <c r="G20" s="5">
        <v>2.6661999999999999</v>
      </c>
    </row>
    <row r="21" spans="1:23" x14ac:dyDescent="0.35">
      <c r="A21" s="4" t="s">
        <v>22</v>
      </c>
      <c r="B21" s="45">
        <f t="shared" si="0"/>
        <v>2035</v>
      </c>
      <c r="C21" s="46">
        <v>2.0691999999999999</v>
      </c>
      <c r="D21" s="5">
        <v>1.47</v>
      </c>
      <c r="E21" s="5">
        <v>1.6830000000000001</v>
      </c>
      <c r="F21" s="5">
        <v>2.4300000000000002</v>
      </c>
      <c r="G21" s="5">
        <v>2.6391</v>
      </c>
    </row>
    <row r="22" spans="1:23" x14ac:dyDescent="0.35">
      <c r="A22" s="4" t="s">
        <v>23</v>
      </c>
      <c r="B22" s="45">
        <f t="shared" si="0"/>
        <v>2040</v>
      </c>
      <c r="C22" s="46">
        <v>2.0045000000000002</v>
      </c>
      <c r="D22" s="5">
        <v>1.38</v>
      </c>
      <c r="E22" s="5">
        <v>1.6049</v>
      </c>
      <c r="F22" s="5">
        <v>2.38</v>
      </c>
      <c r="G22" s="5">
        <v>2.6105</v>
      </c>
    </row>
    <row r="23" spans="1:23" x14ac:dyDescent="0.35">
      <c r="A23" s="4" t="s">
        <v>24</v>
      </c>
      <c r="B23" s="45">
        <f t="shared" si="0"/>
        <v>2045</v>
      </c>
      <c r="C23" s="46">
        <v>1.9553</v>
      </c>
      <c r="D23" s="5">
        <v>1.29</v>
      </c>
      <c r="E23" s="5">
        <v>1.5344</v>
      </c>
      <c r="F23" s="5">
        <v>2.34</v>
      </c>
      <c r="G23" s="5">
        <v>2.5811000000000002</v>
      </c>
    </row>
    <row r="24" spans="1:23" x14ac:dyDescent="0.35">
      <c r="A24" s="4" t="s">
        <v>25</v>
      </c>
      <c r="B24" s="45">
        <f t="shared" si="0"/>
        <v>2050</v>
      </c>
      <c r="C24" s="46">
        <v>1.9147000000000001</v>
      </c>
      <c r="D24" s="5">
        <v>1.22</v>
      </c>
      <c r="E24" s="5">
        <v>1.4881</v>
      </c>
      <c r="F24" s="5">
        <v>2.2999999999999998</v>
      </c>
      <c r="G24" s="5">
        <v>2.5448</v>
      </c>
    </row>
    <row r="25" spans="1:23" x14ac:dyDescent="0.35">
      <c r="A25" s="4" t="s">
        <v>26</v>
      </c>
      <c r="B25" s="45">
        <f t="shared" si="0"/>
        <v>2055</v>
      </c>
      <c r="C25" s="46">
        <v>1.8793</v>
      </c>
      <c r="D25" s="5">
        <v>1.1599999999999999</v>
      </c>
      <c r="E25" s="5">
        <v>1.4513</v>
      </c>
      <c r="F25" s="5">
        <v>2.2599999999999998</v>
      </c>
      <c r="G25" s="5">
        <v>2.5097</v>
      </c>
    </row>
    <row r="26" spans="1:23" x14ac:dyDescent="0.35">
      <c r="A26" s="4" t="s">
        <v>27</v>
      </c>
      <c r="B26" s="45">
        <f t="shared" si="0"/>
        <v>2060</v>
      </c>
      <c r="C26" s="46">
        <v>1.8522000000000001</v>
      </c>
      <c r="D26" s="5">
        <v>1.1299999999999999</v>
      </c>
      <c r="E26" s="5">
        <v>1.4279999999999999</v>
      </c>
      <c r="F26" s="5">
        <v>2.23</v>
      </c>
      <c r="G26" s="5">
        <v>2.4900000000000002</v>
      </c>
    </row>
    <row r="27" spans="1:23" x14ac:dyDescent="0.35">
      <c r="A27" s="4" t="s">
        <v>28</v>
      </c>
      <c r="B27" s="45">
        <f t="shared" si="0"/>
        <v>2065</v>
      </c>
      <c r="C27" s="46">
        <v>1.8292999999999999</v>
      </c>
      <c r="D27" s="5">
        <v>1.1000000000000001</v>
      </c>
      <c r="E27" s="5">
        <v>1.4121999999999999</v>
      </c>
      <c r="F27" s="5">
        <v>2.2000000000000002</v>
      </c>
      <c r="G27" s="5">
        <v>2.4651999999999998</v>
      </c>
    </row>
    <row r="28" spans="1:23" x14ac:dyDescent="0.35">
      <c r="A28" s="4" t="s">
        <v>29</v>
      </c>
      <c r="B28" s="45">
        <f t="shared" si="0"/>
        <v>2070</v>
      </c>
      <c r="C28" s="46">
        <v>1.8130999999999999</v>
      </c>
      <c r="D28" s="5">
        <v>1.1000000000000001</v>
      </c>
      <c r="E28" s="5">
        <v>1.4119999999999999</v>
      </c>
      <c r="F28" s="5">
        <v>2.17</v>
      </c>
      <c r="G28" s="5">
        <v>2.4291999999999998</v>
      </c>
    </row>
    <row r="29" spans="1:23" x14ac:dyDescent="0.35">
      <c r="A29" s="4" t="s">
        <v>30</v>
      </c>
      <c r="B29" s="45">
        <f t="shared" si="0"/>
        <v>2075</v>
      </c>
      <c r="C29" s="46">
        <v>1.8006</v>
      </c>
      <c r="D29" s="5">
        <v>1.0900000000000001</v>
      </c>
      <c r="E29" s="5">
        <v>1.4104000000000001</v>
      </c>
      <c r="F29" s="5">
        <v>2.15</v>
      </c>
      <c r="G29" s="5">
        <v>2.4075000000000002</v>
      </c>
    </row>
    <row r="30" spans="1:23" x14ac:dyDescent="0.35">
      <c r="A30" s="4" t="s">
        <v>31</v>
      </c>
      <c r="B30" s="45">
        <f t="shared" si="0"/>
        <v>2080</v>
      </c>
      <c r="C30" s="46">
        <v>1.7890999999999999</v>
      </c>
      <c r="D30" s="5">
        <v>1.0900000000000001</v>
      </c>
      <c r="E30" s="5">
        <v>1.4106000000000001</v>
      </c>
      <c r="F30" s="5">
        <v>2.13</v>
      </c>
      <c r="G30" s="5">
        <v>2.3877999999999999</v>
      </c>
    </row>
    <row r="31" spans="1:23" x14ac:dyDescent="0.35">
      <c r="A31" s="4" t="s">
        <v>32</v>
      </c>
      <c r="B31" s="45">
        <f t="shared" si="0"/>
        <v>2085</v>
      </c>
      <c r="C31" s="46">
        <v>1.7819</v>
      </c>
      <c r="D31" s="5">
        <v>1.1100000000000001</v>
      </c>
      <c r="E31" s="5">
        <v>1.4232</v>
      </c>
      <c r="F31" s="5">
        <v>2.12</v>
      </c>
      <c r="G31" s="5">
        <v>2.3719000000000001</v>
      </c>
    </row>
    <row r="32" spans="1:23" x14ac:dyDescent="0.35">
      <c r="A32" s="4" t="s">
        <v>33</v>
      </c>
      <c r="B32" s="45">
        <f t="shared" si="0"/>
        <v>2090</v>
      </c>
      <c r="C32" s="46">
        <v>1.7778</v>
      </c>
      <c r="D32" s="5">
        <v>1.1399999999999999</v>
      </c>
      <c r="E32" s="5">
        <v>1.4306000000000001</v>
      </c>
      <c r="F32" s="5">
        <v>2.11</v>
      </c>
      <c r="G32" s="5">
        <v>2.3477000000000001</v>
      </c>
    </row>
    <row r="33" spans="1:27" x14ac:dyDescent="0.35">
      <c r="A33" s="4" t="s">
        <v>34</v>
      </c>
      <c r="B33" s="45">
        <f t="shared" si="0"/>
        <v>2095</v>
      </c>
      <c r="C33" s="46">
        <v>1.7734000000000001</v>
      </c>
      <c r="D33" s="4">
        <v>1.1499999999999999</v>
      </c>
      <c r="E33" s="5">
        <v>1.4407000000000001</v>
      </c>
      <c r="F33" s="4">
        <v>2.1</v>
      </c>
      <c r="G33" s="5">
        <v>2.343</v>
      </c>
    </row>
    <row r="36" spans="1:27" x14ac:dyDescent="0.35">
      <c r="A36" s="35" t="s">
        <v>62</v>
      </c>
      <c r="B36" s="35"/>
      <c r="C36" s="35"/>
      <c r="D36" s="35"/>
      <c r="E36" s="35"/>
      <c r="F36" s="35"/>
      <c r="G36" s="35"/>
      <c r="H36" s="35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35">
      <c r="A37" s="10" t="s">
        <v>35</v>
      </c>
      <c r="B37" s="10"/>
      <c r="C37" s="10"/>
      <c r="D37" s="10"/>
      <c r="E37" s="10"/>
      <c r="F37" s="10"/>
      <c r="G37" s="10"/>
      <c r="H37" s="10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s="12" customFormat="1" x14ac:dyDescent="0.35">
      <c r="A38" s="24" t="s">
        <v>56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6"/>
    </row>
    <row r="39" spans="1:27" x14ac:dyDescent="0.35">
      <c r="A39" s="7"/>
      <c r="B39" s="7">
        <v>1950</v>
      </c>
      <c r="C39" s="7">
        <v>1955</v>
      </c>
      <c r="D39" s="7">
        <v>1960</v>
      </c>
      <c r="E39" s="7">
        <v>1965</v>
      </c>
      <c r="F39" s="7">
        <v>1970</v>
      </c>
      <c r="G39" s="7">
        <v>1975</v>
      </c>
      <c r="H39" s="7">
        <v>1980</v>
      </c>
      <c r="I39" s="7">
        <v>1985</v>
      </c>
      <c r="J39" s="7">
        <v>1990</v>
      </c>
      <c r="K39" s="7">
        <v>1995</v>
      </c>
      <c r="L39" s="7">
        <v>2000</v>
      </c>
      <c r="M39" s="7">
        <v>2005</v>
      </c>
      <c r="N39" s="7">
        <v>2010</v>
      </c>
      <c r="O39" s="7">
        <v>2015</v>
      </c>
      <c r="P39" s="7">
        <v>2020</v>
      </c>
    </row>
    <row r="40" spans="1:27" x14ac:dyDescent="0.35">
      <c r="A40" s="17" t="s">
        <v>39</v>
      </c>
      <c r="B40" s="4">
        <v>1014</v>
      </c>
      <c r="C40" s="4">
        <v>1253</v>
      </c>
      <c r="D40" s="4">
        <v>1421</v>
      </c>
      <c r="E40" s="4">
        <v>1598</v>
      </c>
      <c r="F40" s="4">
        <v>1781</v>
      </c>
      <c r="G40" s="4">
        <v>2016</v>
      </c>
      <c r="H40" s="4">
        <v>2237</v>
      </c>
      <c r="I40" s="4">
        <v>2599</v>
      </c>
      <c r="J40" s="4">
        <v>2744</v>
      </c>
      <c r="K40" s="4">
        <v>2586</v>
      </c>
      <c r="L40" s="4">
        <v>2457</v>
      </c>
      <c r="M40" s="4">
        <v>2497</v>
      </c>
      <c r="N40" s="4">
        <v>2794</v>
      </c>
      <c r="O40" s="4">
        <v>2953</v>
      </c>
      <c r="P40" s="4">
        <v>2919</v>
      </c>
    </row>
    <row r="41" spans="1:27" x14ac:dyDescent="0.35">
      <c r="A41" s="17" t="s">
        <v>40</v>
      </c>
      <c r="B41" s="4">
        <v>854</v>
      </c>
      <c r="C41" s="4">
        <v>925</v>
      </c>
      <c r="D41" s="4">
        <v>1163</v>
      </c>
      <c r="E41" s="4">
        <v>1331</v>
      </c>
      <c r="F41" s="4">
        <v>1512</v>
      </c>
      <c r="G41" s="4">
        <v>1707</v>
      </c>
      <c r="H41" s="4">
        <v>1953</v>
      </c>
      <c r="I41" s="4">
        <v>2188</v>
      </c>
      <c r="J41" s="4">
        <v>2547</v>
      </c>
      <c r="K41" s="4">
        <v>2700</v>
      </c>
      <c r="L41" s="4">
        <v>2546</v>
      </c>
      <c r="M41" s="4">
        <v>2417</v>
      </c>
      <c r="N41" s="4">
        <v>2464</v>
      </c>
      <c r="O41" s="4">
        <v>2781</v>
      </c>
      <c r="P41" s="4">
        <v>2943</v>
      </c>
    </row>
    <row r="42" spans="1:27" x14ac:dyDescent="0.35">
      <c r="A42" s="17" t="s">
        <v>41</v>
      </c>
      <c r="B42" s="4">
        <v>743</v>
      </c>
      <c r="C42" s="4">
        <v>826</v>
      </c>
      <c r="D42" s="4">
        <v>899</v>
      </c>
      <c r="E42" s="4">
        <v>1134</v>
      </c>
      <c r="F42" s="4">
        <v>1304</v>
      </c>
      <c r="G42" s="4">
        <v>1488</v>
      </c>
      <c r="H42" s="4">
        <v>1682</v>
      </c>
      <c r="I42" s="4">
        <v>1929</v>
      </c>
      <c r="J42" s="4">
        <v>2160</v>
      </c>
      <c r="K42" s="4">
        <v>2523</v>
      </c>
      <c r="L42" s="4">
        <v>2679</v>
      </c>
      <c r="M42" s="4">
        <v>2549</v>
      </c>
      <c r="N42" s="4">
        <v>2413</v>
      </c>
      <c r="O42" s="4">
        <v>2464</v>
      </c>
      <c r="P42" s="4">
        <v>2775</v>
      </c>
    </row>
    <row r="43" spans="1:27" x14ac:dyDescent="0.35">
      <c r="A43" s="17" t="s">
        <v>42</v>
      </c>
      <c r="B43" s="4">
        <v>686</v>
      </c>
      <c r="C43" s="4">
        <v>724</v>
      </c>
      <c r="D43" s="4">
        <v>807</v>
      </c>
      <c r="E43" s="4">
        <v>885</v>
      </c>
      <c r="F43" s="4">
        <v>1120</v>
      </c>
      <c r="G43" s="4">
        <v>1289</v>
      </c>
      <c r="H43" s="4">
        <v>1470</v>
      </c>
      <c r="I43" s="4">
        <v>1667</v>
      </c>
      <c r="J43" s="4">
        <v>1903</v>
      </c>
      <c r="K43" s="4">
        <v>2151</v>
      </c>
      <c r="L43" s="4">
        <v>2518</v>
      </c>
      <c r="M43" s="4">
        <v>2696</v>
      </c>
      <c r="N43" s="4">
        <v>2557</v>
      </c>
      <c r="O43" s="4">
        <v>2447</v>
      </c>
      <c r="P43" s="4">
        <v>2472</v>
      </c>
    </row>
    <row r="44" spans="1:27" x14ac:dyDescent="0.35">
      <c r="A44" s="17" t="s">
        <v>43</v>
      </c>
      <c r="B44" s="4">
        <v>620</v>
      </c>
      <c r="C44" s="4">
        <v>662</v>
      </c>
      <c r="D44" s="4">
        <v>702</v>
      </c>
      <c r="E44" s="4">
        <v>795</v>
      </c>
      <c r="F44" s="4">
        <v>880</v>
      </c>
      <c r="G44" s="4">
        <v>1110</v>
      </c>
      <c r="H44" s="4">
        <v>1268</v>
      </c>
      <c r="I44" s="4">
        <v>1455</v>
      </c>
      <c r="J44" s="4">
        <v>1629</v>
      </c>
      <c r="K44" s="4">
        <v>1908</v>
      </c>
      <c r="L44" s="4">
        <v>2163</v>
      </c>
      <c r="M44" s="4">
        <v>2519</v>
      </c>
      <c r="N44" s="4">
        <v>2709</v>
      </c>
      <c r="O44" s="4">
        <v>2602</v>
      </c>
      <c r="P44" s="4">
        <v>2477</v>
      </c>
    </row>
    <row r="45" spans="1:27" x14ac:dyDescent="0.35">
      <c r="A45" s="17" t="s">
        <v>44</v>
      </c>
      <c r="B45" s="4">
        <v>542</v>
      </c>
      <c r="C45" s="4">
        <v>593</v>
      </c>
      <c r="D45" s="4">
        <v>637</v>
      </c>
      <c r="E45" s="4">
        <v>688</v>
      </c>
      <c r="F45" s="4">
        <v>793</v>
      </c>
      <c r="G45" s="4">
        <v>879</v>
      </c>
      <c r="H45" s="4">
        <v>1089</v>
      </c>
      <c r="I45" s="4">
        <v>1258</v>
      </c>
      <c r="J45" s="4">
        <v>1413</v>
      </c>
      <c r="K45" s="4">
        <v>1646</v>
      </c>
      <c r="L45" s="4">
        <v>1920</v>
      </c>
      <c r="M45" s="4">
        <v>2145</v>
      </c>
      <c r="N45" s="4">
        <v>2518</v>
      </c>
      <c r="O45" s="4">
        <v>2720</v>
      </c>
      <c r="P45" s="4">
        <v>2629</v>
      </c>
    </row>
    <row r="46" spans="1:27" x14ac:dyDescent="0.35">
      <c r="A46" s="17" t="s">
        <v>45</v>
      </c>
      <c r="B46" s="4">
        <v>492</v>
      </c>
      <c r="C46" s="4">
        <v>516</v>
      </c>
      <c r="D46" s="4">
        <v>568</v>
      </c>
      <c r="E46" s="4">
        <v>620</v>
      </c>
      <c r="F46" s="4">
        <v>685</v>
      </c>
      <c r="G46" s="4">
        <v>793</v>
      </c>
      <c r="H46" s="4">
        <v>861</v>
      </c>
      <c r="I46" s="4">
        <v>1080</v>
      </c>
      <c r="J46" s="4">
        <v>1215</v>
      </c>
      <c r="K46" s="4">
        <v>1425</v>
      </c>
      <c r="L46" s="4">
        <v>1640</v>
      </c>
      <c r="M46" s="4">
        <v>1874</v>
      </c>
      <c r="N46" s="4">
        <v>2093</v>
      </c>
      <c r="O46" s="4">
        <v>2456</v>
      </c>
      <c r="P46" s="4">
        <v>2710</v>
      </c>
    </row>
    <row r="47" spans="1:27" x14ac:dyDescent="0.35">
      <c r="A47" s="17" t="s">
        <v>46</v>
      </c>
      <c r="B47" s="4">
        <v>430</v>
      </c>
      <c r="C47" s="4">
        <v>465</v>
      </c>
      <c r="D47" s="4">
        <v>491</v>
      </c>
      <c r="E47" s="4">
        <v>548</v>
      </c>
      <c r="F47" s="4">
        <v>610</v>
      </c>
      <c r="G47" s="4">
        <v>678</v>
      </c>
      <c r="H47" s="4">
        <v>770</v>
      </c>
      <c r="I47" s="4">
        <v>849</v>
      </c>
      <c r="J47" s="4">
        <v>1038</v>
      </c>
      <c r="K47" s="4">
        <v>1216</v>
      </c>
      <c r="L47" s="4">
        <v>1395</v>
      </c>
      <c r="M47" s="4">
        <v>1566</v>
      </c>
      <c r="N47" s="4">
        <v>1769</v>
      </c>
      <c r="O47" s="4">
        <v>1969</v>
      </c>
      <c r="P47" s="4">
        <v>2404</v>
      </c>
    </row>
    <row r="48" spans="1:27" x14ac:dyDescent="0.35">
      <c r="A48" s="17" t="s">
        <v>47</v>
      </c>
      <c r="B48" s="4">
        <v>365</v>
      </c>
      <c r="C48" s="4">
        <v>403</v>
      </c>
      <c r="D48" s="4">
        <v>438</v>
      </c>
      <c r="E48" s="4">
        <v>468</v>
      </c>
      <c r="F48" s="4">
        <v>531</v>
      </c>
      <c r="G48" s="4">
        <v>596</v>
      </c>
      <c r="H48" s="4">
        <v>653</v>
      </c>
      <c r="I48" s="4">
        <v>750</v>
      </c>
      <c r="J48" s="4">
        <v>810</v>
      </c>
      <c r="K48" s="4">
        <v>1021</v>
      </c>
      <c r="L48" s="4">
        <v>1171</v>
      </c>
      <c r="M48" s="4">
        <v>1304</v>
      </c>
      <c r="N48" s="4">
        <v>1452</v>
      </c>
      <c r="O48" s="4">
        <v>1670</v>
      </c>
      <c r="P48" s="4">
        <v>1893</v>
      </c>
    </row>
    <row r="49" spans="1:16" x14ac:dyDescent="0.35">
      <c r="A49" s="17" t="s">
        <v>48</v>
      </c>
      <c r="B49" s="4">
        <v>291</v>
      </c>
      <c r="C49" s="4">
        <v>338</v>
      </c>
      <c r="D49" s="4">
        <v>375</v>
      </c>
      <c r="E49" s="4">
        <v>412</v>
      </c>
      <c r="F49" s="4">
        <v>447</v>
      </c>
      <c r="G49" s="4">
        <v>510</v>
      </c>
      <c r="H49" s="4">
        <v>566</v>
      </c>
      <c r="I49" s="4">
        <v>627</v>
      </c>
      <c r="J49" s="4">
        <v>708</v>
      </c>
      <c r="K49" s="4">
        <v>783</v>
      </c>
      <c r="L49" s="4">
        <v>970</v>
      </c>
      <c r="M49" s="4">
        <v>1077</v>
      </c>
      <c r="N49" s="4">
        <v>1201</v>
      </c>
      <c r="O49" s="4">
        <v>1393</v>
      </c>
      <c r="P49" s="4">
        <v>1578</v>
      </c>
    </row>
    <row r="50" spans="1:16" x14ac:dyDescent="0.35">
      <c r="A50" s="17" t="s">
        <v>49</v>
      </c>
      <c r="B50" s="4">
        <v>238</v>
      </c>
      <c r="C50" s="4">
        <v>265</v>
      </c>
      <c r="D50" s="4">
        <v>309</v>
      </c>
      <c r="E50" s="4">
        <v>346</v>
      </c>
      <c r="F50" s="4">
        <v>386</v>
      </c>
      <c r="G50" s="4">
        <v>421</v>
      </c>
      <c r="H50" s="4">
        <v>477</v>
      </c>
      <c r="I50" s="4">
        <v>534</v>
      </c>
      <c r="J50" s="4">
        <v>583</v>
      </c>
      <c r="K50" s="4">
        <v>676</v>
      </c>
      <c r="L50" s="4">
        <v>728</v>
      </c>
      <c r="M50" s="4">
        <v>875</v>
      </c>
      <c r="N50" s="4">
        <v>980</v>
      </c>
      <c r="O50" s="4">
        <v>1144</v>
      </c>
      <c r="P50" s="4">
        <v>1291</v>
      </c>
    </row>
    <row r="51" spans="1:16" x14ac:dyDescent="0.35">
      <c r="A51" s="17" t="s">
        <v>50</v>
      </c>
      <c r="B51" s="4">
        <v>193</v>
      </c>
      <c r="C51" s="4">
        <v>212</v>
      </c>
      <c r="D51" s="4">
        <v>238</v>
      </c>
      <c r="E51" s="4">
        <v>279</v>
      </c>
      <c r="F51" s="4">
        <v>316</v>
      </c>
      <c r="G51" s="4">
        <v>354</v>
      </c>
      <c r="H51" s="4">
        <v>384</v>
      </c>
      <c r="I51" s="4">
        <v>439</v>
      </c>
      <c r="J51" s="4">
        <v>489</v>
      </c>
      <c r="K51" s="4">
        <v>558</v>
      </c>
      <c r="L51" s="4">
        <v>612</v>
      </c>
      <c r="M51" s="4">
        <v>645</v>
      </c>
      <c r="N51" s="4">
        <v>781</v>
      </c>
      <c r="O51" s="4">
        <v>921</v>
      </c>
      <c r="P51" s="4">
        <v>1036</v>
      </c>
    </row>
    <row r="52" spans="1:16" x14ac:dyDescent="0.35">
      <c r="A52" s="17" t="s">
        <v>51</v>
      </c>
      <c r="B52" s="4">
        <v>146</v>
      </c>
      <c r="C52" s="4">
        <v>166</v>
      </c>
      <c r="D52" s="4">
        <v>183</v>
      </c>
      <c r="E52" s="4">
        <v>207</v>
      </c>
      <c r="F52" s="4">
        <v>245</v>
      </c>
      <c r="G52" s="4">
        <v>279</v>
      </c>
      <c r="H52" s="4">
        <v>311</v>
      </c>
      <c r="I52" s="4">
        <v>341</v>
      </c>
      <c r="J52" s="4">
        <v>392</v>
      </c>
      <c r="K52" s="4">
        <v>468</v>
      </c>
      <c r="L52" s="4">
        <v>489</v>
      </c>
      <c r="M52" s="4">
        <v>524</v>
      </c>
      <c r="N52" s="4">
        <v>557</v>
      </c>
      <c r="O52" s="4">
        <v>709</v>
      </c>
      <c r="P52" s="4">
        <v>804</v>
      </c>
    </row>
    <row r="53" spans="1:16" x14ac:dyDescent="0.35">
      <c r="A53" s="17" t="s">
        <v>52</v>
      </c>
      <c r="B53" s="4">
        <v>101</v>
      </c>
      <c r="C53" s="4">
        <v>118</v>
      </c>
      <c r="D53" s="4">
        <v>135</v>
      </c>
      <c r="E53" s="4">
        <v>150</v>
      </c>
      <c r="F53" s="4">
        <v>170</v>
      </c>
      <c r="G53" s="4">
        <v>203</v>
      </c>
      <c r="H53" s="4">
        <v>230</v>
      </c>
      <c r="I53" s="4">
        <v>259</v>
      </c>
      <c r="J53" s="4">
        <v>287</v>
      </c>
      <c r="K53" s="4">
        <v>354</v>
      </c>
      <c r="L53" s="4">
        <v>386</v>
      </c>
      <c r="M53" s="4">
        <v>393</v>
      </c>
      <c r="N53" s="4">
        <v>424</v>
      </c>
      <c r="O53" s="4">
        <v>477</v>
      </c>
      <c r="P53" s="4">
        <v>585</v>
      </c>
    </row>
    <row r="54" spans="1:16" x14ac:dyDescent="0.35">
      <c r="A54" s="17" t="s">
        <v>53</v>
      </c>
      <c r="B54" s="4">
        <v>74</v>
      </c>
      <c r="C54" s="4">
        <v>74</v>
      </c>
      <c r="D54" s="4">
        <v>86</v>
      </c>
      <c r="E54" s="4">
        <v>99</v>
      </c>
      <c r="F54" s="4">
        <v>111</v>
      </c>
      <c r="G54" s="4">
        <v>127</v>
      </c>
      <c r="H54" s="4">
        <v>151</v>
      </c>
      <c r="I54" s="4">
        <v>172</v>
      </c>
      <c r="J54" s="4">
        <v>197</v>
      </c>
      <c r="K54" s="4">
        <v>235</v>
      </c>
      <c r="L54" s="4">
        <v>265</v>
      </c>
      <c r="M54" s="4">
        <v>279</v>
      </c>
      <c r="N54" s="4">
        <v>288</v>
      </c>
      <c r="O54" s="4">
        <v>328</v>
      </c>
      <c r="P54" s="4">
        <v>359</v>
      </c>
    </row>
    <row r="55" spans="1:16" x14ac:dyDescent="0.35">
      <c r="A55" s="17" t="s">
        <v>54</v>
      </c>
      <c r="B55" s="4">
        <v>38</v>
      </c>
      <c r="C55" s="4">
        <v>46</v>
      </c>
      <c r="D55" s="4">
        <v>45</v>
      </c>
      <c r="E55" s="4">
        <v>53</v>
      </c>
      <c r="F55" s="4">
        <v>62</v>
      </c>
      <c r="G55" s="4">
        <v>69</v>
      </c>
      <c r="H55" s="4">
        <v>79</v>
      </c>
      <c r="I55" s="4">
        <v>95</v>
      </c>
      <c r="J55" s="4">
        <v>111</v>
      </c>
      <c r="K55" s="4">
        <v>135</v>
      </c>
      <c r="L55" s="4">
        <v>150</v>
      </c>
      <c r="M55" s="4">
        <v>160</v>
      </c>
      <c r="N55" s="4">
        <v>172</v>
      </c>
      <c r="O55" s="4">
        <v>189</v>
      </c>
      <c r="P55" s="4">
        <v>213</v>
      </c>
    </row>
    <row r="56" spans="1:16" x14ac:dyDescent="0.35">
      <c r="A56" s="18" t="s">
        <v>60</v>
      </c>
      <c r="B56">
        <f>SUM(B40:B53)</f>
        <v>6715</v>
      </c>
      <c r="C56">
        <f t="shared" ref="C56:P56" si="1">SUM(C40:C53)</f>
        <v>7466</v>
      </c>
      <c r="D56">
        <f t="shared" si="1"/>
        <v>8366</v>
      </c>
      <c r="E56">
        <f t="shared" si="1"/>
        <v>9461</v>
      </c>
      <c r="F56">
        <f t="shared" si="1"/>
        <v>10780</v>
      </c>
      <c r="G56">
        <f t="shared" si="1"/>
        <v>12323</v>
      </c>
      <c r="H56">
        <f t="shared" si="1"/>
        <v>13951</v>
      </c>
      <c r="I56">
        <f t="shared" si="1"/>
        <v>15975</v>
      </c>
      <c r="J56">
        <f t="shared" si="1"/>
        <v>17918</v>
      </c>
      <c r="K56">
        <f t="shared" si="1"/>
        <v>20015</v>
      </c>
      <c r="L56">
        <f t="shared" si="1"/>
        <v>21674</v>
      </c>
      <c r="M56">
        <f t="shared" si="1"/>
        <v>23081</v>
      </c>
      <c r="N56">
        <f t="shared" si="1"/>
        <v>24712</v>
      </c>
      <c r="O56">
        <f t="shared" si="1"/>
        <v>26706</v>
      </c>
      <c r="P56">
        <f t="shared" si="1"/>
        <v>28516</v>
      </c>
    </row>
    <row r="57" spans="1:16" x14ac:dyDescent="0.35">
      <c r="A57" s="11"/>
    </row>
    <row r="58" spans="1:16" x14ac:dyDescent="0.35">
      <c r="A58" s="20" t="s">
        <v>57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2"/>
    </row>
    <row r="59" spans="1:16" x14ac:dyDescent="0.35">
      <c r="A59" s="7"/>
      <c r="B59" s="7">
        <v>1950</v>
      </c>
      <c r="C59" s="7">
        <v>1955</v>
      </c>
      <c r="D59" s="7">
        <v>1960</v>
      </c>
      <c r="E59" s="7">
        <v>1965</v>
      </c>
      <c r="F59" s="7">
        <v>1970</v>
      </c>
      <c r="G59" s="7">
        <v>1975</v>
      </c>
      <c r="H59" s="7">
        <v>1980</v>
      </c>
      <c r="I59" s="7">
        <v>1985</v>
      </c>
      <c r="J59" s="7">
        <v>1990</v>
      </c>
      <c r="K59" s="7">
        <v>1995</v>
      </c>
      <c r="L59" s="7">
        <v>2000</v>
      </c>
      <c r="M59" s="7">
        <v>2005</v>
      </c>
      <c r="N59" s="7">
        <v>2010</v>
      </c>
      <c r="O59" s="7">
        <v>2015</v>
      </c>
      <c r="P59" s="7">
        <v>2020</v>
      </c>
    </row>
    <row r="60" spans="1:16" x14ac:dyDescent="0.35">
      <c r="A60" s="17" t="s">
        <v>39</v>
      </c>
      <c r="B60" s="4">
        <v>1010</v>
      </c>
      <c r="C60" s="4">
        <v>1250</v>
      </c>
      <c r="D60" s="4">
        <v>1411</v>
      </c>
      <c r="E60" s="4">
        <v>1582</v>
      </c>
      <c r="F60" s="4">
        <v>1758</v>
      </c>
      <c r="G60" s="4">
        <v>1983</v>
      </c>
      <c r="H60" s="4">
        <v>2192</v>
      </c>
      <c r="I60" s="4">
        <v>2540</v>
      </c>
      <c r="J60" s="4">
        <v>2685</v>
      </c>
      <c r="K60" s="4">
        <v>2529</v>
      </c>
      <c r="L60" s="4">
        <v>2402</v>
      </c>
      <c r="M60" s="4">
        <v>2440</v>
      </c>
      <c r="N60" s="4">
        <v>2727</v>
      </c>
      <c r="O60" s="4">
        <v>2880</v>
      </c>
      <c r="P60" s="4">
        <v>2846</v>
      </c>
    </row>
    <row r="61" spans="1:16" x14ac:dyDescent="0.35">
      <c r="A61" s="17" t="s">
        <v>40</v>
      </c>
      <c r="B61" s="4">
        <v>850</v>
      </c>
      <c r="C61" s="4">
        <v>931</v>
      </c>
      <c r="D61" s="4">
        <v>1170</v>
      </c>
      <c r="E61" s="4">
        <v>1332</v>
      </c>
      <c r="F61" s="4">
        <v>1507</v>
      </c>
      <c r="G61" s="4">
        <v>1695</v>
      </c>
      <c r="H61" s="4">
        <v>1930</v>
      </c>
      <c r="I61" s="4">
        <v>2150</v>
      </c>
      <c r="J61" s="4">
        <v>2498</v>
      </c>
      <c r="K61" s="4">
        <v>2651</v>
      </c>
      <c r="L61" s="4">
        <v>2502</v>
      </c>
      <c r="M61" s="4">
        <v>2376</v>
      </c>
      <c r="N61" s="4">
        <v>2419</v>
      </c>
      <c r="O61" s="4">
        <v>2721</v>
      </c>
      <c r="P61" s="4">
        <v>2877</v>
      </c>
    </row>
    <row r="62" spans="1:16" x14ac:dyDescent="0.35">
      <c r="A62" s="17" t="s">
        <v>41</v>
      </c>
      <c r="B62" s="4">
        <v>742</v>
      </c>
      <c r="C62" s="4">
        <v>825</v>
      </c>
      <c r="D62" s="4">
        <v>909</v>
      </c>
      <c r="E62" s="4">
        <v>1146</v>
      </c>
      <c r="F62" s="4">
        <v>1309</v>
      </c>
      <c r="G62" s="4">
        <v>1488</v>
      </c>
      <c r="H62" s="4">
        <v>1675</v>
      </c>
      <c r="I62" s="4">
        <v>1912</v>
      </c>
      <c r="J62" s="4">
        <v>2129</v>
      </c>
      <c r="K62" s="4">
        <v>2483</v>
      </c>
      <c r="L62" s="4">
        <v>2641</v>
      </c>
      <c r="M62" s="4">
        <v>2508</v>
      </c>
      <c r="N62" s="4">
        <v>2380</v>
      </c>
      <c r="O62" s="4">
        <v>2425</v>
      </c>
      <c r="P62" s="4">
        <v>2721</v>
      </c>
    </row>
    <row r="63" spans="1:16" x14ac:dyDescent="0.35">
      <c r="A63" s="17" t="s">
        <v>42</v>
      </c>
      <c r="B63" s="4">
        <v>650</v>
      </c>
      <c r="C63" s="4">
        <v>725</v>
      </c>
      <c r="D63" s="4">
        <v>810</v>
      </c>
      <c r="E63" s="4">
        <v>895</v>
      </c>
      <c r="F63" s="4">
        <v>1131</v>
      </c>
      <c r="G63" s="4">
        <v>1296</v>
      </c>
      <c r="H63" s="4">
        <v>1473</v>
      </c>
      <c r="I63" s="4">
        <v>1663</v>
      </c>
      <c r="J63" s="4">
        <v>1895</v>
      </c>
      <c r="K63" s="4">
        <v>2128</v>
      </c>
      <c r="L63" s="4">
        <v>2486</v>
      </c>
      <c r="M63" s="4">
        <v>2651</v>
      </c>
      <c r="N63" s="4">
        <v>2520</v>
      </c>
      <c r="O63" s="4">
        <v>2409</v>
      </c>
      <c r="P63" s="4">
        <v>2441</v>
      </c>
    </row>
    <row r="64" spans="1:16" x14ac:dyDescent="0.35">
      <c r="A64" s="17" t="s">
        <v>43</v>
      </c>
      <c r="B64" s="4">
        <v>580</v>
      </c>
      <c r="C64" s="4">
        <v>634</v>
      </c>
      <c r="D64" s="4">
        <v>710</v>
      </c>
      <c r="E64" s="4">
        <v>800</v>
      </c>
      <c r="F64" s="4">
        <v>888</v>
      </c>
      <c r="G64" s="4">
        <v>1121</v>
      </c>
      <c r="H64" s="4">
        <v>1281</v>
      </c>
      <c r="I64" s="4">
        <v>1462</v>
      </c>
      <c r="J64" s="4">
        <v>1644</v>
      </c>
      <c r="K64" s="4">
        <v>1922</v>
      </c>
      <c r="L64" s="4">
        <v>2141</v>
      </c>
      <c r="M64" s="4">
        <v>2479</v>
      </c>
      <c r="N64" s="4">
        <v>2664</v>
      </c>
      <c r="O64" s="4">
        <v>2556</v>
      </c>
      <c r="P64" s="4">
        <v>2447</v>
      </c>
    </row>
    <row r="65" spans="1:17" x14ac:dyDescent="0.35">
      <c r="A65" s="17" t="s">
        <v>44</v>
      </c>
      <c r="B65" s="4">
        <v>510</v>
      </c>
      <c r="C65" s="4">
        <v>563</v>
      </c>
      <c r="D65" s="4">
        <v>618</v>
      </c>
      <c r="E65" s="4">
        <v>701</v>
      </c>
      <c r="F65" s="4">
        <v>794</v>
      </c>
      <c r="G65" s="4">
        <v>881</v>
      </c>
      <c r="H65" s="4">
        <v>1104</v>
      </c>
      <c r="I65" s="4">
        <v>1270</v>
      </c>
      <c r="J65" s="4">
        <v>1439</v>
      </c>
      <c r="K65" s="4">
        <v>1694</v>
      </c>
      <c r="L65" s="4">
        <v>1929</v>
      </c>
      <c r="M65" s="4">
        <v>2127</v>
      </c>
      <c r="N65" s="4">
        <v>2470</v>
      </c>
      <c r="O65" s="4">
        <v>2665</v>
      </c>
      <c r="P65" s="4">
        <v>2589</v>
      </c>
    </row>
    <row r="66" spans="1:17" x14ac:dyDescent="0.35">
      <c r="A66" s="17" t="s">
        <v>45</v>
      </c>
      <c r="B66" s="4">
        <v>470</v>
      </c>
      <c r="C66" s="4">
        <v>493</v>
      </c>
      <c r="D66" s="4">
        <v>547</v>
      </c>
      <c r="E66" s="4">
        <v>608</v>
      </c>
      <c r="F66" s="4">
        <v>693</v>
      </c>
      <c r="G66" s="4">
        <v>787</v>
      </c>
      <c r="H66" s="4">
        <v>865</v>
      </c>
      <c r="I66" s="4">
        <v>1091</v>
      </c>
      <c r="J66" s="4">
        <v>1246</v>
      </c>
      <c r="K66" s="4">
        <v>1490</v>
      </c>
      <c r="L66" s="4">
        <v>1687</v>
      </c>
      <c r="M66" s="4">
        <v>1893</v>
      </c>
      <c r="N66" s="4">
        <v>2062</v>
      </c>
      <c r="O66" s="4">
        <v>2409</v>
      </c>
      <c r="P66" s="4">
        <v>2664</v>
      </c>
    </row>
    <row r="67" spans="1:17" x14ac:dyDescent="0.35">
      <c r="A67" s="17" t="s">
        <v>46</v>
      </c>
      <c r="B67" s="4">
        <v>395</v>
      </c>
      <c r="C67" s="4">
        <v>452</v>
      </c>
      <c r="D67" s="4">
        <v>476</v>
      </c>
      <c r="E67" s="4">
        <v>534</v>
      </c>
      <c r="F67" s="4">
        <v>598</v>
      </c>
      <c r="G67" s="4">
        <v>682</v>
      </c>
      <c r="H67" s="4">
        <v>768</v>
      </c>
      <c r="I67" s="4">
        <v>851</v>
      </c>
      <c r="J67" s="4">
        <v>1067</v>
      </c>
      <c r="K67" s="4">
        <v>1286</v>
      </c>
      <c r="L67" s="4">
        <v>1467</v>
      </c>
      <c r="M67" s="4">
        <v>1603</v>
      </c>
      <c r="N67" s="4">
        <v>1779</v>
      </c>
      <c r="O67" s="4">
        <v>1963</v>
      </c>
      <c r="P67" s="4">
        <v>2378</v>
      </c>
    </row>
    <row r="68" spans="1:17" x14ac:dyDescent="0.35">
      <c r="A68" s="17" t="s">
        <v>47</v>
      </c>
      <c r="B68" s="4">
        <v>350</v>
      </c>
      <c r="C68" s="4">
        <v>378</v>
      </c>
      <c r="D68" s="4">
        <v>434</v>
      </c>
      <c r="E68" s="4">
        <v>461</v>
      </c>
      <c r="F68" s="4">
        <v>521</v>
      </c>
      <c r="G68" s="4">
        <v>584</v>
      </c>
      <c r="H68" s="4">
        <v>661</v>
      </c>
      <c r="I68" s="4">
        <v>749</v>
      </c>
      <c r="J68" s="4">
        <v>829</v>
      </c>
      <c r="K68" s="4">
        <v>1091</v>
      </c>
      <c r="L68" s="4">
        <v>1251</v>
      </c>
      <c r="M68" s="4">
        <v>1365</v>
      </c>
      <c r="N68" s="4">
        <v>1497</v>
      </c>
      <c r="O68" s="4">
        <v>1709</v>
      </c>
      <c r="P68" s="4">
        <v>1917</v>
      </c>
    </row>
    <row r="69" spans="1:17" x14ac:dyDescent="0.35">
      <c r="A69" s="17" t="s">
        <v>48</v>
      </c>
      <c r="B69" s="4">
        <v>275</v>
      </c>
      <c r="C69" s="4">
        <v>333</v>
      </c>
      <c r="D69" s="4">
        <v>360</v>
      </c>
      <c r="E69" s="4">
        <v>417</v>
      </c>
      <c r="F69" s="4">
        <v>445</v>
      </c>
      <c r="G69" s="4">
        <v>505</v>
      </c>
      <c r="H69" s="4">
        <v>562</v>
      </c>
      <c r="I69" s="4">
        <v>640</v>
      </c>
      <c r="J69" s="4">
        <v>726</v>
      </c>
      <c r="K69" s="4">
        <v>846</v>
      </c>
      <c r="L69" s="4">
        <v>1054</v>
      </c>
      <c r="M69" s="4">
        <v>1169</v>
      </c>
      <c r="N69" s="4">
        <v>1282</v>
      </c>
      <c r="O69" s="4">
        <v>1461</v>
      </c>
      <c r="P69" s="4">
        <v>1655</v>
      </c>
    </row>
    <row r="70" spans="1:17" x14ac:dyDescent="0.35">
      <c r="A70" s="17" t="s">
        <v>49</v>
      </c>
      <c r="B70" s="4">
        <v>250</v>
      </c>
      <c r="C70" s="4">
        <v>259</v>
      </c>
      <c r="D70" s="4">
        <v>315</v>
      </c>
      <c r="E70" s="4">
        <v>343</v>
      </c>
      <c r="F70" s="4">
        <v>398</v>
      </c>
      <c r="G70" s="4">
        <v>426</v>
      </c>
      <c r="H70" s="4">
        <v>481</v>
      </c>
      <c r="I70" s="4">
        <v>539</v>
      </c>
      <c r="J70" s="4">
        <v>616</v>
      </c>
      <c r="K70" s="4">
        <v>739</v>
      </c>
      <c r="L70" s="4">
        <v>809</v>
      </c>
      <c r="M70" s="4">
        <v>986</v>
      </c>
      <c r="N70" s="4">
        <v>1099</v>
      </c>
      <c r="O70" s="4">
        <v>1247</v>
      </c>
      <c r="P70" s="4">
        <v>1401</v>
      </c>
    </row>
    <row r="71" spans="1:17" x14ac:dyDescent="0.35">
      <c r="A71" s="17" t="s">
        <v>50</v>
      </c>
      <c r="B71" s="4">
        <v>200</v>
      </c>
      <c r="C71" s="4">
        <v>231</v>
      </c>
      <c r="D71" s="4">
        <v>240</v>
      </c>
      <c r="E71" s="4">
        <v>293</v>
      </c>
      <c r="F71" s="4">
        <v>321</v>
      </c>
      <c r="G71" s="4">
        <v>374</v>
      </c>
      <c r="H71" s="4">
        <v>400</v>
      </c>
      <c r="I71" s="4">
        <v>454</v>
      </c>
      <c r="J71" s="4">
        <v>512</v>
      </c>
      <c r="K71" s="4">
        <v>622</v>
      </c>
      <c r="L71" s="4">
        <v>698</v>
      </c>
      <c r="M71" s="4">
        <v>752</v>
      </c>
      <c r="N71" s="4">
        <v>915</v>
      </c>
      <c r="O71" s="4">
        <v>1061</v>
      </c>
      <c r="P71" s="4">
        <v>1184</v>
      </c>
    </row>
    <row r="72" spans="1:17" x14ac:dyDescent="0.35">
      <c r="A72" s="17" t="s">
        <v>51</v>
      </c>
      <c r="B72" s="4">
        <v>177</v>
      </c>
      <c r="C72" s="4">
        <v>179</v>
      </c>
      <c r="D72" s="4">
        <v>208</v>
      </c>
      <c r="E72" s="4">
        <v>217</v>
      </c>
      <c r="F72" s="4">
        <v>267</v>
      </c>
      <c r="G72" s="4">
        <v>293</v>
      </c>
      <c r="H72" s="4">
        <v>341</v>
      </c>
      <c r="I72" s="4">
        <v>368</v>
      </c>
      <c r="J72" s="4">
        <v>422</v>
      </c>
      <c r="K72" s="4">
        <v>510</v>
      </c>
      <c r="L72" s="4">
        <v>581</v>
      </c>
      <c r="M72" s="4">
        <v>636</v>
      </c>
      <c r="N72" s="4">
        <v>682</v>
      </c>
      <c r="O72" s="4">
        <v>869</v>
      </c>
      <c r="P72" s="4">
        <v>990</v>
      </c>
    </row>
    <row r="73" spans="1:17" x14ac:dyDescent="0.35">
      <c r="A73" s="17" t="s">
        <v>52</v>
      </c>
      <c r="B73" s="4">
        <v>127</v>
      </c>
      <c r="C73" s="4">
        <v>149</v>
      </c>
      <c r="D73" s="4">
        <v>152</v>
      </c>
      <c r="E73" s="4">
        <v>178</v>
      </c>
      <c r="F73" s="4">
        <v>187</v>
      </c>
      <c r="G73" s="4">
        <v>231</v>
      </c>
      <c r="H73" s="4">
        <v>254</v>
      </c>
      <c r="I73" s="4">
        <v>299</v>
      </c>
      <c r="J73" s="4">
        <v>326</v>
      </c>
      <c r="K73" s="4">
        <v>400</v>
      </c>
      <c r="L73" s="4">
        <v>458</v>
      </c>
      <c r="M73" s="4">
        <v>508</v>
      </c>
      <c r="N73" s="4">
        <v>556</v>
      </c>
      <c r="O73" s="4">
        <v>629</v>
      </c>
      <c r="P73" s="4">
        <v>785</v>
      </c>
    </row>
    <row r="74" spans="1:17" x14ac:dyDescent="0.35">
      <c r="A74" s="17" t="s">
        <v>53</v>
      </c>
      <c r="B74" s="4">
        <v>85</v>
      </c>
      <c r="C74" s="4">
        <v>97</v>
      </c>
      <c r="D74" s="4">
        <v>115</v>
      </c>
      <c r="E74" s="4">
        <v>118</v>
      </c>
      <c r="F74" s="4">
        <v>139</v>
      </c>
      <c r="G74" s="4">
        <v>147</v>
      </c>
      <c r="H74" s="4">
        <v>183</v>
      </c>
      <c r="I74" s="4">
        <v>204</v>
      </c>
      <c r="J74" s="4">
        <v>245</v>
      </c>
      <c r="K74" s="4">
        <v>285</v>
      </c>
      <c r="L74" s="4">
        <v>335</v>
      </c>
      <c r="M74" s="4">
        <v>374</v>
      </c>
      <c r="N74" s="4">
        <v>418</v>
      </c>
      <c r="O74" s="4">
        <v>479</v>
      </c>
      <c r="P74" s="4">
        <v>536</v>
      </c>
    </row>
    <row r="75" spans="1:17" x14ac:dyDescent="0.35">
      <c r="A75" s="17" t="s">
        <v>54</v>
      </c>
      <c r="B75" s="4">
        <v>41</v>
      </c>
      <c r="C75" s="4">
        <v>55</v>
      </c>
      <c r="D75" s="4">
        <v>64</v>
      </c>
      <c r="E75" s="4">
        <v>76</v>
      </c>
      <c r="F75" s="4">
        <v>79</v>
      </c>
      <c r="G75" s="4">
        <v>94</v>
      </c>
      <c r="H75" s="4">
        <v>100</v>
      </c>
      <c r="I75" s="4">
        <v>126</v>
      </c>
      <c r="J75" s="4">
        <v>145</v>
      </c>
      <c r="K75" s="4">
        <v>186</v>
      </c>
      <c r="L75" s="4">
        <v>211</v>
      </c>
      <c r="M75" s="4">
        <v>241</v>
      </c>
      <c r="N75" s="4">
        <v>277</v>
      </c>
      <c r="O75" s="4">
        <v>321</v>
      </c>
      <c r="P75" s="4">
        <v>368</v>
      </c>
    </row>
    <row r="76" spans="1:17" x14ac:dyDescent="0.35">
      <c r="A76" s="18" t="s">
        <v>60</v>
      </c>
      <c r="B76">
        <f>SUM(B60:B73)</f>
        <v>6586</v>
      </c>
      <c r="C76">
        <f t="shared" ref="C76:P76" si="2">SUM(C60:C73)</f>
        <v>7402</v>
      </c>
      <c r="D76">
        <f t="shared" si="2"/>
        <v>8360</v>
      </c>
      <c r="E76">
        <f t="shared" si="2"/>
        <v>9507</v>
      </c>
      <c r="F76">
        <f t="shared" si="2"/>
        <v>10817</v>
      </c>
      <c r="G76">
        <f t="shared" si="2"/>
        <v>12346</v>
      </c>
      <c r="H76">
        <f t="shared" si="2"/>
        <v>13987</v>
      </c>
      <c r="I76">
        <f t="shared" si="2"/>
        <v>15988</v>
      </c>
      <c r="J76">
        <f t="shared" si="2"/>
        <v>18034</v>
      </c>
      <c r="K76">
        <f t="shared" si="2"/>
        <v>20391</v>
      </c>
      <c r="L76">
        <f t="shared" si="2"/>
        <v>22106</v>
      </c>
      <c r="M76">
        <f t="shared" si="2"/>
        <v>23493</v>
      </c>
      <c r="N76">
        <f t="shared" si="2"/>
        <v>25052</v>
      </c>
      <c r="O76">
        <f t="shared" si="2"/>
        <v>27004</v>
      </c>
      <c r="P76">
        <f t="shared" si="2"/>
        <v>28895</v>
      </c>
    </row>
    <row r="77" spans="1:17" ht="43.5" x14ac:dyDescent="0.35">
      <c r="A77" s="19" t="s">
        <v>61</v>
      </c>
      <c r="B77">
        <f>SUM(B56+B76)</f>
        <v>13301</v>
      </c>
      <c r="C77">
        <f t="shared" ref="C77:P77" si="3">SUM(C56+C76)</f>
        <v>14868</v>
      </c>
      <c r="D77">
        <f t="shared" si="3"/>
        <v>16726</v>
      </c>
      <c r="E77">
        <f t="shared" si="3"/>
        <v>18968</v>
      </c>
      <c r="F77">
        <f t="shared" si="3"/>
        <v>21597</v>
      </c>
      <c r="G77">
        <f t="shared" si="3"/>
        <v>24669</v>
      </c>
      <c r="H77">
        <f t="shared" si="3"/>
        <v>27938</v>
      </c>
      <c r="I77">
        <f t="shared" si="3"/>
        <v>31963</v>
      </c>
      <c r="J77">
        <f t="shared" si="3"/>
        <v>35952</v>
      </c>
      <c r="K77">
        <f t="shared" si="3"/>
        <v>40406</v>
      </c>
      <c r="L77">
        <f t="shared" si="3"/>
        <v>43780</v>
      </c>
      <c r="M77">
        <f t="shared" si="3"/>
        <v>46574</v>
      </c>
      <c r="N77">
        <f t="shared" si="3"/>
        <v>49764</v>
      </c>
      <c r="O77">
        <f t="shared" si="3"/>
        <v>53710</v>
      </c>
      <c r="P77">
        <f t="shared" si="3"/>
        <v>57411</v>
      </c>
    </row>
    <row r="79" spans="1:17" x14ac:dyDescent="0.35">
      <c r="A79" s="23" t="s">
        <v>58</v>
      </c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</row>
    <row r="80" spans="1:17" x14ac:dyDescent="0.35">
      <c r="A80" s="4"/>
      <c r="B80" s="7">
        <v>2025</v>
      </c>
      <c r="C80" s="7">
        <v>2030</v>
      </c>
      <c r="D80" s="7">
        <v>2035</v>
      </c>
      <c r="E80" s="7">
        <v>2040</v>
      </c>
      <c r="F80" s="7">
        <v>2045</v>
      </c>
      <c r="G80" s="7">
        <v>2050</v>
      </c>
      <c r="H80" s="7">
        <v>2055</v>
      </c>
      <c r="I80" s="7">
        <v>2060</v>
      </c>
      <c r="J80" s="7">
        <v>2065</v>
      </c>
      <c r="K80" s="7">
        <v>2070</v>
      </c>
      <c r="L80" s="7">
        <v>2075</v>
      </c>
      <c r="M80" s="7">
        <v>2080</v>
      </c>
      <c r="N80" s="7">
        <v>2085</v>
      </c>
      <c r="O80" s="7">
        <v>2090</v>
      </c>
      <c r="P80" s="7">
        <v>2095</v>
      </c>
      <c r="Q80" s="7">
        <v>2100</v>
      </c>
    </row>
    <row r="81" spans="1:27" x14ac:dyDescent="0.35">
      <c r="A81" s="7" t="s">
        <v>55</v>
      </c>
      <c r="B81" s="15">
        <v>27699</v>
      </c>
      <c r="C81" s="15">
        <v>28352</v>
      </c>
      <c r="D81" s="15">
        <v>28398</v>
      </c>
      <c r="E81" s="15">
        <v>28126</v>
      </c>
      <c r="F81" s="15">
        <v>27873</v>
      </c>
      <c r="G81" s="15">
        <v>27634</v>
      </c>
      <c r="H81" s="15">
        <v>27345</v>
      </c>
      <c r="I81" s="15">
        <v>26954</v>
      </c>
      <c r="J81" s="15">
        <v>26469</v>
      </c>
      <c r="K81" s="15">
        <v>25957</v>
      </c>
      <c r="L81" s="15">
        <v>25449</v>
      </c>
      <c r="M81" s="15">
        <v>24961</v>
      </c>
      <c r="N81" s="15">
        <v>24484</v>
      </c>
      <c r="O81" s="15">
        <v>24005</v>
      </c>
      <c r="P81" s="15">
        <v>23532</v>
      </c>
      <c r="Q81" s="15">
        <v>23067</v>
      </c>
      <c r="R81" s="13"/>
    </row>
    <row r="82" spans="1:27" x14ac:dyDescent="0.35">
      <c r="A82" s="7" t="s">
        <v>59</v>
      </c>
      <c r="B82" s="16">
        <v>32855.014999999999</v>
      </c>
      <c r="C82" s="16">
        <v>34961.307999999997</v>
      </c>
      <c r="D82" s="16">
        <v>37359.339</v>
      </c>
      <c r="E82" s="16">
        <v>39724.885999999999</v>
      </c>
      <c r="F82" s="16">
        <v>41682.067000000003</v>
      </c>
      <c r="G82" s="16">
        <v>43188.125</v>
      </c>
      <c r="H82" s="16">
        <v>44060.214999999997</v>
      </c>
      <c r="I82" s="16">
        <v>44605.148999999998</v>
      </c>
      <c r="J82" s="16">
        <v>45256.482000000004</v>
      </c>
      <c r="K82" s="16">
        <v>45982.188000000002</v>
      </c>
      <c r="L82" s="16">
        <v>46554.873</v>
      </c>
      <c r="M82" s="16">
        <v>46609.341999999997</v>
      </c>
      <c r="N82" s="16">
        <v>46346.574000000001</v>
      </c>
      <c r="O82" s="16">
        <v>46044.322999999997</v>
      </c>
      <c r="P82" s="16">
        <v>45725.483</v>
      </c>
      <c r="Q82" s="16">
        <v>45365.305</v>
      </c>
      <c r="R82" s="13"/>
    </row>
    <row r="83" spans="1:27" x14ac:dyDescent="0.35">
      <c r="B83" s="14">
        <f>SUM(B81:B82)</f>
        <v>60554.014999999999</v>
      </c>
      <c r="C83" s="14">
        <f t="shared" ref="C83:Q83" si="4">SUM(C81:C82)</f>
        <v>63313.307999999997</v>
      </c>
      <c r="D83" s="14">
        <f t="shared" si="4"/>
        <v>65757.339000000007</v>
      </c>
      <c r="E83" s="14">
        <f t="shared" si="4"/>
        <v>67850.885999999999</v>
      </c>
      <c r="F83" s="14">
        <f t="shared" si="4"/>
        <v>69555.06700000001</v>
      </c>
      <c r="G83" s="14">
        <f t="shared" si="4"/>
        <v>70822.125</v>
      </c>
      <c r="H83" s="14">
        <f t="shared" si="4"/>
        <v>71405.214999999997</v>
      </c>
      <c r="I83" s="14">
        <f t="shared" si="4"/>
        <v>71559.149000000005</v>
      </c>
      <c r="J83" s="14">
        <f t="shared" si="4"/>
        <v>71725.482000000004</v>
      </c>
      <c r="K83" s="14">
        <f t="shared" si="4"/>
        <v>71939.187999999995</v>
      </c>
      <c r="L83" s="14">
        <f t="shared" si="4"/>
        <v>72003.872999999992</v>
      </c>
      <c r="M83" s="14">
        <f t="shared" si="4"/>
        <v>71570.342000000004</v>
      </c>
      <c r="N83" s="14">
        <f t="shared" si="4"/>
        <v>70830.573999999993</v>
      </c>
      <c r="O83" s="14">
        <f t="shared" si="4"/>
        <v>70049.323000000004</v>
      </c>
      <c r="P83" s="14">
        <f t="shared" si="4"/>
        <v>69257.483000000007</v>
      </c>
      <c r="Q83" s="14">
        <f t="shared" si="4"/>
        <v>68432.304999999993</v>
      </c>
    </row>
    <row r="85" spans="1:27" x14ac:dyDescent="0.35">
      <c r="A85" s="27"/>
    </row>
    <row r="86" spans="1:27" x14ac:dyDescent="0.35">
      <c r="A86" s="35" t="s">
        <v>69</v>
      </c>
      <c r="B86" s="35"/>
      <c r="C86" s="35"/>
      <c r="D86" s="35"/>
      <c r="E86" s="35"/>
      <c r="F86" s="35"/>
      <c r="G86" s="35"/>
      <c r="H86" s="35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35">
      <c r="A87" s="9" t="s">
        <v>68</v>
      </c>
      <c r="B87" s="30"/>
      <c r="C87" s="30"/>
      <c r="D87" s="30"/>
      <c r="E87" s="30"/>
      <c r="F87" s="30"/>
      <c r="G87" s="30"/>
      <c r="H87" s="30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35">
      <c r="A88" s="9" t="s">
        <v>63</v>
      </c>
      <c r="B88" s="30"/>
      <c r="C88" s="30"/>
      <c r="D88" s="30"/>
      <c r="E88" s="30"/>
      <c r="F88" s="30"/>
      <c r="G88" s="30"/>
      <c r="H88" s="30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35">
      <c r="A89" s="31" t="s">
        <v>67</v>
      </c>
      <c r="B89" s="30"/>
      <c r="C89" s="30"/>
      <c r="D89" s="30"/>
      <c r="E89" s="30"/>
      <c r="F89" s="9"/>
      <c r="G89" s="9"/>
      <c r="H89" s="9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1"/>
    </row>
    <row r="90" spans="1:27" ht="43.5" x14ac:dyDescent="0.35">
      <c r="A90" s="32"/>
      <c r="B90" s="32" t="s">
        <v>56</v>
      </c>
      <c r="C90" s="7" t="s">
        <v>56</v>
      </c>
      <c r="D90" s="33" t="s">
        <v>58</v>
      </c>
      <c r="E90" s="33" t="s">
        <v>58</v>
      </c>
      <c r="F90" s="32" t="s">
        <v>56</v>
      </c>
      <c r="G90" s="29"/>
      <c r="H90" s="33" t="s">
        <v>66</v>
      </c>
      <c r="I90" s="36" t="s">
        <v>58</v>
      </c>
      <c r="J90" s="36"/>
      <c r="K90" s="29"/>
      <c r="L90" s="29"/>
      <c r="M90" s="29"/>
      <c r="P90" s="29"/>
    </row>
    <row r="91" spans="1:27" x14ac:dyDescent="0.35">
      <c r="A91" s="7"/>
      <c r="B91" s="45">
        <v>1996</v>
      </c>
      <c r="C91" s="45">
        <v>2001</v>
      </c>
      <c r="D91" s="45">
        <v>2011</v>
      </c>
      <c r="E91" s="45">
        <v>2016</v>
      </c>
      <c r="F91" s="45">
        <v>2019</v>
      </c>
      <c r="G91" s="28"/>
      <c r="H91" s="7"/>
      <c r="I91" s="37">
        <v>1996</v>
      </c>
      <c r="J91" s="7">
        <v>2019</v>
      </c>
      <c r="K91" s="28"/>
      <c r="L91" s="28"/>
      <c r="M91" s="28"/>
      <c r="P91" s="28"/>
    </row>
    <row r="92" spans="1:27" x14ac:dyDescent="0.35">
      <c r="A92" s="17" t="s">
        <v>39</v>
      </c>
      <c r="B92" s="4">
        <v>480693</v>
      </c>
      <c r="C92" s="4">
        <v>505646</v>
      </c>
      <c r="D92" s="4">
        <v>1198134</v>
      </c>
      <c r="E92" s="4">
        <v>1343532</v>
      </c>
      <c r="F92" s="4">
        <v>624531</v>
      </c>
      <c r="G92" s="27"/>
      <c r="H92" s="4"/>
      <c r="I92" s="4"/>
      <c r="J92" s="4">
        <f>47443259-322416</f>
        <v>47120843</v>
      </c>
      <c r="K92" s="27"/>
      <c r="L92" s="27"/>
      <c r="M92" s="27"/>
      <c r="P92" s="27"/>
    </row>
    <row r="93" spans="1:27" x14ac:dyDescent="0.35">
      <c r="A93" s="17" t="s">
        <v>40</v>
      </c>
      <c r="B93" s="4">
        <v>503464</v>
      </c>
      <c r="C93" s="4">
        <v>558183</v>
      </c>
      <c r="D93" s="4">
        <v>1042528</v>
      </c>
      <c r="E93" s="4">
        <v>1291700</v>
      </c>
      <c r="F93" s="4">
        <v>607157</v>
      </c>
      <c r="G93" s="27"/>
      <c r="H93" s="4"/>
      <c r="I93" s="4"/>
      <c r="J93" s="4">
        <f>5176750-42971</f>
        <v>5133779</v>
      </c>
      <c r="K93" s="27"/>
      <c r="L93" s="27"/>
      <c r="M93" s="27"/>
      <c r="P93" s="27"/>
    </row>
    <row r="94" spans="1:27" x14ac:dyDescent="0.35">
      <c r="A94" s="17" t="s">
        <v>41</v>
      </c>
      <c r="B94" s="4">
        <v>504856</v>
      </c>
      <c r="C94" s="4">
        <v>569275</v>
      </c>
      <c r="D94" s="4">
        <v>1038857</v>
      </c>
      <c r="E94" s="4">
        <v>1213716</v>
      </c>
      <c r="F94" s="4">
        <v>573074</v>
      </c>
      <c r="G94" s="27"/>
      <c r="H94" s="4"/>
      <c r="I94" s="4"/>
      <c r="J94" s="4">
        <f>1503007-21608</f>
        <v>1481399</v>
      </c>
      <c r="K94" s="27"/>
      <c r="L94" s="27"/>
      <c r="M94" s="27"/>
      <c r="P94" s="27"/>
    </row>
    <row r="95" spans="1:27" x14ac:dyDescent="0.35">
      <c r="A95" s="17" t="s">
        <v>42</v>
      </c>
      <c r="B95" s="4">
        <v>444181</v>
      </c>
      <c r="C95" s="4">
        <v>551455</v>
      </c>
      <c r="D95" s="4">
        <v>1119535</v>
      </c>
      <c r="E95" s="4">
        <v>1079257</v>
      </c>
      <c r="F95" s="4">
        <v>492961</v>
      </c>
      <c r="G95" s="27"/>
      <c r="H95" s="4"/>
      <c r="I95" s="4"/>
      <c r="J95" s="4">
        <f>4652006-215973</f>
        <v>4436033</v>
      </c>
      <c r="K95" s="27"/>
      <c r="L95" s="27"/>
      <c r="M95" s="27"/>
      <c r="P95" s="27"/>
    </row>
    <row r="96" spans="1:27" ht="43.5" x14ac:dyDescent="0.35">
      <c r="A96" s="17" t="s">
        <v>43</v>
      </c>
      <c r="B96" s="4">
        <v>400115</v>
      </c>
      <c r="C96" s="4">
        <v>432503</v>
      </c>
      <c r="D96" s="4">
        <v>1102388</v>
      </c>
      <c r="E96" s="4">
        <v>1071893</v>
      </c>
      <c r="F96" s="4">
        <v>505198</v>
      </c>
      <c r="G96" s="27"/>
      <c r="H96" s="38" t="s">
        <v>64</v>
      </c>
      <c r="I96" s="4">
        <f>40583573-178902-137284</f>
        <v>40267387</v>
      </c>
      <c r="J96" s="4">
        <f>SUM(J92:J95)</f>
        <v>58172054</v>
      </c>
      <c r="K96" s="27"/>
      <c r="L96" s="27"/>
      <c r="M96" s="27"/>
      <c r="P96" s="27"/>
    </row>
    <row r="97" spans="1:17" ht="58" x14ac:dyDescent="0.35">
      <c r="A97" s="17" t="s">
        <v>44</v>
      </c>
      <c r="B97" s="4">
        <v>315129</v>
      </c>
      <c r="C97" s="4">
        <v>370486</v>
      </c>
      <c r="D97" s="4">
        <v>980929</v>
      </c>
      <c r="E97" s="4">
        <v>1044784</v>
      </c>
      <c r="F97" s="4">
        <v>534838</v>
      </c>
      <c r="G97" s="27"/>
      <c r="H97" s="38" t="s">
        <v>65</v>
      </c>
      <c r="I97" s="4">
        <f>I96/1000</f>
        <v>40267.387000000002</v>
      </c>
      <c r="J97" s="4">
        <f>J96/1000</f>
        <v>58172.053999999996</v>
      </c>
      <c r="K97" s="27"/>
      <c r="L97" s="27"/>
      <c r="M97" s="27"/>
      <c r="P97" s="27"/>
    </row>
    <row r="98" spans="1:17" x14ac:dyDescent="0.35">
      <c r="A98" s="17" t="s">
        <v>45</v>
      </c>
      <c r="B98" s="4">
        <v>261954</v>
      </c>
      <c r="C98" s="4">
        <v>286947</v>
      </c>
      <c r="D98" s="4">
        <v>729230</v>
      </c>
      <c r="E98" s="4">
        <v>853251</v>
      </c>
      <c r="F98" s="4">
        <v>505101</v>
      </c>
      <c r="G98" s="27"/>
      <c r="H98" s="27"/>
      <c r="I98" s="27"/>
      <c r="J98" s="27"/>
      <c r="K98" s="27"/>
      <c r="L98" s="27"/>
      <c r="M98" s="27"/>
      <c r="N98" s="27"/>
      <c r="P98" s="27"/>
    </row>
    <row r="99" spans="1:17" x14ac:dyDescent="0.35">
      <c r="A99" s="17" t="s">
        <v>46</v>
      </c>
      <c r="B99" s="4">
        <v>229212</v>
      </c>
      <c r="C99" s="4">
        <v>257569</v>
      </c>
      <c r="D99" s="4">
        <v>612615</v>
      </c>
      <c r="E99" s="4">
        <v>665736</v>
      </c>
      <c r="F99" s="4">
        <v>392259</v>
      </c>
      <c r="G99" s="27"/>
      <c r="H99" s="27"/>
      <c r="I99" s="27"/>
      <c r="J99" s="27"/>
      <c r="K99" s="27"/>
      <c r="L99" s="27"/>
      <c r="M99" s="27"/>
      <c r="N99" s="27"/>
      <c r="O99" s="27"/>
      <c r="P99" s="27"/>
    </row>
    <row r="100" spans="1:17" x14ac:dyDescent="0.35">
      <c r="A100" s="17" t="s">
        <v>47</v>
      </c>
      <c r="B100" s="4">
        <v>187699</v>
      </c>
      <c r="C100" s="4">
        <v>216918</v>
      </c>
      <c r="D100" s="4">
        <v>499102</v>
      </c>
      <c r="E100" s="4">
        <v>538152</v>
      </c>
      <c r="F100" s="4">
        <v>282544</v>
      </c>
      <c r="G100" s="27"/>
      <c r="H100" s="27"/>
      <c r="I100" s="27"/>
      <c r="J100" s="27"/>
      <c r="K100" s="27"/>
      <c r="L100" s="27"/>
      <c r="M100" s="27"/>
      <c r="N100" s="27"/>
      <c r="O100" s="27"/>
      <c r="P100" s="27"/>
    </row>
    <row r="101" spans="1:17" x14ac:dyDescent="0.35">
      <c r="A101" s="17" t="s">
        <v>48</v>
      </c>
      <c r="B101" s="4">
        <v>156488</v>
      </c>
      <c r="C101" s="4">
        <v>175873</v>
      </c>
      <c r="D101" s="4">
        <v>454637</v>
      </c>
      <c r="E101" s="4">
        <v>446144</v>
      </c>
      <c r="F101" s="4">
        <v>226914</v>
      </c>
      <c r="G101" s="27"/>
      <c r="H101" s="27"/>
      <c r="I101" s="27"/>
      <c r="J101" s="27"/>
      <c r="K101" s="27"/>
      <c r="L101" s="27"/>
      <c r="M101" s="27"/>
      <c r="N101" s="27"/>
      <c r="O101" s="27"/>
      <c r="P101" s="27"/>
    </row>
    <row r="102" spans="1:17" x14ac:dyDescent="0.35">
      <c r="A102" s="17" t="s">
        <v>49</v>
      </c>
      <c r="B102" s="4">
        <v>112978</v>
      </c>
      <c r="C102" s="4">
        <v>149219</v>
      </c>
      <c r="D102" s="4">
        <v>384397</v>
      </c>
      <c r="E102" s="4">
        <v>383581</v>
      </c>
      <c r="F102" s="4">
        <v>168558</v>
      </c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17" x14ac:dyDescent="0.35">
      <c r="A103" s="17" t="s">
        <v>50</v>
      </c>
      <c r="B103" s="4">
        <v>91734</v>
      </c>
      <c r="C103" s="4">
        <v>104872</v>
      </c>
      <c r="D103" s="4">
        <v>325571</v>
      </c>
      <c r="E103" s="4">
        <v>327522</v>
      </c>
      <c r="F103" s="4">
        <v>143386</v>
      </c>
      <c r="G103" s="27"/>
      <c r="H103" s="27"/>
      <c r="I103" s="27"/>
      <c r="J103" s="27"/>
      <c r="K103" s="27"/>
      <c r="L103" s="27"/>
      <c r="M103" s="27"/>
      <c r="N103" s="27"/>
      <c r="O103" s="27"/>
      <c r="P103" s="27"/>
    </row>
    <row r="104" spans="1:17" x14ac:dyDescent="0.35">
      <c r="A104" s="17" t="s">
        <v>51</v>
      </c>
      <c r="B104" s="4">
        <v>65608</v>
      </c>
      <c r="C104" s="4">
        <v>84045</v>
      </c>
      <c r="D104" s="4">
        <v>271326</v>
      </c>
      <c r="E104" s="4">
        <v>278361</v>
      </c>
      <c r="F104" s="4">
        <v>114078</v>
      </c>
      <c r="G104" s="27"/>
      <c r="H104" s="27"/>
      <c r="I104" s="27"/>
      <c r="J104" s="27"/>
      <c r="K104" s="27"/>
      <c r="L104" s="27"/>
      <c r="M104" s="27"/>
      <c r="N104" s="27"/>
      <c r="O104" s="27"/>
      <c r="P104" s="27"/>
    </row>
    <row r="105" spans="1:17" x14ac:dyDescent="0.35">
      <c r="A105" s="17" t="s">
        <v>52</v>
      </c>
      <c r="B105" s="4">
        <v>58668</v>
      </c>
      <c r="C105" s="4">
        <v>54807</v>
      </c>
      <c r="D105" s="4">
        <v>175673</v>
      </c>
      <c r="E105" s="4">
        <v>220261</v>
      </c>
      <c r="F105" s="4">
        <v>89431</v>
      </c>
      <c r="G105" s="27"/>
      <c r="H105" s="27"/>
      <c r="I105" s="27"/>
      <c r="J105" s="27"/>
      <c r="K105" s="27"/>
      <c r="L105" s="27"/>
      <c r="M105" s="27"/>
      <c r="N105" s="27"/>
      <c r="O105" s="27"/>
      <c r="P105" s="27"/>
    </row>
    <row r="106" spans="1:17" x14ac:dyDescent="0.35">
      <c r="A106" s="17" t="s">
        <v>53</v>
      </c>
      <c r="B106" s="4">
        <v>36583</v>
      </c>
      <c r="C106" s="4">
        <v>43079</v>
      </c>
      <c r="D106" s="4">
        <v>137821</v>
      </c>
      <c r="E106" s="4">
        <v>144852</v>
      </c>
      <c r="F106" s="4">
        <v>60742</v>
      </c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</row>
    <row r="107" spans="1:17" x14ac:dyDescent="0.35">
      <c r="A107" s="17" t="s">
        <v>54</v>
      </c>
      <c r="B107" s="4">
        <v>24610</v>
      </c>
      <c r="C107" s="4">
        <v>24806</v>
      </c>
      <c r="D107" s="4">
        <v>86378</v>
      </c>
      <c r="E107" s="4">
        <v>84492</v>
      </c>
      <c r="F107" s="4">
        <v>34596</v>
      </c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</row>
    <row r="108" spans="1:17" x14ac:dyDescent="0.35">
      <c r="A108" s="18" t="s">
        <v>60</v>
      </c>
      <c r="B108">
        <f>SUM(B92:B105)</f>
        <v>3812779</v>
      </c>
      <c r="C108">
        <f>SUM(C92:C105)</f>
        <v>4317798</v>
      </c>
      <c r="D108">
        <f>SUM(D92:D105)</f>
        <v>9934922</v>
      </c>
      <c r="E108">
        <f>SUM(E92:E105)</f>
        <v>10757890</v>
      </c>
      <c r="F108">
        <f>SUM(F92:F105)</f>
        <v>5260030</v>
      </c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</row>
    <row r="109" spans="1:17" x14ac:dyDescent="0.35"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</row>
    <row r="110" spans="1:17" x14ac:dyDescent="0.35">
      <c r="A110" s="32"/>
      <c r="B110" s="32" t="s">
        <v>57</v>
      </c>
      <c r="C110" s="32" t="s">
        <v>57</v>
      </c>
      <c r="D110" s="32"/>
      <c r="E110" s="4"/>
      <c r="F110" s="32" t="s">
        <v>57</v>
      </c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7"/>
    </row>
    <row r="111" spans="1:17" x14ac:dyDescent="0.35">
      <c r="A111" s="7"/>
      <c r="B111" s="7">
        <v>1996</v>
      </c>
      <c r="C111" s="7">
        <v>2001</v>
      </c>
      <c r="D111" s="7">
        <v>2011</v>
      </c>
      <c r="E111" s="7">
        <v>2016</v>
      </c>
      <c r="F111" s="7">
        <v>2019</v>
      </c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7"/>
    </row>
    <row r="112" spans="1:17" x14ac:dyDescent="0.35">
      <c r="A112" s="17" t="s">
        <v>39</v>
      </c>
      <c r="B112" s="4">
        <v>483853</v>
      </c>
      <c r="C112" s="4">
        <v>507003</v>
      </c>
      <c r="D112" s="4"/>
      <c r="E112" s="4"/>
      <c r="F112" s="4">
        <v>606570</v>
      </c>
      <c r="G112" s="27"/>
      <c r="H112" s="27"/>
      <c r="I112" s="27"/>
      <c r="J112" s="27"/>
      <c r="K112" s="27"/>
      <c r="L112" s="27"/>
      <c r="M112" s="27"/>
      <c r="N112" s="27"/>
      <c r="O112" s="27"/>
      <c r="P112" s="27"/>
    </row>
    <row r="113" spans="1:16" x14ac:dyDescent="0.35">
      <c r="A113" s="17" t="s">
        <v>40</v>
      </c>
      <c r="B113" s="4">
        <v>502480</v>
      </c>
      <c r="C113" s="4">
        <v>558828</v>
      </c>
      <c r="D113" s="4"/>
      <c r="E113" s="4"/>
      <c r="F113" s="4">
        <v>589752</v>
      </c>
      <c r="G113" s="27"/>
      <c r="H113" s="27"/>
      <c r="I113" s="27"/>
      <c r="J113" s="27"/>
      <c r="K113" s="27"/>
      <c r="L113" s="27"/>
      <c r="M113" s="27"/>
      <c r="N113" s="27"/>
      <c r="O113" s="27"/>
      <c r="P113" s="27"/>
    </row>
    <row r="114" spans="1:16" x14ac:dyDescent="0.35">
      <c r="A114" s="17" t="s">
        <v>41</v>
      </c>
      <c r="B114" s="4">
        <v>513362</v>
      </c>
      <c r="C114" s="4">
        <v>572047</v>
      </c>
      <c r="D114" s="4"/>
      <c r="E114" s="4"/>
      <c r="F114" s="4">
        <v>563089</v>
      </c>
      <c r="G114" s="27"/>
      <c r="H114" s="27"/>
      <c r="I114" s="27"/>
      <c r="J114" s="27"/>
      <c r="K114" s="27"/>
      <c r="L114" s="27"/>
      <c r="M114" s="27"/>
      <c r="N114" s="27"/>
      <c r="O114" s="27"/>
      <c r="P114" s="27"/>
    </row>
    <row r="115" spans="1:16" x14ac:dyDescent="0.35">
      <c r="A115" s="17" t="s">
        <v>42</v>
      </c>
      <c r="B115" s="4">
        <v>470124</v>
      </c>
      <c r="C115" s="4">
        <v>575040</v>
      </c>
      <c r="D115" s="4"/>
      <c r="E115" s="4"/>
      <c r="F115" s="4">
        <v>487612</v>
      </c>
      <c r="G115" s="27"/>
      <c r="H115" s="27"/>
      <c r="I115" s="27"/>
      <c r="J115" s="27"/>
      <c r="K115" s="27"/>
      <c r="L115" s="27"/>
      <c r="M115" s="27"/>
      <c r="N115" s="27"/>
      <c r="O115" s="27"/>
      <c r="P115" s="27"/>
    </row>
    <row r="116" spans="1:16" x14ac:dyDescent="0.35">
      <c r="A116" s="17" t="s">
        <v>43</v>
      </c>
      <c r="B116" s="4">
        <v>451838</v>
      </c>
      <c r="C116" s="4">
        <v>472719</v>
      </c>
      <c r="D116" s="4"/>
      <c r="E116" s="4"/>
      <c r="F116" s="4">
        <v>500833</v>
      </c>
      <c r="G116" s="27"/>
      <c r="H116" s="27"/>
      <c r="I116" s="27"/>
      <c r="J116" s="27"/>
      <c r="K116" s="27"/>
      <c r="L116" s="27"/>
      <c r="M116" s="27"/>
      <c r="N116" s="27"/>
      <c r="O116" s="27"/>
      <c r="P116" s="27"/>
    </row>
    <row r="117" spans="1:16" x14ac:dyDescent="0.35">
      <c r="A117" s="17" t="s">
        <v>44</v>
      </c>
      <c r="B117" s="4">
        <v>369546</v>
      </c>
      <c r="C117" s="4">
        <v>420337</v>
      </c>
      <c r="D117" s="4"/>
      <c r="E117" s="4"/>
      <c r="F117" s="4">
        <v>526234</v>
      </c>
      <c r="G117" s="27"/>
      <c r="H117" s="27"/>
      <c r="I117" s="27"/>
      <c r="J117" s="27"/>
      <c r="K117" s="27"/>
      <c r="L117" s="27"/>
      <c r="M117" s="27"/>
      <c r="N117" s="27"/>
      <c r="O117" s="27"/>
      <c r="P117" s="27"/>
    </row>
    <row r="118" spans="1:16" x14ac:dyDescent="0.35">
      <c r="A118" s="17" t="s">
        <v>45</v>
      </c>
      <c r="B118" s="4">
        <v>328629</v>
      </c>
      <c r="C118" s="4">
        <v>346182</v>
      </c>
      <c r="D118" s="4"/>
      <c r="E118" s="4"/>
      <c r="F118" s="4">
        <v>503472</v>
      </c>
      <c r="G118" s="27"/>
      <c r="H118" s="27"/>
      <c r="I118" s="27"/>
      <c r="J118" s="27"/>
      <c r="K118" s="27"/>
      <c r="L118" s="27"/>
      <c r="M118" s="27"/>
      <c r="N118" s="27"/>
      <c r="O118" s="27"/>
      <c r="P118" s="27"/>
    </row>
    <row r="119" spans="1:16" x14ac:dyDescent="0.35">
      <c r="A119" s="17" t="s">
        <v>46</v>
      </c>
      <c r="B119" s="4">
        <v>275534</v>
      </c>
      <c r="C119" s="4">
        <v>328203</v>
      </c>
      <c r="D119" s="4"/>
      <c r="E119" s="4"/>
      <c r="F119" s="4">
        <v>413146</v>
      </c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16" x14ac:dyDescent="0.35">
      <c r="A120" s="17" t="s">
        <v>47</v>
      </c>
      <c r="B120" s="4">
        <v>221227</v>
      </c>
      <c r="C120" s="4">
        <v>274391</v>
      </c>
      <c r="D120" s="4"/>
      <c r="E120" s="4"/>
      <c r="F120" s="4">
        <v>330508</v>
      </c>
      <c r="G120" s="27"/>
      <c r="H120" s="27"/>
      <c r="I120" s="27"/>
      <c r="J120" s="27"/>
      <c r="K120" s="27"/>
      <c r="L120" s="27"/>
      <c r="M120" s="27"/>
      <c r="N120" s="27"/>
      <c r="O120" s="27"/>
      <c r="P120" s="27"/>
    </row>
    <row r="121" spans="1:16" x14ac:dyDescent="0.35">
      <c r="A121" s="17" t="s">
        <v>48</v>
      </c>
      <c r="B121" s="4">
        <v>181445</v>
      </c>
      <c r="C121" s="4">
        <v>220148</v>
      </c>
      <c r="D121" s="4"/>
      <c r="E121" s="4"/>
      <c r="F121" s="4">
        <v>290118</v>
      </c>
      <c r="G121" s="27"/>
      <c r="H121" s="27"/>
      <c r="I121" s="27"/>
      <c r="J121" s="27"/>
      <c r="K121" s="27"/>
      <c r="L121" s="27"/>
      <c r="M121" s="27"/>
      <c r="N121" s="27"/>
      <c r="O121" s="27"/>
      <c r="P121" s="27"/>
    </row>
    <row r="122" spans="1:16" x14ac:dyDescent="0.35">
      <c r="A122" s="17" t="s">
        <v>49</v>
      </c>
      <c r="B122" s="4">
        <v>135899</v>
      </c>
      <c r="C122" s="4">
        <v>183669</v>
      </c>
      <c r="D122" s="4"/>
      <c r="E122" s="4"/>
      <c r="F122" s="4">
        <v>255374</v>
      </c>
      <c r="G122" s="27"/>
      <c r="H122" s="27"/>
      <c r="I122" s="27"/>
      <c r="J122" s="27"/>
      <c r="K122" s="27"/>
      <c r="L122" s="27"/>
      <c r="M122" s="27"/>
      <c r="N122" s="27"/>
      <c r="O122" s="27"/>
      <c r="P122" s="27"/>
    </row>
    <row r="123" spans="1:16" x14ac:dyDescent="0.35">
      <c r="A123" s="17" t="s">
        <v>50</v>
      </c>
      <c r="B123" s="4">
        <v>121017</v>
      </c>
      <c r="C123" s="4">
        <v>136044</v>
      </c>
      <c r="D123" s="4"/>
      <c r="E123" s="4"/>
      <c r="F123" s="4">
        <v>233152</v>
      </c>
      <c r="G123" s="27"/>
      <c r="H123" s="27"/>
      <c r="I123" s="27"/>
      <c r="J123" s="27"/>
      <c r="K123" s="27"/>
      <c r="L123" s="27"/>
      <c r="M123" s="27"/>
      <c r="N123" s="27"/>
      <c r="O123" s="27"/>
      <c r="P123" s="27"/>
    </row>
    <row r="124" spans="1:16" x14ac:dyDescent="0.35">
      <c r="A124" s="17" t="s">
        <v>51</v>
      </c>
      <c r="B124" s="4">
        <v>112863</v>
      </c>
      <c r="C124" s="4">
        <v>131494</v>
      </c>
      <c r="D124" s="4"/>
      <c r="E124" s="4"/>
      <c r="F124" s="4">
        <v>192451</v>
      </c>
      <c r="G124" s="27"/>
      <c r="H124" s="27"/>
      <c r="I124" s="27"/>
      <c r="J124" s="27"/>
      <c r="K124" s="27"/>
      <c r="L124" s="27"/>
      <c r="M124" s="27"/>
      <c r="N124" s="27"/>
      <c r="O124" s="27"/>
      <c r="P124" s="27"/>
    </row>
    <row r="125" spans="1:16" x14ac:dyDescent="0.35">
      <c r="A125" s="17" t="s">
        <v>52</v>
      </c>
      <c r="B125" s="4">
        <v>99540</v>
      </c>
      <c r="C125" s="4">
        <v>99995</v>
      </c>
      <c r="D125" s="4"/>
      <c r="E125" s="4"/>
      <c r="F125" s="4">
        <v>155433</v>
      </c>
      <c r="G125" s="27"/>
      <c r="H125" s="27"/>
      <c r="I125" s="27"/>
      <c r="J125" s="27"/>
      <c r="K125" s="27"/>
      <c r="L125" s="27"/>
      <c r="M125" s="27"/>
      <c r="N125" s="27"/>
      <c r="O125" s="27"/>
      <c r="P125" s="27"/>
    </row>
    <row r="126" spans="1:16" x14ac:dyDescent="0.35">
      <c r="A126" s="17" t="s">
        <v>53</v>
      </c>
      <c r="B126" s="4">
        <v>58789</v>
      </c>
      <c r="C126" s="4">
        <v>88700</v>
      </c>
      <c r="D126" s="4"/>
      <c r="E126" s="4"/>
      <c r="F126" s="4">
        <v>118042</v>
      </c>
      <c r="G126" s="27"/>
      <c r="H126" s="27"/>
      <c r="I126" s="27"/>
      <c r="J126" s="27"/>
      <c r="K126" s="27"/>
      <c r="L126" s="27"/>
      <c r="M126" s="27"/>
      <c r="N126" s="27"/>
      <c r="O126" s="27"/>
      <c r="P126" s="27"/>
    </row>
    <row r="127" spans="1:16" x14ac:dyDescent="0.35">
      <c r="A127" s="17" t="s">
        <v>54</v>
      </c>
      <c r="B127" s="4">
        <v>43957</v>
      </c>
      <c r="C127" s="4">
        <v>47695</v>
      </c>
      <c r="D127" s="4"/>
      <c r="E127" s="4"/>
      <c r="F127" s="4">
        <v>71508</v>
      </c>
      <c r="G127" s="27"/>
      <c r="H127" s="27"/>
      <c r="I127" s="27"/>
      <c r="J127" s="27"/>
      <c r="K127" s="27"/>
      <c r="L127" s="27"/>
      <c r="M127" s="27"/>
      <c r="N127" s="27"/>
      <c r="O127" s="27"/>
      <c r="P127" s="27"/>
    </row>
    <row r="128" spans="1:16" x14ac:dyDescent="0.35">
      <c r="A128" s="18" t="s">
        <v>60</v>
      </c>
      <c r="B128">
        <f>SUM(B112:B125)</f>
        <v>4267357</v>
      </c>
      <c r="C128">
        <f t="shared" ref="C128:F128" si="5">SUM(C112:C125)</f>
        <v>4826100</v>
      </c>
      <c r="D128">
        <v>0</v>
      </c>
      <c r="E128">
        <v>0</v>
      </c>
      <c r="F128">
        <f t="shared" si="5"/>
        <v>5647744</v>
      </c>
      <c r="G128" s="27"/>
      <c r="H128" s="27"/>
      <c r="I128" s="27"/>
      <c r="J128" s="27"/>
      <c r="K128" s="27"/>
      <c r="L128" s="27"/>
      <c r="M128" s="27"/>
      <c r="N128" s="27"/>
      <c r="O128" s="27"/>
      <c r="P128" s="27"/>
    </row>
    <row r="129" spans="1:19" ht="43.5" x14ac:dyDescent="0.35">
      <c r="A129" s="34" t="s">
        <v>64</v>
      </c>
      <c r="B129">
        <f>B108+B128</f>
        <v>8080136</v>
      </c>
      <c r="C129">
        <f t="shared" ref="C129:F129" si="6">C108+C128</f>
        <v>9143898</v>
      </c>
      <c r="D129">
        <f t="shared" si="6"/>
        <v>9934922</v>
      </c>
      <c r="E129">
        <f t="shared" si="6"/>
        <v>10757890</v>
      </c>
      <c r="F129">
        <f t="shared" si="6"/>
        <v>10907774</v>
      </c>
    </row>
    <row r="130" spans="1:19" ht="58" x14ac:dyDescent="0.35">
      <c r="A130" s="34" t="s">
        <v>65</v>
      </c>
      <c r="B130" s="1">
        <f>B129/1000</f>
        <v>8080.1360000000004</v>
      </c>
      <c r="C130" s="1">
        <f t="shared" ref="C130:F130" si="7">C129/1000</f>
        <v>9143.8979999999992</v>
      </c>
      <c r="D130" s="1">
        <f t="shared" si="7"/>
        <v>9934.9220000000005</v>
      </c>
      <c r="E130" s="1">
        <f t="shared" si="7"/>
        <v>10757.89</v>
      </c>
      <c r="F130" s="1">
        <f t="shared" si="7"/>
        <v>10907.773999999999</v>
      </c>
    </row>
    <row r="133" spans="1:19" x14ac:dyDescent="0.35">
      <c r="A133" s="35" t="s">
        <v>71</v>
      </c>
      <c r="B133" s="35"/>
      <c r="C133" s="35"/>
      <c r="D133" s="35"/>
      <c r="E133" s="35"/>
      <c r="F133" s="35"/>
      <c r="G133" s="35"/>
      <c r="H133" s="35"/>
    </row>
    <row r="134" spans="1:19" x14ac:dyDescent="0.35">
      <c r="A134" s="31" t="s">
        <v>70</v>
      </c>
      <c r="B134" s="30"/>
      <c r="C134" s="30"/>
      <c r="D134" s="30"/>
      <c r="E134" s="30"/>
      <c r="F134" s="30"/>
      <c r="G134" s="30"/>
      <c r="H134" s="30"/>
    </row>
    <row r="135" spans="1:19" x14ac:dyDescent="0.35">
      <c r="A135" s="4"/>
      <c r="B135" s="32">
        <v>2002</v>
      </c>
      <c r="C135" s="32">
        <f>B135+1</f>
        <v>2003</v>
      </c>
      <c r="D135" s="32">
        <f>C135+1</f>
        <v>2004</v>
      </c>
      <c r="E135" s="32">
        <f>D135+1</f>
        <v>2005</v>
      </c>
      <c r="F135" s="32">
        <f>E135+1</f>
        <v>2006</v>
      </c>
      <c r="G135" s="32">
        <f>F135+1</f>
        <v>2007</v>
      </c>
      <c r="H135" s="32">
        <f>G135+1</f>
        <v>2008</v>
      </c>
      <c r="I135" s="32">
        <f>H135+1</f>
        <v>2009</v>
      </c>
      <c r="J135" s="32">
        <f>I135+1</f>
        <v>2010</v>
      </c>
      <c r="K135" s="32">
        <f>J135+1</f>
        <v>2011</v>
      </c>
      <c r="L135" s="32">
        <f>K135+1</f>
        <v>2012</v>
      </c>
      <c r="M135" s="32">
        <f>L135+1</f>
        <v>2013</v>
      </c>
      <c r="N135" s="32">
        <f>M135+1</f>
        <v>2014</v>
      </c>
      <c r="O135" s="32">
        <f>N135+1</f>
        <v>2015</v>
      </c>
      <c r="P135" s="32">
        <f>O135+1</f>
        <v>2016</v>
      </c>
      <c r="Q135" s="32">
        <f>P135+1</f>
        <v>2017</v>
      </c>
      <c r="R135" s="32">
        <f>Q135+1</f>
        <v>2018</v>
      </c>
      <c r="S135" s="32">
        <f>R135+1</f>
        <v>2019</v>
      </c>
    </row>
    <row r="136" spans="1:19" x14ac:dyDescent="0.35">
      <c r="A136" s="7" t="s">
        <v>72</v>
      </c>
      <c r="B136" s="39">
        <v>20.8</v>
      </c>
      <c r="C136" s="40">
        <v>20.7</v>
      </c>
      <c r="D136" s="40">
        <v>20.6</v>
      </c>
      <c r="E136" s="40">
        <v>20.5</v>
      </c>
      <c r="F136" s="40">
        <v>20.399999999999999</v>
      </c>
      <c r="G136" s="41">
        <v>20.3</v>
      </c>
      <c r="H136" s="41">
        <v>20.2</v>
      </c>
      <c r="I136" s="41">
        <v>20.100000000000001</v>
      </c>
      <c r="J136" s="41">
        <v>20</v>
      </c>
      <c r="K136" s="41">
        <v>19.8</v>
      </c>
      <c r="L136" s="41">
        <v>19.8</v>
      </c>
      <c r="M136" s="41">
        <v>19.7</v>
      </c>
      <c r="N136" s="41">
        <v>19.600000000000001</v>
      </c>
      <c r="O136" s="41">
        <v>19.5</v>
      </c>
      <c r="P136" s="41">
        <v>19.399999999999999</v>
      </c>
      <c r="Q136" s="42">
        <v>19.3</v>
      </c>
      <c r="R136" s="42">
        <v>19.3</v>
      </c>
      <c r="S136" s="42">
        <v>19.2</v>
      </c>
    </row>
    <row r="137" spans="1:19" x14ac:dyDescent="0.35">
      <c r="A137" s="7" t="s">
        <v>73</v>
      </c>
      <c r="B137" s="4">
        <f>B136/100</f>
        <v>0.20800000000000002</v>
      </c>
      <c r="C137" s="4">
        <f t="shared" ref="C137:S137" si="8">C136/100</f>
        <v>0.20699999999999999</v>
      </c>
      <c r="D137" s="4">
        <f t="shared" si="8"/>
        <v>0.20600000000000002</v>
      </c>
      <c r="E137" s="4">
        <f t="shared" si="8"/>
        <v>0.20499999999999999</v>
      </c>
      <c r="F137" s="4">
        <f t="shared" si="8"/>
        <v>0.20399999999999999</v>
      </c>
      <c r="G137" s="4">
        <f t="shared" si="8"/>
        <v>0.20300000000000001</v>
      </c>
      <c r="H137" s="4">
        <f t="shared" si="8"/>
        <v>0.20199999999999999</v>
      </c>
      <c r="I137" s="4">
        <f t="shared" si="8"/>
        <v>0.20100000000000001</v>
      </c>
      <c r="J137" s="4">
        <f t="shared" si="8"/>
        <v>0.2</v>
      </c>
      <c r="K137" s="4">
        <f t="shared" si="8"/>
        <v>0.19800000000000001</v>
      </c>
      <c r="L137" s="4">
        <f t="shared" si="8"/>
        <v>0.19800000000000001</v>
      </c>
      <c r="M137" s="4">
        <f t="shared" si="8"/>
        <v>0.19699999999999998</v>
      </c>
      <c r="N137" s="4">
        <f t="shared" si="8"/>
        <v>0.19600000000000001</v>
      </c>
      <c r="O137" s="4">
        <f t="shared" si="8"/>
        <v>0.19500000000000001</v>
      </c>
      <c r="P137" s="4">
        <f t="shared" si="8"/>
        <v>0.19399999999999998</v>
      </c>
      <c r="Q137" s="4">
        <f t="shared" si="8"/>
        <v>0.193</v>
      </c>
      <c r="R137" s="4">
        <f t="shared" si="8"/>
        <v>0.193</v>
      </c>
      <c r="S137" s="4">
        <f t="shared" si="8"/>
        <v>0.192</v>
      </c>
    </row>
    <row r="138" spans="1:19" ht="101.5" x14ac:dyDescent="0.35">
      <c r="A138" s="43" t="s">
        <v>74</v>
      </c>
      <c r="E138">
        <f>E137*M77</f>
        <v>9547.67</v>
      </c>
      <c r="J138">
        <f>J137*N77</f>
        <v>9952.8000000000011</v>
      </c>
      <c r="O138">
        <f>O137*O77</f>
        <v>10473.450000000001</v>
      </c>
      <c r="S138">
        <f>S137*P77</f>
        <v>11022.912</v>
      </c>
    </row>
    <row r="139" spans="1:19" x14ac:dyDescent="0.35">
      <c r="A139" s="43"/>
    </row>
    <row r="141" spans="1:19" x14ac:dyDescent="0.35">
      <c r="A141" s="7" t="s">
        <v>75</v>
      </c>
      <c r="B141" s="7" t="s">
        <v>76</v>
      </c>
    </row>
    <row r="142" spans="1:19" x14ac:dyDescent="0.35">
      <c r="A142" s="4">
        <v>214.57</v>
      </c>
      <c r="B142" s="4">
        <f>AD143-0.0968</f>
        <v>-9.6799999999999997E-2</v>
      </c>
    </row>
    <row r="144" spans="1:19" x14ac:dyDescent="0.35">
      <c r="A144" s="4"/>
      <c r="B144" s="45">
        <v>2025</v>
      </c>
      <c r="C144" s="45">
        <v>2030</v>
      </c>
      <c r="D144" s="45">
        <v>2035</v>
      </c>
      <c r="E144" s="45">
        <v>2040</v>
      </c>
      <c r="F144" s="45">
        <v>2045</v>
      </c>
      <c r="G144" s="45">
        <v>2050</v>
      </c>
      <c r="H144" s="45">
        <v>2055</v>
      </c>
      <c r="I144" s="45">
        <v>2060</v>
      </c>
      <c r="J144" s="45">
        <v>2065</v>
      </c>
      <c r="K144" s="45">
        <v>2070</v>
      </c>
      <c r="L144" s="45">
        <v>2075</v>
      </c>
      <c r="M144" s="45">
        <v>2080</v>
      </c>
      <c r="N144" s="45">
        <v>2085</v>
      </c>
      <c r="O144" s="45">
        <v>2090</v>
      </c>
      <c r="P144" s="45">
        <v>2095</v>
      </c>
      <c r="Q144" s="45">
        <v>2100</v>
      </c>
    </row>
    <row r="145" spans="1:17" ht="116" x14ac:dyDescent="0.35">
      <c r="A145" s="33" t="s">
        <v>77</v>
      </c>
      <c r="B145" s="44">
        <f>(($B142*B144+$A142)/100)*B83</f>
        <v>11232.769782500007</v>
      </c>
      <c r="C145" s="44">
        <f t="shared" ref="C145:Q145" si="9">(($B142*C144+$A142)/100)*C83</f>
        <v>11438.18222328</v>
      </c>
      <c r="D145" s="44">
        <f t="shared" si="9"/>
        <v>11561.455342979998</v>
      </c>
      <c r="E145" s="44">
        <f t="shared" si="9"/>
        <v>11601.144488280008</v>
      </c>
      <c r="F145" s="44">
        <f t="shared" si="9"/>
        <v>11555.878831380005</v>
      </c>
      <c r="G145" s="44">
        <f t="shared" si="9"/>
        <v>11423.608762499996</v>
      </c>
      <c r="H145" s="44">
        <f t="shared" si="9"/>
        <v>11172.059938899991</v>
      </c>
      <c r="I145" s="44">
        <f t="shared" si="9"/>
        <v>10849.798171380005</v>
      </c>
      <c r="J145" s="44">
        <f t="shared" si="9"/>
        <v>10527.866247959999</v>
      </c>
      <c r="K145" s="44">
        <f t="shared" si="9"/>
        <v>10211.048344719989</v>
      </c>
      <c r="L145" s="44">
        <f t="shared" si="9"/>
        <v>9871.7309883000053</v>
      </c>
      <c r="M145" s="44">
        <f t="shared" si="9"/>
        <v>9465.8934329200001</v>
      </c>
      <c r="N145" s="44">
        <f t="shared" si="9"/>
        <v>9025.2317390799908</v>
      </c>
      <c r="O145" s="44">
        <f t="shared" si="9"/>
        <v>8586.6460133400069</v>
      </c>
      <c r="P145" s="44">
        <f t="shared" si="9"/>
        <v>8154.376048420002</v>
      </c>
      <c r="Q145" s="44">
        <f t="shared" si="9"/>
        <v>7726.0072344999935</v>
      </c>
    </row>
  </sheetData>
  <mergeCells count="10">
    <mergeCell ref="I90:J90"/>
    <mergeCell ref="A133:H133"/>
    <mergeCell ref="A58:P58"/>
    <mergeCell ref="A79:Q79"/>
    <mergeCell ref="A86:H86"/>
    <mergeCell ref="A1:H1"/>
    <mergeCell ref="A2:H2"/>
    <mergeCell ref="A36:H36"/>
    <mergeCell ref="A37:H37"/>
    <mergeCell ref="A38:P3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J. Broshkevitch</dc:creator>
  <cp:lastModifiedBy>Cara J. Broshkevitch</cp:lastModifiedBy>
  <dcterms:created xsi:type="dcterms:W3CDTF">2019-12-07T00:15:06Z</dcterms:created>
  <dcterms:modified xsi:type="dcterms:W3CDTF">2019-12-09T21:43:28Z</dcterms:modified>
</cp:coreProperties>
</file>