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mc:AlternateContent xmlns:mc="http://schemas.openxmlformats.org/markup-compatibility/2006">
    <mc:Choice Requires="x15">
      <x15ac:absPath xmlns:x15ac="http://schemas.microsoft.com/office/spreadsheetml/2010/11/ac" url="U:\Kenya_model_HPV-HIVacq\HHCoM\Config\"/>
    </mc:Choice>
  </mc:AlternateContent>
  <xr:revisionPtr revIDLastSave="0" documentId="13_ncr:1_{955AA464-D7BB-4873-A8C3-9BF208CCA9CD}" xr6:coauthVersionLast="36" xr6:coauthVersionMax="36" xr10:uidLastSave="{00000000-0000-0000-0000-000000000000}"/>
  <bookViews>
    <workbookView xWindow="0" yWindow="0" windowWidth="28800" windowHeight="12225" tabRatio="835" activeTab="1" xr2:uid="{00000000-000D-0000-FFFF-FFFF00000000}"/>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61" i="4" l="1"/>
  <c r="E261" i="4"/>
  <c r="H263" i="4"/>
  <c r="H264" i="4"/>
  <c r="H265" i="4"/>
  <c r="H266" i="4"/>
  <c r="H267" i="4"/>
  <c r="K267" i="4" s="1"/>
  <c r="H268" i="4"/>
  <c r="H269" i="4"/>
  <c r="H270" i="4"/>
  <c r="K270" i="4" s="1"/>
  <c r="H271" i="4"/>
  <c r="K271" i="4" s="1"/>
  <c r="H272" i="4"/>
  <c r="H273" i="4"/>
  <c r="K273" i="4" s="1"/>
  <c r="H274" i="4"/>
  <c r="K274" i="4" s="1"/>
  <c r="H262" i="4"/>
  <c r="K262" i="4" s="1"/>
  <c r="E263" i="4"/>
  <c r="J263" i="4" s="1"/>
  <c r="E264" i="4"/>
  <c r="J264" i="4" s="1"/>
  <c r="E265" i="4"/>
  <c r="J265" i="4" s="1"/>
  <c r="E266" i="4"/>
  <c r="J266" i="4" s="1"/>
  <c r="E267" i="4"/>
  <c r="J267" i="4" s="1"/>
  <c r="E268" i="4"/>
  <c r="J268" i="4" s="1"/>
  <c r="E269" i="4"/>
  <c r="J269" i="4" s="1"/>
  <c r="E270" i="4"/>
  <c r="J270" i="4" s="1"/>
  <c r="E271" i="4"/>
  <c r="J271" i="4" s="1"/>
  <c r="E272" i="4"/>
  <c r="J272" i="4" s="1"/>
  <c r="E273" i="4"/>
  <c r="J273" i="4" s="1"/>
  <c r="E274" i="4"/>
  <c r="E262" i="4"/>
  <c r="J262" i="4" s="1"/>
  <c r="K263" i="4"/>
  <c r="K264" i="4"/>
  <c r="K265" i="4"/>
  <c r="K266" i="4"/>
  <c r="K268" i="4"/>
  <c r="K269" i="4"/>
  <c r="K272" i="4"/>
  <c r="J274" i="4"/>
  <c r="F71" i="11" l="1"/>
  <c r="E71" i="11"/>
  <c r="D71" i="11"/>
  <c r="X6" i="11"/>
  <c r="X5" i="11"/>
  <c r="P71" i="11" l="1"/>
  <c r="O71" i="11"/>
  <c r="E13" i="11"/>
  <c r="D13" i="11"/>
  <c r="K213" i="11"/>
  <c r="G29" i="11"/>
  <c r="F29" i="11"/>
  <c r="I45" i="11"/>
  <c r="H45" i="11"/>
  <c r="V71" i="11"/>
  <c r="U71" i="11"/>
  <c r="O198" i="10"/>
  <c r="N198" i="10"/>
  <c r="D229" i="10"/>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9" i="7"/>
  <c r="S118" i="7"/>
  <c r="S114" i="7"/>
  <c r="O114" i="7"/>
  <c r="O118" i="7"/>
  <c r="M123" i="7"/>
  <c r="M124" i="7" s="1"/>
  <c r="J66" i="7"/>
  <c r="J67" i="7" s="1"/>
  <c r="J68" i="7" s="1"/>
  <c r="B131" i="7"/>
  <c r="B132" i="7" s="1"/>
  <c r="B130" i="7"/>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5" i="7"/>
  <c r="J114" i="7" s="1"/>
  <c r="AE112" i="5"/>
  <c r="AE110" i="5"/>
  <c r="I119" i="7" l="1"/>
  <c r="J118" i="7"/>
  <c r="O170" i="10"/>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N100" i="4"/>
  <c r="M100" i="4"/>
  <c r="L100" i="4" s="1"/>
  <c r="O175" i="10"/>
  <c r="N175" i="10"/>
  <c r="M175" i="10"/>
  <c r="L175" i="10"/>
  <c r="K175" i="10"/>
  <c r="J175" i="10"/>
  <c r="I175" i="10"/>
  <c r="N119" i="7"/>
  <c r="P94" i="7" s="1"/>
  <c r="N115" i="7"/>
  <c r="N98" i="4"/>
  <c r="M98" i="4"/>
  <c r="N97" i="4"/>
  <c r="M97" i="4"/>
  <c r="N99" i="4"/>
  <c r="M99" i="4"/>
  <c r="E123" i="7"/>
  <c r="F123" i="7" s="1"/>
  <c r="G123" i="7" s="1"/>
  <c r="D122" i="7"/>
  <c r="E122" i="7" s="1"/>
  <c r="F122" i="7" s="1"/>
  <c r="G122" i="7" s="1"/>
  <c r="D119" i="7"/>
  <c r="E118" i="7" s="1"/>
  <c r="D115" i="7"/>
  <c r="E114" i="7" s="1"/>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37" i="12" l="1"/>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G56" i="12" s="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C52" i="16" l="1"/>
  <c r="C51" i="16"/>
  <c r="E51" i="16" s="1"/>
  <c r="C50" i="16"/>
  <c r="E50" i="16" s="1"/>
  <c r="C49" i="16"/>
  <c r="E49" i="16" s="1"/>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D25" i="15"/>
  <c r="D24" i="15"/>
  <c r="C24" i="15" s="1"/>
  <c r="D23" i="15"/>
  <c r="C23" i="15" s="1"/>
  <c r="D22" i="15"/>
  <c r="C22" i="15" s="1"/>
  <c r="C15" i="15"/>
  <c r="E15" i="15" s="1"/>
  <c r="D17" i="15"/>
  <c r="C17" i="15" s="1"/>
  <c r="E17" i="15" s="1"/>
  <c r="D16" i="15"/>
  <c r="C16" i="15" s="1"/>
  <c r="E16" i="15" s="1"/>
  <c r="D15" i="15"/>
  <c r="K72" i="9"/>
  <c r="K73" i="9"/>
  <c r="C198" i="10" l="1"/>
  <c r="C204" i="10"/>
  <c r="F191" i="4"/>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L41" i="12"/>
  <c r="L38" i="12"/>
  <c r="L39" i="12"/>
  <c r="L40" i="12"/>
  <c r="L36" i="12"/>
  <c r="D42" i="12"/>
  <c r="C42" i="12"/>
  <c r="E42" i="12" s="1"/>
  <c r="F45" i="12" s="1"/>
  <c r="E40" i="12"/>
  <c r="E41" i="12"/>
  <c r="E37" i="12"/>
  <c r="E38" i="12"/>
  <c r="E39" i="12"/>
  <c r="E36" i="12"/>
  <c r="G42" i="12" l="1"/>
  <c r="J42" i="12"/>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C201" i="10" l="1"/>
  <c r="C200" i="10"/>
  <c r="C207" i="10"/>
  <c r="I42" i="12"/>
  <c r="M42" i="12" s="1"/>
  <c r="F44" i="12" s="1"/>
  <c r="D207" i="10"/>
  <c r="D201" i="10"/>
  <c r="C114" i="10"/>
  <c r="C228" i="10"/>
  <c r="C222" i="10"/>
  <c r="C210" i="10"/>
  <c r="C216" i="10"/>
  <c r="C206" i="10"/>
  <c r="D206" i="10"/>
  <c r="D200" i="10"/>
  <c r="E109" i="10"/>
  <c r="O91" i="10" s="1"/>
  <c r="J109" i="10"/>
  <c r="N104" i="10"/>
  <c r="O97" i="10"/>
  <c r="E85" i="10"/>
  <c r="L47" i="10"/>
  <c r="N103" i="10"/>
  <c r="N95" i="10"/>
  <c r="N94" i="10"/>
  <c r="O93"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2" i="10" l="1"/>
  <c r="D231" i="10"/>
  <c r="O200" i="10"/>
  <c r="N200" i="10"/>
  <c r="D230" i="10"/>
  <c r="O199" i="10"/>
  <c r="N199" i="10"/>
  <c r="N100" i="10"/>
  <c r="N97" i="10"/>
  <c r="M92" i="10"/>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<sst xmlns="http://schemas.openxmlformats.org/spreadsheetml/2006/main" count="3264" uniqueCount="1350">
  <si>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</si>
  <si>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</si>
  <si>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</si>
  <si>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</si>
  <si>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</si>
  <si>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</si>
  <si>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</si>
  <si>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</si>
  <si>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</si>
  <si>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</si>
  <si>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</si>
  <si>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</si>
  <si>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</si>
  <si>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</si>
  <si>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</si>
  <si>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</si>
  <si>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</si>
  <si>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</si>
  <si>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</si>
  <si>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</si>
  <si>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</si>
  <si>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</si>
  <si>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</si>
  <si>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</si>
  <si>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</si>
  <si>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</si>
  <si>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</si>
  <si>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</si>
  <si>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</si>
  <si>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</si>
  <si>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</si>
  <si>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</si>
  <si>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</si>
  <si>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</si>
  <si>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</si>
  <si>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</si>
  <si>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</si>
  <si>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</si>
  <si>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</si>
  <si>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</si>
  <si>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</si>
  <si>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</si>
  <si>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</si>
  <si>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</si>
  <si>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</si>
  <si>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</si>
  <si>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</si>
  <si>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</si>
  <si>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</si>
  <si>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</si>
  <si>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</si>
  <si>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</si>
  <si>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</si>
  <si>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</si>
  <si>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</si>
  <si>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</si>
  <si>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</si>
  <si>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</si>
  <si>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</si>
  <si>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</si>
  <si>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</si>
  <si>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</si>
  <si>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</si>
  <si>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</si>
  <si>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</si>
  <si>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</si>
  <si>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</si>
  <si>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</si>
  <si>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</si>
  <si>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</si>
  <si>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</si>
  <si>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</si>
  <si>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</si>
  <si>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</si>
  <si>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</si>
  <si>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</si>
  <si>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</si>
  <si>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</si>
  <si>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</si>
  <si>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</si>
  <si>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</si>
  <si>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</si>
  <si>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</si>
  <si>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</si>
  <si>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</si>
  <si>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</si>
  <si>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</si>
  <si>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</si>
  <si>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</si>
  <si>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</si>
  <si>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</si>
  <si>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</si>
  <si>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</si>
  <si>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</si>
  <si>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</si>
  <si>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</si>
  <si>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</si>
  <si>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</si>
  <si>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</si>
  <si>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</si>
  <si>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</si>
  <si>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</si>
  <si>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</si>
  <si>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</si>
  <si>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</si>
  <si>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</si>
  <si>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</si>
  <si>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</si>
  <si>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</si>
  <si>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</si>
  <si>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</si>
  <si>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</si>
  <si>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</si>
  <si>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</si>
  <si>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</si>
  <si>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</si>
  <si>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</si>
  <si>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</si>
  <si>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</si>
  <si>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</si>
  <si>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</si>
  <si>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</si>
  <si>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</si>
  <si>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</si>
  <si>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</si>
  <si>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</si>
  <si>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</si>
  <si>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</si>
  <si>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</si>
  <si>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</si>
  <si>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</si>
  <si>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</si>
  <si>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</si>
  <si>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</si>
  <si>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</si>
  <si>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</si>
  <si>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</si>
  <si>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</si>
  <si>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</si>
  <si>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</si>
  <si>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</si>
  <si>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</si>
  <si>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</si>
  <si>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</si>
  <si>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</si>
  <si>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</si>
  <si>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</si>
  <si>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</si>
  <si>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</si>
  <si>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</si>
  <si>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</si>
  <si>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</si>
  <si>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</si>
  <si>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</si>
  <si>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</si>
  <si>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</si>
  <si>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</si>
  <si>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</si>
  <si>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</si>
  <si>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</si>
  <si>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</si>
  <si>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</si>
  <si>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</si>
  <si>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</si>
  <si>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</si>
  <si>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</si>
  <si>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</si>
  <si>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</si>
  <si>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</si>
  <si>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</si>
  <si>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</si>
  <si>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</si>
  <si>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</si>
  <si>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</si>
  <si>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</si>
  <si>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</si>
  <si>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</si>
  <si>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</si>
  <si>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</si>
  <si>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</si>
  <si>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</si>
  <si>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</si>
  <si>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</si>
  <si>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</si>
  <si>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</si>
  <si>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</si>
  <si>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</si>
  <si>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</si>
  <si>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</si>
  <si>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</si>
  <si>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</si>
  <si>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</si>
  <si>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</si>
  <si>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</si>
  <si>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</si>
  <si>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</si>
  <si>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</si>
  <si>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</si>
  <si>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</si>
  <si>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</si>
  <si>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</si>
  <si>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</si>
  <si>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</si>
  <si>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</si>
  <si>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</si>
  <si>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</si>
  <si>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</si>
  <si>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</si>
  <si>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</si>
  <si>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</si>
  <si>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</si>
  <si>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</si>
  <si>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</si>
  <si>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</si>
  <si>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</si>
  <si>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</si>
  <si>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</si>
  <si>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</si>
  <si>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</si>
  <si>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</si>
  <si>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</si>
  <si>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</si>
  <si>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</si>
  <si>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</si>
  <si>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</si>
  <si>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</si>
  <si>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</si>
  <si>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</si>
  <si>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</si>
  <si>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</si>
  <si>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</si>
  <si>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</si>
  <si>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</si>
  <si>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</si>
  <si>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</si>
  <si>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</si>
  <si>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</si>
  <si>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</si>
  <si>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</si>
  <si>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</si>
  <si>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</si>
  <si>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</si>
  <si>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</si>
  <si>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</si>
  <si>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</si>
  <si>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</si>
  <si>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</si>
  <si>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</si>
  <si>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</si>
  <si>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</si>
  <si>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</si>
  <si>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</si>
  <si>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</si>
  <si>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</si>
  <si>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</si>
  <si>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</si>
  <si>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</si>
  <si>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</si>
  <si>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</si>
  <si>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</si>
  <si>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</si>
  <si>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</si>
  <si>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</si>
  <si>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</si>
  <si>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</si>
  <si>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</si>
  <si>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</si>
  <si>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</si>
  <si>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</si>
  <si>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</si>
  <si>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</si>
  <si>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</si>
  <si>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</si>
  <si>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</si>
  <si>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</si>
  <si>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</si>
  <si>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</si>
  <si>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</si>
  <si>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</si>
  <si>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</si>
  <si>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</si>
  <si>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</si>
  <si>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</si>
  <si>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</si>
  <si>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</si>
  <si>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</si>
  <si>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</si>
  <si>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</si>
  <si>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</si>
  <si>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</si>
  <si>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</si>
  <si>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</si>
  <si>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</si>
  <si>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</si>
  <si>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</si>
  <si>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</si>
  <si>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</si>
  <si>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</si>
  <si>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</si>
  <si>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</si>
  <si>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</si>
  <si>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</si>
  <si>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</si>
  <si>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</si>
  <si>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</si>
  <si>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</si>
  <si>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</si>
  <si>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</si>
  <si>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</si>
  <si>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</si>
  <si>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</si>
  <si>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</si>
  <si>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</si>
  <si>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</si>
  <si>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</si>
  <si>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</si>
  <si>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</si>
  <si>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</si>
  <si>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</si>
  <si>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</si>
  <si>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</si>
  <si>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</si>
  <si>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</si>
  <si>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</si>
  <si>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</si>
  <si>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</si>
  <si>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</si>
  <si>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</si>
  <si>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</si>
  <si>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</si>
  <si>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</si>
  <si>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</si>
  <si>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</si>
  <si>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</si>
  <si>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</si>
  <si>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</si>
  <si>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</si>
  <si>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</si>
  <si>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</si>
  <si>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</si>
  <si>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</si>
  <si>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</si>
  <si>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</si>
  <si>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</si>
  <si>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</si>
  <si>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</si>
  <si>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</si>
  <si>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</si>
  <si>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</si>
  <si>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</si>
  <si>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</si>
  <si>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</si>
  <si>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</si>
  <si>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</si>
  <si>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</si>
  <si>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</si>
  <si>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</si>
  <si>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</si>
  <si>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</si>
  <si>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</si>
  <si>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</si>
  <si>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</si>
  <si>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</si>
  <si>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</si>
  <si>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</si>
  <si>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</si>
  <si>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</si>
  <si>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</si>
  <si>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</si>
  <si>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</si>
  <si>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</si>
  <si>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</si>
  <si>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</si>
  <si>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</si>
  <si>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</si>
  <si>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</si>
  <si>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</si>
  <si>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</si>
  <si>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</si>
  <si>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</si>
  <si>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</si>
  <si>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</si>
  <si>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</si>
  <si>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</si>
  <si>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</si>
  <si>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</si>
  <si>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</si>
  <si>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</si>
  <si>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</si>
  <si>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</si>
  <si>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</si>
  <si>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</si>
  <si>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</si>
  <si>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</si>
  <si>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</si>
  <si>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</si>
  <si>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</si>
  <si>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</si>
  <si>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</si>
  <si>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</si>
  <si>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</si>
  <si>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</si>
  <si>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</si>
  <si>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</si>
  <si>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</si>
  <si>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</si>
  <si>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</si>
  <si>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</si>
  <si>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</si>
  <si>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</si>
  <si>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</si>
  <si>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</si>
  <si>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</si>
  <si>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</si>
  <si>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</si>
  <si>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</si>
  <si>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</si>
  <si>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</si>
  <si>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</si>
  <si>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</si>
  <si>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</si>
  <si>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</si>
  <si>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</si>
  <si>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</si>
  <si>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</si>
  <si>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</si>
  <si>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</si>
  <si>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</si>
  <si>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</si>
  <si>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</si>
  <si>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</si>
  <si>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</si>
  <si>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</si>
  <si>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</si>
  <si>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</si>
  <si>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</si>
  <si>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</si>
  <si>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</si>
  <si>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</si>
  <si>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</si>
  <si>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</si>
  <si>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</si>
  <si>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</si>
  <si>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</si>
  <si>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</si>
  <si>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</si>
  <si>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</si>
  <si>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</si>
  <si>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</si>
  <si>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</si>
  <si>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</si>
  <si>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</si>
  <si>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</si>
  <si>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</si>
  <si>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</si>
  <si>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</si>
  <si>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</si>
  <si>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</si>
  <si>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</si>
  <si>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</si>
  <si>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</si>
  <si>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</si>
  <si>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</si>
  <si>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</si>
  <si>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</si>
  <si>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</si>
  <si>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</si>
  <si>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</si>
  <si>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</si>
  <si>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</si>
  <si>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</si>
  <si>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</si>
  <si>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</si>
  <si>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</si>
  <si>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</si>
  <si>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</si>
  <si>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</si>
  <si>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</si>
  <si>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</si>
  <si>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</si>
  <si>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</si>
  <si>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</si>
  <si>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</si>
  <si>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</si>
  <si>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</si>
  <si>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</si>
  <si>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</si>
  <si>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</si>
  <si>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</si>
  <si>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</si>
  <si>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</si>
  <si>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</si>
  <si>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</si>
  <si>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</si>
  <si>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</si>
  <si>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</si>
  <si>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</si>
  <si>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</si>
  <si>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</si>
  <si>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</si>
  <si>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</si>
  <si>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</si>
  <si>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</si>
  <si>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</si>
  <si>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</si>
  <si>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</si>
  <si>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</si>
  <si>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</si>
  <si>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</si>
  <si>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</si>
  <si>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</si>
  <si>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</si>
  <si>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</si>
  <si>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</si>
  <si>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</si>
  <si>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</si>
  <si>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</si>
  <si>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</si>
  <si>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</si>
  <si>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</si>
  <si>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</si>
  <si>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</si>
  <si>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</si>
  <si>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</si>
  <si>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</si>
  <si>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</si>
  <si>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</si>
  <si>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</si>
  <si>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</si>
  <si>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</si>
  <si>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</si>
  <si>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</si>
  <si>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</si>
  <si>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</si>
  <si>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</si>
  <si>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</si>
  <si>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</si>
  <si>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</si>
  <si>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</si>
  <si>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</si>
  <si>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</si>
  <si>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</si>
  <si>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</si>
  <si>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</si>
  <si>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</si>
  <si>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</si>
  <si>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</si>
  <si>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</si>
  <si>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</si>
  <si>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</si>
  <si>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</si>
  <si>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</si>
  <si>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</si>
  <si>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</si>
  <si>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</si>
  <si>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</si>
  <si>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</si>
  <si>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</si>
  <si>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</si>
  <si>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</si>
  <si>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</si>
  <si>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</si>
  <si>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</si>
  <si>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</si>
  <si>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</si>
  <si>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</si>
  <si>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</si>
  <si>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</si>
  <si>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</si>
  <si>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</si>
  <si>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</si>
  <si>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</si>
  <si>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</si>
  <si>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</si>
  <si>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</si>
  <si>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</si>
  <si>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</si>
  <si>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</si>
  <si>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</si>
  <si>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</si>
  <si>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</si>
  <si>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</si>
  <si>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</si>
  <si>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</si>
  <si>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</si>
  <si>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</si>
  <si>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</si>
  <si>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</si>
  <si>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</si>
  <si>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</si>
  <si>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</si>
  <si>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</si>
  <si>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</si>
  <si>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</si>
  <si>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</si>
  <si>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</si>
  <si>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</si>
  <si>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</si>
  <si>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</si>
  <si>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</si>
  <si>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</si>
  <si>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</si>
  <si>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</si>
  <si>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</si>
  <si>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</si>
  <si>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</si>
  <si>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</si>
  <si>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</si>
  <si>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</si>
  <si>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</si>
  <si>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</si>
  <si>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</si>
  <si>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</si>
  <si>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</si>
  <si>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</si>
  <si>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</si>
  <si>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</si>
  <si>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</si>
  <si>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</si>
  <si>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</si>
  <si>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</si>
  <si>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</si>
  <si>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</si>
  <si>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</si>
  <si>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</si>
  <si>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</si>
  <si>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</si>
  <si>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</si>
  <si>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</si>
  <si>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</si>
  <si>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</si>
  <si>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</si>
  <si>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</si>
  <si>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</si>
  <si>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</si>
  <si>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</si>
  <si>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</si>
  <si>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</si>
  <si>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</si>
  <si>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</si>
  <si>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</si>
  <si>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</si>
  <si>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</si>
  <si>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</si>
  <si>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</si>
  <si>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</si>
  <si>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</si>
  <si>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</si>
  <si>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</si>
  <si>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</si>
  <si>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</si>
  <si>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</si>
  <si>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</si>
  <si>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</si>
  <si>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</si>
  <si>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</si>
  <si>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</si>
  <si>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</si>
  <si>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</si>
  <si>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</si>
  <si>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</si>
  <si>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</si>
  <si>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</si>
  <si>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</si>
  <si>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</si>
  <si>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</si>
  <si>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</si>
  <si>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</si>
  <si>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</si>
  <si>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</si>
  <si>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</si>
  <si>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</si>
  <si>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</si>
  <si>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</si>
  <si>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</si>
  <si>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</si>
  <si>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</si>
  <si>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</si>
  <si>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</si>
  <si>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</si>
  <si>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</si>
  <si>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</si>
  <si>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</si>
  <si>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</si>
  <si>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</si>
  <si>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</si>
  <si>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</si>
  <si>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</si>
  <si>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</si>
  <si>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</si>
  <si>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</si>
  <si>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</si>
  <si>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</si>
  <si>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</si>
  <si>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</si>
  <si>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</si>
  <si>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</si>
  <si>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</si>
  <si>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</si>
  <si>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</si>
  <si>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</si>
  <si>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</si>
  <si>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</si>
  <si>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</si>
  <si>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</si>
  <si>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</si>
  <si>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</si>
  <si>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</si>
  <si>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</si>
  <si>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</si>
  <si>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</si>
  <si>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</si>
  <si>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</si>
  <si>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</si>
  <si>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</si>
  <si>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</si>
  <si>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</si>
  <si>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</si>
  <si>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</si>
  <si>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</si>
  <si>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</si>
  <si>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</si>
  <si>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</si>
  <si>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</si>
  <si>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</si>
  <si>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</si>
  <si>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</si>
  <si>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</si>
  <si>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</si>
  <si>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</si>
  <si>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</si>
  <si>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</si>
  <si>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</si>
  <si>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</si>
  <si>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</si>
  <si>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</si>
  <si>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</si>
  <si>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</si>
  <si>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</si>
  <si>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</si>
  <si>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</si>
  <si>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</si>
  <si>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</si>
  <si>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</si>
  <si>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</si>
  <si>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</si>
  <si>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</si>
  <si>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</si>
  <si>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</si>
  <si>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</si>
  <si>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</si>
  <si>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</si>
  <si>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</si>
  <si>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</si>
  <si>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</si>
  <si>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</si>
  <si>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</si>
  <si>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</si>
  <si>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</si>
  <si>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</si>
  <si>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</si>
  <si>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</si>
  <si>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</si>
  <si>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</si>
  <si>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</si>
  <si>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</si>
  <si>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</si>
  <si>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</si>
  <si>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</si>
  <si>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</si>
  <si>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</si>
  <si>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</si>
  <si>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</si>
  <si>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</si>
  <si>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</si>
  <si>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</si>
  <si>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</si>
  <si>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</si>
  <si>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</si>
  <si>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</si>
  <si>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</si>
  <si>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</si>
  <si>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</si>
  <si>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</si>
  <si>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</si>
  <si>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</si>
  <si>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</si>
  <si>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</si>
  <si>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</si>
  <si>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</si>
  <si>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</si>
  <si>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</si>
  <si>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</si>
  <si>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</si>
  <si>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</si>
  <si>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</si>
  <si>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</si>
  <si>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</si>
  <si>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</si>
  <si>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</si>
  <si>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</si>
  <si>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</si>
  <si>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</si>
  <si>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</si>
  <si>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</si>
  <si>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</si>
  <si>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</si>
  <si>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</si>
  <si>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</si>
  <si>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</si>
  <si>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</si>
  <si>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</si>
  <si>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</si>
  <si>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</si>
  <si>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</si>
  <si>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</si>
  <si>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</si>
  <si>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</si>
  <si>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</si>
  <si>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</si>
  <si>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</si>
  <si>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</si>
  <si>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</si>
  <si>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</si>
  <si>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</si>
  <si>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</si>
  <si>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</si>
  <si>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</si>
  <si>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</si>
  <si>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</si>
  <si>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</si>
  <si>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</si>
  <si>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</si>
  <si>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</si>
  <si>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</si>
  <si>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</si>
  <si>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</si>
  <si>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</si>
  <si>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</si>
  <si>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</si>
  <si>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</si>
  <si>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</si>
  <si>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</si>
  <si>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</si>
  <si>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</si>
  <si>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</si>
  <si>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</si>
  <si>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</si>
  <si>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</si>
  <si>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</si>
  <si>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</si>
  <si>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</si>
  <si>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</si>
  <si>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</si>
  <si>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</si>
  <si>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</si>
  <si>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</si>
  <si>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</si>
  <si>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</si>
  <si>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</si>
  <si>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</si>
  <si>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</si>
  <si>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</si>
  <si>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</si>
  <si>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</si>
  <si>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</si>
  <si>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</si>
  <si>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</si>
  <si>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</si>
  <si>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</si>
  <si>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</si>
  <si>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</si>
  <si>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</si>
  <si>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</si>
  <si>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</si>
  <si>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</si>
  <si>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</si>
  <si>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</si>
  <si>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</si>
  <si>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</si>
  <si>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</si>
  <si>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</si>
  <si>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</si>
  <si>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</si>
  <si>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</si>
  <si>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</si>
  <si>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</si>
  <si>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</si>
  <si>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</si>
  <si>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</si>
  <si>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</si>
  <si>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</si>
  <si>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</si>
  <si>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</si>
  <si>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</si>
  <si>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</si>
  <si>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</si>
  <si>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</si>
  <si>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</si>
  <si>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</si>
  <si>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</si>
  <si>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</si>
  <si>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</si>
  <si>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</si>
  <si>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</si>
  <si>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</si>
  <si>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</si>
  <si>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</si>
  <si>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</si>
  <si>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</si>
  <si>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</si>
  <si>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</si>
  <si>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</si>
  <si>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</si>
  <si>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</si>
  <si>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</si>
  <si>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</si>
  <si>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</si>
  <si>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</si>
  <si>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</si>
  <si>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</si>
  <si>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</si>
  <si>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</si>
  <si>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</si>
  <si>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</si>
  <si>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</si>
  <si>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</si>
  <si>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</si>
  <si>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</si>
  <si>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</si>
  <si>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</si>
  <si>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</si>
  <si>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</si>
  <si>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</si>
  <si>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</si>
  <si>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</si>
  <si>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</si>
  <si>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</si>
  <si>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</si>
  <si>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</si>
  <si>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</si>
  <si>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</si>
  <si>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</si>
  <si>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</si>
  <si>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</si>
  <si>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</si>
  <si>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</si>
  <si>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</si>
  <si>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</si>
  <si>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</si>
  <si>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</si>
  <si>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</si>
  <si>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</si>
  <si>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</si>
  <si>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</si>
  <si>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</si>
  <si>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</si>
  <si>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</si>
  <si>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</si>
  <si>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</si>
  <si>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</si>
  <si>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</si>
  <si>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</si>
  <si>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</si>
  <si>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</si>
  <si>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</si>
  <si>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</si>
  <si>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</si>
  <si>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</si>
  <si>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</si>
  <si>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</si>
  <si>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</si>
  <si>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</si>
  <si>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</si>
  <si>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</si>
  <si>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</si>
  <si>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</si>
  <si>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</si>
  <si>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</si>
  <si>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</si>
  <si>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</si>
  <si>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</si>
  <si>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</si>
  <si>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</si>
  <si>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</si>
  <si>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</si>
  <si>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</si>
  <si>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</si>
  <si>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</si>
  <si>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</si>
  <si>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</si>
  <si>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</si>
  <si>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</si>
  <si>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</si>
  <si>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</si>
  <si>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</si>
  <si>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</si>
  <si>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</si>
  <si>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</si>
  <si>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</si>
  <si>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</si>
  <si>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</si>
  <si>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</si>
  <si>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</si>
  <si>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</si>
  <si>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</si>
  <si>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</si>
  <si>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</si>
  <si>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</si>
  <si>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</si>
  <si>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</si>
  <si>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</si>
  <si>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</si>
  <si>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</si>
  <si>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</si>
  <si>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</si>
  <si>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</si>
  <si>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</si>
  <si>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</si>
  <si>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</si>
  <si>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</si>
  <si>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</si>
  <si>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</si>
  <si>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</si>
  <si>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</si>
  <si>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</si>
  <si>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</si>
  <si>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</si>
  <si>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</si>
  <si>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</si>
  <si>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</si>
  <si>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</si>
  <si>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</si>
  <si>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</si>
  <si>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</si>
  <si>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</si>
  <si>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</si>
  <si>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</si>
  <si>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</si>
  <si>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</si>
  <si>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</si>
  <si>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</si>
  <si>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</si>
  <si>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</si>
  <si>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</si>
  <si>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</si>
  <si>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</si>
  <si>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</si>
  <si>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</si>
  <si>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</si>
  <si>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</si>
  <si>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</si>
  <si>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</si>
  <si>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</si>
  <si>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</si>
  <si>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</si>
  <si>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</si>
  <si>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</si>
  <si>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</si>
  <si>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</si>
  <si>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</si>
  <si>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</si>
  <si>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</si>
  <si>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</si>
  <si>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</si>
  <si>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</si>
  <si>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</si>
  <si>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</si>
  <si>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</si>
  <si>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</si>
  <si>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</si>
  <si>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</si>
  <si>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</si>
  <si>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</si>
  <si>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</si>
  <si>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</si>
  <si>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</si>
  <si>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</si>
  <si>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</si>
  <si>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</si>
  <si>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</si>
  <si>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</si>
  <si>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</si>
  <si>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</si>
  <si>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</si>
  <si>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</si>
  <si>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</si>
  <si>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</si>
  <si>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</si>
  <si>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</si>
  <si>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</si>
  <si>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</si>
  <si>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</si>
  <si>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</si>
  <si>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</si>
  <si>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</si>
  <si>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</si>
  <si>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</si>
  <si>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</si>
  <si>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</si>
  <si>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</si>
  <si>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</si>
  <si>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</si>
  <si>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</si>
  <si>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</si>
  <si>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</si>
  <si>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</si>
  <si>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</si>
  <si>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</si>
  <si>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</si>
  <si>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</si>
  <si>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</si>
  <si>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</si>
  <si>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</si>
  <si>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</si>
  <si>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</si>
  <si>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</si>
  <si>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</si>
  <si>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</si>
  <si>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</si>
  <si>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</si>
  <si>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</si>
  <si>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</si>
  <si>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</si>
  <si>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</si>
  <si>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</si>
  <si>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</si>
  <si>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</si>
  <si>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</si>
  <si>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</si>
  <si>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</si>
  <si>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</si>
  <si>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</si>
  <si>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</si>
  <si>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</si>
  <si>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</si>
  <si>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</si>
  <si>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</si>
  <si>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</si>
  <si>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</si>
  <si>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</si>
  <si>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</si>
  <si>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</si>
  <si>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</si>
  <si>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</si>
  <si>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</si>
  <si>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</si>
  <si>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</si>
  <si>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</si>
  <si>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</si>
  <si>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</si>
  <si>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</si>
  <si>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</si>
  <si>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</si>
  <si>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</si>
  <si>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</si>
  <si>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</si>
  <si>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</si>
  <si>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</si>
  <si>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</si>
  <si>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</si>
  <si>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</si>
  <si>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</si>
  <si>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</si>
  <si>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</si>
  <si>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</si>
  <si>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</si>
  <si>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</si>
  <si>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</si>
  <si>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</si>
  <si>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</si>
  <si>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</si>
  <si>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</si>
  <si>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</si>
  <si>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</si>
  <si>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</si>
  <si>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</si>
  <si>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</si>
  <si>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</si>
  <si>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</si>
  <si>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</si>
  <si>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</si>
  <si>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</si>
  <si>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</si>
  <si>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</si>
  <si>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</si>
  <si>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</si>
  <si>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</si>
  <si>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</si>
  <si>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</si>
  <si>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</si>
  <si>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</si>
  <si>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</si>
  <si>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</si>
  <si>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</si>
  <si>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</si>
  <si>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</si>
  <si>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</si>
  <si>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</si>
  <si>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</si>
  <si>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</si>
  <si>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</si>
  <si>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</si>
  <si>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</si>
  <si>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</si>
  <si>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</si>
  <si>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</si>
  <si>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</si>
  <si>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</si>
  <si>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</si>
  <si>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</si>
  <si>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</si>
  <si>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</si>
  <si>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</si>
  <si>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</si>
  <si>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</si>
  <si>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</si>
  <si>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</si>
  <si>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</si>
  <si>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</si>
  <si>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</si>
  <si>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</si>
  <si>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</si>
  <si>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</si>
  <si>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</si>
  <si>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</si>
  <si>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</si>
  <si>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</si>
  <si>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</si>
  <si>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</si>
  <si>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</si>
  <si>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</si>
  <si>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</si>
  <si>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</si>
  <si>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</si>
  <si>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</si>
  <si>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</si>
  <si>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</si>
  <si>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</si>
  <si>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</si>
  <si>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</si>
  <si>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</si>
  <si>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</si>
  <si>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</si>
  <si>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</si>
  <si>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</si>
  <si>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</si>
  <si>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</si>
  <si>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</si>
  <si>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</si>
  <si>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</si>
  <si>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</si>
  <si>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</si>
  <si>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</si>
  <si>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</si>
  <si>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</si>
  <si>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</si>
  <si>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</si>
  <si>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</si>
  <si>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</si>
  <si>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</si>
  <si>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</si>
  <si>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</si>
  <si>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</si>
  <si>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</si>
  <si>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</si>
  <si>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</si>
  <si>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</si>
  <si>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</si>
  <si>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</si>
  <si>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</si>
  <si>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</si>
  <si>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</si>
  <si>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</si>
  <si>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</si>
  <si>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</si>
  <si>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</si>
  <si>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</si>
  <si>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</si>
  <si>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</si>
  <si>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</si>
  <si>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</si>
  <si>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</si>
  <si>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</si>
  <si>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</si>
  <si>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</si>
  <si>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</si>
  <si>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</si>
  <si>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</si>
  <si>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</si>
  <si>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</si>
  <si>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</si>
  <si>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</si>
  <si>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</si>
  <si>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</si>
  <si>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</si>
  <si>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</si>
  <si>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</si>
  <si>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</si>
  <si>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</si>
  <si>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</si>
  <si>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</si>
  <si>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</si>
  <si>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</si>
  <si>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</si>
  <si>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</si>
  <si>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</si>
  <si>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</si>
  <si>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</si>
  <si>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</si>
  <si>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</si>
  <si>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</si>
  <si>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</si>
  <si>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</si>
  <si>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</si>
  <si>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</si>
  <si>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</si>
  <si>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</si>
  <si>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</si>
  <si>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</si>
  <si>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</si>
  <si>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</si>
  <si>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</si>
  <si>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</si>
  <si>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</si>
  <si>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</si>
  <si>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</si>
  <si>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</si>
  <si>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</si>
  <si>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</si>
  <si>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</si>
  <si>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</si>
  <si>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</si>
  <si>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</si>
  <si>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</si>
  <si>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</si>
  <si>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</si>
  <si>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</si>
  <si>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</si>
  <si>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</si>
  <si>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</si>
  <si>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</si>
  <si>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</si>
  <si>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</si>
  <si>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</si>
  <si>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t>
  </si>
  <si>
    <t>*HIV clinic</t>
  </si>
  <si>
    <t>*family planning clinic</t>
  </si>
  <si>
    <t xml:space="preserve">Adapted risk distribution </t>
  </si>
  <si>
    <t>0.971839 0.02640375 0.00175725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</si>
</sst>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 numFmtId="175" formatCode="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5">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cellStyleXfs>
  <cellXfs count="86">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0" borderId="0" xfId="0" applyAlignment="1">
      <alignment horizontal="center"/>
    </xf>
    <xf numFmtId="175" fontId="0" fillId="0" borderId="0" xfId="0" applyNumberFormat="1"/>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4" builtinId="3"/>
    <cellStyle name="Data" xfId="46" xr:uid="{00000000-0005-0000-0000-00001C000000}"/>
    <cellStyle name="Data 2" xfId="48" xr:uid="{00000000-0005-0000-0000-00001D000000}"/>
    <cellStyle name="Explanatory Text" xfId="16" builtinId="53" customBuiltin="1"/>
    <cellStyle name="Good" xfId="6" builtinId="26" customBuiltin="1"/>
    <cellStyle name="Header" xfId="45" xr:uid="{00000000-0005-0000-0000-000020000000}"/>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xr:uid="{00000000-0005-0000-0000-00002A000000}"/>
    <cellStyle name="Normal 2 2" xfId="47" xr:uid="{00000000-0005-0000-0000-00002B000000}"/>
    <cellStyle name="Note" xfId="15" builtinId="10" customBuiltin="1"/>
    <cellStyle name="Note 2" xfId="51" xr:uid="{00000000-0005-0000-0000-00002D000000}"/>
    <cellStyle name="Note 3" xfId="52" xr:uid="{00000000-0005-0000-0000-00002E000000}"/>
    <cellStyle name="Note 4" xfId="53" xr:uid="{00000000-0005-0000-0000-00002F000000}"/>
    <cellStyle name="Output" xfId="10" builtinId="21" customBuiltin="1"/>
    <cellStyle name="Percent" xfId="1" builtinId="5"/>
    <cellStyle name="Percent 2" xfId="44" xr:uid="{00000000-0005-0000-0000-000032000000}"/>
    <cellStyle name="Style 1" xfId="50" xr:uid="{00000000-0005-0000-0000-000033000000}"/>
    <cellStyle name="Title 2" xfId="42" xr:uid="{00000000-0005-0000-0000-000034000000}"/>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0.png"/><Relationship Id="rId5" Type="http://schemas.openxmlformats.org/officeDocument/2006/relationships/image" Target="../media/image16.png"/><Relationship Id="rId10" Type="http://schemas.openxmlformats.org/officeDocument/2006/relationships/image" Target="../media/image19.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a:extLst>
            <a:ext uri="{FF2B5EF4-FFF2-40B4-BE49-F238E27FC236}">
              <a16:creationId xmlns:a16="http://schemas.microsoft.com/office/drawing/2014/main" id="{00000000-0008-0000-0C00-000003240000}"/>
            </a:ext>
          </a:extLst>
        </xdr:cNvPr>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a:extLst>
            <a:ext uri="{FF2B5EF4-FFF2-40B4-BE49-F238E27FC236}">
              <a16:creationId xmlns:a16="http://schemas.microsoft.com/office/drawing/2014/main" id="{00000000-0008-0000-0900-000007000000}"/>
            </a:ext>
          </a:extLst>
        </xdr:cNvPr>
        <xdr:cNvGrpSpPr/>
      </xdr:nvGrpSpPr>
      <xdr:grpSpPr>
        <a:xfrm>
          <a:off x="4772025" y="14487525"/>
          <a:ext cx="5391150" cy="4200525"/>
          <a:chOff x="6115050" y="11201400"/>
          <a:chExt cx="7561905" cy="5780952"/>
        </a:xfrm>
      </xdr:grpSpPr>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1"/>
  <sheetViews>
    <sheetView topLeftCell="A133" zoomScale="80" zoomScaleNormal="80" workbookViewId="0">
      <selection activeCell="M170" sqref="M170"/>
    </sheetView>
  </sheetViews>
  <sheetFormatPr defaultRowHeight="15" x14ac:dyDescent="0.25"/>
  <cols>
    <col min="3" max="3" width="13.28515625" bestFit="1" customWidth="1"/>
    <col min="4" max="4" width="11.7109375" bestFit="1" customWidth="1"/>
    <col min="5" max="8" width="10.140625" bestFit="1" customWidth="1"/>
    <col min="9" max="9" width="13" bestFit="1" customWidth="1"/>
    <col min="10" max="10" width="12" customWidth="1"/>
    <col min="11" max="15" width="11.425781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C55/D55</f>
        <v>0.1635133084995907</v>
      </c>
    </row>
    <row r="56" spans="1:18" x14ac:dyDescent="0.25">
      <c r="B56">
        <v>1999</v>
      </c>
      <c r="C56" s="4">
        <v>4392196</v>
      </c>
      <c r="D56" s="4">
        <v>28686607</v>
      </c>
      <c r="E56" s="37">
        <f>C56/D56</f>
        <v>0.15310963753921822</v>
      </c>
    </row>
    <row r="57" spans="1:18" x14ac:dyDescent="0.25">
      <c r="B57">
        <v>2009</v>
      </c>
      <c r="C57" s="82">
        <v>5442711</v>
      </c>
      <c r="D57">
        <v>38610097</v>
      </c>
      <c r="E57" s="37">
        <f>C57/D57</f>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1138</v>
      </c>
      <c r="B167" s="49"/>
      <c r="C167" s="49"/>
      <c r="D167" s="49"/>
      <c r="E167" s="49"/>
      <c r="F167" s="49"/>
      <c r="G167" s="77"/>
      <c r="H167" s="77" t="s">
        <v>1289</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1242</v>
      </c>
      <c r="J168" s="76" t="s">
        <v>1243</v>
      </c>
      <c r="K168" s="76" t="s">
        <v>1011</v>
      </c>
      <c r="L168" s="76" t="s">
        <v>156</v>
      </c>
      <c r="M168" s="76" t="s">
        <v>157</v>
      </c>
      <c r="N168" s="76" t="s">
        <v>1151</v>
      </c>
      <c r="O168" s="49" t="s">
        <v>1244</v>
      </c>
      <c r="P168" s="37"/>
      <c r="Q168" s="16"/>
      <c r="R168" s="37"/>
    </row>
    <row r="169" spans="1:18" x14ac:dyDescent="0.25">
      <c r="B169">
        <v>237.96555161467322</v>
      </c>
      <c r="C169" s="50">
        <v>240.16582243333008</v>
      </c>
      <c r="H169">
        <v>1990</v>
      </c>
      <c r="I169" s="6">
        <f>SUM(C$148:D$149)/SUM($C$148:$D$163)</f>
        <v>0.35549337624979127</v>
      </c>
      <c r="J169" s="6">
        <f>SUM(C$150:D$151)/SUM($C$148:$D$163)</f>
        <v>0.2487095769816785</v>
      </c>
      <c r="K169" s="6">
        <f>SUM(C$152:D$153)/SUM($C$148:$D$163)</f>
        <v>0.16036853215010419</v>
      </c>
      <c r="L169" s="6">
        <f>SUM(C$154:D$155)/SUM($C$148:$D$163)</f>
        <v>0.10367995328041812</v>
      </c>
      <c r="M169" s="6">
        <f>SUM(C$156:D$157)/SUM($C$148:$D$163)</f>
        <v>5.6436483847615897E-2</v>
      </c>
      <c r="N169" s="6">
        <f>SUM(C$158:D$159)/SUM($C$148:$D$163)</f>
        <v>3.896677223603634E-2</v>
      </c>
      <c r="O169" s="6">
        <f>SUM(C$160:D$163)/SUM($C$148:$D$163)</f>
        <v>3.6345305254355149E-2</v>
      </c>
      <c r="P169" s="50"/>
      <c r="Q169" s="50"/>
      <c r="R169" s="50"/>
    </row>
    <row r="170" spans="1:18" x14ac:dyDescent="0.25">
      <c r="B170">
        <v>143.5336735871974</v>
      </c>
      <c r="C170">
        <v>145.29123968058661</v>
      </c>
      <c r="D170" s="50"/>
      <c r="E170" s="50"/>
      <c r="F170" s="50"/>
      <c r="G170" s="50"/>
      <c r="H170">
        <v>1995</v>
      </c>
      <c r="I170" s="6">
        <f>SUM(E148:F149)/SUM($E$148:$F$163)</f>
        <v>0.329724598997091</v>
      </c>
      <c r="J170" s="6">
        <f>SUM(E150:F151)/SUM($E$148:$F$163)</f>
        <v>0.25572087374171532</v>
      </c>
      <c r="K170" s="6">
        <f>SUM(E152:F153)/SUM($E$148:$F$163)</f>
        <v>0.17060427628122893</v>
      </c>
      <c r="L170" s="6">
        <f>SUM(E154:F155)/SUM($E$148:$F$163)</f>
        <v>0.10858198757068795</v>
      </c>
      <c r="M170" s="6">
        <f>SUM(E156:F157)/SUM($E$148:$F$163)</f>
        <v>6.5205652654415941E-2</v>
      </c>
      <c r="N170" s="6">
        <f>SUM(E158:F159)/SUM($E$148:$F$163)</f>
        <v>3.4783877060073805E-2</v>
      </c>
      <c r="O170" s="6">
        <f>SUM(E160:F163)/SUM($E$148:$F$163)</f>
        <v>3.5378733694786835E-2</v>
      </c>
      <c r="P170" s="50"/>
      <c r="Q170" s="50"/>
      <c r="R170" s="50"/>
    </row>
    <row r="171" spans="1:18" x14ac:dyDescent="0.25">
      <c r="B171">
        <v>110.24191683969217</v>
      </c>
      <c r="C171">
        <v>110.9988196360878</v>
      </c>
      <c r="H171">
        <v>2000</v>
      </c>
      <c r="I171" s="6">
        <f>SUM(G148:H149)/SUM($G$148:$H$163)</f>
        <v>0.31791370276114633</v>
      </c>
      <c r="J171" s="6">
        <f>SUM(G150:H151)/SUM($G$148:$H$163)</f>
        <v>0.2550967008423784</v>
      </c>
      <c r="K171" s="6">
        <f>SUM(G152:H153)/SUM($G$148:$H$163)</f>
        <v>0.17860301741785722</v>
      </c>
      <c r="L171" s="6">
        <f>SUM(G154:H155)/SUM($G$148:$H$163)</f>
        <v>0.11147734029810565</v>
      </c>
      <c r="M171" s="6">
        <f>SUM(G156:H157)/SUM($G$148:$H$163)</f>
        <v>6.8597356533520656E-2</v>
      </c>
      <c r="N171" s="6">
        <f>SUM(G158:H159)/SUM($G$148:$H$163)</f>
        <v>3.5690977363141703E-2</v>
      </c>
      <c r="O171" s="6">
        <f>SUM(G$160:H$163)/SUM($G$148:$H$163)</f>
        <v>3.2620904783850206E-2</v>
      </c>
      <c r="P171" s="50"/>
      <c r="Q171" s="50"/>
      <c r="R171" s="50"/>
    </row>
    <row r="172" spans="1:18" x14ac:dyDescent="0.25">
      <c r="B172">
        <v>99.096251769889548</v>
      </c>
      <c r="C172">
        <v>97.33925564881072</v>
      </c>
      <c r="H172">
        <v>2005</v>
      </c>
      <c r="I172" s="6">
        <f>SUM(I148:J149)/SUM($I$148:$J$163)</f>
        <v>0.31717005556362726</v>
      </c>
      <c r="J172" s="6">
        <f>SUM(I150:J151)/SUM($I$148:$J$163)</f>
        <v>0.24080056277770526</v>
      </c>
      <c r="K172" s="6">
        <f>SUM(I152:J153)/SUM($I$148:$J$163)</f>
        <v>0.185498404943294</v>
      </c>
      <c r="L172" s="6">
        <f>SUM(I154:J155)/SUM($I$148:$J$163)</f>
        <v>0.11701056357393393</v>
      </c>
      <c r="M172" s="6">
        <f>SUM(I156:J157)/SUM($I$148:$J$163)</f>
        <v>6.9963874202437451E-2</v>
      </c>
      <c r="N172" s="6">
        <f>SUM(I158:J159)/SUM($I$148:$J$163)</f>
        <v>4.0111619767156471E-2</v>
      </c>
      <c r="O172" s="6">
        <f>SUM(I160:J163)/SUM($I$148:$J$163)</f>
        <v>2.9444919171845576E-2</v>
      </c>
      <c r="P172" s="50"/>
      <c r="Q172" s="50"/>
      <c r="R172" s="50"/>
    </row>
    <row r="173" spans="1:18" x14ac:dyDescent="0.25">
      <c r="B173">
        <v>91.12132295655455</v>
      </c>
      <c r="C173">
        <v>86.235432425086415</v>
      </c>
      <c r="H173">
        <v>2010</v>
      </c>
      <c r="I173" s="6">
        <f>SUM(K148:L149)/SUM(K148:L163)</f>
        <v>0.30836194815624002</v>
      </c>
      <c r="J173" s="6">
        <f>SUM(K150:L151)/SUM(K148:L163)</f>
        <v>0.23369136293850706</v>
      </c>
      <c r="K173" s="6">
        <f>SUM(K152:L153)/SUM(K148:L163)</f>
        <v>0.18557385199250581</v>
      </c>
      <c r="L173" s="6">
        <f>SUM(K154:L155)/SUM(K148:L163)</f>
        <v>0.12474426428389926</v>
      </c>
      <c r="M173" s="6">
        <f>SUM(K156:L157)/SUM(K148:L163)</f>
        <v>7.4102333959600239E-2</v>
      </c>
      <c r="N173" s="6">
        <f>SUM(K158:L159)/SUM(K148:L163)</f>
        <v>4.3525843368171176E-2</v>
      </c>
      <c r="O173" s="6">
        <f>SUM(K160:L163)/SUM(K148:L163)</f>
        <v>3.0000395301076618E-2</v>
      </c>
      <c r="P173" s="50"/>
      <c r="Q173" s="50"/>
      <c r="R173" s="50"/>
    </row>
    <row r="174" spans="1:18" x14ac:dyDescent="0.25">
      <c r="B174">
        <v>84.684848684181148</v>
      </c>
      <c r="C174">
        <v>75.946598869604159</v>
      </c>
      <c r="H174" s="16">
        <v>2015</v>
      </c>
      <c r="I174" s="6">
        <f>SUM(M148:N149)/SUM($M$148:$N$163)</f>
        <v>0.28891821483642321</v>
      </c>
      <c r="J174" s="6">
        <f>SUM(M150:N151)/SUM($M$148:$N$163)</f>
        <v>0.23718746949260416</v>
      </c>
      <c r="K174" s="6">
        <f>SUM(M152:N153)/SUM($M$148:$N$163)</f>
        <v>0.17828937166347358</v>
      </c>
      <c r="L174" s="6">
        <f>SUM(M154:N155)/SUM($M$148:$N$163)</f>
        <v>0.13331999164158853</v>
      </c>
      <c r="M174" s="6">
        <f>SUM(M156:N157)/SUM($M$148:$N$163)</f>
        <v>8.1694197496718149E-2</v>
      </c>
      <c r="N174" s="6">
        <f>SUM(M158:N159)/SUM($M$148:$N$163)</f>
        <v>4.6954659763098365E-2</v>
      </c>
      <c r="O174" s="6">
        <f>SUM(M160:N163)/SUM($M$148:$N$163)</f>
        <v>3.3636095106093979E-2</v>
      </c>
    </row>
    <row r="175" spans="1:18" x14ac:dyDescent="0.25">
      <c r="B175">
        <v>80.169709605596097</v>
      </c>
      <c r="C175">
        <v>68.470328142000795</v>
      </c>
      <c r="H175">
        <v>2020</v>
      </c>
      <c r="I175" s="6">
        <f>SUM(O148:P149)/SUM($O$148:$P$163)</f>
        <v>0.26132180153505447</v>
      </c>
      <c r="J175" s="6">
        <f>SUM(O150:P151)/SUM($O$148:$P$163)</f>
        <v>0.23769507469573828</v>
      </c>
      <c r="K175" s="6">
        <f>SUM(O152:P153)/SUM($O$148:$P$163)</f>
        <v>0.17890745452917378</v>
      </c>
      <c r="L175" s="6">
        <f>SUM(O154:P155)/SUM($O$148:$P$163)</f>
        <v>0.13929816949373025</v>
      </c>
      <c r="M175" s="6">
        <f>SUM(O156:P157)/SUM($O$148:$P$163)</f>
        <v>9.1428627157405837E-2</v>
      </c>
      <c r="N175" s="6">
        <f>SUM(O158:P159)/SUM($O$148:$P$163)</f>
        <v>5.231696438411218E-2</v>
      </c>
      <c r="O175" s="6">
        <f>SUM(O160:P163)/SUM($O$148:$P$163)</f>
        <v>3.9031908204785269E-2</v>
      </c>
    </row>
    <row r="176" spans="1:18" x14ac:dyDescent="0.25">
      <c r="B176">
        <v>78.914366008321068</v>
      </c>
      <c r="C176">
        <v>63.501959516313946</v>
      </c>
      <c r="H176" s="77" t="s">
        <v>1290</v>
      </c>
      <c r="J176" s="37"/>
      <c r="K176" s="37"/>
      <c r="L176" s="37"/>
    </row>
    <row r="177" spans="2:15" x14ac:dyDescent="0.25">
      <c r="B177">
        <v>79.281505233843589</v>
      </c>
      <c r="C177">
        <v>61.808893525808607</v>
      </c>
      <c r="H177" s="49" t="s">
        <v>196</v>
      </c>
      <c r="I177" s="37" t="s">
        <v>1242</v>
      </c>
      <c r="J177" s="76" t="s">
        <v>1243</v>
      </c>
      <c r="K177" s="76" t="s">
        <v>1011</v>
      </c>
      <c r="L177" s="76" t="s">
        <v>156</v>
      </c>
      <c r="M177" s="76" t="s">
        <v>157</v>
      </c>
      <c r="N177" s="76" t="s">
        <v>1151</v>
      </c>
      <c r="O177" s="49" t="s">
        <v>1244</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1291</v>
      </c>
      <c r="I186" s="37"/>
      <c r="J186" s="37"/>
      <c r="K186" s="37"/>
      <c r="L186" s="37"/>
      <c r="M186" s="37"/>
      <c r="N186" s="37"/>
      <c r="O186" s="37"/>
    </row>
    <row r="187" spans="2:15" x14ac:dyDescent="0.25">
      <c r="H187" s="49" t="s">
        <v>196</v>
      </c>
      <c r="I187" s="37" t="s">
        <v>1242</v>
      </c>
      <c r="J187" s="76" t="s">
        <v>1243</v>
      </c>
      <c r="K187" s="76" t="s">
        <v>1011</v>
      </c>
      <c r="L187" s="76" t="s">
        <v>156</v>
      </c>
      <c r="M187" s="76" t="s">
        <v>157</v>
      </c>
      <c r="N187" s="76" t="s">
        <v>1151</v>
      </c>
      <c r="O187" s="49" t="s">
        <v>1244</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1296</v>
      </c>
      <c r="H196" s="77" t="s">
        <v>1332</v>
      </c>
      <c r="I196" s="49"/>
      <c r="J196" s="49"/>
      <c r="K196" s="49"/>
      <c r="L196" s="49"/>
      <c r="M196" s="49"/>
      <c r="N196" s="49"/>
      <c r="O196" s="49"/>
    </row>
    <row r="197" spans="1:15" x14ac:dyDescent="0.25">
      <c r="B197" t="s">
        <v>1072</v>
      </c>
      <c r="C197" t="s">
        <v>1297</v>
      </c>
      <c r="D197" t="s">
        <v>1305</v>
      </c>
      <c r="E197" t="s">
        <v>1298</v>
      </c>
      <c r="F197" s="37"/>
      <c r="G197" s="37"/>
      <c r="H197" s="49" t="s">
        <v>196</v>
      </c>
      <c r="I197" s="37" t="s">
        <v>1242</v>
      </c>
      <c r="J197" s="76" t="s">
        <v>1243</v>
      </c>
      <c r="K197" s="76" t="s">
        <v>1011</v>
      </c>
      <c r="L197" s="76" t="s">
        <v>156</v>
      </c>
      <c r="M197" s="76" t="s">
        <v>157</v>
      </c>
      <c r="N197" s="76" t="s">
        <v>1151</v>
      </c>
      <c r="O197" s="49" t="s">
        <v>1244</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1299</v>
      </c>
      <c r="D203" s="37" t="s">
        <v>1306</v>
      </c>
      <c r="E203" s="37" t="s">
        <v>1300</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1301</v>
      </c>
      <c r="D209" s="37" t="s">
        <v>1307</v>
      </c>
      <c r="E209" s="37" t="s">
        <v>1302</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1303</v>
      </c>
      <c r="D215" t="s">
        <v>1308</v>
      </c>
      <c r="E215" t="s">
        <v>1304</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1326</v>
      </c>
      <c r="D221" s="37" t="s">
        <v>1328</v>
      </c>
      <c r="E221" s="37" t="s">
        <v>1327</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1329</v>
      </c>
      <c r="D227" s="37" t="s">
        <v>1330</v>
      </c>
      <c r="E227" s="37" t="s">
        <v>1331</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213"/>
  <sheetViews>
    <sheetView topLeftCell="A115" workbookViewId="0">
      <selection activeCell="I142" sqref="I142"/>
    </sheetView>
  </sheetViews>
  <sheetFormatPr defaultRowHeight="15" x14ac:dyDescent="0.25"/>
  <cols>
    <col min="9" max="9" width="10.140625" bestFit="1" customWidth="1"/>
  </cols>
  <sheetData>
    <row r="1" spans="1:30" x14ac:dyDescent="0.25">
      <c r="A1" s="2" t="s">
        <v>390</v>
      </c>
    </row>
    <row r="2" spans="1:30" ht="15" customHeight="1" x14ac:dyDescent="0.25">
      <c r="B2" t="s">
        <v>391</v>
      </c>
      <c r="N2" t="s">
        <v>158</v>
      </c>
      <c r="T2" s="21"/>
      <c r="U2" s="21"/>
      <c r="V2" s="21"/>
      <c r="W2" s="21"/>
      <c r="X2" s="21"/>
      <c r="Y2" s="21"/>
      <c r="Z2" s="21"/>
    </row>
    <row r="3" spans="1:30" ht="15" customHeight="1" x14ac:dyDescent="0.25">
      <c r="B3" t="s">
        <v>80</v>
      </c>
      <c r="C3" t="s">
        <v>222</v>
      </c>
      <c r="D3" s="37"/>
      <c r="E3" s="37"/>
      <c r="F3" t="s">
        <v>217</v>
      </c>
      <c r="G3" s="37"/>
      <c r="H3" s="37"/>
      <c r="I3" t="s">
        <v>144</v>
      </c>
      <c r="J3" t="s">
        <v>1333</v>
      </c>
      <c r="K3" t="s">
        <v>1334</v>
      </c>
      <c r="N3" s="21" t="s">
        <v>80</v>
      </c>
      <c r="O3" s="21" t="s">
        <v>222</v>
      </c>
      <c r="P3" t="s">
        <v>1245</v>
      </c>
      <c r="Q3" t="s">
        <v>1246</v>
      </c>
      <c r="R3" s="21" t="s">
        <v>217</v>
      </c>
      <c r="S3" t="s">
        <v>1245</v>
      </c>
      <c r="T3" t="s">
        <v>1246</v>
      </c>
      <c r="U3" s="21" t="s">
        <v>144</v>
      </c>
      <c r="V3" t="s">
        <v>1245</v>
      </c>
      <c r="W3" t="s">
        <v>1246</v>
      </c>
    </row>
    <row r="4" spans="1:30" x14ac:dyDescent="0.2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2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2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2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2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2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2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25">
      <c r="B11" t="s">
        <v>392</v>
      </c>
      <c r="C11" s="8"/>
      <c r="D11" s="8"/>
      <c r="E11" s="8"/>
      <c r="F11">
        <v>5.7</v>
      </c>
      <c r="G11" s="8">
        <v>2.0832999999999999</v>
      </c>
      <c r="H11" s="8">
        <v>9.2460000000000004</v>
      </c>
      <c r="N11" s="21" t="s">
        <v>392</v>
      </c>
      <c r="O11" t="s">
        <v>1247</v>
      </c>
      <c r="P11" t="s">
        <v>1247</v>
      </c>
      <c r="Q11" t="s">
        <v>1247</v>
      </c>
      <c r="R11" s="8">
        <v>20.7746</v>
      </c>
      <c r="S11" s="8">
        <v>4.2534999999999998</v>
      </c>
      <c r="T11" s="8">
        <v>37.295699999999997</v>
      </c>
      <c r="U11" s="8">
        <v>5.1565000000000003</v>
      </c>
      <c r="V11" s="7">
        <v>0.3695</v>
      </c>
      <c r="W11" s="7">
        <v>9.9436</v>
      </c>
    </row>
    <row r="12" spans="1:30" x14ac:dyDescent="0.2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25">
      <c r="D13" s="8">
        <f>C12-D12</f>
        <v>1.2423999999999991</v>
      </c>
      <c r="E13" s="8">
        <f>E12-C12</f>
        <v>1.2425000000000015</v>
      </c>
      <c r="G13" s="37"/>
      <c r="H13" s="37"/>
      <c r="I13">
        <v>15.1</v>
      </c>
      <c r="O13" t="s">
        <v>531</v>
      </c>
      <c r="W13" s="21"/>
      <c r="X13" s="21"/>
      <c r="Y13" s="21"/>
      <c r="Z13" s="21"/>
      <c r="AA13" s="21"/>
      <c r="AB13" s="21"/>
      <c r="AC13" s="21"/>
      <c r="AD13" s="21"/>
    </row>
    <row r="14" spans="1:30" x14ac:dyDescent="0.25">
      <c r="S14" s="21"/>
      <c r="T14" s="21"/>
      <c r="U14" s="21"/>
      <c r="V14" s="21"/>
      <c r="W14" s="21"/>
      <c r="X14" s="21"/>
      <c r="Y14" s="21"/>
      <c r="Z14" s="21"/>
    </row>
    <row r="15" spans="1:30" s="21" customFormat="1" x14ac:dyDescent="0.25">
      <c r="A15" s="2" t="s">
        <v>534</v>
      </c>
    </row>
    <row r="16" spans="1:30"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c r="F28" s="19">
        <v>6.6000000000000003E-2</v>
      </c>
      <c r="G28" s="19">
        <v>7.9000000000000001E-2</v>
      </c>
    </row>
    <row r="29" spans="1:26" s="21" customFormat="1" x14ac:dyDescent="0.25">
      <c r="B29" s="21" t="s">
        <v>158</v>
      </c>
      <c r="C29" s="19">
        <v>0.18</v>
      </c>
      <c r="D29" s="19">
        <v>0.11</v>
      </c>
      <c r="E29" s="19">
        <v>0.14899999999999999</v>
      </c>
      <c r="F29" s="18">
        <f>0.072-F28</f>
        <v>5.9999999999999915E-3</v>
      </c>
      <c r="G29" s="18">
        <f>G28-0.072</f>
        <v>7.0000000000000062E-3</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F32" t="s">
        <v>153</v>
      </c>
      <c r="S32" s="21"/>
      <c r="T32" s="21"/>
      <c r="U32" s="21"/>
      <c r="V32" s="21"/>
      <c r="W32" s="21"/>
      <c r="X32" s="21"/>
      <c r="Y32" s="21"/>
      <c r="Z32" s="21"/>
    </row>
    <row r="33" spans="1:26" x14ac:dyDescent="0.2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25">
      <c r="A34" s="54"/>
      <c r="B34" s="54" t="s">
        <v>137</v>
      </c>
      <c r="C34" s="55">
        <v>0.05</v>
      </c>
      <c r="D34" s="55">
        <v>0.02</v>
      </c>
      <c r="E34" s="54"/>
      <c r="F34" t="s">
        <v>1335</v>
      </c>
      <c r="G34" s="37">
        <v>1</v>
      </c>
      <c r="H34" s="40">
        <v>0.5</v>
      </c>
      <c r="I34" s="40">
        <v>1.6</v>
      </c>
      <c r="J34" s="40">
        <v>1.1000000000000001</v>
      </c>
      <c r="M34">
        <v>0.9</v>
      </c>
      <c r="T34" s="21"/>
      <c r="U34" s="21"/>
      <c r="V34" s="21"/>
      <c r="W34" s="21"/>
      <c r="X34" s="21"/>
      <c r="Y34" s="21"/>
      <c r="Z34" s="21"/>
    </row>
    <row r="35" spans="1:26" x14ac:dyDescent="0.25">
      <c r="A35" s="54"/>
      <c r="B35" s="54" t="s">
        <v>394</v>
      </c>
      <c r="C35" s="55">
        <v>0.1414</v>
      </c>
      <c r="D35" s="55">
        <v>2.93E-2</v>
      </c>
      <c r="E35" s="54"/>
      <c r="F35" t="s">
        <v>1336</v>
      </c>
      <c r="G35" s="37">
        <v>3.1</v>
      </c>
      <c r="H35" s="40">
        <v>2.2000000000000002</v>
      </c>
      <c r="I35" s="40">
        <v>4</v>
      </c>
      <c r="J35" s="40">
        <v>4.5999999999999996</v>
      </c>
      <c r="M35">
        <v>1.3</v>
      </c>
      <c r="T35" s="21"/>
      <c r="U35" s="21"/>
      <c r="V35" s="21"/>
      <c r="W35" s="21"/>
      <c r="X35" s="21"/>
      <c r="Y35" s="21"/>
      <c r="Z35" s="21"/>
    </row>
    <row r="36" spans="1:26" x14ac:dyDescent="0.25">
      <c r="A36" s="54"/>
      <c r="B36" s="54" t="s">
        <v>139</v>
      </c>
      <c r="C36" s="55">
        <v>0.25</v>
      </c>
      <c r="D36" s="55">
        <v>0.21</v>
      </c>
      <c r="E36" s="54"/>
      <c r="F36" t="s">
        <v>1337</v>
      </c>
      <c r="G36" s="37">
        <v>6.3</v>
      </c>
      <c r="H36" s="40">
        <v>4.8</v>
      </c>
      <c r="I36" s="40">
        <v>7.7</v>
      </c>
      <c r="J36" s="40">
        <v>7.9</v>
      </c>
      <c r="M36">
        <v>4.3</v>
      </c>
      <c r="T36" s="21"/>
      <c r="U36" s="21"/>
      <c r="V36" s="21"/>
      <c r="W36" s="21"/>
      <c r="X36" s="21"/>
      <c r="Y36" s="21"/>
      <c r="Z36" s="21"/>
    </row>
    <row r="37" spans="1:26" x14ac:dyDescent="0.25">
      <c r="A37" s="54"/>
      <c r="B37" s="54" t="s">
        <v>140</v>
      </c>
      <c r="C37" s="55">
        <v>0.21</v>
      </c>
      <c r="D37" s="55">
        <v>0.24</v>
      </c>
      <c r="E37" s="54"/>
      <c r="F37" t="s">
        <v>1338</v>
      </c>
      <c r="G37" s="37">
        <v>6.6</v>
      </c>
      <c r="H37" s="40">
        <v>5.2</v>
      </c>
      <c r="I37" s="40">
        <v>8</v>
      </c>
      <c r="J37" s="40">
        <v>6.6</v>
      </c>
      <c r="M37">
        <v>6.6</v>
      </c>
      <c r="T37" s="21"/>
      <c r="U37" s="21"/>
      <c r="V37" s="21"/>
      <c r="W37" s="21"/>
      <c r="X37" s="21"/>
      <c r="Y37" s="21"/>
      <c r="Z37" s="21"/>
    </row>
    <row r="38" spans="1:26" x14ac:dyDescent="0.25">
      <c r="A38" s="54"/>
      <c r="B38" s="54" t="s">
        <v>141</v>
      </c>
      <c r="C38" s="55">
        <v>0.28000000000000003</v>
      </c>
      <c r="D38" s="55">
        <v>0.2</v>
      </c>
      <c r="E38" s="54"/>
      <c r="F38" t="s">
        <v>1339</v>
      </c>
      <c r="G38" s="37">
        <v>8.6999999999999993</v>
      </c>
      <c r="H38" s="40">
        <v>6.7</v>
      </c>
      <c r="I38" s="40">
        <v>10.7</v>
      </c>
      <c r="J38" s="40">
        <v>12.3</v>
      </c>
      <c r="M38">
        <v>5</v>
      </c>
      <c r="T38" s="21"/>
      <c r="U38" s="21"/>
      <c r="V38" s="21"/>
      <c r="W38" s="21"/>
      <c r="X38" s="21"/>
      <c r="Y38" s="21"/>
      <c r="Z38" s="21"/>
    </row>
    <row r="39" spans="1:26" x14ac:dyDescent="0.25">
      <c r="A39" s="54"/>
      <c r="B39" s="54" t="s">
        <v>142</v>
      </c>
      <c r="C39" s="55">
        <v>0.17</v>
      </c>
      <c r="D39" s="55">
        <v>0.31</v>
      </c>
      <c r="E39" s="54"/>
      <c r="F39" t="s">
        <v>1340</v>
      </c>
      <c r="G39" s="37">
        <v>9.3000000000000007</v>
      </c>
      <c r="H39" s="40">
        <v>7.1</v>
      </c>
      <c r="I39" s="40">
        <v>11.6</v>
      </c>
      <c r="J39" s="40">
        <v>10.6</v>
      </c>
      <c r="M39">
        <v>8.1</v>
      </c>
      <c r="T39" s="21"/>
      <c r="U39" s="21"/>
      <c r="V39" s="21"/>
      <c r="W39" s="21"/>
      <c r="X39" s="21"/>
      <c r="Y39" s="21"/>
      <c r="Z39" s="21"/>
    </row>
    <row r="40" spans="1:26" s="21" customFormat="1" x14ac:dyDescent="0.25">
      <c r="A40" s="54"/>
      <c r="B40" s="54" t="s">
        <v>143</v>
      </c>
      <c r="C40" s="55">
        <v>0.23</v>
      </c>
      <c r="D40" s="55">
        <v>0.16</v>
      </c>
      <c r="E40" s="54"/>
      <c r="F40" s="21" t="s">
        <v>1341</v>
      </c>
      <c r="G40" s="37">
        <v>9.8000000000000007</v>
      </c>
      <c r="H40" s="40">
        <v>7.1</v>
      </c>
      <c r="I40" s="40">
        <v>12.5</v>
      </c>
      <c r="J40" s="40">
        <v>10.7</v>
      </c>
      <c r="M40" s="21">
        <v>8.9</v>
      </c>
    </row>
    <row r="41" spans="1:26" s="21" customFormat="1" x14ac:dyDescent="0.25">
      <c r="A41" s="54"/>
      <c r="B41" s="54" t="s">
        <v>392</v>
      </c>
      <c r="C41" s="55">
        <v>0.12</v>
      </c>
      <c r="D41" s="55">
        <v>0.21</v>
      </c>
      <c r="E41" s="54"/>
      <c r="F41" s="21" t="s">
        <v>1342</v>
      </c>
      <c r="G41" s="37">
        <v>8.4</v>
      </c>
      <c r="H41" s="40">
        <v>6.3</v>
      </c>
      <c r="I41" s="40">
        <v>10.5</v>
      </c>
      <c r="J41" s="40">
        <v>10</v>
      </c>
      <c r="M41" s="21">
        <v>7</v>
      </c>
    </row>
    <row r="42" spans="1:26" s="21" customFormat="1" x14ac:dyDescent="0.25">
      <c r="A42" s="54"/>
      <c r="B42" s="54" t="s">
        <v>535</v>
      </c>
      <c r="C42" s="55">
        <v>0.06</v>
      </c>
      <c r="D42" s="55">
        <v>0.12</v>
      </c>
      <c r="E42" s="54"/>
      <c r="F42" s="21" t="s">
        <v>1343</v>
      </c>
      <c r="G42" s="37">
        <v>4.4000000000000004</v>
      </c>
      <c r="H42" s="40">
        <v>2.4</v>
      </c>
      <c r="I42" s="40">
        <v>6.4</v>
      </c>
      <c r="J42" s="40">
        <v>5</v>
      </c>
      <c r="M42" s="21">
        <v>4</v>
      </c>
    </row>
    <row r="43" spans="1:26" s="21" customFormat="1" x14ac:dyDescent="0.25">
      <c r="A43" s="54"/>
      <c r="B43" s="54" t="s">
        <v>536</v>
      </c>
      <c r="C43" s="55">
        <v>0.04</v>
      </c>
      <c r="D43" s="55">
        <v>0.12</v>
      </c>
      <c r="E43" s="54"/>
      <c r="F43" s="21" t="s">
        <v>1344</v>
      </c>
      <c r="G43" s="37">
        <v>4</v>
      </c>
      <c r="H43" s="40">
        <v>2</v>
      </c>
      <c r="I43" s="40">
        <v>6.1</v>
      </c>
      <c r="J43" s="40">
        <v>3</v>
      </c>
      <c r="M43" s="21">
        <v>5</v>
      </c>
    </row>
    <row r="44" spans="1:26" x14ac:dyDescent="0.25">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25">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c r="M60" t="s">
        <v>153</v>
      </c>
    </row>
    <row r="61" spans="1:26" x14ac:dyDescent="0.25">
      <c r="B61" s="21" t="s">
        <v>80</v>
      </c>
      <c r="C61" s="21" t="s">
        <v>222</v>
      </c>
      <c r="D61" t="s">
        <v>1245</v>
      </c>
      <c r="E61" t="s">
        <v>1246</v>
      </c>
      <c r="F61" s="21" t="s">
        <v>217</v>
      </c>
      <c r="G61" t="s">
        <v>1245</v>
      </c>
      <c r="H61" t="s">
        <v>1246</v>
      </c>
      <c r="I61" s="21" t="s">
        <v>144</v>
      </c>
      <c r="J61" t="s">
        <v>1245</v>
      </c>
      <c r="K61" t="s">
        <v>1246</v>
      </c>
      <c r="M61" s="37" t="s">
        <v>80</v>
      </c>
      <c r="N61" s="37" t="s">
        <v>222</v>
      </c>
      <c r="O61" s="37" t="s">
        <v>1245</v>
      </c>
      <c r="P61" s="37" t="s">
        <v>1246</v>
      </c>
      <c r="Q61" s="37" t="s">
        <v>217</v>
      </c>
      <c r="R61" s="37" t="s">
        <v>1245</v>
      </c>
      <c r="S61" s="37" t="s">
        <v>1246</v>
      </c>
      <c r="T61" s="37" t="s">
        <v>144</v>
      </c>
      <c r="U61" s="37" t="s">
        <v>1245</v>
      </c>
      <c r="V61" s="37" t="s">
        <v>1246</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5">
      <c r="B69" s="21" t="s">
        <v>392</v>
      </c>
      <c r="C69" s="21" t="s">
        <v>1247</v>
      </c>
      <c r="D69" t="s">
        <v>1247</v>
      </c>
      <c r="E69" t="s">
        <v>1247</v>
      </c>
      <c r="F69" s="8">
        <v>15.9094</v>
      </c>
      <c r="G69" s="8">
        <v>3.0767000000000002</v>
      </c>
      <c r="H69" s="8">
        <v>28.742100000000001</v>
      </c>
      <c r="I69" s="31" t="s">
        <v>1247</v>
      </c>
      <c r="J69" s="8">
        <v>3.0767000000000002</v>
      </c>
      <c r="K69" s="8">
        <v>28.742100000000001</v>
      </c>
      <c r="M69" s="37" t="s">
        <v>392</v>
      </c>
      <c r="N69" s="37" t="s">
        <v>1247</v>
      </c>
      <c r="O69" s="37" t="s">
        <v>1247</v>
      </c>
      <c r="P69" s="37" t="s">
        <v>1247</v>
      </c>
      <c r="Q69" s="7">
        <v>9.1097999999999999</v>
      </c>
      <c r="R69" s="7">
        <v>2.3006000000000002</v>
      </c>
      <c r="S69" s="7">
        <v>15.9191</v>
      </c>
      <c r="T69" s="83">
        <v>9.1097999999999999</v>
      </c>
      <c r="U69" s="8">
        <v>2.3006000000000002</v>
      </c>
      <c r="V69" s="8">
        <v>15.9191</v>
      </c>
    </row>
    <row r="70" spans="1:22"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25">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25">
      <c r="A72" s="2" t="s">
        <v>588</v>
      </c>
    </row>
    <row r="73" spans="1:22" x14ac:dyDescent="0.25">
      <c r="N73" s="2"/>
    </row>
    <row r="74" spans="1:22" x14ac:dyDescent="0.25">
      <c r="B74" t="s">
        <v>589</v>
      </c>
    </row>
    <row r="75" spans="1:22" x14ac:dyDescent="0.25">
      <c r="B75" t="s">
        <v>483</v>
      </c>
      <c r="C75" t="s">
        <v>215</v>
      </c>
      <c r="D75" t="s">
        <v>223</v>
      </c>
      <c r="E75" t="s">
        <v>144</v>
      </c>
    </row>
    <row r="76" spans="1:22" x14ac:dyDescent="0.25">
      <c r="B76" s="21" t="s">
        <v>473</v>
      </c>
      <c r="C76" s="18">
        <v>0.224</v>
      </c>
      <c r="D76" s="18">
        <v>0.19400000000000001</v>
      </c>
      <c r="E76" s="18">
        <v>0.21</v>
      </c>
    </row>
    <row r="77" spans="1:22" x14ac:dyDescent="0.25">
      <c r="B77" s="21" t="s">
        <v>480</v>
      </c>
      <c r="C77" s="18">
        <v>4.7E-2</v>
      </c>
      <c r="D77" s="18">
        <v>0.04</v>
      </c>
      <c r="E77" s="18">
        <v>4.3999999999999997E-2</v>
      </c>
    </row>
    <row r="78" spans="1:22" x14ac:dyDescent="0.25">
      <c r="B78" s="21" t="s">
        <v>474</v>
      </c>
      <c r="C78" s="18">
        <v>0.14199999999999999</v>
      </c>
      <c r="D78" s="18">
        <v>0.122</v>
      </c>
      <c r="E78" s="18">
        <v>0.13300000000000001</v>
      </c>
    </row>
    <row r="79" spans="1:22" x14ac:dyDescent="0.25">
      <c r="B79" s="21" t="s">
        <v>472</v>
      </c>
      <c r="C79" s="18">
        <v>0.17399999999999999</v>
      </c>
      <c r="D79" s="18">
        <v>0.15</v>
      </c>
      <c r="E79" s="18">
        <v>0.16300000000000001</v>
      </c>
    </row>
    <row r="80" spans="1:22"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17" x14ac:dyDescent="0.25">
      <c r="B177" t="s">
        <v>1011</v>
      </c>
      <c r="C177">
        <v>29.1</v>
      </c>
      <c r="D177">
        <v>25.6</v>
      </c>
      <c r="E177">
        <v>32.6</v>
      </c>
      <c r="F177">
        <v>18.3</v>
      </c>
      <c r="G177">
        <v>13.6</v>
      </c>
      <c r="H177">
        <v>23.7</v>
      </c>
    </row>
    <row r="178" spans="1:17" x14ac:dyDescent="0.25">
      <c r="B178" t="s">
        <v>156</v>
      </c>
      <c r="C178">
        <v>34.5</v>
      </c>
      <c r="D178">
        <v>30.2</v>
      </c>
      <c r="E178">
        <v>38.799999999999997</v>
      </c>
      <c r="F178">
        <v>33.1</v>
      </c>
      <c r="G178">
        <v>25.8</v>
      </c>
      <c r="H178">
        <v>41.1</v>
      </c>
    </row>
    <row r="179" spans="1:17" x14ac:dyDescent="0.25">
      <c r="B179" t="s">
        <v>157</v>
      </c>
      <c r="C179">
        <v>36.5</v>
      </c>
      <c r="D179">
        <v>27.9</v>
      </c>
      <c r="E179">
        <v>45</v>
      </c>
      <c r="F179">
        <v>27.7</v>
      </c>
      <c r="G179">
        <v>18.399999999999999</v>
      </c>
      <c r="H179">
        <v>38.6</v>
      </c>
    </row>
    <row r="180" spans="1:17" x14ac:dyDescent="0.25">
      <c r="B180" t="s">
        <v>1012</v>
      </c>
      <c r="C180">
        <v>23.2</v>
      </c>
      <c r="D180">
        <v>20</v>
      </c>
      <c r="E180">
        <v>26.8</v>
      </c>
      <c r="F180">
        <v>19.8</v>
      </c>
      <c r="G180">
        <v>16.7</v>
      </c>
      <c r="H180">
        <v>23.1</v>
      </c>
    </row>
    <row r="182" spans="1:17" x14ac:dyDescent="0.25">
      <c r="A182" t="s">
        <v>1324</v>
      </c>
    </row>
    <row r="183" spans="1:17" x14ac:dyDescent="0.25">
      <c r="B183" t="s">
        <v>500</v>
      </c>
      <c r="C183" s="37" t="s">
        <v>595</v>
      </c>
      <c r="D183" s="37" t="s">
        <v>575</v>
      </c>
      <c r="E183" t="s">
        <v>576</v>
      </c>
      <c r="G183" t="s">
        <v>1325</v>
      </c>
      <c r="I183" t="s">
        <v>222</v>
      </c>
      <c r="J183" t="s">
        <v>575</v>
      </c>
      <c r="K183" t="s">
        <v>576</v>
      </c>
      <c r="L183" t="s">
        <v>223</v>
      </c>
      <c r="M183" t="s">
        <v>575</v>
      </c>
      <c r="N183" t="s">
        <v>576</v>
      </c>
    </row>
    <row r="184" spans="1:17" x14ac:dyDescent="0.25">
      <c r="B184">
        <v>1990</v>
      </c>
      <c r="C184" s="40">
        <v>5.6</v>
      </c>
      <c r="D184" s="40">
        <v>4.7</v>
      </c>
      <c r="E184" s="40">
        <v>6.7</v>
      </c>
      <c r="G184" s="37">
        <f>E184-D184</f>
        <v>2</v>
      </c>
      <c r="I184" s="40">
        <v>5.9</v>
      </c>
      <c r="J184" s="40">
        <v>4.9000000000000004</v>
      </c>
      <c r="K184" s="40">
        <v>7.1</v>
      </c>
      <c r="L184" s="40">
        <v>5.3</v>
      </c>
      <c r="M184" s="40">
        <v>4.2</v>
      </c>
      <c r="N184" s="40">
        <v>6.3</v>
      </c>
      <c r="P184" s="37"/>
    </row>
    <row r="185" spans="1:17" x14ac:dyDescent="0.25">
      <c r="B185">
        <v>1991</v>
      </c>
      <c r="C185" s="40">
        <v>7</v>
      </c>
      <c r="D185" s="40">
        <v>6</v>
      </c>
      <c r="E185" s="40">
        <v>8.4</v>
      </c>
      <c r="F185" s="37"/>
      <c r="G185" s="37">
        <f t="shared" ref="G185:G212" si="0">E185-D185</f>
        <v>2.4000000000000004</v>
      </c>
      <c r="I185" s="40">
        <v>7.6</v>
      </c>
      <c r="J185" s="40">
        <v>6.4</v>
      </c>
      <c r="K185" s="40">
        <v>9.1</v>
      </c>
      <c r="L185" s="40">
        <v>6.4</v>
      </c>
      <c r="M185" s="40">
        <v>5.2</v>
      </c>
      <c r="N185" s="40">
        <v>7.8</v>
      </c>
      <c r="P185" s="37"/>
      <c r="Q185" s="37"/>
    </row>
    <row r="186" spans="1:17" x14ac:dyDescent="0.25">
      <c r="B186">
        <v>1992</v>
      </c>
      <c r="C186" s="40">
        <v>8.4</v>
      </c>
      <c r="D186" s="40">
        <v>7.1</v>
      </c>
      <c r="E186" s="40">
        <v>10</v>
      </c>
      <c r="F186" s="37"/>
      <c r="G186" s="37">
        <f t="shared" si="0"/>
        <v>2.9000000000000004</v>
      </c>
      <c r="I186" s="40">
        <v>9.3000000000000007</v>
      </c>
      <c r="J186" s="40">
        <v>7.8</v>
      </c>
      <c r="K186" s="40">
        <v>11.1</v>
      </c>
      <c r="L186" s="40">
        <v>7.5</v>
      </c>
      <c r="M186" s="40">
        <v>6</v>
      </c>
      <c r="N186" s="40">
        <v>9</v>
      </c>
      <c r="P186" s="37"/>
      <c r="Q186" s="37"/>
    </row>
    <row r="187" spans="1:17" x14ac:dyDescent="0.25">
      <c r="B187" s="37">
        <v>1993</v>
      </c>
      <c r="C187" s="40">
        <v>9.6</v>
      </c>
      <c r="D187" s="40">
        <v>8.1</v>
      </c>
      <c r="E187" s="40">
        <v>11.4</v>
      </c>
      <c r="F187" s="37"/>
      <c r="G187" s="37">
        <f t="shared" si="0"/>
        <v>3.3000000000000007</v>
      </c>
      <c r="I187" s="40">
        <v>10.8</v>
      </c>
      <c r="J187" s="40">
        <v>9</v>
      </c>
      <c r="K187" s="40">
        <v>12.9</v>
      </c>
      <c r="L187" s="40">
        <v>8.3000000000000007</v>
      </c>
      <c r="M187" s="40">
        <v>6.7</v>
      </c>
      <c r="N187" s="40">
        <v>10.1</v>
      </c>
      <c r="P187" s="37"/>
      <c r="Q187" s="37"/>
    </row>
    <row r="188" spans="1:17" x14ac:dyDescent="0.25">
      <c r="B188" s="37">
        <v>1994</v>
      </c>
      <c r="C188" s="40">
        <v>10.4</v>
      </c>
      <c r="D188" s="40">
        <v>8.8000000000000007</v>
      </c>
      <c r="E188" s="40">
        <v>12.4</v>
      </c>
      <c r="F188" s="37"/>
      <c r="G188" s="37">
        <f t="shared" si="0"/>
        <v>3.5999999999999996</v>
      </c>
      <c r="I188" s="40">
        <v>11.9</v>
      </c>
      <c r="J188" s="40">
        <v>9.9</v>
      </c>
      <c r="K188" s="40">
        <v>14.2</v>
      </c>
      <c r="L188" s="40">
        <v>8.9</v>
      </c>
      <c r="M188" s="40">
        <v>7.2</v>
      </c>
      <c r="N188" s="40">
        <v>10.7</v>
      </c>
      <c r="P188" s="37"/>
      <c r="Q188" s="37"/>
    </row>
    <row r="189" spans="1:17" x14ac:dyDescent="0.25">
      <c r="B189" s="37">
        <v>1995</v>
      </c>
      <c r="C189" s="40">
        <v>10.9</v>
      </c>
      <c r="D189" s="40">
        <v>9.3000000000000007</v>
      </c>
      <c r="E189" s="40">
        <v>13</v>
      </c>
      <c r="F189" s="37"/>
      <c r="G189" s="37">
        <f t="shared" si="0"/>
        <v>3.6999999999999993</v>
      </c>
      <c r="I189" s="40">
        <v>12.6</v>
      </c>
      <c r="J189" s="40">
        <v>10.5</v>
      </c>
      <c r="K189" s="40">
        <v>15</v>
      </c>
      <c r="L189" s="40">
        <v>9.1999999999999993</v>
      </c>
      <c r="M189" s="40">
        <v>7.4</v>
      </c>
      <c r="N189" s="40">
        <v>11.1</v>
      </c>
      <c r="P189" s="37"/>
      <c r="Q189" s="37"/>
    </row>
    <row r="190" spans="1:17" x14ac:dyDescent="0.25">
      <c r="B190" s="37">
        <v>1996</v>
      </c>
      <c r="C190" s="40">
        <v>11</v>
      </c>
      <c r="D190" s="40">
        <v>9.4</v>
      </c>
      <c r="E190" s="40">
        <v>13.2</v>
      </c>
      <c r="F190" s="37"/>
      <c r="G190" s="37">
        <f t="shared" si="0"/>
        <v>3.7999999999999989</v>
      </c>
      <c r="I190" s="40">
        <v>12.9</v>
      </c>
      <c r="J190" s="40">
        <v>10.7</v>
      </c>
      <c r="K190" s="40">
        <v>15.4</v>
      </c>
      <c r="L190" s="40">
        <v>9.1999999999999993</v>
      </c>
      <c r="M190" s="40">
        <v>7.4</v>
      </c>
      <c r="N190" s="40">
        <v>11.1</v>
      </c>
      <c r="P190" s="37"/>
      <c r="Q190" s="37"/>
    </row>
    <row r="191" spans="1:17" x14ac:dyDescent="0.25">
      <c r="B191" s="37">
        <v>1997</v>
      </c>
      <c r="C191" s="40">
        <v>11</v>
      </c>
      <c r="D191" s="40">
        <v>9.3000000000000007</v>
      </c>
      <c r="E191" s="40">
        <v>13.1</v>
      </c>
      <c r="F191" s="37"/>
      <c r="G191" s="37">
        <f t="shared" si="0"/>
        <v>3.7999999999999989</v>
      </c>
      <c r="I191" s="40">
        <v>12.9</v>
      </c>
      <c r="J191" s="40">
        <v>10.7</v>
      </c>
      <c r="K191" s="40">
        <v>15.4</v>
      </c>
      <c r="L191" s="40">
        <v>9</v>
      </c>
      <c r="M191" s="40">
        <v>7.3</v>
      </c>
      <c r="N191" s="40">
        <v>10.9</v>
      </c>
      <c r="P191" s="37"/>
      <c r="Q191" s="37"/>
    </row>
    <row r="192" spans="1:17" x14ac:dyDescent="0.25">
      <c r="B192" s="37">
        <v>1998</v>
      </c>
      <c r="C192" s="40">
        <v>10.7</v>
      </c>
      <c r="D192" s="40">
        <v>9.1</v>
      </c>
      <c r="E192" s="40">
        <v>12.8</v>
      </c>
      <c r="F192" s="37"/>
      <c r="G192" s="37">
        <f t="shared" si="0"/>
        <v>3.7000000000000011</v>
      </c>
      <c r="I192" s="40">
        <v>12.7</v>
      </c>
      <c r="J192" s="40">
        <v>10.6</v>
      </c>
      <c r="K192" s="40">
        <v>15.2</v>
      </c>
      <c r="L192" s="40">
        <v>8.6999999999999993</v>
      </c>
      <c r="M192" s="40">
        <v>7</v>
      </c>
      <c r="N192" s="40">
        <v>10.5</v>
      </c>
      <c r="P192" s="37"/>
      <c r="Q192" s="37"/>
    </row>
    <row r="193" spans="2:17" x14ac:dyDescent="0.25">
      <c r="B193" s="37">
        <v>1999</v>
      </c>
      <c r="C193" s="40">
        <v>10.3</v>
      </c>
      <c r="D193" s="40">
        <v>8.8000000000000007</v>
      </c>
      <c r="E193" s="40">
        <v>12.3</v>
      </c>
      <c r="F193" s="37"/>
      <c r="G193" s="37">
        <f t="shared" si="0"/>
        <v>3.5</v>
      </c>
      <c r="I193" s="40">
        <v>12.3</v>
      </c>
      <c r="J193" s="40">
        <v>10.3</v>
      </c>
      <c r="K193" s="40">
        <v>14.7</v>
      </c>
      <c r="L193" s="40">
        <v>8.3000000000000007</v>
      </c>
      <c r="M193" s="40">
        <v>6.7</v>
      </c>
      <c r="N193" s="40">
        <v>10</v>
      </c>
      <c r="P193" s="37"/>
      <c r="Q193" s="37"/>
    </row>
    <row r="194" spans="2:17" x14ac:dyDescent="0.25">
      <c r="B194" s="37">
        <v>2000</v>
      </c>
      <c r="C194" s="40">
        <v>9.8000000000000007</v>
      </c>
      <c r="D194" s="40">
        <v>8.4</v>
      </c>
      <c r="E194" s="40">
        <v>11.7</v>
      </c>
      <c r="F194" s="37"/>
      <c r="G194" s="37">
        <f t="shared" si="0"/>
        <v>3.2999999999999989</v>
      </c>
      <c r="I194" s="40">
        <v>11.8</v>
      </c>
      <c r="J194" s="40">
        <v>9.8000000000000007</v>
      </c>
      <c r="K194" s="40">
        <v>14.1</v>
      </c>
      <c r="L194" s="40">
        <v>7.8</v>
      </c>
      <c r="M194" s="40">
        <v>6.3</v>
      </c>
      <c r="N194" s="40">
        <v>9.5</v>
      </c>
      <c r="P194" s="37"/>
      <c r="Q194" s="37"/>
    </row>
    <row r="195" spans="2:17" x14ac:dyDescent="0.25">
      <c r="B195" s="37">
        <v>2001</v>
      </c>
      <c r="C195" s="40">
        <v>9.3000000000000007</v>
      </c>
      <c r="D195" s="40">
        <v>7.9</v>
      </c>
      <c r="E195" s="40">
        <v>11.1</v>
      </c>
      <c r="F195" s="37"/>
      <c r="G195" s="37">
        <f t="shared" si="0"/>
        <v>3.1999999999999993</v>
      </c>
      <c r="I195" s="40">
        <v>11.2</v>
      </c>
      <c r="J195" s="40">
        <v>9.4</v>
      </c>
      <c r="K195" s="40">
        <v>13.5</v>
      </c>
      <c r="L195" s="40">
        <v>7.3</v>
      </c>
      <c r="M195" s="40">
        <v>5.9</v>
      </c>
      <c r="N195" s="40">
        <v>8.9</v>
      </c>
      <c r="P195" s="37"/>
      <c r="Q195" s="37"/>
    </row>
    <row r="196" spans="2:17" x14ac:dyDescent="0.25">
      <c r="B196" s="37">
        <v>2002</v>
      </c>
      <c r="C196" s="40">
        <v>8.8000000000000007</v>
      </c>
      <c r="D196" s="40">
        <v>7.5</v>
      </c>
      <c r="E196" s="40">
        <v>10.5</v>
      </c>
      <c r="F196" s="37"/>
      <c r="G196" s="37">
        <f t="shared" si="0"/>
        <v>3</v>
      </c>
      <c r="I196" s="40">
        <v>10.6</v>
      </c>
      <c r="J196" s="40">
        <v>8.9</v>
      </c>
      <c r="K196" s="40">
        <v>12.7</v>
      </c>
      <c r="L196" s="40">
        <v>6.9</v>
      </c>
      <c r="M196" s="40">
        <v>5.5</v>
      </c>
      <c r="N196" s="40">
        <v>8.3000000000000007</v>
      </c>
      <c r="P196" s="37"/>
      <c r="Q196" s="37"/>
    </row>
    <row r="197" spans="2:17" x14ac:dyDescent="0.25">
      <c r="B197" s="37">
        <v>2003</v>
      </c>
      <c r="C197" s="40">
        <v>8.1999999999999993</v>
      </c>
      <c r="D197" s="40">
        <v>7</v>
      </c>
      <c r="E197" s="40">
        <v>9.8000000000000007</v>
      </c>
      <c r="F197" s="37"/>
      <c r="G197" s="37">
        <f t="shared" si="0"/>
        <v>2.8000000000000007</v>
      </c>
      <c r="I197" s="40">
        <v>10</v>
      </c>
      <c r="J197" s="40">
        <v>8.3000000000000007</v>
      </c>
      <c r="K197" s="40">
        <v>12</v>
      </c>
      <c r="L197" s="40">
        <v>6.4</v>
      </c>
      <c r="M197" s="40">
        <v>5.2</v>
      </c>
      <c r="N197" s="40">
        <v>7.7</v>
      </c>
      <c r="P197" s="37"/>
      <c r="Q197" s="37"/>
    </row>
    <row r="198" spans="2:17" x14ac:dyDescent="0.25">
      <c r="B198" s="37">
        <v>2004</v>
      </c>
      <c r="C198" s="40">
        <v>7.7</v>
      </c>
      <c r="D198" s="40">
        <v>6.5</v>
      </c>
      <c r="E198" s="40">
        <v>9.1999999999999993</v>
      </c>
      <c r="F198" s="37"/>
      <c r="G198" s="37">
        <f t="shared" si="0"/>
        <v>2.6999999999999993</v>
      </c>
      <c r="I198" s="40">
        <v>9.4</v>
      </c>
      <c r="J198" s="40">
        <v>7.9</v>
      </c>
      <c r="K198" s="40">
        <v>11.3</v>
      </c>
      <c r="L198" s="40">
        <v>5.9</v>
      </c>
      <c r="M198" s="40">
        <v>4.8</v>
      </c>
      <c r="N198" s="40">
        <v>7.2</v>
      </c>
      <c r="P198" s="37"/>
      <c r="Q198" s="37"/>
    </row>
    <row r="199" spans="2:17" x14ac:dyDescent="0.25">
      <c r="B199" s="37">
        <v>2005</v>
      </c>
      <c r="C199" s="40">
        <v>7.3</v>
      </c>
      <c r="D199" s="40">
        <v>6.2</v>
      </c>
      <c r="E199" s="40">
        <v>8.6999999999999993</v>
      </c>
      <c r="F199" s="37"/>
      <c r="G199" s="37">
        <f t="shared" si="0"/>
        <v>2.4999999999999991</v>
      </c>
      <c r="I199" s="40">
        <v>8.9</v>
      </c>
      <c r="J199" s="40">
        <v>7.4</v>
      </c>
      <c r="K199" s="40">
        <v>10.7</v>
      </c>
      <c r="L199" s="40">
        <v>5.6</v>
      </c>
      <c r="M199" s="40">
        <v>4.5</v>
      </c>
      <c r="N199" s="40">
        <v>6.7</v>
      </c>
      <c r="P199" s="37"/>
      <c r="Q199" s="37"/>
    </row>
    <row r="200" spans="2:17" x14ac:dyDescent="0.25">
      <c r="B200" s="37">
        <v>2006</v>
      </c>
      <c r="C200" s="40">
        <v>6.9</v>
      </c>
      <c r="D200" s="40">
        <v>5.9</v>
      </c>
      <c r="E200" s="40">
        <v>8.1999999999999993</v>
      </c>
      <c r="F200" s="37"/>
      <c r="G200" s="37">
        <f t="shared" si="0"/>
        <v>2.2999999999999989</v>
      </c>
      <c r="I200" s="40">
        <v>8.5</v>
      </c>
      <c r="J200" s="40">
        <v>7.1</v>
      </c>
      <c r="K200" s="40">
        <v>10.199999999999999</v>
      </c>
      <c r="L200" s="40">
        <v>5.3</v>
      </c>
      <c r="M200" s="40">
        <v>4.3</v>
      </c>
      <c r="N200" s="40">
        <v>6.4</v>
      </c>
      <c r="P200" s="37"/>
      <c r="Q200" s="37"/>
    </row>
    <row r="201" spans="2:17" x14ac:dyDescent="0.25">
      <c r="B201" s="37">
        <v>2007</v>
      </c>
      <c r="C201" s="40">
        <v>6.6</v>
      </c>
      <c r="D201" s="40">
        <v>5.6</v>
      </c>
      <c r="E201" s="40">
        <v>7.9</v>
      </c>
      <c r="F201" s="37"/>
      <c r="G201" s="37">
        <f t="shared" si="0"/>
        <v>2.3000000000000007</v>
      </c>
      <c r="I201" s="40">
        <v>8.1</v>
      </c>
      <c r="J201" s="40">
        <v>6.8</v>
      </c>
      <c r="K201" s="40">
        <v>9.8000000000000007</v>
      </c>
      <c r="L201" s="40">
        <v>5.0999999999999996</v>
      </c>
      <c r="M201" s="40">
        <v>4.0999999999999996</v>
      </c>
      <c r="N201" s="40">
        <v>6.1</v>
      </c>
      <c r="P201" s="37"/>
      <c r="Q201" s="37"/>
    </row>
    <row r="202" spans="2:17" x14ac:dyDescent="0.25">
      <c r="B202" s="37">
        <v>2008</v>
      </c>
      <c r="C202" s="40">
        <v>6.4</v>
      </c>
      <c r="D202" s="40">
        <v>5.4</v>
      </c>
      <c r="E202" s="40">
        <v>7.6</v>
      </c>
      <c r="F202" s="37"/>
      <c r="G202" s="37">
        <f t="shared" si="0"/>
        <v>2.1999999999999993</v>
      </c>
      <c r="I202" s="40">
        <v>7.9</v>
      </c>
      <c r="J202" s="40">
        <v>6.5</v>
      </c>
      <c r="K202" s="40">
        <v>9.4</v>
      </c>
      <c r="L202" s="40">
        <v>4.9000000000000004</v>
      </c>
      <c r="M202" s="40">
        <v>3.9</v>
      </c>
      <c r="N202" s="40">
        <v>5.9</v>
      </c>
      <c r="P202" s="37"/>
      <c r="Q202" s="37"/>
    </row>
    <row r="203" spans="2:17" x14ac:dyDescent="0.25">
      <c r="B203" s="37">
        <v>2009</v>
      </c>
      <c r="C203" s="40">
        <v>6.2</v>
      </c>
      <c r="D203" s="40">
        <v>5.2</v>
      </c>
      <c r="E203" s="40">
        <v>7.3</v>
      </c>
      <c r="F203" s="37"/>
      <c r="G203" s="37">
        <f t="shared" si="0"/>
        <v>2.0999999999999996</v>
      </c>
      <c r="I203" s="40">
        <v>7.6</v>
      </c>
      <c r="J203" s="40">
        <v>6.3</v>
      </c>
      <c r="K203" s="40">
        <v>9.1</v>
      </c>
      <c r="L203" s="40">
        <v>4.7</v>
      </c>
      <c r="M203" s="40">
        <v>3.8</v>
      </c>
      <c r="N203" s="40">
        <v>5.7</v>
      </c>
      <c r="P203" s="37"/>
      <c r="Q203" s="37"/>
    </row>
    <row r="204" spans="2:17" x14ac:dyDescent="0.25">
      <c r="B204" s="37">
        <v>2010</v>
      </c>
      <c r="C204" s="40">
        <v>6</v>
      </c>
      <c r="D204" s="40">
        <v>5.0999999999999996</v>
      </c>
      <c r="E204" s="40">
        <v>7.1</v>
      </c>
      <c r="F204" s="37"/>
      <c r="G204" s="37">
        <f t="shared" si="0"/>
        <v>2</v>
      </c>
      <c r="I204" s="40">
        <v>7.4</v>
      </c>
      <c r="J204" s="40">
        <v>6.1</v>
      </c>
      <c r="K204" s="40">
        <v>8.8000000000000007</v>
      </c>
      <c r="L204" s="40">
        <v>4.5</v>
      </c>
      <c r="M204" s="40">
        <v>3.7</v>
      </c>
      <c r="N204" s="40">
        <v>5.5</v>
      </c>
      <c r="P204" s="37"/>
      <c r="Q204" s="37"/>
    </row>
    <row r="205" spans="2:17" x14ac:dyDescent="0.25">
      <c r="B205" s="37">
        <v>2011</v>
      </c>
      <c r="C205" s="40">
        <v>5.8</v>
      </c>
      <c r="D205" s="40">
        <v>4.9000000000000004</v>
      </c>
      <c r="E205" s="40">
        <v>6.9</v>
      </c>
      <c r="F205" s="37"/>
      <c r="G205" s="37">
        <f t="shared" si="0"/>
        <v>2</v>
      </c>
      <c r="I205" s="40">
        <v>7.1</v>
      </c>
      <c r="J205" s="40">
        <v>5.9</v>
      </c>
      <c r="K205" s="40">
        <v>8.5</v>
      </c>
      <c r="L205" s="40">
        <v>4.4000000000000004</v>
      </c>
      <c r="M205" s="40">
        <v>3.6</v>
      </c>
      <c r="N205" s="40">
        <v>5.3</v>
      </c>
      <c r="P205" s="37"/>
      <c r="Q205" s="37"/>
    </row>
    <row r="206" spans="2:17" x14ac:dyDescent="0.25">
      <c r="B206" s="37">
        <v>2012</v>
      </c>
      <c r="C206" s="40">
        <v>5.6</v>
      </c>
      <c r="D206" s="40">
        <v>4.8</v>
      </c>
      <c r="E206" s="40">
        <v>6.7</v>
      </c>
      <c r="F206" s="37"/>
      <c r="G206" s="37">
        <f t="shared" si="0"/>
        <v>1.9000000000000004</v>
      </c>
      <c r="I206" s="40">
        <v>7</v>
      </c>
      <c r="J206" s="40">
        <v>5.8</v>
      </c>
      <c r="K206" s="40">
        <v>8.4</v>
      </c>
      <c r="L206" s="40">
        <v>4.3</v>
      </c>
      <c r="M206" s="40">
        <v>3.4</v>
      </c>
      <c r="N206" s="40">
        <v>5.2</v>
      </c>
      <c r="P206" s="37"/>
      <c r="Q206" s="37"/>
    </row>
    <row r="207" spans="2:17" x14ac:dyDescent="0.25">
      <c r="B207" s="37">
        <v>2013</v>
      </c>
      <c r="C207" s="40">
        <v>5.5</v>
      </c>
      <c r="D207" s="40">
        <v>4.7</v>
      </c>
      <c r="E207" s="40">
        <v>6.6</v>
      </c>
      <c r="F207" s="37"/>
      <c r="G207" s="37">
        <f t="shared" si="0"/>
        <v>1.8999999999999995</v>
      </c>
      <c r="I207" s="40">
        <v>6.9</v>
      </c>
      <c r="J207" s="40">
        <v>5.7</v>
      </c>
      <c r="K207" s="40">
        <v>8.1999999999999993</v>
      </c>
      <c r="L207" s="40">
        <v>4.0999999999999996</v>
      </c>
      <c r="M207" s="40">
        <v>3.3</v>
      </c>
      <c r="N207" s="40">
        <v>5</v>
      </c>
      <c r="P207" s="37"/>
      <c r="Q207" s="37"/>
    </row>
    <row r="208" spans="2:17" x14ac:dyDescent="0.25">
      <c r="B208" s="37">
        <v>2014</v>
      </c>
      <c r="C208" s="40">
        <v>5.4</v>
      </c>
      <c r="D208" s="40">
        <v>4.5999999999999996</v>
      </c>
      <c r="E208" s="40">
        <v>6.4</v>
      </c>
      <c r="F208" s="37"/>
      <c r="G208" s="37">
        <f t="shared" si="0"/>
        <v>1.8000000000000007</v>
      </c>
      <c r="I208" s="40">
        <v>6.7</v>
      </c>
      <c r="J208" s="40">
        <v>5.6</v>
      </c>
      <c r="K208" s="40">
        <v>8.1</v>
      </c>
      <c r="L208" s="40">
        <v>4</v>
      </c>
      <c r="M208" s="40">
        <v>3.2</v>
      </c>
      <c r="N208" s="40">
        <v>4.8</v>
      </c>
      <c r="P208" s="37"/>
      <c r="Q208" s="37"/>
    </row>
    <row r="209" spans="2:17" x14ac:dyDescent="0.25">
      <c r="B209" s="37">
        <v>2015</v>
      </c>
      <c r="C209" s="40">
        <v>5.2</v>
      </c>
      <c r="D209" s="40">
        <v>4.4000000000000004</v>
      </c>
      <c r="E209" s="40">
        <v>6.2</v>
      </c>
      <c r="F209" s="37"/>
      <c r="G209" s="37">
        <f t="shared" si="0"/>
        <v>1.7999999999999998</v>
      </c>
      <c r="I209" s="40">
        <v>6.6</v>
      </c>
      <c r="J209" s="40">
        <v>5.5</v>
      </c>
      <c r="K209" s="40">
        <v>7.9</v>
      </c>
      <c r="L209" s="40">
        <v>3.8</v>
      </c>
      <c r="M209" s="40">
        <v>3.1</v>
      </c>
      <c r="N209" s="40">
        <v>4.5999999999999996</v>
      </c>
      <c r="P209" s="37"/>
      <c r="Q209" s="37"/>
    </row>
    <row r="210" spans="2:17" x14ac:dyDescent="0.25">
      <c r="B210" s="37">
        <v>2016</v>
      </c>
      <c r="C210" s="40">
        <v>5.0999999999999996</v>
      </c>
      <c r="D210" s="40">
        <v>4.3</v>
      </c>
      <c r="E210" s="40">
        <v>6</v>
      </c>
      <c r="F210" s="37"/>
      <c r="G210" s="37">
        <f t="shared" si="0"/>
        <v>1.7000000000000002</v>
      </c>
      <c r="I210" s="40">
        <v>6.4</v>
      </c>
      <c r="J210" s="40">
        <v>5.3</v>
      </c>
      <c r="K210" s="40">
        <v>7.7</v>
      </c>
      <c r="L210" s="40">
        <v>3.7</v>
      </c>
      <c r="M210" s="40">
        <v>3</v>
      </c>
      <c r="N210" s="40">
        <v>4.5</v>
      </c>
      <c r="P210" s="37"/>
      <c r="Q210" s="37"/>
    </row>
    <row r="211" spans="2:17" x14ac:dyDescent="0.25">
      <c r="B211" s="37">
        <v>2017</v>
      </c>
      <c r="C211" s="40">
        <v>4.9000000000000004</v>
      </c>
      <c r="D211" s="40">
        <v>4.2</v>
      </c>
      <c r="E211" s="40">
        <v>5.8</v>
      </c>
      <c r="F211" s="37"/>
      <c r="G211" s="37">
        <f t="shared" si="0"/>
        <v>1.5999999999999996</v>
      </c>
      <c r="I211" s="40">
        <v>6.2</v>
      </c>
      <c r="J211" s="40">
        <v>5.2</v>
      </c>
      <c r="K211" s="40">
        <v>7.5</v>
      </c>
      <c r="L211" s="40">
        <v>3.5</v>
      </c>
      <c r="M211" s="40">
        <v>2.9</v>
      </c>
      <c r="N211" s="40">
        <v>4.3</v>
      </c>
      <c r="P211" s="37"/>
      <c r="Q211" s="37"/>
    </row>
    <row r="212" spans="2:17" x14ac:dyDescent="0.25">
      <c r="B212" s="37">
        <v>2018</v>
      </c>
      <c r="C212" s="40">
        <v>4.7</v>
      </c>
      <c r="D212" s="40">
        <v>4</v>
      </c>
      <c r="E212" s="40">
        <v>5.7</v>
      </c>
      <c r="F212" s="37"/>
      <c r="G212" s="37">
        <f t="shared" si="0"/>
        <v>1.7000000000000002</v>
      </c>
      <c r="I212" s="40">
        <v>6.1</v>
      </c>
      <c r="J212" s="40">
        <v>5</v>
      </c>
      <c r="K212" s="40">
        <v>7.2</v>
      </c>
      <c r="L212" s="40">
        <v>3.4</v>
      </c>
      <c r="M212" s="40">
        <v>2.8</v>
      </c>
      <c r="N212" s="40">
        <v>4.0999999999999996</v>
      </c>
      <c r="P212" s="37"/>
      <c r="Q212" s="37"/>
    </row>
    <row r="213" spans="2:17" x14ac:dyDescent="0.25">
      <c r="K213" s="37" t="str">
        <f>LEFT(L213,4)</f>
        <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1231</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1232</v>
      </c>
    </row>
    <row r="72" spans="1:11" x14ac:dyDescent="0.25">
      <c r="B72" t="s">
        <v>1237</v>
      </c>
    </row>
    <row r="73" spans="1:11" x14ac:dyDescent="0.25">
      <c r="C73" t="s">
        <v>1238</v>
      </c>
    </row>
    <row r="74" spans="1:11" x14ac:dyDescent="0.25">
      <c r="B74" t="s">
        <v>196</v>
      </c>
      <c r="C74" t="s">
        <v>561</v>
      </c>
      <c r="D74" t="s">
        <v>1233</v>
      </c>
      <c r="E74" t="s">
        <v>1234</v>
      </c>
      <c r="F74" t="s">
        <v>1235</v>
      </c>
      <c r="I74" t="s">
        <v>1236</v>
      </c>
      <c r="J74" t="s">
        <v>1239</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1172</v>
      </c>
      <c r="C25" s="18" t="s">
        <v>1125</v>
      </c>
      <c r="D25" s="37" t="s">
        <v>1126</v>
      </c>
      <c r="E25" s="37" t="s">
        <v>1127</v>
      </c>
      <c r="F25" s="37" t="s">
        <v>1173</v>
      </c>
      <c r="G25" s="18" t="s">
        <v>1125</v>
      </c>
      <c r="H25" s="37" t="s">
        <v>1174</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84">
        <v>2015</v>
      </c>
      <c r="D34" s="84"/>
      <c r="E34" s="84"/>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1139</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xr:uid="{00000000-0004-0000-0C00-000000000000}"/>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3"/>
  <sheetViews>
    <sheetView tabSelected="1" topLeftCell="A256" workbookViewId="0">
      <selection activeCell="D281" sqref="D281"/>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1217</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1240</v>
      </c>
    </row>
    <row r="96" spans="1:25" x14ac:dyDescent="0.25">
      <c r="B96" t="s">
        <v>239</v>
      </c>
      <c r="C96">
        <v>2003</v>
      </c>
      <c r="D96">
        <v>17.8</v>
      </c>
      <c r="E96">
        <v>17.100000000000001</v>
      </c>
      <c r="L96" t="s">
        <v>490</v>
      </c>
      <c r="M96" t="s">
        <v>1241</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v>1</v>
      </c>
      <c r="C168" s="74"/>
      <c r="D168" s="74">
        <v>0</v>
      </c>
      <c r="E168" s="74">
        <v>0</v>
      </c>
      <c r="F168" s="74">
        <v>0</v>
      </c>
      <c r="J168" s="37" t="s">
        <v>601</v>
      </c>
      <c r="K168" s="37"/>
      <c r="L168" s="37"/>
      <c r="M168" s="37">
        <v>0</v>
      </c>
      <c r="N168" s="37">
        <v>0</v>
      </c>
      <c r="O168" s="37">
        <v>0</v>
      </c>
    </row>
    <row r="169" spans="1:15" x14ac:dyDescent="0.25">
      <c r="A169" s="74" t="s">
        <v>459</v>
      </c>
      <c r="B169" s="74">
        <v>2</v>
      </c>
      <c r="C169" s="74"/>
      <c r="D169" s="74">
        <v>0</v>
      </c>
      <c r="E169" s="74">
        <v>0</v>
      </c>
      <c r="F169" s="74">
        <v>0</v>
      </c>
      <c r="J169" s="35" t="s">
        <v>459</v>
      </c>
      <c r="K169" s="37"/>
      <c r="L169" s="37"/>
      <c r="M169" s="37">
        <v>0</v>
      </c>
      <c r="N169" s="37">
        <v>0</v>
      </c>
      <c r="O169" s="37">
        <v>0</v>
      </c>
    </row>
    <row r="170" spans="1:15" x14ac:dyDescent="0.25">
      <c r="A170" s="74" t="s">
        <v>338</v>
      </c>
      <c r="B170" s="74">
        <v>3</v>
      </c>
      <c r="C170" s="74"/>
      <c r="D170" s="74">
        <f>0.8*M170</f>
        <v>2.4960000000000004</v>
      </c>
      <c r="E170" s="74">
        <f>0.8*N170</f>
        <v>1.4976000000000003</v>
      </c>
      <c r="F170" s="74">
        <f>0.8*O170</f>
        <v>0.89856000000000003</v>
      </c>
      <c r="J170" s="35" t="s">
        <v>338</v>
      </c>
      <c r="K170" s="37"/>
      <c r="L170" s="37">
        <v>0.05</v>
      </c>
      <c r="M170" s="37">
        <v>3.12</v>
      </c>
      <c r="N170" s="37">
        <v>1.8720000000000001</v>
      </c>
      <c r="O170" s="37">
        <v>1.1232</v>
      </c>
    </row>
    <row r="171" spans="1:15" x14ac:dyDescent="0.25">
      <c r="A171" s="74" t="s">
        <v>311</v>
      </c>
      <c r="B171" s="74">
        <v>4</v>
      </c>
      <c r="C171" s="74"/>
      <c r="D171" s="74">
        <f t="shared" ref="D171:D183" si="0">0.8*M171</f>
        <v>12.48</v>
      </c>
      <c r="E171" s="74">
        <f t="shared" ref="E171:E183" si="1">0.8*N171</f>
        <v>7.4879999999999995</v>
      </c>
      <c r="F171" s="74">
        <f t="shared" ref="F171:F183" si="2">0.8*O171</f>
        <v>4.4927999999999999</v>
      </c>
      <c r="J171" s="37" t="s">
        <v>311</v>
      </c>
      <c r="K171" s="37"/>
      <c r="L171" s="37">
        <v>0.1</v>
      </c>
      <c r="M171" s="37">
        <v>15.6</v>
      </c>
      <c r="N171" s="37">
        <v>9.36</v>
      </c>
      <c r="O171" s="37">
        <v>5.6159999999999997</v>
      </c>
    </row>
    <row r="172" spans="1:15" x14ac:dyDescent="0.25">
      <c r="A172" s="74" t="s">
        <v>602</v>
      </c>
      <c r="B172" s="74">
        <v>5</v>
      </c>
      <c r="C172" s="74"/>
      <c r="D172" s="74">
        <f t="shared" si="0"/>
        <v>49.92</v>
      </c>
      <c r="E172" s="74">
        <f t="shared" si="1"/>
        <v>29.951999999999998</v>
      </c>
      <c r="F172" s="74">
        <f t="shared" si="2"/>
        <v>17.9712</v>
      </c>
      <c r="J172" s="37" t="s">
        <v>602</v>
      </c>
      <c r="K172" s="37">
        <v>1</v>
      </c>
      <c r="L172" s="37">
        <v>0.4</v>
      </c>
      <c r="M172" s="37">
        <v>62.4</v>
      </c>
      <c r="N172" s="37">
        <v>37.44</v>
      </c>
      <c r="O172" s="37">
        <v>22.463999999999999</v>
      </c>
    </row>
    <row r="173" spans="1:15" x14ac:dyDescent="0.25">
      <c r="A173" s="74" t="s">
        <v>139</v>
      </c>
      <c r="B173" s="74">
        <v>6</v>
      </c>
      <c r="C173" s="74"/>
      <c r="D173" s="74">
        <f t="shared" si="0"/>
        <v>124.80000000000001</v>
      </c>
      <c r="E173" s="74">
        <f t="shared" si="1"/>
        <v>74.88</v>
      </c>
      <c r="F173" s="74">
        <f t="shared" si="2"/>
        <v>44.927999999999997</v>
      </c>
      <c r="J173" s="37" t="s">
        <v>139</v>
      </c>
      <c r="K173" s="37">
        <v>5</v>
      </c>
      <c r="L173" s="37"/>
      <c r="M173" s="37">
        <v>156</v>
      </c>
      <c r="N173" s="37">
        <v>93.6</v>
      </c>
      <c r="O173" s="37">
        <v>56.16</v>
      </c>
    </row>
    <row r="174" spans="1:15" x14ac:dyDescent="0.25">
      <c r="A174" s="74" t="s">
        <v>314</v>
      </c>
      <c r="B174" s="74">
        <v>7</v>
      </c>
      <c r="C174" s="74"/>
      <c r="D174" s="74">
        <f t="shared" si="0"/>
        <v>88.24692632</v>
      </c>
      <c r="E174" s="74">
        <f t="shared" si="1"/>
        <v>52.948155776</v>
      </c>
      <c r="F174" s="74">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v>8</v>
      </c>
      <c r="C175" s="74"/>
      <c r="D175" s="74">
        <f t="shared" si="0"/>
        <v>62.400000000000006</v>
      </c>
      <c r="E175" s="74">
        <f t="shared" si="1"/>
        <v>37.44</v>
      </c>
      <c r="F175" s="74">
        <f t="shared" si="2"/>
        <v>22.463999999999999</v>
      </c>
      <c r="J175" s="37" t="s">
        <v>315</v>
      </c>
      <c r="K175" s="37">
        <v>15</v>
      </c>
      <c r="L175" s="37">
        <v>0.5</v>
      </c>
      <c r="M175" s="37">
        <v>78</v>
      </c>
      <c r="N175" s="37">
        <v>46.8</v>
      </c>
      <c r="O175" s="37">
        <v>28.08</v>
      </c>
    </row>
    <row r="176" spans="1:15" x14ac:dyDescent="0.25">
      <c r="A176" s="74" t="s">
        <v>316</v>
      </c>
      <c r="B176" s="74">
        <v>9</v>
      </c>
      <c r="C176" s="74"/>
      <c r="D176" s="74">
        <f t="shared" si="0"/>
        <v>44.123463143999999</v>
      </c>
      <c r="E176" s="74">
        <f t="shared" si="1"/>
        <v>26.474077888</v>
      </c>
      <c r="F176" s="74">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v>10</v>
      </c>
      <c r="C177" s="74"/>
      <c r="D177" s="74">
        <f t="shared" si="0"/>
        <v>31.200000000000003</v>
      </c>
      <c r="E177" s="74">
        <f t="shared" si="1"/>
        <v>18.72</v>
      </c>
      <c r="F177" s="74">
        <f t="shared" si="2"/>
        <v>11.231999999999999</v>
      </c>
      <c r="J177" s="37" t="s">
        <v>317</v>
      </c>
      <c r="K177" s="37">
        <v>25</v>
      </c>
      <c r="L177" s="37">
        <v>0.25</v>
      </c>
      <c r="M177" s="37">
        <v>39</v>
      </c>
      <c r="N177" s="37">
        <v>23.4</v>
      </c>
      <c r="O177" s="37">
        <v>14.04</v>
      </c>
    </row>
    <row r="178" spans="1:15" x14ac:dyDescent="0.25">
      <c r="A178" s="74" t="s">
        <v>603</v>
      </c>
      <c r="B178" s="74">
        <v>11</v>
      </c>
      <c r="C178" s="74"/>
      <c r="D178" s="74">
        <f t="shared" si="0"/>
        <v>22.061731576</v>
      </c>
      <c r="E178" s="74">
        <f t="shared" si="1"/>
        <v>13.237038944</v>
      </c>
      <c r="F178" s="74">
        <f t="shared" si="2"/>
        <v>7.9422233664000004</v>
      </c>
      <c r="J178" s="37" t="s">
        <v>603</v>
      </c>
      <c r="K178" s="37">
        <v>30</v>
      </c>
      <c r="L178" s="37">
        <v>0.17677669500000001</v>
      </c>
      <c r="M178" s="37">
        <v>27.57716447</v>
      </c>
      <c r="N178" s="37">
        <v>16.54629868</v>
      </c>
      <c r="O178" s="37">
        <v>9.9277792080000005</v>
      </c>
    </row>
    <row r="179" spans="1:15" x14ac:dyDescent="0.25">
      <c r="A179" s="74" t="s">
        <v>319</v>
      </c>
      <c r="B179" s="74">
        <v>12</v>
      </c>
      <c r="C179" s="74"/>
      <c r="D179" s="74">
        <f t="shared" si="0"/>
        <v>15.600000000000001</v>
      </c>
      <c r="E179" s="74">
        <f t="shared" si="1"/>
        <v>9.36</v>
      </c>
      <c r="F179" s="74">
        <f t="shared" si="2"/>
        <v>5.6159999999999997</v>
      </c>
      <c r="J179" s="37" t="s">
        <v>319</v>
      </c>
      <c r="K179" s="37">
        <v>35</v>
      </c>
      <c r="L179" s="37">
        <v>0.125</v>
      </c>
      <c r="M179" s="37">
        <v>19.5</v>
      </c>
      <c r="N179" s="37">
        <v>11.7</v>
      </c>
      <c r="O179" s="37">
        <v>7.02</v>
      </c>
    </row>
    <row r="180" spans="1:15" x14ac:dyDescent="0.25">
      <c r="A180" s="74" t="s">
        <v>324</v>
      </c>
      <c r="B180" s="74">
        <v>13</v>
      </c>
      <c r="C180" s="74"/>
      <c r="D180" s="74">
        <f t="shared" si="0"/>
        <v>11.030865784</v>
      </c>
      <c r="E180" s="74">
        <f t="shared" si="1"/>
        <v>6.618519472</v>
      </c>
      <c r="F180" s="74">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v>14</v>
      </c>
      <c r="C181" s="74"/>
      <c r="D181" s="74">
        <f t="shared" si="0"/>
        <v>7.8000000000000007</v>
      </c>
      <c r="E181" s="74">
        <f t="shared" si="1"/>
        <v>4.68</v>
      </c>
      <c r="F181" s="74">
        <f t="shared" si="2"/>
        <v>2.8079999999999998</v>
      </c>
      <c r="J181" s="37" t="s">
        <v>462</v>
      </c>
      <c r="K181" s="37">
        <v>45</v>
      </c>
      <c r="L181" s="37">
        <v>6.25E-2</v>
      </c>
      <c r="M181" s="37">
        <v>9.75</v>
      </c>
      <c r="N181" s="37">
        <v>5.85</v>
      </c>
      <c r="O181" s="37">
        <v>3.51</v>
      </c>
    </row>
    <row r="182" spans="1:15" x14ac:dyDescent="0.25">
      <c r="A182" s="74" t="s">
        <v>463</v>
      </c>
      <c r="B182" s="74">
        <v>15</v>
      </c>
      <c r="C182" s="74"/>
      <c r="D182" s="74">
        <f t="shared" si="0"/>
        <v>5.5154328935999999</v>
      </c>
      <c r="E182" s="74">
        <f t="shared" si="1"/>
        <v>3.309259736</v>
      </c>
      <c r="F182" s="74">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v>16</v>
      </c>
      <c r="C183" s="74"/>
      <c r="D183" s="74">
        <f t="shared" si="0"/>
        <v>3.9000000000000004</v>
      </c>
      <c r="E183" s="74">
        <f t="shared" si="1"/>
        <v>2.34</v>
      </c>
      <c r="F183" s="74">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v>1</v>
      </c>
      <c r="C188" s="74"/>
      <c r="D188" s="75">
        <v>0</v>
      </c>
      <c r="E188" s="75">
        <v>0</v>
      </c>
      <c r="F188" s="75">
        <v>0</v>
      </c>
      <c r="G188" s="72"/>
      <c r="H188" s="72"/>
      <c r="I188" s="72"/>
      <c r="J188" s="72" t="s">
        <v>601</v>
      </c>
      <c r="K188" s="72"/>
      <c r="L188" s="72"/>
      <c r="M188" s="72">
        <v>0</v>
      </c>
      <c r="N188" s="72">
        <v>0</v>
      </c>
      <c r="O188" s="72">
        <v>0</v>
      </c>
    </row>
    <row r="189" spans="1:15" x14ac:dyDescent="0.25">
      <c r="A189" s="74" t="s">
        <v>459</v>
      </c>
      <c r="B189" s="74">
        <v>2</v>
      </c>
      <c r="C189" s="74"/>
      <c r="D189" s="75">
        <v>0</v>
      </c>
      <c r="E189" s="75">
        <v>0</v>
      </c>
      <c r="F189" s="75">
        <v>0</v>
      </c>
      <c r="G189" s="72"/>
      <c r="H189" s="72"/>
      <c r="I189" s="72"/>
      <c r="J189" s="73" t="s">
        <v>459</v>
      </c>
      <c r="K189" s="72"/>
      <c r="L189" s="72"/>
      <c r="M189" s="72">
        <v>0</v>
      </c>
      <c r="N189" s="72">
        <v>0</v>
      </c>
      <c r="O189" s="72">
        <v>0</v>
      </c>
    </row>
    <row r="190" spans="1:15" x14ac:dyDescent="0.25">
      <c r="A190" s="74" t="s">
        <v>338</v>
      </c>
      <c r="B190" s="74">
        <v>3</v>
      </c>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v>4</v>
      </c>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602</v>
      </c>
      <c r="B192" s="74">
        <v>5</v>
      </c>
      <c r="C192" s="74">
        <v>0.4</v>
      </c>
      <c r="D192" s="75">
        <f t="shared" si="3"/>
        <v>49.92</v>
      </c>
      <c r="E192" s="75">
        <f t="shared" si="4"/>
        <v>29.951999999999998</v>
      </c>
      <c r="F192" s="75">
        <f t="shared" si="5"/>
        <v>17.9712</v>
      </c>
      <c r="G192" s="72"/>
      <c r="H192" s="72"/>
      <c r="I192" s="72"/>
      <c r="J192" s="72" t="s">
        <v>602</v>
      </c>
      <c r="K192" s="72">
        <v>1</v>
      </c>
      <c r="L192" s="72">
        <v>0.4</v>
      </c>
      <c r="M192" s="72">
        <v>62.4</v>
      </c>
      <c r="N192" s="72">
        <v>37.44</v>
      </c>
      <c r="O192" s="72">
        <v>22.463999999999999</v>
      </c>
    </row>
    <row r="193" spans="1:15" x14ac:dyDescent="0.25">
      <c r="A193" s="74" t="s">
        <v>139</v>
      </c>
      <c r="B193" s="74">
        <v>6</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7</v>
      </c>
      <c r="C194" s="74">
        <v>0.70710678100000002</v>
      </c>
      <c r="D194" s="75">
        <f t="shared" si="3"/>
        <v>88.24692632</v>
      </c>
      <c r="E194" s="75">
        <f t="shared" si="4"/>
        <v>52.948155776</v>
      </c>
      <c r="F194" s="75">
        <f t="shared" si="5"/>
        <v>31.768893464000001</v>
      </c>
      <c r="G194" s="72"/>
      <c r="H194" s="72" t="s">
        <v>1345</v>
      </c>
      <c r="I194" s="72"/>
      <c r="J194" s="72" t="s">
        <v>314</v>
      </c>
      <c r="K194" s="72">
        <v>10</v>
      </c>
      <c r="L194" s="72">
        <v>0.70710678100000002</v>
      </c>
      <c r="M194" s="72">
        <v>110.3086579</v>
      </c>
      <c r="N194" s="72">
        <v>66.185194719999998</v>
      </c>
      <c r="O194" s="72">
        <v>39.711116830000002</v>
      </c>
    </row>
    <row r="195" spans="1:15" x14ac:dyDescent="0.25">
      <c r="A195" s="74" t="s">
        <v>315</v>
      </c>
      <c r="B195" s="74">
        <v>8</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9</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10</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11</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12</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13</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14</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15</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16</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1216</v>
      </c>
    </row>
    <row r="254" spans="1:2" x14ac:dyDescent="0.25">
      <c r="B254" t="s">
        <v>1215</v>
      </c>
    </row>
    <row r="256" spans="1:2" x14ac:dyDescent="0.25">
      <c r="A256" t="s">
        <v>1348</v>
      </c>
    </row>
    <row r="257" spans="1:11" x14ac:dyDescent="0.25">
      <c r="B257" s="38" t="s">
        <v>179</v>
      </c>
      <c r="C257" s="37" t="s">
        <v>222</v>
      </c>
      <c r="D257" s="37"/>
      <c r="E257" s="37"/>
      <c r="F257" s="37" t="s">
        <v>217</v>
      </c>
      <c r="G257" s="37"/>
      <c r="H257" s="37"/>
    </row>
    <row r="258" spans="1:11" x14ac:dyDescent="0.25">
      <c r="B258" s="37" t="s">
        <v>246</v>
      </c>
      <c r="C258" s="37" t="s">
        <v>490</v>
      </c>
      <c r="D258" s="37" t="s">
        <v>491</v>
      </c>
      <c r="E258" s="37" t="s">
        <v>493</v>
      </c>
      <c r="F258" s="37" t="s">
        <v>490</v>
      </c>
      <c r="G258" s="37" t="s">
        <v>491</v>
      </c>
      <c r="H258" s="37" t="s">
        <v>493</v>
      </c>
    </row>
    <row r="259" spans="1:11" x14ac:dyDescent="0.25">
      <c r="A259">
        <v>1</v>
      </c>
      <c r="B259" s="37" t="s">
        <v>494</v>
      </c>
      <c r="C259" s="37">
        <v>1</v>
      </c>
      <c r="D259" s="37">
        <v>0</v>
      </c>
      <c r="E259" s="37">
        <v>0</v>
      </c>
      <c r="F259" s="37">
        <v>1</v>
      </c>
      <c r="G259" s="37">
        <v>0</v>
      </c>
      <c r="H259" s="37">
        <v>0</v>
      </c>
    </row>
    <row r="260" spans="1:11" x14ac:dyDescent="0.25">
      <c r="A260">
        <v>2</v>
      </c>
      <c r="B260" s="22" t="s">
        <v>459</v>
      </c>
      <c r="C260" s="37">
        <v>1</v>
      </c>
      <c r="D260" s="37">
        <v>0</v>
      </c>
      <c r="E260" s="37">
        <v>0</v>
      </c>
      <c r="F260" s="37">
        <v>1</v>
      </c>
      <c r="G260" s="37">
        <v>0</v>
      </c>
      <c r="H260" s="37">
        <v>0</v>
      </c>
      <c r="J260" t="s">
        <v>1349</v>
      </c>
    </row>
    <row r="261" spans="1:11" x14ac:dyDescent="0.25">
      <c r="A261">
        <v>3</v>
      </c>
      <c r="B261" s="22" t="s">
        <v>338</v>
      </c>
      <c r="C261" s="37">
        <v>0.97183900000000001</v>
      </c>
      <c r="D261" s="37">
        <v>2.6402999999999999E-2</v>
      </c>
      <c r="E261" s="37">
        <f>1-(C261+D261)</f>
        <v>1.7580000000000373E-3</v>
      </c>
      <c r="F261" s="37">
        <v>0.97183900000000001</v>
      </c>
      <c r="G261" s="37">
        <v>2.6402999999999999E-2</v>
      </c>
      <c r="H261" s="37">
        <f>1-(F261+G261)</f>
        <v>1.7580000000000373E-3</v>
      </c>
    </row>
    <row r="262" spans="1:11" x14ac:dyDescent="0.25">
      <c r="A262">
        <v>4</v>
      </c>
      <c r="B262" s="37" t="s">
        <v>137</v>
      </c>
      <c r="C262" s="37">
        <v>0.87735600000000002</v>
      </c>
      <c r="D262" s="37">
        <v>0.11361499999999999</v>
      </c>
      <c r="E262" s="37">
        <f>1-(C262+D262)</f>
        <v>9.0289999999999537E-3</v>
      </c>
      <c r="F262" s="37">
        <v>0.87935600000000003</v>
      </c>
      <c r="G262" s="37">
        <v>0.11615</v>
      </c>
      <c r="H262" s="37">
        <f>1-(F262+G262)</f>
        <v>4.493999999999998E-3</v>
      </c>
      <c r="J262">
        <f>SUM(C262:E262)</f>
        <v>1</v>
      </c>
      <c r="K262">
        <f>SUM(F262:H262)</f>
        <v>1</v>
      </c>
    </row>
    <row r="263" spans="1:11" x14ac:dyDescent="0.25">
      <c r="A263">
        <v>5</v>
      </c>
      <c r="B263" s="37" t="s">
        <v>138</v>
      </c>
      <c r="C263" s="37">
        <v>0.70302699999999996</v>
      </c>
      <c r="D263" s="37">
        <v>0.26659899999999997</v>
      </c>
      <c r="E263" s="37">
        <f t="shared" ref="E263:E274" si="6">1-(C263+D263)</f>
        <v>3.0374000000000123E-2</v>
      </c>
      <c r="F263" s="37">
        <v>0.73402699999999999</v>
      </c>
      <c r="G263" s="37">
        <v>0.25359900000000002</v>
      </c>
      <c r="H263" s="37">
        <f t="shared" ref="H263:H274" si="7">1-(F263+G263)</f>
        <v>1.2373999999999996E-2</v>
      </c>
      <c r="J263" s="37">
        <f t="shared" ref="J263:J274" si="8">SUM(C263:E263)</f>
        <v>1</v>
      </c>
      <c r="K263" s="37">
        <f t="shared" ref="K263:K274" si="9">SUM(F263:H263)</f>
        <v>1</v>
      </c>
    </row>
    <row r="264" spans="1:11" x14ac:dyDescent="0.25">
      <c r="A264">
        <v>6</v>
      </c>
      <c r="B264" s="37" t="s">
        <v>139</v>
      </c>
      <c r="C264" s="37">
        <v>0.72545599999999999</v>
      </c>
      <c r="D264" s="37">
        <v>0.26419700000000002</v>
      </c>
      <c r="E264" s="37">
        <f t="shared" si="6"/>
        <v>1.0346999999999995E-2</v>
      </c>
      <c r="F264" s="37">
        <v>0.731456</v>
      </c>
      <c r="G264" s="37">
        <v>0.22519700000000001</v>
      </c>
      <c r="H264" s="37">
        <f t="shared" si="7"/>
        <v>4.3347000000000024E-2</v>
      </c>
      <c r="J264" s="37">
        <f t="shared" si="8"/>
        <v>1</v>
      </c>
      <c r="K264" s="37">
        <f t="shared" si="9"/>
        <v>1</v>
      </c>
    </row>
    <row r="265" spans="1:11" x14ac:dyDescent="0.25">
      <c r="A265">
        <v>7</v>
      </c>
      <c r="B265" s="37" t="s">
        <v>140</v>
      </c>
      <c r="C265" s="37">
        <v>0.73932100000000001</v>
      </c>
      <c r="D265" s="37">
        <v>0.25078</v>
      </c>
      <c r="E265" s="85">
        <f t="shared" si="6"/>
        <v>9.8989999999999911E-3</v>
      </c>
      <c r="F265" s="37">
        <v>0.731321</v>
      </c>
      <c r="G265" s="37">
        <v>0.2505868</v>
      </c>
      <c r="H265" s="37">
        <f t="shared" si="7"/>
        <v>1.8092200000000003E-2</v>
      </c>
      <c r="J265" s="37">
        <f t="shared" si="8"/>
        <v>1</v>
      </c>
      <c r="K265" s="37">
        <f t="shared" si="9"/>
        <v>1</v>
      </c>
    </row>
    <row r="266" spans="1:11" x14ac:dyDescent="0.25">
      <c r="A266">
        <v>8</v>
      </c>
      <c r="B266" s="37" t="s">
        <v>141</v>
      </c>
      <c r="C266" s="37">
        <v>0.76990499999999995</v>
      </c>
      <c r="D266" s="37">
        <v>0.22307099999999999</v>
      </c>
      <c r="E266" s="37">
        <f t="shared" si="6"/>
        <v>7.0240000000000302E-3</v>
      </c>
      <c r="F266" s="37">
        <v>0.76510500000000004</v>
      </c>
      <c r="G266" s="37">
        <v>0.22507099999999999</v>
      </c>
      <c r="H266" s="37">
        <f t="shared" si="7"/>
        <v>9.8239999999999439E-3</v>
      </c>
      <c r="J266" s="37">
        <f t="shared" si="8"/>
        <v>1</v>
      </c>
      <c r="K266" s="37">
        <f t="shared" si="9"/>
        <v>1</v>
      </c>
    </row>
    <row r="267" spans="1:11" x14ac:dyDescent="0.25">
      <c r="A267">
        <v>9</v>
      </c>
      <c r="B267" s="37" t="s">
        <v>142</v>
      </c>
      <c r="C267" s="37">
        <v>0.79022300000000001</v>
      </c>
      <c r="D267" s="37">
        <v>0.20535</v>
      </c>
      <c r="E267" s="37">
        <f t="shared" si="6"/>
        <v>4.4269999999999587E-3</v>
      </c>
      <c r="F267" s="37">
        <v>0.781223</v>
      </c>
      <c r="G267" s="37">
        <v>0.21535000000000001</v>
      </c>
      <c r="H267" s="37">
        <f t="shared" si="7"/>
        <v>3.4269999999999579E-3</v>
      </c>
      <c r="J267" s="37">
        <f t="shared" si="8"/>
        <v>1</v>
      </c>
      <c r="K267" s="37">
        <f t="shared" si="9"/>
        <v>1</v>
      </c>
    </row>
    <row r="268" spans="1:11" x14ac:dyDescent="0.25">
      <c r="A268">
        <v>10</v>
      </c>
      <c r="B268" s="37" t="s">
        <v>143</v>
      </c>
      <c r="C268" s="37">
        <v>0.82640999999999998</v>
      </c>
      <c r="D268" s="37">
        <v>0.16399</v>
      </c>
      <c r="E268" s="85">
        <f t="shared" si="6"/>
        <v>9.6000000000000529E-3</v>
      </c>
      <c r="F268" s="37">
        <v>0.82640999999999998</v>
      </c>
      <c r="G268" s="37">
        <v>0.16399</v>
      </c>
      <c r="H268" s="37">
        <f t="shared" si="7"/>
        <v>9.6000000000000529E-3</v>
      </c>
      <c r="J268" s="37">
        <f t="shared" si="8"/>
        <v>1</v>
      </c>
      <c r="K268" s="37">
        <f t="shared" si="9"/>
        <v>1</v>
      </c>
    </row>
    <row r="269" spans="1:11" x14ac:dyDescent="0.25">
      <c r="A269" s="37">
        <v>11</v>
      </c>
      <c r="B269" s="37" t="s">
        <v>392</v>
      </c>
      <c r="C269" s="37">
        <v>0.87985000000000002</v>
      </c>
      <c r="D269" s="37">
        <v>0.11162999999999999</v>
      </c>
      <c r="E269" s="37">
        <f t="shared" si="6"/>
        <v>8.519999999999972E-3</v>
      </c>
      <c r="F269" s="37">
        <v>0.87985000000000002</v>
      </c>
      <c r="G269" s="37">
        <v>0.11162999999999999</v>
      </c>
      <c r="H269" s="37">
        <f t="shared" si="7"/>
        <v>8.519999999999972E-3</v>
      </c>
      <c r="J269" s="37">
        <f t="shared" si="8"/>
        <v>1</v>
      </c>
      <c r="K269" s="37">
        <f t="shared" si="9"/>
        <v>1</v>
      </c>
    </row>
    <row r="270" spans="1:11" x14ac:dyDescent="0.25">
      <c r="A270" s="37">
        <v>12</v>
      </c>
      <c r="B270" s="37" t="s">
        <v>461</v>
      </c>
      <c r="C270" s="37">
        <v>0.87985000000000002</v>
      </c>
      <c r="D270" s="37">
        <v>0.11162999999999999</v>
      </c>
      <c r="E270" s="37">
        <f t="shared" si="6"/>
        <v>8.519999999999972E-3</v>
      </c>
      <c r="F270" s="37">
        <v>0.87985000000000002</v>
      </c>
      <c r="G270" s="37">
        <v>0.11162999999999999</v>
      </c>
      <c r="H270" s="37">
        <f t="shared" si="7"/>
        <v>8.519999999999972E-3</v>
      </c>
      <c r="J270" s="37">
        <f t="shared" si="8"/>
        <v>1</v>
      </c>
      <c r="K270" s="37">
        <f t="shared" si="9"/>
        <v>1</v>
      </c>
    </row>
    <row r="271" spans="1:11" x14ac:dyDescent="0.25">
      <c r="A271" s="37">
        <v>13</v>
      </c>
      <c r="B271" s="37" t="s">
        <v>324</v>
      </c>
      <c r="C271" s="37">
        <v>0.87985000000000002</v>
      </c>
      <c r="D271" s="37">
        <v>0.11162999999999999</v>
      </c>
      <c r="E271" s="37">
        <f t="shared" si="6"/>
        <v>8.519999999999972E-3</v>
      </c>
      <c r="F271" s="37">
        <v>0.87985000000000002</v>
      </c>
      <c r="G271" s="37">
        <v>0.11162999999999999</v>
      </c>
      <c r="H271" s="37">
        <f t="shared" si="7"/>
        <v>8.519999999999972E-3</v>
      </c>
      <c r="J271" s="37">
        <f t="shared" si="8"/>
        <v>1</v>
      </c>
      <c r="K271" s="37">
        <f t="shared" si="9"/>
        <v>1</v>
      </c>
    </row>
    <row r="272" spans="1:11" x14ac:dyDescent="0.25">
      <c r="A272" s="37">
        <v>14</v>
      </c>
      <c r="B272" s="37" t="s">
        <v>462</v>
      </c>
      <c r="C272" s="37">
        <v>0.87985000000000002</v>
      </c>
      <c r="D272" s="37">
        <v>0.11162999999999999</v>
      </c>
      <c r="E272" s="37">
        <f t="shared" si="6"/>
        <v>8.519999999999972E-3</v>
      </c>
      <c r="F272" s="37">
        <v>0.87985000000000002</v>
      </c>
      <c r="G272" s="37">
        <v>0.11162999999999999</v>
      </c>
      <c r="H272" s="37">
        <f t="shared" si="7"/>
        <v>8.519999999999972E-3</v>
      </c>
      <c r="J272" s="37">
        <f t="shared" si="8"/>
        <v>1</v>
      </c>
      <c r="K272" s="37">
        <f t="shared" si="9"/>
        <v>1</v>
      </c>
    </row>
    <row r="273" spans="1:11" x14ac:dyDescent="0.25">
      <c r="A273" s="37">
        <v>15</v>
      </c>
      <c r="B273" s="37" t="s">
        <v>463</v>
      </c>
      <c r="C273" s="37">
        <v>0.87985000000000002</v>
      </c>
      <c r="D273" s="37">
        <v>0.11162999999999999</v>
      </c>
      <c r="E273" s="37">
        <f t="shared" si="6"/>
        <v>8.519999999999972E-3</v>
      </c>
      <c r="F273" s="37">
        <v>0.87985000000000002</v>
      </c>
      <c r="G273" s="37">
        <v>0.11162999999999999</v>
      </c>
      <c r="H273" s="37">
        <f t="shared" si="7"/>
        <v>8.519999999999972E-3</v>
      </c>
      <c r="J273" s="37">
        <f t="shared" si="8"/>
        <v>1</v>
      </c>
      <c r="K273" s="37">
        <f t="shared" si="9"/>
        <v>1</v>
      </c>
    </row>
    <row r="274" spans="1:11" x14ac:dyDescent="0.25">
      <c r="A274" s="37">
        <v>16</v>
      </c>
      <c r="B274" s="37" t="s">
        <v>464</v>
      </c>
      <c r="C274" s="37">
        <v>0.87985000000000002</v>
      </c>
      <c r="D274" s="37">
        <v>0.11162999999999999</v>
      </c>
      <c r="E274" s="37">
        <f t="shared" si="6"/>
        <v>8.519999999999972E-3</v>
      </c>
      <c r="F274" s="37">
        <v>0.87985000000000002</v>
      </c>
      <c r="G274" s="37">
        <v>0.11162999999999999</v>
      </c>
      <c r="H274" s="37">
        <f t="shared" si="7"/>
        <v>8.519999999999972E-3</v>
      </c>
      <c r="J274" s="37">
        <f t="shared" si="8"/>
        <v>1</v>
      </c>
      <c r="K274" s="37">
        <f t="shared" si="9"/>
        <v>1</v>
      </c>
    </row>
    <row r="275" spans="1:11" x14ac:dyDescent="0.25">
      <c r="B275" s="37"/>
      <c r="C275" s="37"/>
      <c r="D275" s="37"/>
      <c r="E275" s="37"/>
      <c r="F275" s="37"/>
      <c r="G275" s="37"/>
      <c r="H275" s="37"/>
    </row>
    <row r="276" spans="1:11" x14ac:dyDescent="0.25">
      <c r="B276" s="39" t="s">
        <v>28</v>
      </c>
      <c r="C276" s="37" t="s">
        <v>215</v>
      </c>
      <c r="D276" s="37"/>
      <c r="E276" s="37"/>
      <c r="F276" s="37" t="s">
        <v>223</v>
      </c>
      <c r="G276" s="37"/>
      <c r="H276" s="37"/>
    </row>
    <row r="277" spans="1:11" x14ac:dyDescent="0.25">
      <c r="B277" s="37" t="s">
        <v>246</v>
      </c>
      <c r="C277" s="37" t="s">
        <v>490</v>
      </c>
      <c r="D277" s="37" t="s">
        <v>491</v>
      </c>
      <c r="E277" s="37" t="s">
        <v>493</v>
      </c>
      <c r="F277" s="37" t="s">
        <v>490</v>
      </c>
      <c r="G277" s="37" t="s">
        <v>491</v>
      </c>
      <c r="H277" s="37" t="s">
        <v>493</v>
      </c>
    </row>
    <row r="278" spans="1:11" x14ac:dyDescent="0.25">
      <c r="B278" s="37" t="s">
        <v>494</v>
      </c>
      <c r="C278" s="29">
        <v>1</v>
      </c>
      <c r="D278" s="37">
        <v>0</v>
      </c>
      <c r="E278" s="37">
        <v>0</v>
      </c>
      <c r="F278" s="37">
        <v>1</v>
      </c>
      <c r="G278" s="37">
        <v>0</v>
      </c>
      <c r="H278" s="37">
        <v>0</v>
      </c>
    </row>
    <row r="279" spans="1:11" x14ac:dyDescent="0.25">
      <c r="B279" s="22" t="s">
        <v>459</v>
      </c>
      <c r="C279" s="29">
        <v>1</v>
      </c>
      <c r="D279" s="37">
        <v>0</v>
      </c>
      <c r="E279" s="37">
        <v>0</v>
      </c>
      <c r="F279" s="37">
        <v>1</v>
      </c>
      <c r="G279" s="37">
        <v>0</v>
      </c>
      <c r="H279" s="37">
        <v>0</v>
      </c>
    </row>
    <row r="280" spans="1:11" x14ac:dyDescent="0.25">
      <c r="B280" s="22" t="s">
        <v>338</v>
      </c>
      <c r="C280" s="29">
        <v>1</v>
      </c>
      <c r="D280" s="37">
        <v>0</v>
      </c>
      <c r="E280" s="37">
        <v>0</v>
      </c>
      <c r="F280" s="37">
        <v>1</v>
      </c>
      <c r="G280" s="37">
        <v>0</v>
      </c>
      <c r="H280" s="37">
        <v>0</v>
      </c>
    </row>
    <row r="281" spans="1:11" x14ac:dyDescent="0.25">
      <c r="B281" s="37" t="s">
        <v>137</v>
      </c>
      <c r="C281" s="29">
        <v>0.98975599999999997</v>
      </c>
      <c r="D281" s="37">
        <v>1.0069E-2</v>
      </c>
      <c r="E281" s="37">
        <v>1.7500000000000003E-4</v>
      </c>
      <c r="F281" s="37">
        <v>0.96245199999999997</v>
      </c>
      <c r="G281" s="37">
        <v>3.5205E-2</v>
      </c>
      <c r="H281" s="37">
        <v>2.343E-3</v>
      </c>
    </row>
    <row r="282" spans="1:11" x14ac:dyDescent="0.25">
      <c r="B282" s="37" t="s">
        <v>138</v>
      </c>
      <c r="C282" s="29">
        <v>0.97952399999999995</v>
      </c>
      <c r="D282" s="37">
        <v>2.0166E-2</v>
      </c>
      <c r="E282" s="37">
        <v>3.1E-4</v>
      </c>
      <c r="F282" s="37">
        <v>0.8334180000000001</v>
      </c>
      <c r="G282" s="37">
        <v>0.157748</v>
      </c>
      <c r="H282" s="37">
        <v>8.8339999999999998E-3</v>
      </c>
    </row>
    <row r="283" spans="1:11" x14ac:dyDescent="0.25">
      <c r="B283" s="37" t="s">
        <v>139</v>
      </c>
      <c r="C283" s="29">
        <v>0.98680599999999996</v>
      </c>
      <c r="D283" s="37">
        <v>1.2837000000000001E-2</v>
      </c>
      <c r="E283" s="37">
        <v>3.57E-4</v>
      </c>
      <c r="F283" s="37">
        <v>0.825658</v>
      </c>
      <c r="G283" s="37">
        <v>0.16295100000000001</v>
      </c>
      <c r="H283" s="37">
        <v>1.1391E-2</v>
      </c>
    </row>
    <row r="284" spans="1:11" x14ac:dyDescent="0.25">
      <c r="B284" s="37" t="s">
        <v>140</v>
      </c>
      <c r="C284" s="29">
        <v>0.98374700000000004</v>
      </c>
      <c r="D284" s="37">
        <v>1.6253E-2</v>
      </c>
      <c r="E284" s="20">
        <v>4.6700000000000002E-4</v>
      </c>
      <c r="F284" s="37">
        <v>0.84771699999999994</v>
      </c>
      <c r="G284" s="37">
        <v>0.149064</v>
      </c>
      <c r="H284" s="37">
        <v>3.2200000000000002E-3</v>
      </c>
    </row>
    <row r="285" spans="1:11" x14ac:dyDescent="0.25">
      <c r="B285" s="37" t="s">
        <v>141</v>
      </c>
      <c r="C285" s="29">
        <v>0.98370900000000006</v>
      </c>
      <c r="D285" s="37">
        <v>1.5713999999999999E-2</v>
      </c>
      <c r="E285" s="37">
        <v>5.7700000000000004E-4</v>
      </c>
      <c r="F285" s="37">
        <v>0.86167599999999989</v>
      </c>
      <c r="G285" s="37">
        <v>0.13456400000000002</v>
      </c>
      <c r="H285" s="37">
        <v>3.7599999999999999E-3</v>
      </c>
    </row>
    <row r="286" spans="1:11" x14ac:dyDescent="0.25">
      <c r="B286" s="37" t="s">
        <v>142</v>
      </c>
      <c r="C286" s="29">
        <v>0.99171000000000009</v>
      </c>
      <c r="D286" s="37">
        <v>7.8080000000000007E-3</v>
      </c>
      <c r="E286" s="37">
        <v>4.8200000000000001E-4</v>
      </c>
      <c r="F286" s="37">
        <v>0.88590000000000002</v>
      </c>
      <c r="G286" s="37">
        <v>0.11090999999999999</v>
      </c>
      <c r="H286" s="37">
        <v>3.1900000000000001E-3</v>
      </c>
    </row>
    <row r="287" spans="1:11" x14ac:dyDescent="0.25">
      <c r="B287" s="37" t="s">
        <v>143</v>
      </c>
      <c r="C287" s="29">
        <v>0.99118399999999995</v>
      </c>
      <c r="D287" s="37">
        <v>8.8160000000000009E-3</v>
      </c>
      <c r="E287" s="37">
        <v>0</v>
      </c>
      <c r="F287" s="37">
        <v>0.87293999999999994</v>
      </c>
      <c r="G287" s="37">
        <v>0.126001</v>
      </c>
      <c r="H287" s="37">
        <v>1.059E-3</v>
      </c>
    </row>
    <row r="288" spans="1:11" x14ac:dyDescent="0.25">
      <c r="B288" s="37" t="s">
        <v>392</v>
      </c>
      <c r="C288" s="29">
        <v>0.99118399999999995</v>
      </c>
      <c r="D288" s="37">
        <v>8.8160000000000009E-3</v>
      </c>
      <c r="E288" s="37">
        <v>0</v>
      </c>
      <c r="F288" s="37">
        <v>0.88538499999999998</v>
      </c>
      <c r="G288" s="37">
        <v>0.10356299999999999</v>
      </c>
      <c r="H288" s="37">
        <v>1.1051999999999999E-2</v>
      </c>
    </row>
    <row r="289" spans="2:8" x14ac:dyDescent="0.25">
      <c r="B289" s="37" t="s">
        <v>461</v>
      </c>
      <c r="C289" s="29">
        <v>0.99118399999999995</v>
      </c>
      <c r="D289" s="37">
        <v>8.8160000000000009E-3</v>
      </c>
      <c r="E289" s="37">
        <v>0</v>
      </c>
      <c r="F289" s="37">
        <v>0.88538499999999998</v>
      </c>
      <c r="G289" s="37">
        <v>0.10356299999999999</v>
      </c>
      <c r="H289" s="37">
        <v>1.1051999999999999E-2</v>
      </c>
    </row>
    <row r="290" spans="2:8" x14ac:dyDescent="0.25">
      <c r="B290" s="37" t="s">
        <v>324</v>
      </c>
      <c r="C290" s="29">
        <v>0.99118399999999995</v>
      </c>
      <c r="D290" s="37">
        <v>8.8160000000000009E-3</v>
      </c>
      <c r="E290" s="37">
        <v>0</v>
      </c>
      <c r="F290" s="37">
        <v>0.88538499999999998</v>
      </c>
      <c r="G290" s="37">
        <v>0.10356299999999999</v>
      </c>
      <c r="H290" s="37">
        <v>1.1051999999999999E-2</v>
      </c>
    </row>
    <row r="291" spans="2:8" x14ac:dyDescent="0.25">
      <c r="B291" s="37" t="s">
        <v>462</v>
      </c>
      <c r="C291" s="29">
        <v>0.99118399999999995</v>
      </c>
      <c r="D291" s="37">
        <v>8.8160000000000009E-3</v>
      </c>
      <c r="E291" s="37">
        <v>0</v>
      </c>
      <c r="F291" s="37">
        <v>0.88538499999999998</v>
      </c>
      <c r="G291" s="37">
        <v>0.10356299999999999</v>
      </c>
      <c r="H291" s="37">
        <v>1.1051999999999999E-2</v>
      </c>
    </row>
    <row r="292" spans="2:8" x14ac:dyDescent="0.25">
      <c r="B292" s="37" t="s">
        <v>463</v>
      </c>
      <c r="C292" s="29">
        <v>0.99118399999999995</v>
      </c>
      <c r="D292" s="37">
        <v>8.8160000000000009E-3</v>
      </c>
      <c r="E292" s="37">
        <v>0</v>
      </c>
      <c r="F292" s="37">
        <v>0.88538499999999998</v>
      </c>
      <c r="G292" s="37">
        <v>0.10356299999999999</v>
      </c>
      <c r="H292" s="37">
        <v>1.1051999999999999E-2</v>
      </c>
    </row>
    <row r="293" spans="2:8" x14ac:dyDescent="0.25">
      <c r="B293" s="37" t="s">
        <v>464</v>
      </c>
      <c r="C293" s="29">
        <v>0.99118399999999995</v>
      </c>
      <c r="D293" s="37">
        <v>8.8160000000000009E-3</v>
      </c>
      <c r="E293" s="37">
        <v>0</v>
      </c>
      <c r="F293" s="37">
        <v>0.88538499999999998</v>
      </c>
      <c r="G293" s="37">
        <v>0.10356299999999999</v>
      </c>
      <c r="H293" s="37">
        <v>1.1051999999999999E-2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8"/>
  <sheetViews>
    <sheetView topLeftCell="A22" workbookViewId="0">
      <selection activeCell="O10" sqref="O10"/>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1292</v>
      </c>
      <c r="O2" t="s">
        <v>1294</v>
      </c>
    </row>
    <row r="3" spans="1:19" x14ac:dyDescent="0.25">
      <c r="B3" t="s">
        <v>80</v>
      </c>
      <c r="C3" t="s">
        <v>232</v>
      </c>
      <c r="E3" t="s">
        <v>80</v>
      </c>
      <c r="F3" t="s">
        <v>1252</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1293</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1253</v>
      </c>
    </row>
    <row r="14" spans="1:19" s="37" customFormat="1" x14ac:dyDescent="0.25">
      <c r="B14" s="37" t="s">
        <v>1251</v>
      </c>
      <c r="G14" s="37" t="s">
        <v>1292</v>
      </c>
    </row>
    <row r="15" spans="1:19" s="37" customFormat="1" x14ac:dyDescent="0.25">
      <c r="B15" s="37" t="s">
        <v>80</v>
      </c>
      <c r="C15" s="37" t="s">
        <v>232</v>
      </c>
      <c r="D15" s="37" t="s">
        <v>575</v>
      </c>
      <c r="E15" s="37" t="s">
        <v>576</v>
      </c>
      <c r="G15" s="37" t="s">
        <v>80</v>
      </c>
      <c r="H15" s="37" t="s">
        <v>232</v>
      </c>
      <c r="I15" s="37" t="s">
        <v>575</v>
      </c>
      <c r="J15" s="37" t="s">
        <v>576</v>
      </c>
      <c r="L15" s="37" t="s">
        <v>1294</v>
      </c>
    </row>
    <row r="16" spans="1:19" s="37" customFormat="1" x14ac:dyDescent="0.25">
      <c r="B16" s="37" t="s">
        <v>137</v>
      </c>
      <c r="C16" s="37">
        <v>37</v>
      </c>
      <c r="D16" s="37">
        <v>22.2</v>
      </c>
      <c r="E16" s="37">
        <v>54.8</v>
      </c>
      <c r="G16" s="37" t="s">
        <v>137</v>
      </c>
      <c r="H16" s="7">
        <v>37.1738</v>
      </c>
      <c r="I16" s="7">
        <v>20.588000000000001</v>
      </c>
      <c r="J16" s="7">
        <v>53.759500000000003</v>
      </c>
      <c r="L16" s="7">
        <v>37.1738</v>
      </c>
    </row>
    <row r="17" spans="1:12"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2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25">
      <c r="B19" s="37" t="s">
        <v>140</v>
      </c>
      <c r="C19" s="37">
        <v>55.4</v>
      </c>
      <c r="D19" s="37">
        <v>32.6</v>
      </c>
      <c r="E19" s="37">
        <v>76.2</v>
      </c>
      <c r="G19" s="37" t="s">
        <v>156</v>
      </c>
      <c r="H19" s="7">
        <v>55.9163</v>
      </c>
      <c r="I19" s="7">
        <v>37.942700000000002</v>
      </c>
      <c r="J19" s="7">
        <v>73.889899999999997</v>
      </c>
      <c r="L19" s="7">
        <f>H19-20</f>
        <v>35.9163</v>
      </c>
    </row>
    <row r="20" spans="1:12" s="37" customFormat="1" x14ac:dyDescent="0.2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25">
      <c r="B21" s="37" t="s">
        <v>142</v>
      </c>
      <c r="C21" s="37">
        <v>58</v>
      </c>
      <c r="D21" s="37">
        <v>32.200000000000003</v>
      </c>
      <c r="E21" s="37">
        <v>80.099999999999994</v>
      </c>
      <c r="G21" s="37" t="s">
        <v>1293</v>
      </c>
      <c r="H21" s="7">
        <v>39.386299999999999</v>
      </c>
      <c r="I21" s="7">
        <v>20.154800000000002</v>
      </c>
      <c r="J21" s="7">
        <v>58.617699999999999</v>
      </c>
      <c r="L21" s="7">
        <f>H21-20</f>
        <v>19.386299999999999</v>
      </c>
    </row>
    <row r="22" spans="1:12" s="37" customFormat="1" x14ac:dyDescent="0.25">
      <c r="B22" s="37" t="s">
        <v>143</v>
      </c>
      <c r="C22" s="37">
        <v>60.1</v>
      </c>
      <c r="D22" s="37">
        <v>35.5</v>
      </c>
      <c r="E22" s="37">
        <v>80.5</v>
      </c>
    </row>
    <row r="23" spans="1:12" s="37" customFormat="1" x14ac:dyDescent="0.25"/>
    <row r="25" spans="1:12" x14ac:dyDescent="0.25">
      <c r="A25" s="2" t="s">
        <v>1255</v>
      </c>
    </row>
    <row r="26" spans="1:12" x14ac:dyDescent="0.25">
      <c r="B26" t="s">
        <v>417</v>
      </c>
      <c r="F26" t="s">
        <v>179</v>
      </c>
      <c r="G26">
        <v>2007</v>
      </c>
      <c r="J26">
        <v>2012</v>
      </c>
    </row>
    <row r="27" spans="1:12" x14ac:dyDescent="0.25">
      <c r="C27">
        <v>2007</v>
      </c>
      <c r="D27">
        <v>2012</v>
      </c>
      <c r="F27" t="s">
        <v>246</v>
      </c>
      <c r="G27" t="s">
        <v>1252</v>
      </c>
      <c r="H27" t="s">
        <v>575</v>
      </c>
      <c r="I27" t="s">
        <v>576</v>
      </c>
      <c r="J27" t="s">
        <v>232</v>
      </c>
      <c r="K27" t="s">
        <v>575</v>
      </c>
      <c r="L27" t="s">
        <v>576</v>
      </c>
    </row>
    <row r="28" spans="1:12" x14ac:dyDescent="0.25">
      <c r="B28" s="81" t="s">
        <v>158</v>
      </c>
      <c r="C28" s="81">
        <v>48.2</v>
      </c>
      <c r="D28" s="81">
        <v>66.3</v>
      </c>
      <c r="F28" t="s">
        <v>155</v>
      </c>
      <c r="G28" t="s">
        <v>1260</v>
      </c>
      <c r="H28" t="s">
        <v>1265</v>
      </c>
      <c r="I28" t="s">
        <v>1269</v>
      </c>
      <c r="J28" t="s">
        <v>1274</v>
      </c>
      <c r="K28" t="s">
        <v>1279</v>
      </c>
      <c r="L28" t="s">
        <v>1284</v>
      </c>
    </row>
    <row r="29" spans="1:12" x14ac:dyDescent="0.25">
      <c r="B29" t="s">
        <v>28</v>
      </c>
      <c r="C29">
        <v>85</v>
      </c>
      <c r="D29">
        <v>91.2</v>
      </c>
      <c r="F29" s="37" t="s">
        <v>1256</v>
      </c>
      <c r="G29" s="37" t="s">
        <v>1261</v>
      </c>
      <c r="H29" s="37" t="s">
        <v>1266</v>
      </c>
      <c r="I29" s="37" t="s">
        <v>1270</v>
      </c>
      <c r="J29" s="37" t="s">
        <v>1275</v>
      </c>
      <c r="K29" s="37" t="s">
        <v>1280</v>
      </c>
      <c r="L29" s="37" t="s">
        <v>1285</v>
      </c>
    </row>
    <row r="30" spans="1:12" x14ac:dyDescent="0.25">
      <c r="F30" s="37" t="s">
        <v>1257</v>
      </c>
      <c r="G30" s="37" t="s">
        <v>1262</v>
      </c>
      <c r="H30" s="37" t="s">
        <v>1265</v>
      </c>
      <c r="I30" s="37" t="s">
        <v>1271</v>
      </c>
      <c r="J30" s="37" t="s">
        <v>1276</v>
      </c>
      <c r="K30" s="37" t="s">
        <v>1281</v>
      </c>
      <c r="L30" s="37" t="s">
        <v>1286</v>
      </c>
    </row>
    <row r="31" spans="1:12" x14ac:dyDescent="0.25">
      <c r="B31" t="s">
        <v>418</v>
      </c>
      <c r="F31" s="37" t="s">
        <v>1258</v>
      </c>
      <c r="G31" s="37" t="s">
        <v>1263</v>
      </c>
      <c r="H31" s="37" t="s">
        <v>1267</v>
      </c>
      <c r="I31" s="37" t="s">
        <v>1272</v>
      </c>
      <c r="J31" s="37" t="s">
        <v>1277</v>
      </c>
      <c r="K31" s="37" t="s">
        <v>1282</v>
      </c>
      <c r="L31" s="37" t="s">
        <v>1287</v>
      </c>
    </row>
    <row r="32" spans="1:12" x14ac:dyDescent="0.25">
      <c r="C32">
        <v>2007</v>
      </c>
      <c r="D32">
        <v>2012</v>
      </c>
      <c r="F32" s="37" t="s">
        <v>1259</v>
      </c>
      <c r="G32" s="37" t="s">
        <v>1264</v>
      </c>
      <c r="H32" s="37" t="s">
        <v>1268</v>
      </c>
      <c r="I32" s="37" t="s">
        <v>1273</v>
      </c>
      <c r="J32" s="37" t="s">
        <v>1278</v>
      </c>
      <c r="K32" s="37" t="s">
        <v>1283</v>
      </c>
      <c r="L32" s="37" t="s">
        <v>1288</v>
      </c>
    </row>
    <row r="33" spans="1:15" x14ac:dyDescent="0.25">
      <c r="B33" t="s">
        <v>419</v>
      </c>
      <c r="C33">
        <v>4.0999999999999996</v>
      </c>
      <c r="D33">
        <v>3.1</v>
      </c>
    </row>
    <row r="34" spans="1:15" x14ac:dyDescent="0.25">
      <c r="B34" t="s">
        <v>420</v>
      </c>
      <c r="C34">
        <v>14.8</v>
      </c>
      <c r="D34">
        <v>16.899999999999999</v>
      </c>
    </row>
    <row r="35" spans="1:15" x14ac:dyDescent="0.25">
      <c r="B35" t="s">
        <v>144</v>
      </c>
      <c r="C35">
        <v>5.9</v>
      </c>
      <c r="D35">
        <v>4.4000000000000004</v>
      </c>
    </row>
    <row r="37" spans="1:15" x14ac:dyDescent="0.25">
      <c r="A37" s="2" t="s">
        <v>1254</v>
      </c>
    </row>
    <row r="38" spans="1:15" x14ac:dyDescent="0.25">
      <c r="A38" t="s">
        <v>230</v>
      </c>
      <c r="B38" t="s">
        <v>231</v>
      </c>
      <c r="F38" t="s">
        <v>179</v>
      </c>
      <c r="J38" t="s">
        <v>1292</v>
      </c>
    </row>
    <row r="39" spans="1:15" x14ac:dyDescent="0.25">
      <c r="B39" t="s">
        <v>80</v>
      </c>
      <c r="C39" t="s">
        <v>232</v>
      </c>
      <c r="F39" s="37" t="s">
        <v>80</v>
      </c>
      <c r="G39" s="37" t="s">
        <v>232</v>
      </c>
      <c r="H39" t="s">
        <v>575</v>
      </c>
      <c r="I39" t="s">
        <v>576</v>
      </c>
      <c r="J39" t="s">
        <v>80</v>
      </c>
      <c r="K39" t="s">
        <v>232</v>
      </c>
      <c r="L39" t="s">
        <v>575</v>
      </c>
      <c r="M39" t="s">
        <v>576</v>
      </c>
    </row>
    <row r="40" spans="1:15"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2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2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2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25">
      <c r="B45" t="s">
        <v>157</v>
      </c>
      <c r="C45">
        <v>91.9</v>
      </c>
      <c r="F45" s="37" t="s">
        <v>142</v>
      </c>
      <c r="G45" s="37">
        <v>57.5</v>
      </c>
      <c r="H45">
        <v>46.7</v>
      </c>
      <c r="I45">
        <v>68</v>
      </c>
      <c r="J45" t="s">
        <v>1293</v>
      </c>
      <c r="K45" s="7">
        <v>60.636200000000002</v>
      </c>
      <c r="L45" s="7">
        <v>48.070700000000002</v>
      </c>
      <c r="M45" s="7">
        <v>73.201800000000006</v>
      </c>
      <c r="O45" s="7">
        <f>K45-20</f>
        <v>40.636200000000002</v>
      </c>
    </row>
    <row r="46" spans="1:15" x14ac:dyDescent="0.25">
      <c r="B46" t="s">
        <v>144</v>
      </c>
      <c r="C46">
        <v>92.6</v>
      </c>
      <c r="F46" s="37" t="s">
        <v>143</v>
      </c>
      <c r="G46" s="37">
        <v>66</v>
      </c>
      <c r="H46">
        <v>55.6</v>
      </c>
      <c r="I46">
        <v>75.099999999999994</v>
      </c>
    </row>
    <row r="47" spans="1:15" x14ac:dyDescent="0.25">
      <c r="B47" t="s">
        <v>158</v>
      </c>
      <c r="C47">
        <v>72.099999999999994</v>
      </c>
    </row>
    <row r="48" spans="1:15" s="37" customFormat="1" x14ac:dyDescent="0.25"/>
    <row r="49" spans="1:7" x14ac:dyDescent="0.25">
      <c r="A49" s="42" t="s">
        <v>699</v>
      </c>
    </row>
    <row r="50" spans="1:7" x14ac:dyDescent="0.25">
      <c r="A50" s="2" t="s">
        <v>698</v>
      </c>
    </row>
    <row r="51" spans="1:7" x14ac:dyDescent="0.25">
      <c r="B51" t="s">
        <v>1248</v>
      </c>
    </row>
    <row r="52" spans="1:7" s="37" customFormat="1" x14ac:dyDescent="0.25">
      <c r="B52" s="37" t="s">
        <v>1249</v>
      </c>
    </row>
    <row r="53" spans="1:7" x14ac:dyDescent="0.25">
      <c r="B53" t="s">
        <v>1250</v>
      </c>
    </row>
    <row r="55" spans="1:7" x14ac:dyDescent="0.25">
      <c r="A55" s="2" t="s">
        <v>700</v>
      </c>
    </row>
    <row r="56" spans="1:7" x14ac:dyDescent="0.25">
      <c r="C56" t="s">
        <v>1140</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1295</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1315</v>
      </c>
    </row>
    <row r="128" spans="2:11" x14ac:dyDescent="0.25">
      <c r="F128" s="37">
        <v>1940</v>
      </c>
      <c r="G128" s="37">
        <v>7.4809999999999999</v>
      </c>
      <c r="K128" t="s">
        <v>1316</v>
      </c>
    </row>
    <row r="129" spans="6:11" x14ac:dyDescent="0.25">
      <c r="F129" s="37">
        <v>1945</v>
      </c>
      <c r="G129" s="37">
        <v>7.4809999999999999</v>
      </c>
      <c r="K129" t="s">
        <v>1316</v>
      </c>
    </row>
    <row r="130" spans="6:11" x14ac:dyDescent="0.25">
      <c r="F130" s="37">
        <v>1950</v>
      </c>
      <c r="G130" s="37">
        <v>7.4809999999999999</v>
      </c>
      <c r="H130" s="37">
        <v>7.4809999999999999</v>
      </c>
      <c r="K130" t="s">
        <v>1317</v>
      </c>
    </row>
    <row r="131" spans="6:11" x14ac:dyDescent="0.25">
      <c r="F131" s="37">
        <v>1955</v>
      </c>
      <c r="G131" s="37">
        <v>7.4809999999999999</v>
      </c>
      <c r="H131" s="37">
        <v>7.7850000000000001</v>
      </c>
      <c r="K131" t="s">
        <v>1318</v>
      </c>
    </row>
    <row r="132" spans="6:11" x14ac:dyDescent="0.25">
      <c r="F132" s="37">
        <v>1960</v>
      </c>
      <c r="G132" s="37">
        <v>7.4809999999999999</v>
      </c>
      <c r="H132" s="37">
        <v>8.0650000000000013</v>
      </c>
      <c r="K132" t="s">
        <v>1319</v>
      </c>
    </row>
    <row r="133" spans="6:11" x14ac:dyDescent="0.25">
      <c r="F133" s="37">
        <v>1965</v>
      </c>
      <c r="G133" s="37">
        <v>7.1069500000000003</v>
      </c>
      <c r="H133" s="37">
        <v>8.1100000000000012</v>
      </c>
      <c r="K133" t="s">
        <v>1320</v>
      </c>
    </row>
    <row r="134" spans="6:11" x14ac:dyDescent="0.25">
      <c r="F134" s="37">
        <v>1970</v>
      </c>
      <c r="G134" s="37">
        <v>6.7328999999999999</v>
      </c>
      <c r="H134" s="37">
        <v>7.99</v>
      </c>
      <c r="K134" t="s">
        <v>1321</v>
      </c>
    </row>
    <row r="135" spans="6:11" x14ac:dyDescent="0.25">
      <c r="F135" s="37">
        <v>1975</v>
      </c>
      <c r="G135" s="37">
        <v>6.3588500000000003</v>
      </c>
      <c r="H135" s="37">
        <v>7.64</v>
      </c>
      <c r="K135" t="s">
        <v>1322</v>
      </c>
    </row>
    <row r="136" spans="6:11" x14ac:dyDescent="0.25">
      <c r="F136" s="37">
        <v>1980</v>
      </c>
      <c r="G136" s="37">
        <v>5.9791002774989996</v>
      </c>
      <c r="H136" s="37">
        <v>7.2160000000000002</v>
      </c>
      <c r="K136" t="s">
        <v>1323</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1309</v>
      </c>
      <c r="D71" t="s">
        <v>1310</v>
      </c>
      <c r="E71" t="s">
        <v>1313</v>
      </c>
      <c r="F71" t="s">
        <v>246</v>
      </c>
      <c r="G71" t="s">
        <v>1311</v>
      </c>
      <c r="H71" t="s">
        <v>1312</v>
      </c>
      <c r="I71" s="37" t="s">
        <v>1314</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1228</v>
      </c>
      <c r="AF91" t="s">
        <v>1229</v>
      </c>
    </row>
    <row r="92" spans="1:50" x14ac:dyDescent="0.25">
      <c r="A92" s="2" t="s">
        <v>1071</v>
      </c>
      <c r="R92" t="s">
        <v>1230</v>
      </c>
      <c r="U92" t="s">
        <v>1225</v>
      </c>
      <c r="V92">
        <v>0.5</v>
      </c>
      <c r="W92" t="s">
        <v>1224</v>
      </c>
      <c r="X92">
        <v>0.4</v>
      </c>
      <c r="Y92">
        <v>2015</v>
      </c>
      <c r="Z92">
        <v>0.25</v>
      </c>
      <c r="AA92" t="s">
        <v>1226</v>
      </c>
      <c r="AB92">
        <v>0.15</v>
      </c>
      <c r="AC92" t="s">
        <v>1227</v>
      </c>
      <c r="AD92">
        <v>0.15</v>
      </c>
      <c r="AF92" s="37" t="s">
        <v>1225</v>
      </c>
      <c r="AG92" s="37"/>
      <c r="AH92" s="37" t="s">
        <v>1224</v>
      </c>
      <c r="AI92" s="37"/>
      <c r="AJ92" s="37">
        <v>2015</v>
      </c>
      <c r="AK92" s="37"/>
      <c r="AL92" s="37" t="s">
        <v>1226</v>
      </c>
      <c r="AM92" s="37"/>
      <c r="AN92" s="37" t="s">
        <v>1227</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1225</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1224</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1226</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1227</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7"/>
  <sheetViews>
    <sheetView topLeftCell="A112" workbookViewId="0">
      <selection activeCell="H131" sqref="H131"/>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c r="H71" t="s">
        <v>1346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c r="H130" t="s">
        <v>1347</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1141</v>
      </c>
    </row>
    <row r="198" spans="1:8" s="37" customFormat="1" x14ac:dyDescent="0.25">
      <c r="A198" s="2"/>
      <c r="B198" s="37" t="s">
        <v>1177</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1147</v>
      </c>
    </row>
    <row r="209" spans="1:17" x14ac:dyDescent="0.25">
      <c r="B209" t="s">
        <v>1176</v>
      </c>
    </row>
    <row r="210" spans="1:17" x14ac:dyDescent="0.25">
      <c r="C210" t="s">
        <v>74</v>
      </c>
      <c r="D210" t="s">
        <v>1148</v>
      </c>
      <c r="E210" t="s">
        <v>1175</v>
      </c>
    </row>
    <row r="211" spans="1:17" x14ac:dyDescent="0.25">
      <c r="B211" t="s">
        <v>1142</v>
      </c>
      <c r="C211">
        <v>36</v>
      </c>
      <c r="D211">
        <v>61.1</v>
      </c>
    </row>
    <row r="212" spans="1:17" x14ac:dyDescent="0.25">
      <c r="B212" t="s">
        <v>1143</v>
      </c>
      <c r="C212">
        <v>67</v>
      </c>
      <c r="D212">
        <v>64.2</v>
      </c>
    </row>
    <row r="213" spans="1:17" x14ac:dyDescent="0.25">
      <c r="B213" t="s">
        <v>1144</v>
      </c>
      <c r="C213">
        <v>51</v>
      </c>
      <c r="D213">
        <v>62.8</v>
      </c>
    </row>
    <row r="214" spans="1:17" x14ac:dyDescent="0.25">
      <c r="B214" t="s">
        <v>1145</v>
      </c>
      <c r="C214">
        <v>43</v>
      </c>
      <c r="D214">
        <v>44.2</v>
      </c>
    </row>
    <row r="215" spans="1:17" x14ac:dyDescent="0.25">
      <c r="B215" t="s">
        <v>1146</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1210</v>
      </c>
    </row>
    <row r="221" spans="1:17" x14ac:dyDescent="0.25">
      <c r="B221" t="s">
        <v>1188</v>
      </c>
    </row>
    <row r="222" spans="1:17" x14ac:dyDescent="0.25">
      <c r="B222" t="s">
        <v>1180</v>
      </c>
      <c r="C222" s="66" t="s">
        <v>1184</v>
      </c>
      <c r="D222" s="66" t="s">
        <v>1178</v>
      </c>
      <c r="E222" s="66" t="s">
        <v>1181</v>
      </c>
      <c r="F222" s="66" t="s">
        <v>576</v>
      </c>
      <c r="G222" s="67" t="s">
        <v>1184</v>
      </c>
      <c r="H222" s="67" t="s">
        <v>1179</v>
      </c>
      <c r="I222" s="67" t="s">
        <v>575</v>
      </c>
      <c r="J222" s="67" t="s">
        <v>576</v>
      </c>
      <c r="K222" s="68" t="s">
        <v>645</v>
      </c>
      <c r="L222" s="68" t="s">
        <v>575</v>
      </c>
      <c r="M222" s="68" t="s">
        <v>576</v>
      </c>
      <c r="N222" s="69" t="s">
        <v>1208</v>
      </c>
      <c r="O222" s="69" t="s">
        <v>1182</v>
      </c>
      <c r="P222" s="69" t="s">
        <v>1200</v>
      </c>
    </row>
    <row r="223" spans="1:17" x14ac:dyDescent="0.25">
      <c r="A223" t="s">
        <v>1211</v>
      </c>
      <c r="B223" t="s">
        <v>1183</v>
      </c>
      <c r="C223" s="66" t="s">
        <v>1185</v>
      </c>
      <c r="D223" s="66">
        <v>22.2</v>
      </c>
      <c r="E223" s="66">
        <v>16.100000000000001</v>
      </c>
      <c r="F223" s="66">
        <v>29.8</v>
      </c>
      <c r="G223" s="67" t="s">
        <v>1186</v>
      </c>
      <c r="H223" s="67">
        <v>76.900000000000006</v>
      </c>
      <c r="I223" s="67">
        <v>46</v>
      </c>
      <c r="J223" s="67">
        <v>93.8</v>
      </c>
      <c r="K223" s="68">
        <v>26.5</v>
      </c>
      <c r="L223" s="68">
        <v>19.7</v>
      </c>
      <c r="M223" s="68">
        <v>33.299999999999997</v>
      </c>
      <c r="N223" s="69">
        <v>7.8</v>
      </c>
      <c r="O223" s="69" t="s">
        <v>1206</v>
      </c>
      <c r="P223" s="69" t="s">
        <v>1207</v>
      </c>
    </row>
    <row r="224" spans="1:17" x14ac:dyDescent="0.25">
      <c r="A224" t="s">
        <v>1212</v>
      </c>
      <c r="B224" t="s">
        <v>1187</v>
      </c>
      <c r="C224" s="66" t="s">
        <v>1189</v>
      </c>
      <c r="D224" s="66">
        <v>15.8</v>
      </c>
      <c r="E224" s="66">
        <v>13.8</v>
      </c>
      <c r="F224" s="66">
        <v>17.7</v>
      </c>
      <c r="G224" s="67" t="s">
        <v>1190</v>
      </c>
      <c r="H224" s="67">
        <v>25.7</v>
      </c>
      <c r="I224" s="67">
        <v>18.5</v>
      </c>
      <c r="J224" s="67">
        <v>33</v>
      </c>
      <c r="K224" s="68">
        <v>16.2</v>
      </c>
      <c r="L224" s="68">
        <v>14.5</v>
      </c>
      <c r="M224" s="68">
        <v>17.899999999999999</v>
      </c>
      <c r="N224" s="70">
        <f>140/(1813)*100</f>
        <v>7.7220077220077217</v>
      </c>
      <c r="O224" s="69" t="s">
        <v>1201</v>
      </c>
      <c r="P224" s="69">
        <v>2009</v>
      </c>
      <c r="Q224" t="s">
        <v>1214</v>
      </c>
    </row>
    <row r="225" spans="1:18" x14ac:dyDescent="0.25">
      <c r="A225" t="s">
        <v>1213</v>
      </c>
      <c r="B225" t="s">
        <v>1191</v>
      </c>
      <c r="C225" s="66" t="s">
        <v>1192</v>
      </c>
      <c r="D225" s="66">
        <v>38.700000000000003</v>
      </c>
      <c r="E225" s="66">
        <v>35.6</v>
      </c>
      <c r="F225" s="66">
        <v>41.8</v>
      </c>
      <c r="G225" s="67" t="s">
        <v>1193</v>
      </c>
      <c r="H225" s="67">
        <v>74.099999999999994</v>
      </c>
      <c r="I225" s="67">
        <v>69.599999999999994</v>
      </c>
      <c r="J225" s="67">
        <v>78.2</v>
      </c>
      <c r="K225" s="68">
        <v>49.3</v>
      </c>
      <c r="L225" s="68" t="s">
        <v>530</v>
      </c>
      <c r="M225" s="68" t="s">
        <v>530</v>
      </c>
      <c r="N225" s="69">
        <v>30</v>
      </c>
      <c r="O225" s="69" t="s">
        <v>1209</v>
      </c>
      <c r="P225" s="69">
        <v>2006</v>
      </c>
    </row>
    <row r="227" spans="1:18" x14ac:dyDescent="0.25">
      <c r="B227" t="s">
        <v>1194</v>
      </c>
      <c r="M227" t="s">
        <v>1205</v>
      </c>
    </row>
    <row r="228" spans="1:18" x14ac:dyDescent="0.25">
      <c r="B228" t="s">
        <v>1195</v>
      </c>
      <c r="M228" t="s">
        <v>559</v>
      </c>
      <c r="P228" t="s">
        <v>561</v>
      </c>
    </row>
    <row r="229" spans="1:18" x14ac:dyDescent="0.25">
      <c r="B229" t="s">
        <v>246</v>
      </c>
      <c r="C229" t="s">
        <v>74</v>
      </c>
      <c r="D229" t="s">
        <v>106</v>
      </c>
      <c r="E229" t="s">
        <v>1202</v>
      </c>
      <c r="F229" t="s">
        <v>575</v>
      </c>
      <c r="G229" t="s">
        <v>576</v>
      </c>
      <c r="I229" s="37" t="s">
        <v>74</v>
      </c>
      <c r="J229" s="37" t="s">
        <v>106</v>
      </c>
      <c r="K229" s="37" t="s">
        <v>1203</v>
      </c>
      <c r="M229" t="s">
        <v>1204</v>
      </c>
      <c r="N229" t="s">
        <v>575</v>
      </c>
      <c r="O229" t="s">
        <v>576</v>
      </c>
      <c r="P229" s="37" t="s">
        <v>1204</v>
      </c>
      <c r="Q229" s="37" t="s">
        <v>575</v>
      </c>
      <c r="R229" s="37" t="s">
        <v>576</v>
      </c>
    </row>
    <row r="230" spans="1:18" x14ac:dyDescent="0.25">
      <c r="B230" t="s">
        <v>1196</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1197</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1199</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1198</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xr:uid="{00000000-0004-0000-0500-000000000000}"/>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1"/>
  <sheetViews>
    <sheetView workbookViewId="0">
      <selection activeCell="B47" sqref="B47"/>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1221</v>
      </c>
    </row>
    <row r="56" spans="1:5" x14ac:dyDescent="0.25">
      <c r="B56" t="s">
        <v>1171</v>
      </c>
    </row>
    <row r="57" spans="1:5" x14ac:dyDescent="0.25">
      <c r="C57" t="s">
        <v>646</v>
      </c>
      <c r="D57" t="s">
        <v>561</v>
      </c>
    </row>
    <row r="58" spans="1:5" x14ac:dyDescent="0.25">
      <c r="B58" t="s">
        <v>545</v>
      </c>
      <c r="C58" s="18">
        <v>0.191</v>
      </c>
      <c r="D58" s="18">
        <v>0.08</v>
      </c>
    </row>
    <row r="59" spans="1:5" x14ac:dyDescent="0.25">
      <c r="B59" t="s">
        <v>1169</v>
      </c>
      <c r="C59" s="18">
        <v>0.13100000000000001</v>
      </c>
      <c r="D59" s="18">
        <v>1.4999999999999999E-2</v>
      </c>
    </row>
    <row r="60" spans="1:5" x14ac:dyDescent="0.25">
      <c r="B60" t="s">
        <v>291</v>
      </c>
      <c r="C60" s="18">
        <v>0.16700000000000001</v>
      </c>
      <c r="D60" s="18">
        <v>1.9E-2</v>
      </c>
    </row>
    <row r="61" spans="1:5" x14ac:dyDescent="0.25">
      <c r="B61" t="s">
        <v>1170</v>
      </c>
      <c r="C61" s="18">
        <v>0.27400000000000002</v>
      </c>
      <c r="D61" s="18">
        <v>0.182</v>
      </c>
      <c r="E61" s="18"/>
    </row>
    <row r="63" spans="1:5" x14ac:dyDescent="0.25">
      <c r="A63" s="2" t="s">
        <v>1219</v>
      </c>
    </row>
    <row r="64" spans="1:5" x14ac:dyDescent="0.25">
      <c r="B64" t="s">
        <v>1222</v>
      </c>
    </row>
    <row r="65" spans="2:4" x14ac:dyDescent="0.25">
      <c r="B65" t="s">
        <v>1218</v>
      </c>
    </row>
    <row r="66" spans="2:4" x14ac:dyDescent="0.25">
      <c r="C66" t="s">
        <v>74</v>
      </c>
      <c r="D66" t="s">
        <v>107</v>
      </c>
    </row>
    <row r="67" spans="2:4" x14ac:dyDescent="0.25">
      <c r="B67" t="s">
        <v>1220</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1156</v>
      </c>
    </row>
    <row r="65" spans="1:7" s="37" customFormat="1" x14ac:dyDescent="0.25">
      <c r="A65" s="2"/>
      <c r="B65" s="37" t="s">
        <v>1158</v>
      </c>
      <c r="E65" s="37" t="s">
        <v>1157</v>
      </c>
    </row>
    <row r="66" spans="1:7" x14ac:dyDescent="0.25">
      <c r="B66" t="s">
        <v>1153</v>
      </c>
      <c r="E66" t="s">
        <v>1159</v>
      </c>
      <c r="F66" t="s">
        <v>188</v>
      </c>
      <c r="G66" t="s">
        <v>1160</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1151</v>
      </c>
      <c r="C70">
        <v>1.2</v>
      </c>
      <c r="E70" t="s">
        <v>1109</v>
      </c>
      <c r="F70">
        <v>11.099999999999994</v>
      </c>
      <c r="G70">
        <v>2.9</v>
      </c>
    </row>
    <row r="71" spans="1:7" x14ac:dyDescent="0.25">
      <c r="B71" t="s">
        <v>79</v>
      </c>
      <c r="C71">
        <v>0.1</v>
      </c>
      <c r="E71" t="s">
        <v>645</v>
      </c>
      <c r="F71">
        <v>16.900000000000006</v>
      </c>
      <c r="G71">
        <v>5.8</v>
      </c>
    </row>
    <row r="72" spans="1:7" x14ac:dyDescent="0.25">
      <c r="B72" t="s">
        <v>1152</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616</v>
      </c>
    </row>
    <row r="10" spans="1:3" x14ac:dyDescent="0.25">
      <c r="B10" t="s">
        <v>619</v>
      </c>
    </row>
    <row r="11" spans="1:3" x14ac:dyDescent="0.25">
      <c r="B11" t="s">
        <v>246</v>
      </c>
      <c r="C11" t="s">
        <v>618</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617</v>
      </c>
      <c r="C23">
        <v>134.78</v>
      </c>
    </row>
    <row r="24" spans="1:3" s="37" customFormat="1" x14ac:dyDescent="0.25">
      <c r="B24" s="37" t="s">
        <v>297</v>
      </c>
      <c r="C24" s="37">
        <v>46.1</v>
      </c>
    </row>
    <row r="26" spans="1:3" x14ac:dyDescent="0.25">
      <c r="A26" s="2" t="s">
        <v>980</v>
      </c>
    </row>
    <row r="27" spans="1:3" x14ac:dyDescent="0.25">
      <c r="B27" t="s">
        <v>642</v>
      </c>
    </row>
    <row r="28" spans="1:3" x14ac:dyDescent="0.25">
      <c r="B28" t="s">
        <v>150</v>
      </c>
      <c r="C28" t="s">
        <v>643</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617</v>
      </c>
      <c r="C41">
        <v>15</v>
      </c>
    </row>
    <row r="43" spans="2:6" x14ac:dyDescent="0.25">
      <c r="B43" s="37" t="s">
        <v>644</v>
      </c>
    </row>
    <row r="44" spans="2:6" s="37" customFormat="1" x14ac:dyDescent="0.25">
      <c r="C44" s="37" t="s">
        <v>643</v>
      </c>
    </row>
    <row r="45" spans="2:6" x14ac:dyDescent="0.25">
      <c r="B45" s="37" t="s">
        <v>150</v>
      </c>
      <c r="C45" t="s">
        <v>1164</v>
      </c>
      <c r="E45" t="s">
        <v>1165</v>
      </c>
      <c r="F45" t="s">
        <v>1166</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617</v>
      </c>
      <c r="C58" s="37">
        <v>48</v>
      </c>
      <c r="E58" s="37">
        <v>15</v>
      </c>
      <c r="F58" s="37">
        <v>134.78</v>
      </c>
    </row>
    <row r="60" spans="1:6" x14ac:dyDescent="0.25">
      <c r="A60" s="2" t="s">
        <v>981</v>
      </c>
    </row>
    <row r="61" spans="1:6" x14ac:dyDescent="0.25">
      <c r="B61" s="37" t="s">
        <v>982</v>
      </c>
      <c r="C61" s="37"/>
    </row>
    <row r="62" spans="1:6" x14ac:dyDescent="0.25">
      <c r="B62" s="37" t="s">
        <v>150</v>
      </c>
      <c r="C62" s="37" t="s">
        <v>643</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617</v>
      </c>
      <c r="C75" s="37">
        <v>10</v>
      </c>
    </row>
    <row r="76" spans="1:4" x14ac:dyDescent="0.25">
      <c r="B76" t="s">
        <v>983</v>
      </c>
      <c r="C76">
        <v>17.7</v>
      </c>
    </row>
    <row r="78" spans="1:4" x14ac:dyDescent="0.25">
      <c r="A78" s="2" t="s">
        <v>1150</v>
      </c>
    </row>
    <row r="79" spans="1:4" x14ac:dyDescent="0.25">
      <c r="B79" t="s">
        <v>1149</v>
      </c>
      <c r="C79">
        <v>20.5</v>
      </c>
    </row>
    <row r="80" spans="1:4" s="37" customFormat="1" x14ac:dyDescent="0.25">
      <c r="B80" s="37" t="s">
        <v>983</v>
      </c>
      <c r="C80" s="37">
        <v>32.5</v>
      </c>
      <c r="D80" s="37" t="s">
        <v>1162</v>
      </c>
    </row>
    <row r="82" spans="1:5" x14ac:dyDescent="0.25">
      <c r="A82" s="2" t="s">
        <v>1154</v>
      </c>
    </row>
    <row r="83" spans="1:5" x14ac:dyDescent="0.25">
      <c r="C83" t="s">
        <v>983</v>
      </c>
    </row>
    <row r="84" spans="1:5" x14ac:dyDescent="0.25">
      <c r="B84" t="s">
        <v>1155</v>
      </c>
      <c r="C84">
        <v>34.5</v>
      </c>
      <c r="D84" t="s">
        <v>1161</v>
      </c>
    </row>
    <row r="86" spans="1:5" x14ac:dyDescent="0.25">
      <c r="A86" s="2" t="s">
        <v>1223</v>
      </c>
    </row>
    <row r="87" spans="1:5" x14ac:dyDescent="0.25">
      <c r="C87" t="s">
        <v>1163</v>
      </c>
    </row>
    <row r="88" spans="1:5" x14ac:dyDescent="0.25">
      <c r="B88" t="s">
        <v>153</v>
      </c>
      <c r="C88">
        <v>40.03</v>
      </c>
    </row>
    <row r="89" spans="1:5" x14ac:dyDescent="0.25">
      <c r="B89" t="s">
        <v>1155</v>
      </c>
      <c r="C89">
        <v>42.7</v>
      </c>
    </row>
    <row r="91" spans="1:5" x14ac:dyDescent="0.25">
      <c r="A91" s="2" t="s">
        <v>1167</v>
      </c>
    </row>
    <row r="92" spans="1:5" s="37" customFormat="1" x14ac:dyDescent="0.25">
      <c r="A92" s="2"/>
      <c r="B92" s="37" t="s">
        <v>1168</v>
      </c>
    </row>
    <row r="93" spans="1:5" x14ac:dyDescent="0.25">
      <c r="B93" t="s">
        <v>196</v>
      </c>
      <c r="C93" t="s">
        <v>983</v>
      </c>
      <c r="D93" t="s">
        <v>575</v>
      </c>
      <c r="E93" t="s">
        <v>576</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2020-07-16T22:45:17Z</dcterms:modified>
</cp:coreProperties>
</file>