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HHCoM\Config\"/>
    </mc:Choice>
  </mc:AlternateContent>
  <bookViews>
    <workbookView xWindow="0" yWindow="0" windowWidth="28800" windowHeight="12330"/>
  </bookViews>
  <sheets>
    <sheet name="Calibration"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84" i="1" l="1"/>
  <c r="I183" i="1"/>
  <c r="I190" i="1"/>
  <c r="I189" i="1"/>
  <c r="X184" i="1"/>
  <c r="W184" i="1"/>
  <c r="V184" i="1"/>
  <c r="U184" i="1"/>
  <c r="X183" i="1"/>
  <c r="W183" i="1"/>
  <c r="V183" i="1"/>
  <c r="U183" i="1"/>
  <c r="S184" i="1"/>
  <c r="S183" i="1"/>
  <c r="R183" i="1"/>
  <c r="Q183" i="1"/>
  <c r="P183" i="1"/>
  <c r="O183" i="1"/>
  <c r="X190" i="1"/>
  <c r="X189" i="1"/>
  <c r="W190" i="1"/>
  <c r="W189" i="1"/>
  <c r="S190" i="1"/>
  <c r="S189" i="1"/>
  <c r="T189" i="1" s="1"/>
  <c r="V190" i="1"/>
  <c r="V189" i="1" l="1"/>
  <c r="T190" i="1"/>
  <c r="P189" i="1"/>
  <c r="Q189" i="1"/>
  <c r="R189" i="1"/>
  <c r="O189" i="1"/>
  <c r="I188" i="1"/>
  <c r="I187" i="1"/>
  <c r="T188" i="1"/>
  <c r="T187" i="1"/>
  <c r="S188" i="1"/>
  <c r="S187" i="1"/>
  <c r="Q187" i="1"/>
  <c r="P187" i="1"/>
  <c r="O187" i="1"/>
  <c r="Q188" i="1"/>
  <c r="I186" i="1"/>
  <c r="I185" i="1"/>
  <c r="T186" i="1"/>
  <c r="T185" i="1"/>
  <c r="S186" i="1"/>
  <c r="S185" i="1"/>
  <c r="Q185" i="1"/>
  <c r="P185" i="1"/>
  <c r="O185" i="1"/>
  <c r="Q186" i="1"/>
  <c r="H184" i="1" l="1"/>
  <c r="H185" i="1"/>
  <c r="H186" i="1"/>
  <c r="H187" i="1"/>
  <c r="H188" i="1"/>
  <c r="H189" i="1"/>
  <c r="H190" i="1"/>
  <c r="H183" i="1"/>
  <c r="G183" i="1"/>
  <c r="G189" i="1"/>
  <c r="G187" i="1"/>
  <c r="G185" i="1"/>
  <c r="I182" i="1" l="1"/>
  <c r="I181" i="1"/>
  <c r="I180" i="1"/>
  <c r="I179" i="1"/>
  <c r="I178" i="1" l="1"/>
  <c r="I177" i="1"/>
  <c r="H177" i="1"/>
  <c r="H178" i="1"/>
  <c r="H179" i="1"/>
  <c r="H180" i="1"/>
  <c r="H181" i="1"/>
  <c r="H182" i="1"/>
  <c r="I176" i="1" l="1"/>
  <c r="H176" i="1"/>
  <c r="I175" i="1"/>
  <c r="G175" i="1"/>
  <c r="H175" i="1"/>
  <c r="G163" i="1" l="1"/>
  <c r="H163" i="1" s="1"/>
  <c r="I163" i="1" s="1"/>
  <c r="G164" i="1"/>
  <c r="H164" i="1" s="1"/>
  <c r="I164" i="1" s="1"/>
  <c r="G165" i="1"/>
  <c r="H165" i="1" s="1"/>
  <c r="I165" i="1" s="1"/>
  <c r="G166" i="1"/>
  <c r="H166" i="1" s="1"/>
  <c r="I166" i="1" s="1"/>
  <c r="G167" i="1"/>
  <c r="H167" i="1" s="1"/>
  <c r="I167" i="1" s="1"/>
  <c r="G168" i="1"/>
  <c r="H168" i="1" s="1"/>
  <c r="I168" i="1" s="1"/>
  <c r="G169" i="1"/>
  <c r="H169" i="1" s="1"/>
  <c r="I169" i="1" s="1"/>
  <c r="G170" i="1"/>
  <c r="H170" i="1" s="1"/>
  <c r="I170" i="1" s="1"/>
  <c r="G171" i="1"/>
  <c r="H171" i="1" s="1"/>
  <c r="I171" i="1" s="1"/>
  <c r="G172" i="1"/>
  <c r="H172" i="1" s="1"/>
  <c r="I172" i="1" s="1"/>
  <c r="G173" i="1"/>
  <c r="H173" i="1" s="1"/>
  <c r="I173" i="1" s="1"/>
  <c r="G174" i="1"/>
  <c r="H174" i="1" s="1"/>
  <c r="I174" i="1" s="1"/>
  <c r="G162" i="1"/>
  <c r="H162" i="1" s="1"/>
  <c r="I162" i="1" s="1"/>
  <c r="G2" i="1" l="1"/>
  <c r="G3" i="1"/>
  <c r="G4" i="1"/>
  <c r="G5" i="1"/>
  <c r="G6" i="1"/>
  <c r="G7" i="1"/>
  <c r="G8" i="1"/>
  <c r="G9" i="1"/>
  <c r="G12" i="1"/>
  <c r="G13" i="1"/>
  <c r="G14" i="1"/>
  <c r="G15" i="1"/>
  <c r="G16" i="1"/>
  <c r="G17" i="1"/>
  <c r="G18" i="1"/>
  <c r="G19"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I112" i="1" l="1"/>
  <c r="H112" i="1"/>
  <c r="I71" i="1"/>
  <c r="H71" i="1"/>
  <c r="I104" i="1"/>
  <c r="H104" i="1"/>
  <c r="H102" i="1"/>
  <c r="I102" i="1"/>
  <c r="I66" i="1"/>
  <c r="H66" i="1"/>
  <c r="I30" i="1"/>
  <c r="H30" i="1"/>
  <c r="H72" i="1"/>
  <c r="I72" i="1"/>
  <c r="H29" i="1"/>
  <c r="I29" i="1"/>
  <c r="I39" i="1"/>
  <c r="H39" i="1"/>
  <c r="H75" i="1"/>
  <c r="I75" i="1"/>
  <c r="H27" i="1"/>
  <c r="I27" i="1"/>
  <c r="H74" i="1"/>
  <c r="I74" i="1"/>
  <c r="H26" i="1"/>
  <c r="I26" i="1"/>
  <c r="H25" i="1"/>
  <c r="I25" i="1"/>
  <c r="H24" i="1"/>
  <c r="I24" i="1"/>
  <c r="H23" i="1"/>
  <c r="I23" i="1"/>
  <c r="H73" i="1"/>
  <c r="I73" i="1"/>
  <c r="H143" i="1"/>
  <c r="I143" i="1"/>
  <c r="I142" i="1"/>
  <c r="H142" i="1"/>
  <c r="H28" i="1"/>
  <c r="I28" i="1"/>
  <c r="I134" i="1"/>
  <c r="H134" i="1"/>
  <c r="H133" i="1"/>
  <c r="I133" i="1"/>
  <c r="H131" i="1"/>
  <c r="I131" i="1"/>
  <c r="H95" i="1"/>
  <c r="I95" i="1"/>
  <c r="I130" i="1"/>
  <c r="H130" i="1"/>
  <c r="I94" i="1"/>
  <c r="H94" i="1"/>
  <c r="H58" i="1"/>
  <c r="I58" i="1"/>
  <c r="I22" i="1"/>
  <c r="H22" i="1"/>
  <c r="I77" i="1"/>
  <c r="H77" i="1"/>
  <c r="H146" i="1"/>
  <c r="I146" i="1"/>
  <c r="H64" i="1"/>
  <c r="I64" i="1"/>
  <c r="I19" i="1"/>
  <c r="H19" i="1"/>
  <c r="H40" i="1"/>
  <c r="I40" i="1"/>
  <c r="H106" i="1"/>
  <c r="I106" i="1"/>
  <c r="I140" i="1"/>
  <c r="H140" i="1"/>
  <c r="H61" i="1"/>
  <c r="I61" i="1"/>
  <c r="I18" i="1"/>
  <c r="H18" i="1"/>
  <c r="H110" i="1"/>
  <c r="I110" i="1"/>
  <c r="I67" i="1"/>
  <c r="H67" i="1"/>
  <c r="H96" i="1"/>
  <c r="I96" i="1"/>
  <c r="H17" i="1"/>
  <c r="I17" i="1"/>
  <c r="I149" i="1"/>
  <c r="H149" i="1"/>
  <c r="H109" i="1"/>
  <c r="I109" i="1"/>
  <c r="I32" i="1"/>
  <c r="H32" i="1"/>
  <c r="H101" i="1"/>
  <c r="I101" i="1"/>
  <c r="H98" i="1"/>
  <c r="I98" i="1"/>
  <c r="H132" i="1"/>
  <c r="I132" i="1"/>
  <c r="H59" i="1"/>
  <c r="I59" i="1"/>
  <c r="I127" i="1"/>
  <c r="H127" i="1"/>
  <c r="I126" i="1"/>
  <c r="H126" i="1"/>
  <c r="I90" i="1"/>
  <c r="H90" i="1"/>
  <c r="I54" i="1"/>
  <c r="H54" i="1"/>
  <c r="H16" i="1"/>
  <c r="I16" i="1"/>
  <c r="I34" i="1"/>
  <c r="H34" i="1"/>
  <c r="H139" i="1"/>
  <c r="I139" i="1"/>
  <c r="H136" i="1"/>
  <c r="I136" i="1"/>
  <c r="I161" i="1"/>
  <c r="H161" i="1"/>
  <c r="H15" i="1"/>
  <c r="I15" i="1"/>
  <c r="H35" i="1"/>
  <c r="I35" i="1"/>
  <c r="I93" i="1"/>
  <c r="H93" i="1"/>
  <c r="H160" i="1"/>
  <c r="I160" i="1"/>
  <c r="H52" i="1"/>
  <c r="I52" i="1"/>
  <c r="H14" i="1"/>
  <c r="I14" i="1"/>
  <c r="I70" i="1"/>
  <c r="H70" i="1"/>
  <c r="H100" i="1"/>
  <c r="I100" i="1"/>
  <c r="I55" i="1"/>
  <c r="H55" i="1"/>
  <c r="I51" i="1"/>
  <c r="H51" i="1"/>
  <c r="I13" i="1"/>
  <c r="H13" i="1"/>
  <c r="H37" i="1"/>
  <c r="I37" i="1"/>
  <c r="H63" i="1"/>
  <c r="I63" i="1"/>
  <c r="H91" i="1"/>
  <c r="I91" i="1"/>
  <c r="I158" i="1"/>
  <c r="H158" i="1"/>
  <c r="H50" i="1"/>
  <c r="I50" i="1"/>
  <c r="I12" i="1"/>
  <c r="H12" i="1"/>
  <c r="I76" i="1"/>
  <c r="H76" i="1"/>
  <c r="I69" i="1"/>
  <c r="H69" i="1"/>
  <c r="I53" i="1"/>
  <c r="H53" i="1"/>
  <c r="I157" i="1"/>
  <c r="H157" i="1"/>
  <c r="H49" i="1"/>
  <c r="I49" i="1"/>
  <c r="I9" i="1"/>
  <c r="H9" i="1"/>
  <c r="I113" i="1"/>
  <c r="H113" i="1"/>
  <c r="I148" i="1"/>
  <c r="H148" i="1"/>
  <c r="I147" i="1"/>
  <c r="H147" i="1"/>
  <c r="H145" i="1"/>
  <c r="I145" i="1"/>
  <c r="I31" i="1"/>
  <c r="H31" i="1"/>
  <c r="H60" i="1"/>
  <c r="I60" i="1"/>
  <c r="I56" i="1"/>
  <c r="H56" i="1"/>
  <c r="H87" i="1"/>
  <c r="I87" i="1"/>
  <c r="I85" i="1"/>
  <c r="H85" i="1"/>
  <c r="I156" i="1"/>
  <c r="H156" i="1"/>
  <c r="I120" i="1"/>
  <c r="H120" i="1"/>
  <c r="H84" i="1"/>
  <c r="I84" i="1"/>
  <c r="H48" i="1"/>
  <c r="I48" i="1"/>
  <c r="H8" i="1"/>
  <c r="I8" i="1"/>
  <c r="I111" i="1"/>
  <c r="H111" i="1"/>
  <c r="H144" i="1"/>
  <c r="I144" i="1"/>
  <c r="I105" i="1"/>
  <c r="H105" i="1"/>
  <c r="H137" i="1"/>
  <c r="I137" i="1"/>
  <c r="I128" i="1"/>
  <c r="H128" i="1"/>
  <c r="I123" i="1"/>
  <c r="H123" i="1"/>
  <c r="I155" i="1"/>
  <c r="H155" i="1"/>
  <c r="I83" i="1"/>
  <c r="H83" i="1"/>
  <c r="I47" i="1"/>
  <c r="H47" i="1"/>
  <c r="I7" i="1"/>
  <c r="H7" i="1"/>
  <c r="I41" i="1"/>
  <c r="H41" i="1"/>
  <c r="I107" i="1"/>
  <c r="H107" i="1"/>
  <c r="I103" i="1"/>
  <c r="H103" i="1"/>
  <c r="H97" i="1"/>
  <c r="I97" i="1"/>
  <c r="I129" i="1"/>
  <c r="H129" i="1"/>
  <c r="H125" i="1"/>
  <c r="I125" i="1"/>
  <c r="H122" i="1"/>
  <c r="I122" i="1"/>
  <c r="I82" i="1"/>
  <c r="H82" i="1"/>
  <c r="H46" i="1"/>
  <c r="I46" i="1"/>
  <c r="I6" i="1"/>
  <c r="H6" i="1"/>
  <c r="H36" i="1"/>
  <c r="I36" i="1"/>
  <c r="I65" i="1"/>
  <c r="H65" i="1"/>
  <c r="I57" i="1"/>
  <c r="H57" i="1"/>
  <c r="I124" i="1"/>
  <c r="H124" i="1"/>
  <c r="H121" i="1"/>
  <c r="I121" i="1"/>
  <c r="H117" i="1"/>
  <c r="I117" i="1"/>
  <c r="I81" i="1"/>
  <c r="H81" i="1"/>
  <c r="I45" i="1"/>
  <c r="H45" i="1"/>
  <c r="I5" i="1"/>
  <c r="H5" i="1"/>
  <c r="H108" i="1"/>
  <c r="I108" i="1"/>
  <c r="H141" i="1"/>
  <c r="I141" i="1"/>
  <c r="H62" i="1"/>
  <c r="I62" i="1"/>
  <c r="I88" i="1"/>
  <c r="H88" i="1"/>
  <c r="H119" i="1"/>
  <c r="I119" i="1"/>
  <c r="H152" i="1"/>
  <c r="I152" i="1"/>
  <c r="I80" i="1"/>
  <c r="H80" i="1"/>
  <c r="I44" i="1"/>
  <c r="H44" i="1"/>
  <c r="I4" i="1"/>
  <c r="H4" i="1"/>
  <c r="H33" i="1"/>
  <c r="I33" i="1"/>
  <c r="H138" i="1"/>
  <c r="I138" i="1"/>
  <c r="H135" i="1"/>
  <c r="I135" i="1"/>
  <c r="I89" i="1"/>
  <c r="H89" i="1"/>
  <c r="H159" i="1"/>
  <c r="I159" i="1"/>
  <c r="I118" i="1"/>
  <c r="H118" i="1"/>
  <c r="I153" i="1"/>
  <c r="H153" i="1"/>
  <c r="H151" i="1"/>
  <c r="I151" i="1"/>
  <c r="I115" i="1"/>
  <c r="H115" i="1"/>
  <c r="I79" i="1"/>
  <c r="H79" i="1"/>
  <c r="I43" i="1"/>
  <c r="H43" i="1"/>
  <c r="I3" i="1"/>
  <c r="H3" i="1"/>
  <c r="H38" i="1"/>
  <c r="I38" i="1"/>
  <c r="H68" i="1"/>
  <c r="I68" i="1"/>
  <c r="H99" i="1"/>
  <c r="I99" i="1"/>
  <c r="H92" i="1"/>
  <c r="I92" i="1"/>
  <c r="I86" i="1"/>
  <c r="H86" i="1"/>
  <c r="H154" i="1"/>
  <c r="I154" i="1"/>
  <c r="I116" i="1"/>
  <c r="H116" i="1"/>
  <c r="I150" i="1"/>
  <c r="H150" i="1"/>
  <c r="I114" i="1"/>
  <c r="H114" i="1"/>
  <c r="I78" i="1"/>
  <c r="H78" i="1"/>
  <c r="I42" i="1"/>
  <c r="H42" i="1"/>
  <c r="H2" i="1"/>
  <c r="I2" i="1"/>
  <c r="F10" i="1"/>
  <c r="F11" i="1"/>
  <c r="F20" i="1"/>
  <c r="F21" i="1"/>
  <c r="G21" i="1" l="1"/>
  <c r="G11" i="1"/>
  <c r="G20" i="1"/>
  <c r="G10" i="1"/>
  <c r="H10" i="1" l="1"/>
  <c r="I10" i="1"/>
  <c r="I20" i="1"/>
  <c r="H20" i="1"/>
  <c r="H11" i="1"/>
  <c r="I11" i="1"/>
  <c r="I21" i="1"/>
  <c r="H21" i="1"/>
</calcChain>
</file>

<file path=xl/sharedStrings.xml><?xml version="1.0" encoding="utf-8"?>
<sst xmlns="http://schemas.openxmlformats.org/spreadsheetml/2006/main" count="775" uniqueCount="97">
  <si>
    <t>N</t>
  </si>
  <si>
    <t>Criteria</t>
  </si>
  <si>
    <t>Mean</t>
  </si>
  <si>
    <t>15-19</t>
  </si>
  <si>
    <t>20-24</t>
  </si>
  <si>
    <t>25-29</t>
  </si>
  <si>
    <t>30-34</t>
  </si>
  <si>
    <t>35-39</t>
  </si>
  <si>
    <t>40-44</t>
  </si>
  <si>
    <t>45-49</t>
  </si>
  <si>
    <t>50-54</t>
  </si>
  <si>
    <t>Group</t>
  </si>
  <si>
    <t>17–19 years</t>
  </si>
  <si>
    <t>20–24 years</t>
  </si>
  <si>
    <t>25–29 years</t>
  </si>
  <si>
    <t>30–34 years</t>
  </si>
  <si>
    <t>35–39 years</t>
  </si>
  <si>
    <t>40–44 years</t>
  </si>
  <si>
    <t>45–49 years</t>
  </si>
  <si>
    <t>50–54 years</t>
  </si>
  <si>
    <t>55–59 years</t>
  </si>
  <si>
    <t>60–65 years</t>
  </si>
  <si>
    <t>CIN2/CIN3 Prevalence (HIV+)</t>
  </si>
  <si>
    <t>CIN2/CIN3 Prevalence (HIV-)</t>
  </si>
  <si>
    <t>HPV Prevalence in All Women (no CIN2/3)</t>
  </si>
  <si>
    <t>HPV Prevalence in HIV+ Women (no CIN2/3)</t>
  </si>
  <si>
    <t>HPV Prevalence in HIV- Women (no CIN2/3)</t>
  </si>
  <si>
    <t>Source</t>
  </si>
  <si>
    <t>Allan 2008</t>
  </si>
  <si>
    <t>HR HPV Prevalence in HIV+ Men</t>
  </si>
  <si>
    <t>18-25</t>
  </si>
  <si>
    <t>26-35</t>
  </si>
  <si>
    <t>36-45</t>
  </si>
  <si>
    <t>46-66</t>
  </si>
  <si>
    <t>HR HPV Prevalence in HIV- Men</t>
  </si>
  <si>
    <t>LB</t>
  </si>
  <si>
    <t>UB</t>
  </si>
  <si>
    <t>Africa Center</t>
  </si>
  <si>
    <t>HIV Prevalence in Men 2003</t>
  </si>
  <si>
    <t>HIV Prevalence in Men 2005</t>
  </si>
  <si>
    <t>HIV Prevalence in Men 2006</t>
  </si>
  <si>
    <t>HIV Prevalence in Men 2007</t>
  </si>
  <si>
    <t>HIV Prevalence in Men 2008</t>
  </si>
  <si>
    <t>HIV Prevalence in Men 2009</t>
  </si>
  <si>
    <t>HIV Prevalence in Women 2003</t>
  </si>
  <si>
    <t>HIV Prevalence in Women 2005</t>
  </si>
  <si>
    <t>HIV Prevalence in Women 2006</t>
  </si>
  <si>
    <t>HIV Prevalence in Women 2007</t>
  </si>
  <si>
    <t>HIV Prevalence in Women 2008</t>
  </si>
  <si>
    <t>HIV Prevalence in Women 2009</t>
  </si>
  <si>
    <t>Year</t>
  </si>
  <si>
    <t>17-19</t>
  </si>
  <si>
    <t>55-65</t>
  </si>
  <si>
    <t>HPV Prevalence in HIV+ Women (all)</t>
  </si>
  <si>
    <t>HPV Prevalence in HIV- Women (all)</t>
  </si>
  <si>
    <t>McDonald (2014) Front Oncol. "Distribution of Human Papillomavirus Genotypes among HIV-Positive and HIV-Negative Women in Cape Town, South Africa</t>
  </si>
  <si>
    <t>McDonald (2014) Front Oncol.</t>
  </si>
  <si>
    <t>Usage Status</t>
  </si>
  <si>
    <t>Y</t>
  </si>
  <si>
    <t>Mbulawa (2015) BMC Infect Dis. "Human papillomavirus prevalence in South African women and men according to age and human immunodeficiency virus status</t>
  </si>
  <si>
    <t>Mbulawa (2015) BMC Infect Dis.</t>
  </si>
  <si>
    <t>Africa Centre cohort (now on AHRI) for KZN. Can access the HIV prevalence estimates by putting in a data request ("ACDIS:HIV Surveillance 2010-2016.Release 2016-12").</t>
  </si>
  <si>
    <t>Occurances</t>
  </si>
  <si>
    <t>Variance</t>
  </si>
  <si>
    <t xml:space="preserve">Reference unverified. Reference found does not stratify by HIV status. Looks like the HIV+ and HIV- values were swapped. The following references support that these values were swapped, as they all report higher prevalence among HIV-positive than HIV-negative women at all stages of infection, except in ICC when prevalence is similar: McDonald et al. 2014; Adebamowo et al. 2017; De Vuyst et al. 2011. Instead of using these data, we will use the above data on prevalence among women with CIN2/3 and the data below from McDonald 2014 on the prevalence among women regardless of cytology status. </t>
  </si>
  <si>
    <t>15–19 years</t>
  </si>
  <si>
    <t>60–64 years</t>
  </si>
  <si>
    <t>65-69 years</t>
  </si>
  <si>
    <t>70-74 years</t>
  </si>
  <si>
    <t>75-79 years</t>
  </si>
  <si>
    <t>CC Incidence in Women</t>
  </si>
  <si>
    <t>Prev/Inc Rate</t>
  </si>
  <si>
    <t>Samples were collected 2006-2009. Compare to year 2008 to get roughly the middle of this interval. I believe the study would have included people on ART as HIV-positive. The 95% CI were derived from the published point estimates as p +/- sqrt(p*(1-p)/n)*1.96. Initially assumed a binomial distribution. Now assuming a normal approximation of the binomial distribution where µ=prevalence proportion (p) and variance=(p(1-p))/n.</t>
  </si>
  <si>
    <t>Initially assumed a binomial distribution. Now assuming a normal approximation of the binomial distribution where µ=prevalence proportion (p) and variance=(p(1-p))/n.</t>
  </si>
  <si>
    <t>Data are from 3 cohorts of women recruited in 1998-1999, 2000-2002, and 2004-2006. The first 2 cohorts included women aged 35-65, and the 3rd cohort included women age 17-34. Data are pulled from the supplemental appendix, and were not presented disaggregated by year. Let's compare to 2002 as it falls in the middle of the range, but make note of the lack of precision for temporal trends. I believe persons on ART were included as HIV-positive. Note these statistics are for any HPV prevalence, not hrHPV specifically. Initially assumed a binomial distribution. Now assuming a normal approximation of the binomial distribution where µ=prevalence proportion (p) and variance=(p(1-p))/n.</t>
  </si>
  <si>
    <t>See notes</t>
  </si>
  <si>
    <t>Comments</t>
  </si>
  <si>
    <t>all women</t>
  </si>
  <si>
    <t>Guan (2012) IJC.</t>
  </si>
  <si>
    <t>Proportion CC attributable to 9v HPV</t>
  </si>
  <si>
    <t>Proportion CC attributable to non-9v HPV</t>
  </si>
  <si>
    <t>Guan (2012) is a meta-analysis reporting HPV type distribution for Africa based on studies from 1990 to 2011. Going to compare to year 2011. Number of women from African studies who were HPV-positive and had ICC was 2402. Assume a normal approximation of the binomial distribution where µ=prevalence proportion (p) and variance=(p(1-p))/n.</t>
  </si>
  <si>
    <r>
      <t xml:space="preserve">Data are from 3 cohorts of women recruited in 1998-1999, 2000-2002, and 2004-2006. The first 2 cohorts included women aged 35-65, and the 3rd cohort included women age 17-34. Data are pulled from the supplemental appendix, and were not presented disaggregated by year. Let's compare to 2002 as it falls in the middle of the range, but make note of the lack of precision for temporal trends. I believe persons on ART were included as HIV-positive. Initially assumed a binomial distribution. Now assuming a normal approximation of the binomial distribution where </t>
    </r>
    <r>
      <rPr>
        <sz val="11"/>
        <color theme="1"/>
        <rFont val="Calibri"/>
        <family val="2"/>
      </rPr>
      <t>µ=prevalence proportion (p) and variance=(p(1-p))/n</t>
    </r>
    <r>
      <rPr>
        <sz val="11"/>
        <color theme="1"/>
        <rFont val="Calibri"/>
        <family val="2"/>
        <scheme val="minor"/>
      </rPr>
      <t>.</t>
    </r>
  </si>
  <si>
    <t>Proportion HPV attributable to 9v HPV</t>
  </si>
  <si>
    <t>Proportion CIN1 attributable to 9v HPV</t>
  </si>
  <si>
    <t>Proportion CIN3 attributable to 9v HPV</t>
  </si>
  <si>
    <t>Proportion HPV attributable to non-9v HPV</t>
  </si>
  <si>
    <t>Proportion CIN1 attributable to non-9v HPV</t>
  </si>
  <si>
    <t>Proportion CIN3 attributable to non-9v HPV</t>
  </si>
  <si>
    <t>Number of women from African studies who were HPV-positive and had normal cytology was 2221.</t>
  </si>
  <si>
    <t>Number of women from African studies who were HPV-positive and had LSIL was 299.</t>
  </si>
  <si>
    <t>Number of women from African studies who were HPV-positive and had HSIL was 185.</t>
  </si>
  <si>
    <r>
      <t xml:space="preserve">Population by five-year age groups and sex come from the Statistics South Africa 2011 Census as used by NCR to calculate incidence (Census Products/Census in Brief p.30 found at http://www.statssa.gov.za/census/census_2011/census_products/Census_2011_Census_in_brief.pdf). The frequency of histologically diagnosed cervical cancer in South African black females (most common ethnic group by far in SA) is used for the number of new cases.  Incidence rates converted to per 100,000 women. Assume a normal approximation of the Poisson distribution where </t>
    </r>
    <r>
      <rPr>
        <sz val="11"/>
        <color theme="1"/>
        <rFont val="Calibri"/>
        <family val="2"/>
      </rPr>
      <t>µ=λ and variance=λ  and λ=CC incidence rate per year</t>
    </r>
    <r>
      <rPr>
        <sz val="11"/>
        <color theme="1"/>
        <rFont val="Calibri"/>
        <family val="2"/>
        <scheme val="minor"/>
      </rPr>
      <t>.</t>
    </r>
  </si>
  <si>
    <t>Mean type distribution is an average of Bruni, de Sanjose for Africa, Denny, van Aardt (2015) from HPV_parameters Excel document "Plots and final type dist" tab. Denny and van Aardt both have small sample sizes but are South Africa-specific. Number of women who were HPV-positive and had ICC was 2000 for Bruni (assumed b/c compilation of several studies), 544 for de Sanjose, 181 for Denny, and 197 for van Aardt (2015). Assume a normal approximation of the binomial distribution where µ=prevalence proportion (p) and variance=(p(1-p))/n. Variance calculated for the average as = (1/n)^2 * (sum of the variances).</t>
  </si>
  <si>
    <t>Mean type distribution is an average of Bruni and van Aardt (2013) from HPV_parameters Excel document "Plots and final type dist" tab. Both are South Africa. Bruni estimates sum to 100 (they don’t say how they accounted for multiple infection, but they seem to have), and they are consistent with data from van Aardt, which included 845 women. Number of women who were HPV-positive and had normal cytology was 2000 for Bruni (assumed b/c compilation of several studies) and 845 for van Aardt (2013).</t>
  </si>
  <si>
    <t>Mean type distribution is an average of Bruni and Clifford 2005 from HPV_parameters Excel document "Plots and final type dist" tab. Number of women who were HPV-positive and had low-grade lesions was 2000 for Bruni (assumed b/c compilation of several studies) and 62 for Clifford. Clifford sample size was 62-178 depending on HPV type, so used the smaller size to be conservative.</t>
  </si>
  <si>
    <t>Mean type distribution is an average of Bruni, Dartell, and van Aardt (2016) from HPV_parameters Excel document "Plots and final type dist" tab. Number of women who were HPV-positive and had high-grade lesions was 2000 for Bruni (assumed b/c compilation of several studies), 137 for Dartell, and 270 for van Aardt.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</si>
</sst>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8" formatCode="0.0000"/>
    <numFmt numFmtId="169" formatCode="0.00000"/>
  </numFmts>
  <fonts count="5" x14ac:knownFonts="1">
    <font>
      <sz val="11"/>
      <color theme="1"/>
      <name val="Calibri"/>
      <family val="2"/>
      <scheme val="minor"/>
    </font>
    <font>
      <sz val="11"/>
      <color theme="1"/>
      <name val="Calibri"/>
      <family val="2"/>
    </font>
    <font>
      <sz val="10"/>
      <color indexed="8"/>
      <name val="Arial"/>
    </font>
    <font>
      <sz val="10"/>
      <color indexed="8"/>
      <name val="Arial"/>
      <family val="2"/>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9">
    <xf numFmtId="0" fontId="0" fillId="0" borderId="0" xfId="0"/>
    <xf numFmtId="0" fontId="0" fillId="0" borderId="0" xfId="0" applyBorder="1"/>
    <xf numFmtId="0" fontId="0" fillId="0" borderId="0" xfId="0" applyFont="1" applyBorder="1"/>
    <xf numFmtId="3" fontId="0" fillId="0" borderId="0" xfId="0" applyNumberFormat="1" applyFont="1" applyBorder="1"/>
    <xf numFmtId="3" fontId="0" fillId="0" borderId="0" xfId="0" applyNumberFormat="1" applyBorder="1"/>
    <xf numFmtId="0" fontId="0" fillId="0" borderId="0" xfId="0" applyBorder="1" applyAlignment="1">
      <alignment horizontal="center"/>
    </xf>
    <xf numFmtId="0" fontId="0" fillId="0" borderId="0" xfId="0" applyNumberFormat="1"/>
    <xf numFmtId="2" fontId="0" fillId="0" borderId="0" xfId="0" applyNumberFormat="1"/>
    <xf numFmtId="0" fontId="0" fillId="0" borderId="0" xfId="0" applyAlignment="1">
      <alignment wrapText="1"/>
    </xf>
    <xf numFmtId="0" fontId="0" fillId="0" borderId="0" xfId="0" applyBorder="1" applyAlignment="1">
      <alignment wrapText="1"/>
    </xf>
    <xf numFmtId="0" fontId="0" fillId="0" borderId="0" xfId="0" applyFont="1" applyAlignment="1">
      <alignment horizontal="right"/>
    </xf>
    <xf numFmtId="0" fontId="0" fillId="0" borderId="0" xfId="0" applyFont="1" applyBorder="1" applyAlignment="1">
      <alignment horizontal="right"/>
    </xf>
    <xf numFmtId="0" fontId="0" fillId="0" borderId="0" xfId="0" applyFill="1" applyBorder="1"/>
    <xf numFmtId="0" fontId="0" fillId="0" borderId="0" xfId="0" applyNumberFormat="1" applyFill="1" applyBorder="1"/>
    <xf numFmtId="0" fontId="0" fillId="0" borderId="0" xfId="0" applyFont="1" applyAlignment="1">
      <alignment wrapText="1"/>
    </xf>
    <xf numFmtId="0" fontId="0" fillId="0" borderId="0" xfId="0" applyFill="1" applyBorder="1" applyAlignment="1">
      <alignment wrapText="1"/>
    </xf>
    <xf numFmtId="0" fontId="2" fillId="0" borderId="0" xfId="0" applyNumberFormat="1" applyFont="1" applyFill="1" applyBorder="1" applyAlignment="1" applyProtection="1"/>
    <xf numFmtId="168" fontId="3" fillId="0" borderId="0" xfId="0" applyNumberFormat="1" applyFont="1" applyFill="1" applyBorder="1" applyAlignment="1" applyProtection="1"/>
    <xf numFmtId="169" fontId="3" fillId="0" borderId="0" xfId="0" applyNumberFormat="1" applyFont="1" applyFill="1" applyBorder="1" applyAlignment="1" applyProtection="1"/>
    <xf numFmtId="0" fontId="3" fillId="0" borderId="0" xfId="0" applyNumberFormat="1" applyFont="1" applyFill="1" applyBorder="1" applyAlignment="1" applyProtection="1"/>
    <xf numFmtId="0" fontId="4" fillId="0" borderId="0" xfId="0" applyFont="1"/>
    <xf numFmtId="168" fontId="2" fillId="0" borderId="0" xfId="0" applyNumberFormat="1" applyFont="1" applyFill="1" applyBorder="1" applyAlignment="1" applyProtection="1">
      <alignment vertical="center"/>
    </xf>
    <xf numFmtId="168" fontId="0" fillId="0" borderId="0" xfId="0" applyNumberFormat="1"/>
    <xf numFmtId="2" fontId="2" fillId="0" borderId="0" xfId="0" applyNumberFormat="1" applyFont="1" applyFill="1" applyBorder="1" applyAlignment="1" applyProtection="1">
      <alignment vertical="center"/>
    </xf>
    <xf numFmtId="168" fontId="4" fillId="0" borderId="0" xfId="0" applyNumberFormat="1" applyFont="1"/>
    <xf numFmtId="169" fontId="3" fillId="0" borderId="0" xfId="0" applyNumberFormat="1" applyFont="1" applyFill="1" applyBorder="1" applyAlignment="1" applyProtection="1">
      <alignment vertical="center"/>
    </xf>
    <xf numFmtId="0" fontId="3" fillId="0" borderId="0" xfId="0" applyNumberFormat="1" applyFont="1" applyFill="1" applyBorder="1" applyAlignment="1" applyProtection="1">
      <alignment vertical="center"/>
    </xf>
    <xf numFmtId="169" fontId="0" fillId="0" borderId="0" xfId="0" applyNumberFormat="1"/>
    <xf numFmtId="169" fontId="4" fillId="0" borderId="0" xfId="0" applyNumberFormat="1" applyFont="1"/>
  </cellXfs>
  <cellStyles count="1">
    <cellStyle name="Normal" xfId="0" builtinId="0"/>
  </cellStyles>
  <dxfs count="5">
    <dxf>
      <numFmt numFmtId="2" formatCode="0.00"/>
    </dxf>
    <dxf>
      <numFmt numFmtId="2" formatCode="0.0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M161" totalsRowShown="0">
  <autoFilter ref="A1:M161"/>
  <tableColumns count="13">
    <tableColumn id="1" name="Criteria"/>
    <tableColumn id="9" name="Source"/>
    <tableColumn id="2" name="Group"/>
    <tableColumn id="7" name="Year"/>
    <tableColumn id="10" name="Occurances"/>
    <tableColumn id="3" name="N"/>
    <tableColumn id="4" name="Prev/Inc Rate" dataDxfId="4">
      <calculatedColumnFormula>Table1[Occurances]/Table1[N]</calculatedColumnFormula>
    </tableColumn>
    <tableColumn id="13" name="Mean" dataDxfId="3">
      <calculatedColumnFormula>Table1[[#This Row],[Prev/Inc Rate]]</calculatedColumnFormula>
    </tableColumn>
    <tableColumn id="12" name="Variance" dataDxfId="2">
      <calculatedColumnFormula>(Table1[[#This Row],[Prev/Inc Rate]]*(1-Table1[[#This Row],[Prev/Inc Rate]]))/Table1[[#This Row],[N]]</calculatedColumnFormula>
    </tableColumn>
    <tableColumn id="5" name="LB" dataDxfId="1"/>
    <tableColumn id="6" name="UB" dataDxfId="0"/>
    <tableColumn id="8" name="Usage Status"/>
    <tableColumn id="11" name="Comments"/>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0"/>
  <sheetViews>
    <sheetView tabSelected="1" topLeftCell="A178" zoomScale="80" zoomScaleNormal="80" workbookViewId="0">
      <selection activeCell="J185" sqref="J185"/>
    </sheetView>
  </sheetViews>
  <sheetFormatPr defaultRowHeight="15" x14ac:dyDescent="0.25"/>
  <cols>
    <col min="1" max="1" width="42" customWidth="1"/>
    <col min="2" max="2" width="37.28515625" customWidth="1"/>
    <col min="3" max="3" width="13.42578125" customWidth="1"/>
    <col min="4" max="4" width="11.85546875" customWidth="1"/>
    <col min="5" max="5" width="14.42578125" customWidth="1"/>
    <col min="6" max="6" width="11.7109375" customWidth="1"/>
    <col min="7" max="7" width="15.28515625" customWidth="1"/>
    <col min="8" max="8" width="13.140625" customWidth="1"/>
    <col min="9" max="9" width="14.42578125" customWidth="1"/>
    <col min="12" max="12" width="14.85546875" customWidth="1"/>
    <col min="13" max="13" width="61.42578125" customWidth="1"/>
    <col min="21" max="21" width="13" bestFit="1" customWidth="1"/>
  </cols>
  <sheetData>
    <row r="1" spans="1:13" x14ac:dyDescent="0.25">
      <c r="A1" t="s">
        <v>1</v>
      </c>
      <c r="B1" t="s">
        <v>27</v>
      </c>
      <c r="C1" t="s">
        <v>11</v>
      </c>
      <c r="D1" t="s">
        <v>50</v>
      </c>
      <c r="E1" t="s">
        <v>62</v>
      </c>
      <c r="F1" t="s">
        <v>0</v>
      </c>
      <c r="G1" t="s">
        <v>71</v>
      </c>
      <c r="H1" t="s">
        <v>2</v>
      </c>
      <c r="I1" t="s">
        <v>63</v>
      </c>
      <c r="J1" t="s">
        <v>35</v>
      </c>
      <c r="K1" t="s">
        <v>36</v>
      </c>
      <c r="L1" t="s">
        <v>57</v>
      </c>
      <c r="M1" t="s">
        <v>76</v>
      </c>
    </row>
    <row r="2" spans="1:13" ht="150" x14ac:dyDescent="0.25">
      <c r="A2" s="1" t="s">
        <v>22</v>
      </c>
      <c r="B2" s="9" t="s">
        <v>55</v>
      </c>
      <c r="C2" s="1" t="s">
        <v>12</v>
      </c>
      <c r="D2" s="1">
        <v>2002</v>
      </c>
      <c r="E2" s="1">
        <v>6</v>
      </c>
      <c r="F2" s="1">
        <v>48</v>
      </c>
      <c r="G2">
        <f>Table1[Occurances]/Table1[N]</f>
        <v>0.125</v>
      </c>
      <c r="H2">
        <f>Table1[[#This Row],[Prev/Inc Rate]]</f>
        <v>0.125</v>
      </c>
      <c r="I2">
        <f>(Table1[[#This Row],[Prev/Inc Rate]]*(1-Table1[[#This Row],[Prev/Inc Rate]]))/Table1[[#This Row],[N]]</f>
        <v>2.2786458333333335E-3</v>
      </c>
      <c r="L2" t="s">
        <v>58</v>
      </c>
      <c r="M2" s="14" t="s">
        <v>82</v>
      </c>
    </row>
    <row r="3" spans="1:13" x14ac:dyDescent="0.25">
      <c r="A3" s="1" t="s">
        <v>22</v>
      </c>
      <c r="B3" s="1" t="s">
        <v>56</v>
      </c>
      <c r="C3" s="1" t="s">
        <v>13</v>
      </c>
      <c r="D3" s="1">
        <v>2002</v>
      </c>
      <c r="E3" s="1">
        <v>12</v>
      </c>
      <c r="F3" s="1">
        <v>221</v>
      </c>
      <c r="G3">
        <f>Table1[Occurances]/Table1[N]</f>
        <v>5.4298642533936653E-2</v>
      </c>
      <c r="H3">
        <f>Table1[[#This Row],[Prev/Inc Rate]]</f>
        <v>5.4298642533936653E-2</v>
      </c>
      <c r="I3">
        <f>(Table1[[#This Row],[Prev/Inc Rate]]*(1-Table1[[#This Row],[Prev/Inc Rate]]))/Table1[[#This Row],[N]]</f>
        <v>2.3235429842944984E-4</v>
      </c>
      <c r="L3" t="s">
        <v>58</v>
      </c>
    </row>
    <row r="4" spans="1:13" x14ac:dyDescent="0.25">
      <c r="A4" s="1" t="s">
        <v>22</v>
      </c>
      <c r="B4" s="1" t="s">
        <v>56</v>
      </c>
      <c r="C4" s="1" t="s">
        <v>14</v>
      </c>
      <c r="D4" s="1">
        <v>2002</v>
      </c>
      <c r="E4" s="1">
        <v>31</v>
      </c>
      <c r="F4" s="1">
        <v>243</v>
      </c>
      <c r="G4">
        <f>Table1[Occurances]/Table1[N]</f>
        <v>0.12757201646090535</v>
      </c>
      <c r="H4">
        <f>Table1[[#This Row],[Prev/Inc Rate]]</f>
        <v>0.12757201646090535</v>
      </c>
      <c r="I4">
        <f>(Table1[[#This Row],[Prev/Inc Rate]]*(1-Table1[[#This Row],[Prev/Inc Rate]]))/Table1[[#This Row],[N]]</f>
        <v>4.5801397974075658E-4</v>
      </c>
      <c r="L4" t="s">
        <v>58</v>
      </c>
    </row>
    <row r="5" spans="1:13" x14ac:dyDescent="0.25">
      <c r="A5" s="1" t="s">
        <v>22</v>
      </c>
      <c r="B5" s="1" t="s">
        <v>56</v>
      </c>
      <c r="C5" s="1" t="s">
        <v>15</v>
      </c>
      <c r="D5" s="1">
        <v>2002</v>
      </c>
      <c r="E5" s="1">
        <v>27</v>
      </c>
      <c r="F5" s="1">
        <v>175</v>
      </c>
      <c r="G5">
        <f>Table1[Occurances]/Table1[N]</f>
        <v>0.15428571428571428</v>
      </c>
      <c r="H5">
        <f>Table1[[#This Row],[Prev/Inc Rate]]</f>
        <v>0.15428571428571428</v>
      </c>
      <c r="I5">
        <f>(Table1[[#This Row],[Prev/Inc Rate]]*(1-Table1[[#This Row],[Prev/Inc Rate]]))/Table1[[#This Row],[N]]</f>
        <v>7.4560932944606412E-4</v>
      </c>
      <c r="L5" t="s">
        <v>58</v>
      </c>
    </row>
    <row r="6" spans="1:13" x14ac:dyDescent="0.25">
      <c r="A6" s="1" t="s">
        <v>22</v>
      </c>
      <c r="B6" s="1" t="s">
        <v>56</v>
      </c>
      <c r="C6" s="1" t="s">
        <v>16</v>
      </c>
      <c r="D6" s="1">
        <v>2002</v>
      </c>
      <c r="E6" s="1">
        <v>33</v>
      </c>
      <c r="F6" s="1">
        <v>407</v>
      </c>
      <c r="G6">
        <f>Table1[Occurances]/Table1[N]</f>
        <v>8.1081081081081086E-2</v>
      </c>
      <c r="H6">
        <f>Table1[[#This Row],[Prev/Inc Rate]]</f>
        <v>8.1081081081081086E-2</v>
      </c>
      <c r="I6">
        <f>(Table1[[#This Row],[Prev/Inc Rate]]*(1-Table1[[#This Row],[Prev/Inc Rate]]))/Table1[[#This Row],[N]]</f>
        <v>1.8306373310025611E-4</v>
      </c>
      <c r="L6" t="s">
        <v>58</v>
      </c>
    </row>
    <row r="7" spans="1:13" x14ac:dyDescent="0.25">
      <c r="A7" s="1" t="s">
        <v>22</v>
      </c>
      <c r="B7" s="1" t="s">
        <v>56</v>
      </c>
      <c r="C7" s="1" t="s">
        <v>17</v>
      </c>
      <c r="D7" s="1">
        <v>2002</v>
      </c>
      <c r="E7" s="1">
        <v>8</v>
      </c>
      <c r="F7" s="1">
        <v>147</v>
      </c>
      <c r="G7">
        <f>Table1[Occurances]/Table1[N]</f>
        <v>5.4421768707482991E-2</v>
      </c>
      <c r="H7">
        <f>Table1[[#This Row],[Prev/Inc Rate]]</f>
        <v>5.4421768707482991E-2</v>
      </c>
      <c r="I7">
        <f>(Table1[[#This Row],[Prev/Inc Rate]]*(1-Table1[[#This Row],[Prev/Inc Rate]]))/Table1[[#This Row],[N]]</f>
        <v>3.5006829794715792E-4</v>
      </c>
      <c r="L7" t="s">
        <v>58</v>
      </c>
    </row>
    <row r="8" spans="1:13" x14ac:dyDescent="0.25">
      <c r="A8" s="1" t="s">
        <v>22</v>
      </c>
      <c r="B8" s="1" t="s">
        <v>56</v>
      </c>
      <c r="C8" s="1" t="s">
        <v>18</v>
      </c>
      <c r="D8" s="1">
        <v>2002</v>
      </c>
      <c r="E8" s="1">
        <v>6</v>
      </c>
      <c r="F8" s="1">
        <v>76</v>
      </c>
      <c r="G8">
        <f>Table1[Occurances]/Table1[N]</f>
        <v>7.8947368421052627E-2</v>
      </c>
      <c r="H8">
        <f>Table1[[#This Row],[Prev/Inc Rate]]</f>
        <v>7.8947368421052627E-2</v>
      </c>
      <c r="I8">
        <f>(Table1[[#This Row],[Prev/Inc Rate]]*(1-Table1[[#This Row],[Prev/Inc Rate]]))/Table1[[#This Row],[N]]</f>
        <v>9.5677212421635806E-4</v>
      </c>
      <c r="L8" t="s">
        <v>58</v>
      </c>
    </row>
    <row r="9" spans="1:13" x14ac:dyDescent="0.25">
      <c r="A9" s="1" t="s">
        <v>22</v>
      </c>
      <c r="B9" s="1" t="s">
        <v>56</v>
      </c>
      <c r="C9" s="1" t="s">
        <v>19</v>
      </c>
      <c r="D9" s="1">
        <v>2002</v>
      </c>
      <c r="E9" s="1">
        <v>2</v>
      </c>
      <c r="F9" s="1">
        <v>28</v>
      </c>
      <c r="G9">
        <f>Table1[Occurances]/Table1[N]</f>
        <v>7.1428571428571425E-2</v>
      </c>
      <c r="H9">
        <f>Table1[[#This Row],[Prev/Inc Rate]]</f>
        <v>7.1428571428571425E-2</v>
      </c>
      <c r="I9">
        <f>(Table1[[#This Row],[Prev/Inc Rate]]*(1-Table1[[#This Row],[Prev/Inc Rate]]))/Table1[[#This Row],[N]]</f>
        <v>2.3688046647230322E-3</v>
      </c>
      <c r="L9" t="s">
        <v>58</v>
      </c>
    </row>
    <row r="10" spans="1:13" x14ac:dyDescent="0.25">
      <c r="A10" s="1" t="s">
        <v>22</v>
      </c>
      <c r="B10" s="1" t="s">
        <v>56</v>
      </c>
      <c r="C10" s="1" t="s">
        <v>20</v>
      </c>
      <c r="D10" s="1">
        <v>2002</v>
      </c>
      <c r="E10" s="1">
        <v>1</v>
      </c>
      <c r="F10" s="1">
        <f>26/2</f>
        <v>13</v>
      </c>
      <c r="G10">
        <f>Table1[Occurances]/Table1[N]</f>
        <v>7.6923076923076927E-2</v>
      </c>
      <c r="H10">
        <f>Table1[[#This Row],[Prev/Inc Rate]]</f>
        <v>7.6923076923076927E-2</v>
      </c>
      <c r="I10">
        <f>(Table1[[#This Row],[Prev/Inc Rate]]*(1-Table1[[#This Row],[Prev/Inc Rate]]))/Table1[[#This Row],[N]]</f>
        <v>5.4619936276741011E-3</v>
      </c>
      <c r="L10" t="s">
        <v>58</v>
      </c>
    </row>
    <row r="11" spans="1:13" x14ac:dyDescent="0.25">
      <c r="A11" s="1" t="s">
        <v>22</v>
      </c>
      <c r="B11" s="1" t="s">
        <v>56</v>
      </c>
      <c r="C11" s="1" t="s">
        <v>21</v>
      </c>
      <c r="D11" s="1">
        <v>2002</v>
      </c>
      <c r="E11" s="1">
        <v>1</v>
      </c>
      <c r="F11" s="1">
        <f>26/2</f>
        <v>13</v>
      </c>
      <c r="G11">
        <f>Table1[Occurances]/Table1[N]</f>
        <v>7.6923076923076927E-2</v>
      </c>
      <c r="H11">
        <f>Table1[[#This Row],[Prev/Inc Rate]]</f>
        <v>7.6923076923076927E-2</v>
      </c>
      <c r="I11">
        <f>(Table1[[#This Row],[Prev/Inc Rate]]*(1-Table1[[#This Row],[Prev/Inc Rate]]))/Table1[[#This Row],[N]]</f>
        <v>5.4619936276741011E-3</v>
      </c>
      <c r="L11" t="s">
        <v>58</v>
      </c>
    </row>
    <row r="12" spans="1:13" x14ac:dyDescent="0.25">
      <c r="A12" s="1" t="s">
        <v>23</v>
      </c>
      <c r="B12" s="1" t="s">
        <v>56</v>
      </c>
      <c r="C12" s="1" t="s">
        <v>12</v>
      </c>
      <c r="D12" s="1">
        <v>2002</v>
      </c>
      <c r="E12" s="1">
        <v>3</v>
      </c>
      <c r="F12" s="1">
        <v>191</v>
      </c>
      <c r="G12">
        <f>Table1[Occurances]/Table1[N]</f>
        <v>1.5706806282722512E-2</v>
      </c>
      <c r="H12">
        <f>Table1[[#This Row],[Prev/Inc Rate]]</f>
        <v>1.5706806282722512E-2</v>
      </c>
      <c r="I12">
        <f>(Table1[[#This Row],[Prev/Inc Rate]]*(1-Table1[[#This Row],[Prev/Inc Rate]]))/Table1[[#This Row],[N]]</f>
        <v>8.0942945126280324E-5</v>
      </c>
      <c r="L12" t="s">
        <v>58</v>
      </c>
    </row>
    <row r="13" spans="1:13" x14ac:dyDescent="0.25">
      <c r="A13" s="1" t="s">
        <v>23</v>
      </c>
      <c r="B13" s="1" t="s">
        <v>56</v>
      </c>
      <c r="C13" s="1" t="s">
        <v>13</v>
      </c>
      <c r="D13" s="1">
        <v>2002</v>
      </c>
      <c r="E13" s="1">
        <v>19</v>
      </c>
      <c r="F13" s="1">
        <v>693</v>
      </c>
      <c r="G13">
        <f>Table1[Occurances]/Table1[N]</f>
        <v>2.7417027417027416E-2</v>
      </c>
      <c r="H13">
        <f>Table1[[#This Row],[Prev/Inc Rate]]</f>
        <v>2.7417027417027416E-2</v>
      </c>
      <c r="I13">
        <f>(Table1[[#This Row],[Prev/Inc Rate]]*(1-Table1[[#This Row],[Prev/Inc Rate]]))/Table1[[#This Row],[N]]</f>
        <v>3.8478115475672989E-5</v>
      </c>
      <c r="L13" t="s">
        <v>58</v>
      </c>
    </row>
    <row r="14" spans="1:13" x14ac:dyDescent="0.25">
      <c r="A14" s="1" t="s">
        <v>23</v>
      </c>
      <c r="B14" s="1" t="s">
        <v>56</v>
      </c>
      <c r="C14" s="1" t="s">
        <v>14</v>
      </c>
      <c r="D14" s="1">
        <v>2002</v>
      </c>
      <c r="E14" s="1">
        <v>14</v>
      </c>
      <c r="F14" s="1">
        <v>662</v>
      </c>
      <c r="G14">
        <f>Table1[Occurances]/Table1[N]</f>
        <v>2.1148036253776436E-2</v>
      </c>
      <c r="H14">
        <f>Table1[[#This Row],[Prev/Inc Rate]]</f>
        <v>2.1148036253776436E-2</v>
      </c>
      <c r="I14">
        <f>(Table1[[#This Row],[Prev/Inc Rate]]*(1-Table1[[#This Row],[Prev/Inc Rate]]))/Table1[[#This Row],[N]]</f>
        <v>3.1270085825355581E-5</v>
      </c>
      <c r="L14" t="s">
        <v>58</v>
      </c>
    </row>
    <row r="15" spans="1:13" x14ac:dyDescent="0.25">
      <c r="A15" s="1" t="s">
        <v>23</v>
      </c>
      <c r="B15" s="1" t="s">
        <v>56</v>
      </c>
      <c r="C15" s="1" t="s">
        <v>15</v>
      </c>
      <c r="D15" s="1">
        <v>2002</v>
      </c>
      <c r="E15" s="1">
        <v>24</v>
      </c>
      <c r="F15" s="1">
        <v>666</v>
      </c>
      <c r="G15">
        <f>Table1[Occurances]/Table1[N]</f>
        <v>3.6036036036036036E-2</v>
      </c>
      <c r="H15">
        <f>Table1[[#This Row],[Prev/Inc Rate]]</f>
        <v>3.6036036036036036E-2</v>
      </c>
      <c r="I15">
        <f>(Table1[[#This Row],[Prev/Inc Rate]]*(1-Table1[[#This Row],[Prev/Inc Rate]]))/Table1[[#This Row],[N]]</f>
        <v>5.2158318532801126E-5</v>
      </c>
      <c r="L15" t="s">
        <v>58</v>
      </c>
    </row>
    <row r="16" spans="1:13" x14ac:dyDescent="0.25">
      <c r="A16" s="1" t="s">
        <v>23</v>
      </c>
      <c r="B16" s="1" t="s">
        <v>56</v>
      </c>
      <c r="C16" s="1" t="s">
        <v>16</v>
      </c>
      <c r="D16" s="1">
        <v>2002</v>
      </c>
      <c r="E16" s="1">
        <v>65</v>
      </c>
      <c r="F16" s="4">
        <v>2272</v>
      </c>
      <c r="G16">
        <f>Table1[Occurances]/Table1[N]</f>
        <v>2.8609154929577465E-2</v>
      </c>
      <c r="H16">
        <f>Table1[[#This Row],[Prev/Inc Rate]]</f>
        <v>2.8609154929577465E-2</v>
      </c>
      <c r="I16">
        <f>(Table1[[#This Row],[Prev/Inc Rate]]*(1-Table1[[#This Row],[Prev/Inc Rate]]))/Table1[[#This Row],[N]]</f>
        <v>1.2231809499908845E-5</v>
      </c>
      <c r="L16" t="s">
        <v>58</v>
      </c>
    </row>
    <row r="17" spans="1:13" x14ac:dyDescent="0.25">
      <c r="A17" s="1" t="s">
        <v>23</v>
      </c>
      <c r="B17" s="1" t="s">
        <v>56</v>
      </c>
      <c r="C17" s="1" t="s">
        <v>17</v>
      </c>
      <c r="D17" s="1">
        <v>2002</v>
      </c>
      <c r="E17" s="1">
        <v>44</v>
      </c>
      <c r="F17" s="4">
        <v>1400</v>
      </c>
      <c r="G17">
        <f>Table1[Occurances]/Table1[N]</f>
        <v>3.1428571428571431E-2</v>
      </c>
      <c r="H17">
        <f>Table1[[#This Row],[Prev/Inc Rate]]</f>
        <v>3.1428571428571431E-2</v>
      </c>
      <c r="I17">
        <f>(Table1[[#This Row],[Prev/Inc Rate]]*(1-Table1[[#This Row],[Prev/Inc Rate]]))/Table1[[#This Row],[N]]</f>
        <v>2.1743440233236152E-5</v>
      </c>
      <c r="L17" t="s">
        <v>58</v>
      </c>
    </row>
    <row r="18" spans="1:13" x14ac:dyDescent="0.25">
      <c r="A18" s="1" t="s">
        <v>23</v>
      </c>
      <c r="B18" s="1" t="s">
        <v>56</v>
      </c>
      <c r="C18" s="1" t="s">
        <v>18</v>
      </c>
      <c r="D18" s="1">
        <v>2002</v>
      </c>
      <c r="E18" s="1">
        <v>30</v>
      </c>
      <c r="F18" s="1">
        <v>982</v>
      </c>
      <c r="G18">
        <f>Table1[Occurances]/Table1[N]</f>
        <v>3.0549898167006109E-2</v>
      </c>
      <c r="H18">
        <f>Table1[[#This Row],[Prev/Inc Rate]]</f>
        <v>3.0549898167006109E-2</v>
      </c>
      <c r="I18">
        <f>(Table1[[#This Row],[Prev/Inc Rate]]*(1-Table1[[#This Row],[Prev/Inc Rate]]))/Table1[[#This Row],[N]]</f>
        <v>3.0159472392048537E-5</v>
      </c>
      <c r="L18" t="s">
        <v>58</v>
      </c>
    </row>
    <row r="19" spans="1:13" x14ac:dyDescent="0.25">
      <c r="A19" s="1" t="s">
        <v>23</v>
      </c>
      <c r="B19" s="1" t="s">
        <v>56</v>
      </c>
      <c r="C19" s="1" t="s">
        <v>19</v>
      </c>
      <c r="D19" s="1">
        <v>2002</v>
      </c>
      <c r="E19" s="1">
        <v>13</v>
      </c>
      <c r="F19" s="1">
        <v>617</v>
      </c>
      <c r="G19">
        <f>Table1[Occurances]/Table1[N]</f>
        <v>2.1069692058346839E-2</v>
      </c>
      <c r="H19">
        <f>Table1[[#This Row],[Prev/Inc Rate]]</f>
        <v>2.1069692058346839E-2</v>
      </c>
      <c r="I19">
        <f>(Table1[[#This Row],[Prev/Inc Rate]]*(1-Table1[[#This Row],[Prev/Inc Rate]]))/Table1[[#This Row],[N]]</f>
        <v>3.3429108808611468E-5</v>
      </c>
      <c r="L19" t="s">
        <v>58</v>
      </c>
    </row>
    <row r="20" spans="1:13" x14ac:dyDescent="0.25">
      <c r="A20" s="1" t="s">
        <v>23</v>
      </c>
      <c r="B20" s="1" t="s">
        <v>56</v>
      </c>
      <c r="C20" s="1" t="s">
        <v>20</v>
      </c>
      <c r="D20" s="1">
        <v>2002</v>
      </c>
      <c r="E20" s="1">
        <v>4</v>
      </c>
      <c r="F20" s="1">
        <f>567/2</f>
        <v>283.5</v>
      </c>
      <c r="G20">
        <f>Table1[Occurances]/Table1[N]</f>
        <v>1.4109347442680775E-2</v>
      </c>
      <c r="H20">
        <f>Table1[[#This Row],[Prev/Inc Rate]]</f>
        <v>1.4109347442680775E-2</v>
      </c>
      <c r="I20">
        <f>(Table1[[#This Row],[Prev/Inc Rate]]*(1-Table1[[#This Row],[Prev/Inc Rate]]))/Table1[[#This Row],[N]]</f>
        <v>4.9066221366569641E-5</v>
      </c>
      <c r="L20" t="s">
        <v>58</v>
      </c>
    </row>
    <row r="21" spans="1:13" x14ac:dyDescent="0.25">
      <c r="A21" s="1" t="s">
        <v>23</v>
      </c>
      <c r="B21" s="1" t="s">
        <v>56</v>
      </c>
      <c r="C21" s="1" t="s">
        <v>21</v>
      </c>
      <c r="D21" s="1">
        <v>2002</v>
      </c>
      <c r="E21" s="1">
        <v>4</v>
      </c>
      <c r="F21" s="1">
        <f>567/2</f>
        <v>283.5</v>
      </c>
      <c r="G21">
        <f>Table1[Occurances]/Table1[N]</f>
        <v>1.4109347442680775E-2</v>
      </c>
      <c r="H21">
        <f>Table1[[#This Row],[Prev/Inc Rate]]</f>
        <v>1.4109347442680775E-2</v>
      </c>
      <c r="I21">
        <f>(Table1[[#This Row],[Prev/Inc Rate]]*(1-Table1[[#This Row],[Prev/Inc Rate]]))/Table1[[#This Row],[N]]</f>
        <v>4.9066221366569641E-5</v>
      </c>
      <c r="L21" t="s">
        <v>58</v>
      </c>
    </row>
    <row r="22" spans="1:13" ht="150" x14ac:dyDescent="0.25">
      <c r="A22" s="1" t="s">
        <v>24</v>
      </c>
      <c r="B22" s="1" t="s">
        <v>28</v>
      </c>
      <c r="C22" s="2" t="s">
        <v>12</v>
      </c>
      <c r="D22" s="1">
        <v>2008</v>
      </c>
      <c r="E22" s="2">
        <v>39</v>
      </c>
      <c r="F22" s="2">
        <v>239</v>
      </c>
      <c r="G22">
        <f>Table1[Occurances]/Table1[N]</f>
        <v>0.16317991631799164</v>
      </c>
      <c r="H22">
        <f>Table1[[#This Row],[Prev/Inc Rate]]</f>
        <v>0.16317991631799164</v>
      </c>
      <c r="I22">
        <f>(Table1[[#This Row],[Prev/Inc Rate]]*(1-Table1[[#This Row],[Prev/Inc Rate]]))/Table1[[#This Row],[N]]</f>
        <v>5.7134824781776095E-4</v>
      </c>
      <c r="L22" t="s">
        <v>0</v>
      </c>
      <c r="M22" s="8" t="s">
        <v>64</v>
      </c>
    </row>
    <row r="23" spans="1:13" x14ac:dyDescent="0.25">
      <c r="A23" s="1" t="s">
        <v>24</v>
      </c>
      <c r="B23" s="1" t="s">
        <v>28</v>
      </c>
      <c r="C23" s="2" t="s">
        <v>13</v>
      </c>
      <c r="D23" s="1">
        <v>2008</v>
      </c>
      <c r="E23" s="2">
        <v>190</v>
      </c>
      <c r="F23" s="2">
        <v>914</v>
      </c>
      <c r="G23">
        <f>Table1[Occurances]/Table1[N]</f>
        <v>0.20787746170678337</v>
      </c>
      <c r="H23">
        <f>Table1[[#This Row],[Prev/Inc Rate]]</f>
        <v>0.20787746170678337</v>
      </c>
      <c r="I23">
        <f>(Table1[[#This Row],[Prev/Inc Rate]]*(1-Table1[[#This Row],[Prev/Inc Rate]]))/Table1[[#This Row],[N]]</f>
        <v>1.8015801162049036E-4</v>
      </c>
      <c r="L23" t="s">
        <v>0</v>
      </c>
    </row>
    <row r="24" spans="1:13" x14ac:dyDescent="0.25">
      <c r="A24" s="1" t="s">
        <v>24</v>
      </c>
      <c r="B24" s="1" t="s">
        <v>28</v>
      </c>
      <c r="C24" s="2" t="s">
        <v>14</v>
      </c>
      <c r="D24" s="1">
        <v>2008</v>
      </c>
      <c r="E24" s="2">
        <v>198</v>
      </c>
      <c r="F24" s="2">
        <v>905</v>
      </c>
      <c r="G24">
        <f>Table1[Occurances]/Table1[N]</f>
        <v>0.21878453038674034</v>
      </c>
      <c r="H24">
        <f>Table1[[#This Row],[Prev/Inc Rate]]</f>
        <v>0.21878453038674034</v>
      </c>
      <c r="I24">
        <f>(Table1[[#This Row],[Prev/Inc Rate]]*(1-Table1[[#This Row],[Prev/Inc Rate]]))/Table1[[#This Row],[N]]</f>
        <v>1.8885951342562853E-4</v>
      </c>
      <c r="L24" t="s">
        <v>0</v>
      </c>
    </row>
    <row r="25" spans="1:13" x14ac:dyDescent="0.25">
      <c r="A25" s="1" t="s">
        <v>24</v>
      </c>
      <c r="B25" s="1" t="s">
        <v>28</v>
      </c>
      <c r="C25" s="2" t="s">
        <v>15</v>
      </c>
      <c r="D25" s="1">
        <v>2008</v>
      </c>
      <c r="E25" s="2">
        <v>124</v>
      </c>
      <c r="F25" s="2">
        <v>841</v>
      </c>
      <c r="G25">
        <f>Table1[Occurances]/Table1[N]</f>
        <v>0.14744351961950058</v>
      </c>
      <c r="H25">
        <f>Table1[[#This Row],[Prev/Inc Rate]]</f>
        <v>0.14744351961950058</v>
      </c>
      <c r="I25">
        <f>(Table1[[#This Row],[Prev/Inc Rate]]*(1-Table1[[#This Row],[Prev/Inc Rate]]))/Table1[[#This Row],[N]]</f>
        <v>1.4946959350976759E-4</v>
      </c>
      <c r="L25" t="s">
        <v>0</v>
      </c>
    </row>
    <row r="26" spans="1:13" x14ac:dyDescent="0.25">
      <c r="A26" s="1" t="s">
        <v>24</v>
      </c>
      <c r="B26" s="1" t="s">
        <v>28</v>
      </c>
      <c r="C26" s="2" t="s">
        <v>16</v>
      </c>
      <c r="D26" s="1">
        <v>2008</v>
      </c>
      <c r="E26" s="2">
        <v>309</v>
      </c>
      <c r="F26" s="3">
        <v>2679</v>
      </c>
      <c r="G26">
        <f>Table1[Occurances]/Table1[N]</f>
        <v>0.11534154535274356</v>
      </c>
      <c r="H26">
        <f>Table1[[#This Row],[Prev/Inc Rate]]</f>
        <v>0.11534154535274356</v>
      </c>
      <c r="I26">
        <f>(Table1[[#This Row],[Prev/Inc Rate]]*(1-Table1[[#This Row],[Prev/Inc Rate]]))/Table1[[#This Row],[N]]</f>
        <v>3.8088045266287631E-5</v>
      </c>
      <c r="L26" t="s">
        <v>0</v>
      </c>
    </row>
    <row r="27" spans="1:13" x14ac:dyDescent="0.25">
      <c r="A27" s="1" t="s">
        <v>24</v>
      </c>
      <c r="B27" s="1" t="s">
        <v>28</v>
      </c>
      <c r="C27" s="2" t="s">
        <v>17</v>
      </c>
      <c r="D27" s="1">
        <v>2008</v>
      </c>
      <c r="E27" s="2">
        <v>95</v>
      </c>
      <c r="F27" s="3">
        <v>1547</v>
      </c>
      <c r="G27">
        <f>Table1[Occurances]/Table1[N]</f>
        <v>6.1409179056237877E-2</v>
      </c>
      <c r="H27">
        <f>Table1[[#This Row],[Prev/Inc Rate]]</f>
        <v>6.1409179056237877E-2</v>
      </c>
      <c r="I27">
        <f>(Table1[[#This Row],[Prev/Inc Rate]]*(1-Table1[[#This Row],[Prev/Inc Rate]]))/Table1[[#This Row],[N]]</f>
        <v>3.7257977882273297E-5</v>
      </c>
      <c r="L27" t="s">
        <v>0</v>
      </c>
    </row>
    <row r="28" spans="1:13" x14ac:dyDescent="0.25">
      <c r="A28" s="1" t="s">
        <v>24</v>
      </c>
      <c r="B28" s="1" t="s">
        <v>28</v>
      </c>
      <c r="C28" s="2" t="s">
        <v>18</v>
      </c>
      <c r="D28" s="1">
        <v>2008</v>
      </c>
      <c r="E28" s="2">
        <v>40</v>
      </c>
      <c r="F28" s="3">
        <v>1058</v>
      </c>
      <c r="G28">
        <f>Table1[Occurances]/Table1[N]</f>
        <v>3.780718336483932E-2</v>
      </c>
      <c r="H28">
        <f>Table1[[#This Row],[Prev/Inc Rate]]</f>
        <v>3.780718336483932E-2</v>
      </c>
      <c r="I28">
        <f>(Table1[[#This Row],[Prev/Inc Rate]]*(1-Table1[[#This Row],[Prev/Inc Rate]]))/Table1[[#This Row],[N]]</f>
        <v>3.4383554112340958E-5</v>
      </c>
      <c r="L28" t="s">
        <v>0</v>
      </c>
    </row>
    <row r="29" spans="1:13" x14ac:dyDescent="0.25">
      <c r="A29" s="1" t="s">
        <v>24</v>
      </c>
      <c r="B29" s="1" t="s">
        <v>28</v>
      </c>
      <c r="C29" s="2" t="s">
        <v>19</v>
      </c>
      <c r="D29" s="1">
        <v>2008</v>
      </c>
      <c r="E29" s="2">
        <v>13</v>
      </c>
      <c r="F29" s="2">
        <v>645</v>
      </c>
      <c r="G29">
        <f>Table1[Occurances]/Table1[N]</f>
        <v>2.0155038759689922E-2</v>
      </c>
      <c r="H29">
        <f>Table1[[#This Row],[Prev/Inc Rate]]</f>
        <v>2.0155038759689922E-2</v>
      </c>
      <c r="I29">
        <f>(Table1[[#This Row],[Prev/Inc Rate]]*(1-Table1[[#This Row],[Prev/Inc Rate]]))/Table1[[#This Row],[N]]</f>
        <v>3.0618314995791194E-5</v>
      </c>
      <c r="L29" t="s">
        <v>0</v>
      </c>
    </row>
    <row r="30" spans="1:13" x14ac:dyDescent="0.25">
      <c r="A30" s="1" t="s">
        <v>24</v>
      </c>
      <c r="B30" s="1" t="s">
        <v>28</v>
      </c>
      <c r="C30" s="2" t="s">
        <v>20</v>
      </c>
      <c r="D30" s="1">
        <v>2008</v>
      </c>
      <c r="E30" s="2">
        <v>8</v>
      </c>
      <c r="F30" s="2">
        <v>296.5</v>
      </c>
      <c r="G30">
        <f>Table1[Occurances]/Table1[N]</f>
        <v>2.6981450252951095E-2</v>
      </c>
      <c r="H30">
        <f>Table1[[#This Row],[Prev/Inc Rate]]</f>
        <v>2.6981450252951095E-2</v>
      </c>
      <c r="I30">
        <f>(Table1[[#This Row],[Prev/Inc Rate]]*(1-Table1[[#This Row],[Prev/Inc Rate]]))/Table1[[#This Row],[N]]</f>
        <v>8.85445247730139E-5</v>
      </c>
      <c r="L30" t="s">
        <v>0</v>
      </c>
    </row>
    <row r="31" spans="1:13" x14ac:dyDescent="0.25">
      <c r="A31" s="1" t="s">
        <v>24</v>
      </c>
      <c r="B31" s="1" t="s">
        <v>28</v>
      </c>
      <c r="C31" s="2" t="s">
        <v>21</v>
      </c>
      <c r="D31" s="1">
        <v>2008</v>
      </c>
      <c r="E31" s="2">
        <v>8</v>
      </c>
      <c r="F31" s="2">
        <v>296.5</v>
      </c>
      <c r="G31">
        <f>Table1[Occurances]/Table1[N]</f>
        <v>2.6981450252951095E-2</v>
      </c>
      <c r="H31">
        <f>Table1[[#This Row],[Prev/Inc Rate]]</f>
        <v>2.6981450252951095E-2</v>
      </c>
      <c r="I31">
        <f>(Table1[[#This Row],[Prev/Inc Rate]]*(1-Table1[[#This Row],[Prev/Inc Rate]]))/Table1[[#This Row],[N]]</f>
        <v>8.85445247730139E-5</v>
      </c>
      <c r="L31" t="s">
        <v>0</v>
      </c>
    </row>
    <row r="32" spans="1:13" x14ac:dyDescent="0.25">
      <c r="A32" s="1" t="s">
        <v>25</v>
      </c>
      <c r="B32" s="1" t="s">
        <v>28</v>
      </c>
      <c r="C32" s="2" t="s">
        <v>12</v>
      </c>
      <c r="D32" s="1">
        <v>2008</v>
      </c>
      <c r="E32" s="2">
        <v>39</v>
      </c>
      <c r="F32" s="2">
        <v>239</v>
      </c>
      <c r="G32">
        <f>Table1[Occurances]/Table1[N]</f>
        <v>0.16317991631799164</v>
      </c>
      <c r="H32">
        <f>Table1[[#This Row],[Prev/Inc Rate]]</f>
        <v>0.16317991631799164</v>
      </c>
      <c r="I32">
        <f>(Table1[[#This Row],[Prev/Inc Rate]]*(1-Table1[[#This Row],[Prev/Inc Rate]]))/Table1[[#This Row],[N]]</f>
        <v>5.7134824781776095E-4</v>
      </c>
      <c r="L32" t="s">
        <v>0</v>
      </c>
    </row>
    <row r="33" spans="1:12" x14ac:dyDescent="0.25">
      <c r="A33" s="1" t="s">
        <v>25</v>
      </c>
      <c r="B33" s="1" t="s">
        <v>28</v>
      </c>
      <c r="C33" s="2" t="s">
        <v>13</v>
      </c>
      <c r="D33" s="1">
        <v>2008</v>
      </c>
      <c r="E33" s="2">
        <v>190</v>
      </c>
      <c r="F33" s="2">
        <v>914</v>
      </c>
      <c r="G33">
        <f>Table1[Occurances]/Table1[N]</f>
        <v>0.20787746170678337</v>
      </c>
      <c r="H33">
        <f>Table1[[#This Row],[Prev/Inc Rate]]</f>
        <v>0.20787746170678337</v>
      </c>
      <c r="I33">
        <f>(Table1[[#This Row],[Prev/Inc Rate]]*(1-Table1[[#This Row],[Prev/Inc Rate]]))/Table1[[#This Row],[N]]</f>
        <v>1.8015801162049036E-4</v>
      </c>
      <c r="L33" t="s">
        <v>0</v>
      </c>
    </row>
    <row r="34" spans="1:12" x14ac:dyDescent="0.25">
      <c r="A34" s="1" t="s">
        <v>25</v>
      </c>
      <c r="B34" s="1" t="s">
        <v>28</v>
      </c>
      <c r="C34" s="2" t="s">
        <v>14</v>
      </c>
      <c r="D34" s="1">
        <v>2008</v>
      </c>
      <c r="E34" s="2">
        <v>198</v>
      </c>
      <c r="F34" s="2">
        <v>905</v>
      </c>
      <c r="G34">
        <f>Table1[Occurances]/Table1[N]</f>
        <v>0.21878453038674034</v>
      </c>
      <c r="H34">
        <f>Table1[[#This Row],[Prev/Inc Rate]]</f>
        <v>0.21878453038674034</v>
      </c>
      <c r="I34">
        <f>(Table1[[#This Row],[Prev/Inc Rate]]*(1-Table1[[#This Row],[Prev/Inc Rate]]))/Table1[[#This Row],[N]]</f>
        <v>1.8885951342562853E-4</v>
      </c>
      <c r="L34" t="s">
        <v>0</v>
      </c>
    </row>
    <row r="35" spans="1:12" x14ac:dyDescent="0.25">
      <c r="A35" s="1" t="s">
        <v>25</v>
      </c>
      <c r="B35" s="1" t="s">
        <v>28</v>
      </c>
      <c r="C35" s="2" t="s">
        <v>15</v>
      </c>
      <c r="D35" s="1">
        <v>2008</v>
      </c>
      <c r="E35" s="2">
        <v>124</v>
      </c>
      <c r="F35" s="2">
        <v>841</v>
      </c>
      <c r="G35">
        <f>Table1[Occurances]/Table1[N]</f>
        <v>0.14744351961950058</v>
      </c>
      <c r="H35">
        <f>Table1[[#This Row],[Prev/Inc Rate]]</f>
        <v>0.14744351961950058</v>
      </c>
      <c r="I35">
        <f>(Table1[[#This Row],[Prev/Inc Rate]]*(1-Table1[[#This Row],[Prev/Inc Rate]]))/Table1[[#This Row],[N]]</f>
        <v>1.4946959350976759E-4</v>
      </c>
      <c r="L35" t="s">
        <v>0</v>
      </c>
    </row>
    <row r="36" spans="1:12" x14ac:dyDescent="0.25">
      <c r="A36" s="1" t="s">
        <v>25</v>
      </c>
      <c r="B36" s="1" t="s">
        <v>28</v>
      </c>
      <c r="C36" s="2" t="s">
        <v>16</v>
      </c>
      <c r="D36" s="1">
        <v>2008</v>
      </c>
      <c r="E36" s="2">
        <v>309</v>
      </c>
      <c r="F36" s="3">
        <v>2679</v>
      </c>
      <c r="G36">
        <f>Table1[Occurances]/Table1[N]</f>
        <v>0.11534154535274356</v>
      </c>
      <c r="H36">
        <f>Table1[[#This Row],[Prev/Inc Rate]]</f>
        <v>0.11534154535274356</v>
      </c>
      <c r="I36">
        <f>(Table1[[#This Row],[Prev/Inc Rate]]*(1-Table1[[#This Row],[Prev/Inc Rate]]))/Table1[[#This Row],[N]]</f>
        <v>3.8088045266287631E-5</v>
      </c>
      <c r="L36" t="s">
        <v>0</v>
      </c>
    </row>
    <row r="37" spans="1:12" x14ac:dyDescent="0.25">
      <c r="A37" s="1" t="s">
        <v>25</v>
      </c>
      <c r="B37" s="1" t="s">
        <v>28</v>
      </c>
      <c r="C37" s="2" t="s">
        <v>17</v>
      </c>
      <c r="D37" s="1">
        <v>2008</v>
      </c>
      <c r="E37" s="2">
        <v>95</v>
      </c>
      <c r="F37" s="3">
        <v>1547</v>
      </c>
      <c r="G37">
        <f>Table1[Occurances]/Table1[N]</f>
        <v>6.1409179056237877E-2</v>
      </c>
      <c r="H37">
        <f>Table1[[#This Row],[Prev/Inc Rate]]</f>
        <v>6.1409179056237877E-2</v>
      </c>
      <c r="I37">
        <f>(Table1[[#This Row],[Prev/Inc Rate]]*(1-Table1[[#This Row],[Prev/Inc Rate]]))/Table1[[#This Row],[N]]</f>
        <v>3.7257977882273297E-5</v>
      </c>
      <c r="L37" t="s">
        <v>0</v>
      </c>
    </row>
    <row r="38" spans="1:12" x14ac:dyDescent="0.25">
      <c r="A38" s="1" t="s">
        <v>25</v>
      </c>
      <c r="B38" s="1" t="s">
        <v>28</v>
      </c>
      <c r="C38" s="2" t="s">
        <v>18</v>
      </c>
      <c r="D38" s="1">
        <v>2008</v>
      </c>
      <c r="E38" s="2">
        <v>40</v>
      </c>
      <c r="F38" s="3">
        <v>1058</v>
      </c>
      <c r="G38">
        <f>Table1[Occurances]/Table1[N]</f>
        <v>3.780718336483932E-2</v>
      </c>
      <c r="H38">
        <f>Table1[[#This Row],[Prev/Inc Rate]]</f>
        <v>3.780718336483932E-2</v>
      </c>
      <c r="I38">
        <f>(Table1[[#This Row],[Prev/Inc Rate]]*(1-Table1[[#This Row],[Prev/Inc Rate]]))/Table1[[#This Row],[N]]</f>
        <v>3.4383554112340958E-5</v>
      </c>
      <c r="L38" t="s">
        <v>0</v>
      </c>
    </row>
    <row r="39" spans="1:12" x14ac:dyDescent="0.25">
      <c r="A39" s="1" t="s">
        <v>25</v>
      </c>
      <c r="B39" s="1" t="s">
        <v>28</v>
      </c>
      <c r="C39" s="2" t="s">
        <v>19</v>
      </c>
      <c r="D39" s="1">
        <v>2008</v>
      </c>
      <c r="E39" s="2">
        <v>13</v>
      </c>
      <c r="F39" s="2">
        <v>645</v>
      </c>
      <c r="G39">
        <f>Table1[Occurances]/Table1[N]</f>
        <v>2.0155038759689922E-2</v>
      </c>
      <c r="H39">
        <f>Table1[[#This Row],[Prev/Inc Rate]]</f>
        <v>2.0155038759689922E-2</v>
      </c>
      <c r="I39">
        <f>(Table1[[#This Row],[Prev/Inc Rate]]*(1-Table1[[#This Row],[Prev/Inc Rate]]))/Table1[[#This Row],[N]]</f>
        <v>3.0618314995791194E-5</v>
      </c>
      <c r="L39" t="s">
        <v>0</v>
      </c>
    </row>
    <row r="40" spans="1:12" x14ac:dyDescent="0.25">
      <c r="A40" s="1" t="s">
        <v>25</v>
      </c>
      <c r="B40" s="1" t="s">
        <v>28</v>
      </c>
      <c r="C40" s="2" t="s">
        <v>20</v>
      </c>
      <c r="D40" s="1">
        <v>2008</v>
      </c>
      <c r="E40" s="2">
        <v>8</v>
      </c>
      <c r="F40" s="2">
        <v>296.5</v>
      </c>
      <c r="G40">
        <f>Table1[Occurances]/Table1[N]</f>
        <v>2.6981450252951095E-2</v>
      </c>
      <c r="H40">
        <f>Table1[[#This Row],[Prev/Inc Rate]]</f>
        <v>2.6981450252951095E-2</v>
      </c>
      <c r="I40">
        <f>(Table1[[#This Row],[Prev/Inc Rate]]*(1-Table1[[#This Row],[Prev/Inc Rate]]))/Table1[[#This Row],[N]]</f>
        <v>8.85445247730139E-5</v>
      </c>
      <c r="L40" t="s">
        <v>0</v>
      </c>
    </row>
    <row r="41" spans="1:12" x14ac:dyDescent="0.25">
      <c r="A41" s="1" t="s">
        <v>25</v>
      </c>
      <c r="B41" s="1" t="s">
        <v>28</v>
      </c>
      <c r="C41" s="2" t="s">
        <v>21</v>
      </c>
      <c r="D41" s="1">
        <v>2008</v>
      </c>
      <c r="E41" s="2">
        <v>8</v>
      </c>
      <c r="F41" s="2">
        <v>296.5</v>
      </c>
      <c r="G41">
        <f>Table1[Occurances]/Table1[N]</f>
        <v>2.6981450252951095E-2</v>
      </c>
      <c r="H41">
        <f>Table1[[#This Row],[Prev/Inc Rate]]</f>
        <v>2.6981450252951095E-2</v>
      </c>
      <c r="I41">
        <f>(Table1[[#This Row],[Prev/Inc Rate]]*(1-Table1[[#This Row],[Prev/Inc Rate]]))/Table1[[#This Row],[N]]</f>
        <v>8.85445247730139E-5</v>
      </c>
      <c r="L41" t="s">
        <v>0</v>
      </c>
    </row>
    <row r="42" spans="1:12" x14ac:dyDescent="0.25">
      <c r="A42" s="1" t="s">
        <v>26</v>
      </c>
      <c r="B42" s="1" t="s">
        <v>28</v>
      </c>
      <c r="C42" s="2" t="s">
        <v>12</v>
      </c>
      <c r="D42" s="1">
        <v>2008</v>
      </c>
      <c r="E42" s="2">
        <v>112</v>
      </c>
      <c r="F42" s="2">
        <v>191</v>
      </c>
      <c r="G42">
        <f>Table1[Occurances]/Table1[N]</f>
        <v>0.58638743455497377</v>
      </c>
      <c r="H42">
        <f>Table1[[#This Row],[Prev/Inc Rate]]</f>
        <v>0.58638743455497377</v>
      </c>
      <c r="I42">
        <f>(Table1[[#This Row],[Prev/Inc Rate]]*(1-Table1[[#This Row],[Prev/Inc Rate]]))/Table1[[#This Row],[N]]</f>
        <v>1.2698283306335609E-3</v>
      </c>
      <c r="L42" t="s">
        <v>0</v>
      </c>
    </row>
    <row r="43" spans="1:12" x14ac:dyDescent="0.25">
      <c r="A43" s="1" t="s">
        <v>26</v>
      </c>
      <c r="B43" s="1" t="s">
        <v>28</v>
      </c>
      <c r="C43" s="2" t="s">
        <v>13</v>
      </c>
      <c r="D43" s="1">
        <v>2008</v>
      </c>
      <c r="E43" s="2">
        <v>242</v>
      </c>
      <c r="F43" s="2">
        <v>693</v>
      </c>
      <c r="G43">
        <f>Table1[Occurances]/Table1[N]</f>
        <v>0.34920634920634919</v>
      </c>
      <c r="H43">
        <f>Table1[[#This Row],[Prev/Inc Rate]]</f>
        <v>0.34920634920634919</v>
      </c>
      <c r="I43">
        <f>(Table1[[#This Row],[Prev/Inc Rate]]*(1-Table1[[#This Row],[Prev/Inc Rate]]))/Table1[[#This Row],[N]]</f>
        <v>3.2793834759065293E-4</v>
      </c>
      <c r="L43" t="s">
        <v>0</v>
      </c>
    </row>
    <row r="44" spans="1:12" x14ac:dyDescent="0.25">
      <c r="A44" s="1" t="s">
        <v>26</v>
      </c>
      <c r="B44" s="1" t="s">
        <v>28</v>
      </c>
      <c r="C44" s="2" t="s">
        <v>14</v>
      </c>
      <c r="D44" s="1">
        <v>2008</v>
      </c>
      <c r="E44" s="2">
        <v>144</v>
      </c>
      <c r="F44" s="2">
        <v>662</v>
      </c>
      <c r="G44">
        <f>Table1[Occurances]/Table1[N]</f>
        <v>0.2175226586102719</v>
      </c>
      <c r="H44">
        <f>Table1[[#This Row],[Prev/Inc Rate]]</f>
        <v>0.2175226586102719</v>
      </c>
      <c r="I44">
        <f>(Table1[[#This Row],[Prev/Inc Rate]]*(1-Table1[[#This Row],[Prev/Inc Rate]]))/Table1[[#This Row],[N]]</f>
        <v>2.5710959456403477E-4</v>
      </c>
      <c r="L44" t="s">
        <v>0</v>
      </c>
    </row>
    <row r="45" spans="1:12" x14ac:dyDescent="0.25">
      <c r="A45" s="1" t="s">
        <v>26</v>
      </c>
      <c r="B45" s="1" t="s">
        <v>28</v>
      </c>
      <c r="C45" s="2" t="s">
        <v>15</v>
      </c>
      <c r="D45" s="1">
        <v>2008</v>
      </c>
      <c r="E45" s="2">
        <v>111</v>
      </c>
      <c r="F45" s="2">
        <v>666</v>
      </c>
      <c r="G45">
        <f>Table1[Occurances]/Table1[N]</f>
        <v>0.16666666666666666</v>
      </c>
      <c r="H45">
        <f>Table1[[#This Row],[Prev/Inc Rate]]</f>
        <v>0.16666666666666666</v>
      </c>
      <c r="I45">
        <f>(Table1[[#This Row],[Prev/Inc Rate]]*(1-Table1[[#This Row],[Prev/Inc Rate]]))/Table1[[#This Row],[N]]</f>
        <v>2.0854187520854189E-4</v>
      </c>
      <c r="L45" t="s">
        <v>0</v>
      </c>
    </row>
    <row r="46" spans="1:12" x14ac:dyDescent="0.25">
      <c r="A46" s="1" t="s">
        <v>26</v>
      </c>
      <c r="B46" s="1" t="s">
        <v>28</v>
      </c>
      <c r="C46" s="2" t="s">
        <v>16</v>
      </c>
      <c r="D46" s="1">
        <v>2008</v>
      </c>
      <c r="E46" s="2">
        <v>374</v>
      </c>
      <c r="F46" s="3">
        <v>2272</v>
      </c>
      <c r="G46">
        <f>Table1[Occurances]/Table1[N]</f>
        <v>0.16461267605633803</v>
      </c>
      <c r="H46">
        <f>Table1[[#This Row],[Prev/Inc Rate]]</f>
        <v>0.16461267605633803</v>
      </c>
      <c r="I46">
        <f>(Table1[[#This Row],[Prev/Inc Rate]]*(1-Table1[[#This Row],[Prev/Inc Rate]]))/Table1[[#This Row],[N]]</f>
        <v>6.0526119250840298E-5</v>
      </c>
      <c r="L46" t="s">
        <v>0</v>
      </c>
    </row>
    <row r="47" spans="1:12" x14ac:dyDescent="0.25">
      <c r="A47" s="1" t="s">
        <v>26</v>
      </c>
      <c r="B47" s="1" t="s">
        <v>28</v>
      </c>
      <c r="C47" s="2" t="s">
        <v>17</v>
      </c>
      <c r="D47" s="1">
        <v>2008</v>
      </c>
      <c r="E47" s="2">
        <v>203</v>
      </c>
      <c r="F47" s="3">
        <v>1400</v>
      </c>
      <c r="G47">
        <f>Table1[Occurances]/Table1[N]</f>
        <v>0.14499999999999999</v>
      </c>
      <c r="H47">
        <f>Table1[[#This Row],[Prev/Inc Rate]]</f>
        <v>0.14499999999999999</v>
      </c>
      <c r="I47">
        <f>(Table1[[#This Row],[Prev/Inc Rate]]*(1-Table1[[#This Row],[Prev/Inc Rate]]))/Table1[[#This Row],[N]]</f>
        <v>8.8553571428571417E-5</v>
      </c>
      <c r="L47" t="s">
        <v>0</v>
      </c>
    </row>
    <row r="48" spans="1:12" x14ac:dyDescent="0.25">
      <c r="A48" s="1" t="s">
        <v>26</v>
      </c>
      <c r="B48" s="1" t="s">
        <v>28</v>
      </c>
      <c r="C48" s="2" t="s">
        <v>18</v>
      </c>
      <c r="D48" s="1">
        <v>2008</v>
      </c>
      <c r="E48" s="2">
        <v>100</v>
      </c>
      <c r="F48" s="2">
        <v>982</v>
      </c>
      <c r="G48">
        <f>Table1[Occurances]/Table1[N]</f>
        <v>0.10183299389002037</v>
      </c>
      <c r="H48">
        <f>Table1[[#This Row],[Prev/Inc Rate]]</f>
        <v>0.10183299389002037</v>
      </c>
      <c r="I48">
        <f>(Table1[[#This Row],[Prev/Inc Rate]]*(1-Table1[[#This Row],[Prev/Inc Rate]]))/Table1[[#This Row],[N]]</f>
        <v>9.3139547093091076E-5</v>
      </c>
      <c r="L48" t="s">
        <v>0</v>
      </c>
    </row>
    <row r="49" spans="1:13" x14ac:dyDescent="0.25">
      <c r="A49" s="1" t="s">
        <v>26</v>
      </c>
      <c r="B49" s="1" t="s">
        <v>28</v>
      </c>
      <c r="C49" s="2" t="s">
        <v>19</v>
      </c>
      <c r="D49" s="1">
        <v>2008</v>
      </c>
      <c r="E49" s="2">
        <v>89</v>
      </c>
      <c r="F49" s="2">
        <v>617</v>
      </c>
      <c r="G49" s="1">
        <f>Table1[Occurances]/Table1[N]</f>
        <v>0.14424635332252836</v>
      </c>
      <c r="H49" s="1">
        <f>Table1[[#This Row],[Prev/Inc Rate]]</f>
        <v>0.14424635332252836</v>
      </c>
      <c r="I49" s="1">
        <f>(Table1[[#This Row],[Prev/Inc Rate]]*(1-Table1[[#This Row],[Prev/Inc Rate]]))/Table1[[#This Row],[N]]</f>
        <v>2.0006376479040627E-4</v>
      </c>
      <c r="J49" s="1"/>
      <c r="K49" s="1"/>
      <c r="L49" t="s">
        <v>0</v>
      </c>
    </row>
    <row r="50" spans="1:13" x14ac:dyDescent="0.25">
      <c r="A50" s="1" t="s">
        <v>26</v>
      </c>
      <c r="B50" s="1" t="s">
        <v>28</v>
      </c>
      <c r="C50" s="2" t="s">
        <v>20</v>
      </c>
      <c r="D50" s="1">
        <v>2008</v>
      </c>
      <c r="E50" s="2">
        <v>37.5</v>
      </c>
      <c r="F50" s="2">
        <v>283.5</v>
      </c>
      <c r="G50" s="1">
        <f>Table1[Occurances]/Table1[N]</f>
        <v>0.13227513227513227</v>
      </c>
      <c r="H50" s="1">
        <f>Table1[[#This Row],[Prev/Inc Rate]]</f>
        <v>0.13227513227513227</v>
      </c>
      <c r="I50" s="1">
        <f>(Table1[[#This Row],[Prev/Inc Rate]]*(1-Table1[[#This Row],[Prev/Inc Rate]]))/Table1[[#This Row],[N]]</f>
        <v>4.048621575193246E-4</v>
      </c>
      <c r="J50" s="1"/>
      <c r="K50" s="1"/>
      <c r="L50" t="s">
        <v>0</v>
      </c>
    </row>
    <row r="51" spans="1:13" x14ac:dyDescent="0.25">
      <c r="A51" s="1" t="s">
        <v>26</v>
      </c>
      <c r="B51" s="1" t="s">
        <v>28</v>
      </c>
      <c r="C51" s="2" t="s">
        <v>21</v>
      </c>
      <c r="D51" s="1">
        <v>2008</v>
      </c>
      <c r="E51" s="2">
        <v>37.5</v>
      </c>
      <c r="F51" s="2">
        <v>283.5</v>
      </c>
      <c r="G51" s="1">
        <f>Table1[Occurances]/Table1[N]</f>
        <v>0.13227513227513227</v>
      </c>
      <c r="H51" s="1">
        <f>Table1[[#This Row],[Prev/Inc Rate]]</f>
        <v>0.13227513227513227</v>
      </c>
      <c r="I51" s="1">
        <f>(Table1[[#This Row],[Prev/Inc Rate]]*(1-Table1[[#This Row],[Prev/Inc Rate]]))/Table1[[#This Row],[N]]</f>
        <v>4.048621575193246E-4</v>
      </c>
      <c r="J51" s="1"/>
      <c r="K51" s="1"/>
      <c r="L51" t="s">
        <v>0</v>
      </c>
    </row>
    <row r="52" spans="1:13" ht="105" x14ac:dyDescent="0.25">
      <c r="A52" s="1" t="s">
        <v>29</v>
      </c>
      <c r="B52" s="9" t="s">
        <v>59</v>
      </c>
      <c r="C52" s="5" t="s">
        <v>30</v>
      </c>
      <c r="D52" s="1">
        <v>2008</v>
      </c>
      <c r="E52" s="5">
        <v>6</v>
      </c>
      <c r="F52" s="5">
        <v>8</v>
      </c>
      <c r="G52" s="1">
        <f>Table1[Occurances]/Table1[N]</f>
        <v>0.75</v>
      </c>
      <c r="H52" s="1">
        <f>Table1[[#This Row],[Prev/Inc Rate]]</f>
        <v>0.75</v>
      </c>
      <c r="I52" s="1">
        <f>(Table1[[#This Row],[Prev/Inc Rate]]*(1-Table1[[#This Row],[Prev/Inc Rate]]))/Table1[[#This Row],[N]]</f>
        <v>2.34375E-2</v>
      </c>
      <c r="J52" s="1">
        <v>0.44993750650906073</v>
      </c>
      <c r="K52" s="1">
        <v>1</v>
      </c>
      <c r="L52" t="s">
        <v>58</v>
      </c>
      <c r="M52" s="8" t="s">
        <v>72</v>
      </c>
    </row>
    <row r="53" spans="1:13" x14ac:dyDescent="0.25">
      <c r="A53" s="1" t="s">
        <v>29</v>
      </c>
      <c r="B53" s="1" t="s">
        <v>60</v>
      </c>
      <c r="C53" s="5" t="s">
        <v>31</v>
      </c>
      <c r="D53" s="1">
        <v>2008</v>
      </c>
      <c r="E53" s="5">
        <v>39</v>
      </c>
      <c r="F53" s="5">
        <v>63</v>
      </c>
      <c r="G53" s="1">
        <f>Table1[Occurances]/Table1[N]</f>
        <v>0.61904761904761907</v>
      </c>
      <c r="H53" s="1">
        <f>Table1[[#This Row],[Prev/Inc Rate]]</f>
        <v>0.61904761904761907</v>
      </c>
      <c r="I53" s="1">
        <f>(Table1[[#This Row],[Prev/Inc Rate]]*(1-Table1[[#This Row],[Prev/Inc Rate]]))/Table1[[#This Row],[N]]</f>
        <v>3.7432962603030631E-3</v>
      </c>
      <c r="J53" s="1">
        <v>0.49912995181888981</v>
      </c>
      <c r="K53" s="1">
        <v>0.73896528627634828</v>
      </c>
      <c r="L53" t="s">
        <v>58</v>
      </c>
    </row>
    <row r="54" spans="1:13" x14ac:dyDescent="0.25">
      <c r="A54" s="1" t="s">
        <v>29</v>
      </c>
      <c r="B54" s="1" t="s">
        <v>60</v>
      </c>
      <c r="C54" s="5" t="s">
        <v>32</v>
      </c>
      <c r="D54" s="1">
        <v>2008</v>
      </c>
      <c r="E54" s="5">
        <v>33</v>
      </c>
      <c r="F54" s="5">
        <v>66</v>
      </c>
      <c r="G54" s="1">
        <f>Table1[Occurances]/Table1[N]</f>
        <v>0.5</v>
      </c>
      <c r="H54" s="1">
        <f>Table1[[#This Row],[Prev/Inc Rate]]</f>
        <v>0.5</v>
      </c>
      <c r="I54" s="1">
        <f>(Table1[[#This Row],[Prev/Inc Rate]]*(1-Table1[[#This Row],[Prev/Inc Rate]]))/Table1[[#This Row],[N]]</f>
        <v>3.787878787878788E-3</v>
      </c>
      <c r="J54" s="1">
        <v>0.37937033884025395</v>
      </c>
      <c r="K54" s="1">
        <v>0.62062966115974605</v>
      </c>
      <c r="L54" t="s">
        <v>58</v>
      </c>
    </row>
    <row r="55" spans="1:13" x14ac:dyDescent="0.25">
      <c r="A55" s="1" t="s">
        <v>29</v>
      </c>
      <c r="B55" s="1" t="s">
        <v>60</v>
      </c>
      <c r="C55" s="5" t="s">
        <v>33</v>
      </c>
      <c r="D55" s="1">
        <v>2008</v>
      </c>
      <c r="E55" s="5">
        <v>6</v>
      </c>
      <c r="F55" s="5">
        <v>21</v>
      </c>
      <c r="G55" s="1">
        <f>Table1[Occurances]/Table1[N]</f>
        <v>0.2857142857142857</v>
      </c>
      <c r="H55" s="1">
        <f>Table1[[#This Row],[Prev/Inc Rate]]</f>
        <v>0.2857142857142857</v>
      </c>
      <c r="I55" s="1">
        <f>(Table1[[#This Row],[Prev/Inc Rate]]*(1-Table1[[#This Row],[Prev/Inc Rate]]))/Table1[[#This Row],[N]]</f>
        <v>9.7181729834791061E-3</v>
      </c>
      <c r="J55" s="1">
        <v>9.2495929098426521E-2</v>
      </c>
      <c r="K55" s="1">
        <v>0.47893264233014488</v>
      </c>
      <c r="L55" t="s">
        <v>58</v>
      </c>
    </row>
    <row r="56" spans="1:13" x14ac:dyDescent="0.25">
      <c r="A56" s="1" t="s">
        <v>34</v>
      </c>
      <c r="B56" s="1" t="s">
        <v>60</v>
      </c>
      <c r="C56" s="5" t="s">
        <v>30</v>
      </c>
      <c r="D56" s="1">
        <v>2008</v>
      </c>
      <c r="E56" s="5">
        <v>15</v>
      </c>
      <c r="F56" s="5">
        <v>35</v>
      </c>
      <c r="G56" s="1">
        <f>Table1[Occurances]/Table1[N]</f>
        <v>0.42857142857142855</v>
      </c>
      <c r="H56" s="1">
        <f>Table1[[#This Row],[Prev/Inc Rate]]</f>
        <v>0.42857142857142855</v>
      </c>
      <c r="I56" s="1">
        <f>(Table1[[#This Row],[Prev/Inc Rate]]*(1-Table1[[#This Row],[Prev/Inc Rate]]))/Table1[[#This Row],[N]]</f>
        <v>6.9970845481049553E-3</v>
      </c>
      <c r="J56" s="1">
        <v>0.26462021631607502</v>
      </c>
      <c r="K56" s="1">
        <v>0.59252264082678208</v>
      </c>
      <c r="L56" t="s">
        <v>58</v>
      </c>
    </row>
    <row r="57" spans="1:13" x14ac:dyDescent="0.25">
      <c r="A57" s="1" t="s">
        <v>34</v>
      </c>
      <c r="B57" s="1" t="s">
        <v>60</v>
      </c>
      <c r="C57" s="5" t="s">
        <v>31</v>
      </c>
      <c r="D57" s="1">
        <v>2008</v>
      </c>
      <c r="E57" s="5">
        <v>22</v>
      </c>
      <c r="F57" s="5">
        <v>93</v>
      </c>
      <c r="G57" s="1">
        <f>Table1[Occurances]/Table1[N]</f>
        <v>0.23655913978494625</v>
      </c>
      <c r="H57" s="1">
        <f>Table1[[#This Row],[Prev/Inc Rate]]</f>
        <v>0.23655913978494625</v>
      </c>
      <c r="I57" s="1">
        <f>(Table1[[#This Row],[Prev/Inc Rate]]*(1-Table1[[#This Row],[Prev/Inc Rate]]))/Table1[[#This Row],[N]]</f>
        <v>1.9419237975177688E-3</v>
      </c>
      <c r="J57" s="1">
        <v>0.15018730143155551</v>
      </c>
      <c r="K57" s="1">
        <v>0.32293097813833699</v>
      </c>
      <c r="L57" t="s">
        <v>58</v>
      </c>
    </row>
    <row r="58" spans="1:13" x14ac:dyDescent="0.25">
      <c r="A58" s="1" t="s">
        <v>34</v>
      </c>
      <c r="B58" s="1" t="s">
        <v>60</v>
      </c>
      <c r="C58" s="5" t="s">
        <v>32</v>
      </c>
      <c r="D58" s="1">
        <v>2008</v>
      </c>
      <c r="E58" s="5">
        <v>22</v>
      </c>
      <c r="F58" s="5">
        <v>101</v>
      </c>
      <c r="G58" s="1">
        <f>Table1[Occurances]/Table1[N]</f>
        <v>0.21782178217821782</v>
      </c>
      <c r="H58" s="1">
        <f>Table1[[#This Row],[Prev/Inc Rate]]</f>
        <v>0.21782178217821782</v>
      </c>
      <c r="I58" s="1">
        <f>(Table1[[#This Row],[Prev/Inc Rate]]*(1-Table1[[#This Row],[Prev/Inc Rate]]))/Table1[[#This Row],[N]]</f>
        <v>1.6868856770982461E-3</v>
      </c>
      <c r="J58" s="1">
        <v>0.13732122306748479</v>
      </c>
      <c r="K58" s="1">
        <v>0.29832234128895085</v>
      </c>
      <c r="L58" t="s">
        <v>58</v>
      </c>
    </row>
    <row r="59" spans="1:13" x14ac:dyDescent="0.25">
      <c r="A59" s="1" t="s">
        <v>34</v>
      </c>
      <c r="B59" s="1" t="s">
        <v>60</v>
      </c>
      <c r="C59" s="5" t="s">
        <v>33</v>
      </c>
      <c r="D59" s="1">
        <v>2008</v>
      </c>
      <c r="E59" s="5">
        <v>16</v>
      </c>
      <c r="F59" s="5">
        <v>84</v>
      </c>
      <c r="G59" s="1">
        <f>Table1[Occurances]/Table1[N]</f>
        <v>0.19047619047619047</v>
      </c>
      <c r="H59" s="1">
        <f>Table1[[#This Row],[Prev/Inc Rate]]</f>
        <v>0.19047619047619047</v>
      </c>
      <c r="I59" s="1">
        <f>(Table1[[#This Row],[Prev/Inc Rate]]*(1-Table1[[#This Row],[Prev/Inc Rate]]))/Table1[[#This Row],[N]]</f>
        <v>1.8356548968793867E-3</v>
      </c>
      <c r="J59" s="1">
        <v>0.10650088546422966</v>
      </c>
      <c r="K59" s="1">
        <v>0.27445149548815129</v>
      </c>
      <c r="L59" t="s">
        <v>58</v>
      </c>
    </row>
    <row r="60" spans="1:13" ht="57.6" customHeight="1" x14ac:dyDescent="0.25">
      <c r="A60" s="1" t="s">
        <v>38</v>
      </c>
      <c r="B60" s="9" t="s">
        <v>61</v>
      </c>
      <c r="C60" t="s">
        <v>3</v>
      </c>
      <c r="D60" s="1">
        <v>2003</v>
      </c>
      <c r="E60" s="2">
        <v>57</v>
      </c>
      <c r="F60" s="2">
        <v>5624</v>
      </c>
      <c r="G60">
        <f>Table1[Occurances]/Table1[N]</f>
        <v>1.0135135135135136E-2</v>
      </c>
      <c r="H60">
        <f>Table1[[#This Row],[Prev/Inc Rate]]</f>
        <v>1.0135135135135136E-2</v>
      </c>
      <c r="I60">
        <f>(Table1[[#This Row],[Prev/Inc Rate]]*(1-Table1[[#This Row],[Prev/Inc Rate]]))/Table1[[#This Row],[N]]</f>
        <v>1.783857427263102E-6</v>
      </c>
      <c r="L60" t="s">
        <v>58</v>
      </c>
      <c r="M60" s="8" t="s">
        <v>73</v>
      </c>
    </row>
    <row r="61" spans="1:13" x14ac:dyDescent="0.25">
      <c r="A61" s="1" t="s">
        <v>38</v>
      </c>
      <c r="B61" s="1" t="s">
        <v>37</v>
      </c>
      <c r="C61" t="s">
        <v>4</v>
      </c>
      <c r="D61" s="1">
        <v>2003</v>
      </c>
      <c r="E61" s="2">
        <v>455</v>
      </c>
      <c r="F61" s="2">
        <v>5141</v>
      </c>
      <c r="G61">
        <f>Table1[Occurances]/Table1[N]</f>
        <v>8.8504182065745965E-2</v>
      </c>
      <c r="H61">
        <f>Table1[[#This Row],[Prev/Inc Rate]]</f>
        <v>8.8504182065745965E-2</v>
      </c>
      <c r="I61">
        <f>(Table1[[#This Row],[Prev/Inc Rate]]*(1-Table1[[#This Row],[Prev/Inc Rate]]))/Table1[[#This Row],[N]]</f>
        <v>1.5691731535230354E-5</v>
      </c>
      <c r="L61" t="s">
        <v>58</v>
      </c>
    </row>
    <row r="62" spans="1:13" x14ac:dyDescent="0.25">
      <c r="A62" s="1" t="s">
        <v>38</v>
      </c>
      <c r="B62" s="1" t="s">
        <v>37</v>
      </c>
      <c r="C62" t="s">
        <v>5</v>
      </c>
      <c r="D62" s="1">
        <v>2003</v>
      </c>
      <c r="E62" s="2">
        <v>1027</v>
      </c>
      <c r="F62" s="2">
        <v>3643</v>
      </c>
      <c r="G62">
        <f>Table1[Occurances]/Table1[N]</f>
        <v>0.28191051331320338</v>
      </c>
      <c r="H62">
        <f>Table1[[#This Row],[Prev/Inc Rate]]</f>
        <v>0.28191051331320338</v>
      </c>
      <c r="I62">
        <f>(Table1[[#This Row],[Prev/Inc Rate]]*(1-Table1[[#This Row],[Prev/Inc Rate]]))/Table1[[#This Row],[N]]</f>
        <v>5.556875536554751E-5</v>
      </c>
      <c r="L62" t="s">
        <v>58</v>
      </c>
    </row>
    <row r="63" spans="1:13" x14ac:dyDescent="0.25">
      <c r="A63" s="1" t="s">
        <v>38</v>
      </c>
      <c r="B63" s="1" t="s">
        <v>37</v>
      </c>
      <c r="C63" t="s">
        <v>6</v>
      </c>
      <c r="D63" s="1">
        <v>2003</v>
      </c>
      <c r="E63" s="2">
        <v>1253</v>
      </c>
      <c r="F63" s="2">
        <v>2773</v>
      </c>
      <c r="G63">
        <f>Table1[Occurances]/Table1[N]</f>
        <v>0.45185719437432381</v>
      </c>
      <c r="H63">
        <f>Table1[[#This Row],[Prev/Inc Rate]]</f>
        <v>0.45185719437432381</v>
      </c>
      <c r="I63">
        <f>(Table1[[#This Row],[Prev/Inc Rate]]*(1-Table1[[#This Row],[Prev/Inc Rate]]))/Table1[[#This Row],[N]]</f>
        <v>8.9319246399743372E-5</v>
      </c>
      <c r="L63" t="s">
        <v>58</v>
      </c>
    </row>
    <row r="64" spans="1:13" x14ac:dyDescent="0.25">
      <c r="A64" s="1" t="s">
        <v>38</v>
      </c>
      <c r="B64" s="1" t="s">
        <v>37</v>
      </c>
      <c r="C64" t="s">
        <v>7</v>
      </c>
      <c r="D64" s="1">
        <v>2003</v>
      </c>
      <c r="E64" s="2">
        <v>728</v>
      </c>
      <c r="F64" s="3">
        <v>1956</v>
      </c>
      <c r="G64">
        <f>Table1[Occurances]/Table1[N]</f>
        <v>0.3721881390593047</v>
      </c>
      <c r="H64">
        <f>Table1[[#This Row],[Prev/Inc Rate]]</f>
        <v>0.3721881390593047</v>
      </c>
      <c r="I64">
        <f>(Table1[[#This Row],[Prev/Inc Rate]]*(1-Table1[[#This Row],[Prev/Inc Rate]]))/Table1[[#This Row],[N]]</f>
        <v>1.1946018824277934E-4</v>
      </c>
      <c r="L64" t="s">
        <v>58</v>
      </c>
    </row>
    <row r="65" spans="1:12" x14ac:dyDescent="0.25">
      <c r="A65" s="1" t="s">
        <v>38</v>
      </c>
      <c r="B65" s="1" t="s">
        <v>37</v>
      </c>
      <c r="C65" t="s">
        <v>8</v>
      </c>
      <c r="D65" s="1">
        <v>2003</v>
      </c>
      <c r="E65" s="2">
        <v>441</v>
      </c>
      <c r="F65" s="3">
        <v>1638</v>
      </c>
      <c r="G65">
        <f>Table1[Occurances]/Table1[N]</f>
        <v>0.26923076923076922</v>
      </c>
      <c r="H65">
        <f>Table1[[#This Row],[Prev/Inc Rate]]</f>
        <v>0.26923076923076922</v>
      </c>
      <c r="I65">
        <f>(Table1[[#This Row],[Prev/Inc Rate]]*(1-Table1[[#This Row],[Prev/Inc Rate]]))/Table1[[#This Row],[N]]</f>
        <v>1.2011328579375918E-4</v>
      </c>
      <c r="L65" t="s">
        <v>58</v>
      </c>
    </row>
    <row r="66" spans="1:12" x14ac:dyDescent="0.25">
      <c r="A66" s="1" t="s">
        <v>38</v>
      </c>
      <c r="B66" s="1" t="s">
        <v>37</v>
      </c>
      <c r="C66" t="s">
        <v>9</v>
      </c>
      <c r="D66" s="1">
        <v>2003</v>
      </c>
      <c r="E66" s="2">
        <v>309</v>
      </c>
      <c r="F66" s="3">
        <v>1362</v>
      </c>
      <c r="G66">
        <f>Table1[Occurances]/Table1[N]</f>
        <v>0.22687224669603523</v>
      </c>
      <c r="H66">
        <f>Table1[[#This Row],[Prev/Inc Rate]]</f>
        <v>0.22687224669603523</v>
      </c>
      <c r="I66">
        <f>(Table1[[#This Row],[Prev/Inc Rate]]*(1-Table1[[#This Row],[Prev/Inc Rate]]))/Table1[[#This Row],[N]]</f>
        <v>1.2878210747072581E-4</v>
      </c>
      <c r="L66" t="s">
        <v>58</v>
      </c>
    </row>
    <row r="67" spans="1:12" x14ac:dyDescent="0.25">
      <c r="A67" s="1" t="s">
        <v>39</v>
      </c>
      <c r="B67" s="1" t="s">
        <v>37</v>
      </c>
      <c r="C67" t="s">
        <v>3</v>
      </c>
      <c r="D67" s="1">
        <v>2005</v>
      </c>
      <c r="E67" s="2">
        <v>74</v>
      </c>
      <c r="F67" s="2">
        <v>5624</v>
      </c>
      <c r="G67">
        <f>Table1[Occurances]/Table1[N]</f>
        <v>1.3157894736842105E-2</v>
      </c>
      <c r="H67">
        <f>Table1[[#This Row],[Prev/Inc Rate]]</f>
        <v>1.3157894736842105E-2</v>
      </c>
      <c r="I67">
        <f>(Table1[[#This Row],[Prev/Inc Rate]]*(1-Table1[[#This Row],[Prev/Inc Rate]]))/Table1[[#This Row],[N]]</f>
        <v>2.3088130410626398E-6</v>
      </c>
      <c r="L67" t="s">
        <v>58</v>
      </c>
    </row>
    <row r="68" spans="1:12" x14ac:dyDescent="0.25">
      <c r="A68" s="1" t="s">
        <v>39</v>
      </c>
      <c r="B68" s="1" t="s">
        <v>37</v>
      </c>
      <c r="C68" t="s">
        <v>4</v>
      </c>
      <c r="D68" s="1">
        <v>2005</v>
      </c>
      <c r="E68" s="2">
        <v>519</v>
      </c>
      <c r="F68" s="2">
        <v>5141</v>
      </c>
      <c r="G68">
        <f>Table1[Occurances]/Table1[N]</f>
        <v>0.10095312196070803</v>
      </c>
      <c r="H68">
        <f>Table1[[#This Row],[Prev/Inc Rate]]</f>
        <v>0.10095312196070803</v>
      </c>
      <c r="I68">
        <f>(Table1[[#This Row],[Prev/Inc Rate]]*(1-Table1[[#This Row],[Prev/Inc Rate]]))/Table1[[#This Row],[N]]</f>
        <v>1.7654461997100648E-5</v>
      </c>
      <c r="L68" t="s">
        <v>58</v>
      </c>
    </row>
    <row r="69" spans="1:12" x14ac:dyDescent="0.25">
      <c r="A69" s="1" t="s">
        <v>39</v>
      </c>
      <c r="B69" s="1" t="s">
        <v>37</v>
      </c>
      <c r="C69" t="s">
        <v>5</v>
      </c>
      <c r="D69" s="1">
        <v>2005</v>
      </c>
      <c r="E69" s="2">
        <v>1214</v>
      </c>
      <c r="F69" s="2">
        <v>3643</v>
      </c>
      <c r="G69">
        <f>Table1[Occurances]/Table1[N]</f>
        <v>0.33324183365358223</v>
      </c>
      <c r="H69">
        <f>Table1[[#This Row],[Prev/Inc Rate]]</f>
        <v>0.33324183365358223</v>
      </c>
      <c r="I69">
        <f>(Table1[[#This Row],[Prev/Inc Rate]]*(1-Table1[[#This Row],[Prev/Inc Rate]]))/Table1[[#This Row],[N]]</f>
        <v>6.0991412011194191E-5</v>
      </c>
      <c r="L69" t="s">
        <v>58</v>
      </c>
    </row>
    <row r="70" spans="1:12" x14ac:dyDescent="0.25">
      <c r="A70" s="1" t="s">
        <v>39</v>
      </c>
      <c r="B70" s="1" t="s">
        <v>37</v>
      </c>
      <c r="C70" t="s">
        <v>6</v>
      </c>
      <c r="D70" s="1">
        <v>2005</v>
      </c>
      <c r="E70">
        <v>1243</v>
      </c>
      <c r="F70">
        <v>2773</v>
      </c>
      <c r="G70" s="6">
        <f>Table1[Occurances]/Table1[N]</f>
        <v>0.44825099170573385</v>
      </c>
      <c r="H70" s="6">
        <f>Table1[[#This Row],[Prev/Inc Rate]]</f>
        <v>0.44825099170573385</v>
      </c>
      <c r="I70" s="6">
        <f>(Table1[[#This Row],[Prev/Inc Rate]]*(1-Table1[[#This Row],[Prev/Inc Rate]]))/Table1[[#This Row],[N]]</f>
        <v>8.9189340115600427E-5</v>
      </c>
      <c r="J70" s="7"/>
      <c r="K70" s="7"/>
      <c r="L70" t="s">
        <v>58</v>
      </c>
    </row>
    <row r="71" spans="1:12" x14ac:dyDescent="0.25">
      <c r="A71" s="1" t="s">
        <v>39</v>
      </c>
      <c r="B71" s="1" t="s">
        <v>37</v>
      </c>
      <c r="C71" t="s">
        <v>7</v>
      </c>
      <c r="D71" s="1">
        <v>2005</v>
      </c>
      <c r="E71">
        <v>707</v>
      </c>
      <c r="F71">
        <v>1956</v>
      </c>
      <c r="G71" s="6">
        <f>Table1[Occurances]/Table1[N]</f>
        <v>0.3614519427402863</v>
      </c>
      <c r="H71" s="6">
        <f>Table1[[#This Row],[Prev/Inc Rate]]</f>
        <v>0.3614519427402863</v>
      </c>
      <c r="I71" s="6">
        <f>(Table1[[#This Row],[Prev/Inc Rate]]*(1-Table1[[#This Row],[Prev/Inc Rate]]))/Table1[[#This Row],[N]]</f>
        <v>1.1799817782697296E-4</v>
      </c>
      <c r="J71" s="7"/>
      <c r="K71" s="7"/>
      <c r="L71" t="s">
        <v>58</v>
      </c>
    </row>
    <row r="72" spans="1:12" x14ac:dyDescent="0.25">
      <c r="A72" s="1" t="s">
        <v>39</v>
      </c>
      <c r="B72" s="1" t="s">
        <v>37</v>
      </c>
      <c r="C72" t="s">
        <v>8</v>
      </c>
      <c r="D72" s="1">
        <v>2005</v>
      </c>
      <c r="E72">
        <v>527</v>
      </c>
      <c r="F72">
        <v>1638</v>
      </c>
      <c r="G72" s="6">
        <f>Table1[Occurances]/Table1[N]</f>
        <v>0.32173382173382176</v>
      </c>
      <c r="H72" s="6">
        <f>Table1[[#This Row],[Prev/Inc Rate]]</f>
        <v>0.32173382173382176</v>
      </c>
      <c r="I72" s="6">
        <f>(Table1[[#This Row],[Prev/Inc Rate]]*(1-Table1[[#This Row],[Prev/Inc Rate]]))/Table1[[#This Row],[N]]</f>
        <v>1.3322415731768691E-4</v>
      </c>
      <c r="J72" s="7"/>
      <c r="K72" s="7"/>
      <c r="L72" t="s">
        <v>58</v>
      </c>
    </row>
    <row r="73" spans="1:12" x14ac:dyDescent="0.25">
      <c r="A73" s="1" t="s">
        <v>39</v>
      </c>
      <c r="B73" s="1" t="s">
        <v>37</v>
      </c>
      <c r="C73" t="s">
        <v>9</v>
      </c>
      <c r="D73" s="1">
        <v>2005</v>
      </c>
      <c r="E73">
        <v>284</v>
      </c>
      <c r="F73">
        <v>1362</v>
      </c>
      <c r="G73" s="6">
        <f>Table1[Occurances]/Table1[N]</f>
        <v>0.20851688693098386</v>
      </c>
      <c r="H73" s="6">
        <f>Table1[[#This Row],[Prev/Inc Rate]]</f>
        <v>0.20851688693098386</v>
      </c>
      <c r="I73" s="6">
        <f>(Table1[[#This Row],[Prev/Inc Rate]]*(1-Table1[[#This Row],[Prev/Inc Rate]]))/Table1[[#This Row],[N]]</f>
        <v>1.2117297708927689E-4</v>
      </c>
      <c r="J73" s="7"/>
      <c r="K73" s="7"/>
      <c r="L73" t="s">
        <v>58</v>
      </c>
    </row>
    <row r="74" spans="1:12" x14ac:dyDescent="0.25">
      <c r="A74" s="1" t="s">
        <v>40</v>
      </c>
      <c r="B74" s="1" t="s">
        <v>37</v>
      </c>
      <c r="C74" t="s">
        <v>3</v>
      </c>
      <c r="D74" s="1">
        <v>2006</v>
      </c>
      <c r="E74">
        <v>41</v>
      </c>
      <c r="F74">
        <v>5624</v>
      </c>
      <c r="G74" s="6">
        <f>Table1[Occurances]/Table1[N]</f>
        <v>7.2901849217638691E-3</v>
      </c>
      <c r="H74" s="6">
        <f>Table1[[#This Row],[Prev/Inc Rate]]</f>
        <v>7.2901849217638691E-3</v>
      </c>
      <c r="I74" s="6">
        <f>(Table1[[#This Row],[Prev/Inc Rate]]*(1-Table1[[#This Row],[Prev/Inc Rate]]))/Table1[[#This Row],[N]]</f>
        <v>1.2868133224698356E-6</v>
      </c>
      <c r="J74" s="7"/>
      <c r="K74" s="7"/>
      <c r="L74" t="s">
        <v>58</v>
      </c>
    </row>
    <row r="75" spans="1:12" x14ac:dyDescent="0.25">
      <c r="A75" s="1" t="s">
        <v>40</v>
      </c>
      <c r="B75" s="1" t="s">
        <v>37</v>
      </c>
      <c r="C75" t="s">
        <v>4</v>
      </c>
      <c r="D75" s="1">
        <v>2006</v>
      </c>
      <c r="E75">
        <v>466</v>
      </c>
      <c r="F75">
        <v>5141</v>
      </c>
      <c r="G75" s="6">
        <f>Table1[Occurances]/Table1[N]</f>
        <v>9.0643843610192565E-2</v>
      </c>
      <c r="H75" s="6">
        <f>Table1[[#This Row],[Prev/Inc Rate]]</f>
        <v>9.0643843610192565E-2</v>
      </c>
      <c r="I75" s="6">
        <f>(Table1[[#This Row],[Prev/Inc Rate]]*(1-Table1[[#This Row],[Prev/Inc Rate]]))/Table1[[#This Row],[N]]</f>
        <v>1.6033366509582477E-5</v>
      </c>
      <c r="J75" s="7"/>
      <c r="K75" s="7"/>
      <c r="L75" t="s">
        <v>58</v>
      </c>
    </row>
    <row r="76" spans="1:12" x14ac:dyDescent="0.25">
      <c r="A76" s="1" t="s">
        <v>40</v>
      </c>
      <c r="B76" s="1" t="s">
        <v>37</v>
      </c>
      <c r="C76" t="s">
        <v>5</v>
      </c>
      <c r="D76" s="1">
        <v>2006</v>
      </c>
      <c r="E76">
        <v>1139</v>
      </c>
      <c r="F76">
        <v>3643</v>
      </c>
      <c r="G76" s="6">
        <f>Table1[Occurances]/Table1[N]</f>
        <v>0.31265440570958003</v>
      </c>
      <c r="H76" s="6">
        <f>Table1[[#This Row],[Prev/Inc Rate]]</f>
        <v>0.31265440570958003</v>
      </c>
      <c r="I76" s="6">
        <f>(Table1[[#This Row],[Prev/Inc Rate]]*(1-Table1[[#This Row],[Prev/Inc Rate]]))/Table1[[#This Row],[N]]</f>
        <v>5.8990290502324835E-5</v>
      </c>
      <c r="J76" s="7"/>
      <c r="K76" s="7"/>
      <c r="L76" t="s">
        <v>58</v>
      </c>
    </row>
    <row r="77" spans="1:12" x14ac:dyDescent="0.25">
      <c r="A77" s="1" t="s">
        <v>40</v>
      </c>
      <c r="B77" s="1" t="s">
        <v>37</v>
      </c>
      <c r="C77" t="s">
        <v>6</v>
      </c>
      <c r="D77" s="1">
        <v>2006</v>
      </c>
      <c r="E77">
        <v>1175</v>
      </c>
      <c r="F77">
        <v>2773</v>
      </c>
      <c r="G77" s="6">
        <f>Table1[Occurances]/Table1[N]</f>
        <v>0.42372881355932202</v>
      </c>
      <c r="H77" s="6">
        <f>Table1[[#This Row],[Prev/Inc Rate]]</f>
        <v>0.42372881355932202</v>
      </c>
      <c r="I77" s="6">
        <f>(Table1[[#This Row],[Prev/Inc Rate]]*(1-Table1[[#This Row],[Prev/Inc Rate]]))/Table1[[#This Row],[N]]</f>
        <v>8.8057232642961171E-5</v>
      </c>
      <c r="J77" s="7"/>
      <c r="K77" s="7"/>
      <c r="L77" t="s">
        <v>58</v>
      </c>
    </row>
    <row r="78" spans="1:12" x14ac:dyDescent="0.25">
      <c r="A78" s="1" t="s">
        <v>40</v>
      </c>
      <c r="B78" s="1" t="s">
        <v>37</v>
      </c>
      <c r="C78" t="s">
        <v>7</v>
      </c>
      <c r="D78" s="1">
        <v>2006</v>
      </c>
      <c r="E78">
        <v>815</v>
      </c>
      <c r="F78">
        <v>1956</v>
      </c>
      <c r="G78" s="6">
        <f>Table1[Occurances]/Table1[N]</f>
        <v>0.41666666666666669</v>
      </c>
      <c r="H78" s="6">
        <f>Table1[[#This Row],[Prev/Inc Rate]]</f>
        <v>0.41666666666666669</v>
      </c>
      <c r="I78" s="6">
        <f>(Table1[[#This Row],[Prev/Inc Rate]]*(1-Table1[[#This Row],[Prev/Inc Rate]]))/Table1[[#This Row],[N]]</f>
        <v>1.242615314701204E-4</v>
      </c>
      <c r="J78" s="7"/>
      <c r="K78" s="7"/>
      <c r="L78" t="s">
        <v>58</v>
      </c>
    </row>
    <row r="79" spans="1:12" x14ac:dyDescent="0.25">
      <c r="A79" s="1" t="s">
        <v>40</v>
      </c>
      <c r="B79" s="1" t="s">
        <v>37</v>
      </c>
      <c r="C79" t="s">
        <v>8</v>
      </c>
      <c r="D79" s="1">
        <v>2006</v>
      </c>
      <c r="E79">
        <v>533</v>
      </c>
      <c r="F79">
        <v>1638</v>
      </c>
      <c r="G79" s="6">
        <f>Table1[Occurances]/Table1[N]</f>
        <v>0.32539682539682541</v>
      </c>
      <c r="H79" s="6">
        <f>Table1[[#This Row],[Prev/Inc Rate]]</f>
        <v>0.32539682539682541</v>
      </c>
      <c r="I79" s="6">
        <f>(Table1[[#This Row],[Prev/Inc Rate]]*(1-Table1[[#This Row],[Prev/Inc Rate]]))/Table1[[#This Row],[N]]</f>
        <v>1.3401326704425722E-4</v>
      </c>
      <c r="J79" s="7"/>
      <c r="K79" s="7"/>
      <c r="L79" t="s">
        <v>58</v>
      </c>
    </row>
    <row r="80" spans="1:12" x14ac:dyDescent="0.25">
      <c r="A80" s="1" t="s">
        <v>40</v>
      </c>
      <c r="B80" s="1" t="s">
        <v>37</v>
      </c>
      <c r="C80" t="s">
        <v>9</v>
      </c>
      <c r="D80" s="1">
        <v>2006</v>
      </c>
      <c r="E80">
        <v>394</v>
      </c>
      <c r="F80">
        <v>1362</v>
      </c>
      <c r="G80" s="6">
        <f>Table1[Occurances]/Table1[N]</f>
        <v>0.28928046989721001</v>
      </c>
      <c r="H80" s="6">
        <f>Table1[[#This Row],[Prev/Inc Rate]]</f>
        <v>0.28928046989721001</v>
      </c>
      <c r="I80" s="6">
        <f>(Table1[[#This Row],[Prev/Inc Rate]]*(1-Table1[[#This Row],[Prev/Inc Rate]]))/Table1[[#This Row],[N]]</f>
        <v>1.5095248137537398E-4</v>
      </c>
      <c r="J80" s="7"/>
      <c r="K80" s="7"/>
      <c r="L80" t="s">
        <v>58</v>
      </c>
    </row>
    <row r="81" spans="1:12" x14ac:dyDescent="0.25">
      <c r="A81" s="1" t="s">
        <v>41</v>
      </c>
      <c r="B81" s="1" t="s">
        <v>37</v>
      </c>
      <c r="C81" t="s">
        <v>3</v>
      </c>
      <c r="D81" s="1">
        <v>2007</v>
      </c>
      <c r="E81">
        <v>58</v>
      </c>
      <c r="F81">
        <v>5624</v>
      </c>
      <c r="G81" s="6">
        <f>Table1[Occurances]/Table1[N]</f>
        <v>1.0312944523470839E-2</v>
      </c>
      <c r="H81" s="6">
        <f>Table1[[#This Row],[Prev/Inc Rate]]</f>
        <v>1.0312944523470839E-2</v>
      </c>
      <c r="I81" s="6">
        <f>(Table1[[#This Row],[Prev/Inc Rate]]*(1-Table1[[#This Row],[Prev/Inc Rate]]))/Table1[[#This Row],[N]]</f>
        <v>1.8148271157053078E-6</v>
      </c>
      <c r="J81" s="7"/>
      <c r="K81" s="7"/>
      <c r="L81" t="s">
        <v>58</v>
      </c>
    </row>
    <row r="82" spans="1:12" x14ac:dyDescent="0.25">
      <c r="A82" s="1" t="s">
        <v>41</v>
      </c>
      <c r="B82" s="1" t="s">
        <v>37</v>
      </c>
      <c r="C82" t="s">
        <v>4</v>
      </c>
      <c r="D82" s="1">
        <v>2007</v>
      </c>
      <c r="E82">
        <v>552</v>
      </c>
      <c r="F82">
        <v>5141</v>
      </c>
      <c r="G82" s="6">
        <f>Table1[Occurances]/Table1[N]</f>
        <v>0.10737210659404785</v>
      </c>
      <c r="H82" s="6">
        <f>Table1[[#This Row],[Prev/Inc Rate]]</f>
        <v>0.10737210659404785</v>
      </c>
      <c r="I82" s="6">
        <f>(Table1[[#This Row],[Prev/Inc Rate]]*(1-Table1[[#This Row],[Prev/Inc Rate]]))/Table1[[#This Row],[N]]</f>
        <v>1.8642936650380136E-5</v>
      </c>
      <c r="J82" s="7"/>
      <c r="K82" s="7"/>
      <c r="L82" t="s">
        <v>58</v>
      </c>
    </row>
    <row r="83" spans="1:12" x14ac:dyDescent="0.25">
      <c r="A83" s="1" t="s">
        <v>41</v>
      </c>
      <c r="B83" s="1" t="s">
        <v>37</v>
      </c>
      <c r="C83" t="s">
        <v>5</v>
      </c>
      <c r="D83" s="1">
        <v>2007</v>
      </c>
      <c r="E83">
        <v>1106</v>
      </c>
      <c r="F83">
        <v>3643</v>
      </c>
      <c r="G83" s="6">
        <f>Table1[Occurances]/Table1[N]</f>
        <v>0.30359593741421903</v>
      </c>
      <c r="H83" s="6">
        <f>Table1[[#This Row],[Prev/Inc Rate]]</f>
        <v>0.30359593741421903</v>
      </c>
      <c r="I83" s="6">
        <f>(Table1[[#This Row],[Prev/Inc Rate]]*(1-Table1[[#This Row],[Prev/Inc Rate]]))/Table1[[#This Row],[N]]</f>
        <v>5.8036081306560705E-5</v>
      </c>
      <c r="J83" s="7"/>
      <c r="K83" s="7"/>
      <c r="L83" t="s">
        <v>58</v>
      </c>
    </row>
    <row r="84" spans="1:12" x14ac:dyDescent="0.25">
      <c r="A84" s="1" t="s">
        <v>41</v>
      </c>
      <c r="B84" s="1" t="s">
        <v>37</v>
      </c>
      <c r="C84" t="s">
        <v>6</v>
      </c>
      <c r="D84" s="1">
        <v>2007</v>
      </c>
      <c r="E84">
        <v>1116</v>
      </c>
      <c r="F84">
        <v>2773</v>
      </c>
      <c r="G84" s="6">
        <f>Table1[Occurances]/Table1[N]</f>
        <v>0.40245221781464119</v>
      </c>
      <c r="H84" s="6">
        <f>Table1[[#This Row],[Prev/Inc Rate]]</f>
        <v>0.40245221781464119</v>
      </c>
      <c r="I84" s="6">
        <f>(Table1[[#This Row],[Prev/Inc Rate]]*(1-Table1[[#This Row],[Prev/Inc Rate]]))/Table1[[#This Row],[N]]</f>
        <v>8.6723559390810599E-5</v>
      </c>
      <c r="J84" s="7"/>
      <c r="K84" s="7"/>
      <c r="L84" t="s">
        <v>58</v>
      </c>
    </row>
    <row r="85" spans="1:12" x14ac:dyDescent="0.25">
      <c r="A85" s="1" t="s">
        <v>41</v>
      </c>
      <c r="B85" s="1" t="s">
        <v>37</v>
      </c>
      <c r="C85" t="s">
        <v>7</v>
      </c>
      <c r="D85" s="1">
        <v>2007</v>
      </c>
      <c r="E85">
        <v>785</v>
      </c>
      <c r="F85">
        <v>1956</v>
      </c>
      <c r="G85" s="6">
        <f>Table1[Occurances]/Table1[N]</f>
        <v>0.40132924335378323</v>
      </c>
      <c r="H85" s="6">
        <f>Table1[[#This Row],[Prev/Inc Rate]]</f>
        <v>0.40132924335378323</v>
      </c>
      <c r="I85" s="6">
        <f>(Table1[[#This Row],[Prev/Inc Rate]]*(1-Table1[[#This Row],[Prev/Inc Rate]]))/Table1[[#This Row],[N]]</f>
        <v>1.2283439763950056E-4</v>
      </c>
      <c r="J85" s="7"/>
      <c r="K85" s="7"/>
      <c r="L85" t="s">
        <v>58</v>
      </c>
    </row>
    <row r="86" spans="1:12" x14ac:dyDescent="0.25">
      <c r="A86" s="1" t="s">
        <v>41</v>
      </c>
      <c r="B86" s="1" t="s">
        <v>37</v>
      </c>
      <c r="C86" t="s">
        <v>8</v>
      </c>
      <c r="D86" s="1">
        <v>2007</v>
      </c>
      <c r="E86">
        <v>648</v>
      </c>
      <c r="F86">
        <v>1638</v>
      </c>
      <c r="G86" s="6">
        <f>Table1[Occurances]/Table1[N]</f>
        <v>0.39560439560439559</v>
      </c>
      <c r="H86" s="6">
        <f>Table1[[#This Row],[Prev/Inc Rate]]</f>
        <v>0.39560439560439559</v>
      </c>
      <c r="I86" s="6">
        <f>(Table1[[#This Row],[Prev/Inc Rate]]*(1-Table1[[#This Row],[Prev/Inc Rate]]))/Table1[[#This Row],[N]]</f>
        <v>1.459716469980931E-4</v>
      </c>
      <c r="J86" s="7"/>
      <c r="K86" s="7"/>
      <c r="L86" t="s">
        <v>58</v>
      </c>
    </row>
    <row r="87" spans="1:12" x14ac:dyDescent="0.25">
      <c r="A87" s="1" t="s">
        <v>41</v>
      </c>
      <c r="B87" s="1" t="s">
        <v>37</v>
      </c>
      <c r="C87" t="s">
        <v>9</v>
      </c>
      <c r="D87" s="1">
        <v>2007</v>
      </c>
      <c r="E87">
        <v>393</v>
      </c>
      <c r="F87">
        <v>1362</v>
      </c>
      <c r="G87" s="6">
        <f>Table1[Occurances]/Table1[N]</f>
        <v>0.28854625550660795</v>
      </c>
      <c r="H87" s="6">
        <f>Table1[[#This Row],[Prev/Inc Rate]]</f>
        <v>0.28854625550660795</v>
      </c>
      <c r="I87" s="6">
        <f>(Table1[[#This Row],[Prev/Inc Rate]]*(1-Table1[[#This Row],[Prev/Inc Rate]]))/Table1[[#This Row],[N]]</f>
        <v>1.5072490010258684E-4</v>
      </c>
      <c r="J87" s="7"/>
      <c r="K87" s="7"/>
      <c r="L87" t="s">
        <v>58</v>
      </c>
    </row>
    <row r="88" spans="1:12" x14ac:dyDescent="0.25">
      <c r="A88" s="1" t="s">
        <v>42</v>
      </c>
      <c r="B88" s="1" t="s">
        <v>37</v>
      </c>
      <c r="C88" t="s">
        <v>3</v>
      </c>
      <c r="D88" s="1">
        <v>2008</v>
      </c>
      <c r="E88">
        <v>58</v>
      </c>
      <c r="F88">
        <v>5624</v>
      </c>
      <c r="G88" s="6">
        <f>Table1[Occurances]/Table1[N]</f>
        <v>1.0312944523470839E-2</v>
      </c>
      <c r="H88" s="6">
        <f>Table1[[#This Row],[Prev/Inc Rate]]</f>
        <v>1.0312944523470839E-2</v>
      </c>
      <c r="I88" s="6">
        <f>(Table1[[#This Row],[Prev/Inc Rate]]*(1-Table1[[#This Row],[Prev/Inc Rate]]))/Table1[[#This Row],[N]]</f>
        <v>1.8148271157053078E-6</v>
      </c>
      <c r="J88" s="7"/>
      <c r="K88" s="7"/>
      <c r="L88" t="s">
        <v>58</v>
      </c>
    </row>
    <row r="89" spans="1:12" x14ac:dyDescent="0.25">
      <c r="A89" s="1" t="s">
        <v>42</v>
      </c>
      <c r="B89" s="1" t="s">
        <v>37</v>
      </c>
      <c r="C89" t="s">
        <v>4</v>
      </c>
      <c r="D89" s="1">
        <v>2008</v>
      </c>
      <c r="E89">
        <v>557</v>
      </c>
      <c r="F89">
        <v>5141</v>
      </c>
      <c r="G89" s="6">
        <f>Table1[Occurances]/Table1[N]</f>
        <v>0.10834468002334176</v>
      </c>
      <c r="H89" s="6">
        <f>Table1[[#This Row],[Prev/Inc Rate]]</f>
        <v>0.10834468002334176</v>
      </c>
      <c r="I89" s="6">
        <f>(Table1[[#This Row],[Prev/Inc Rate]]*(1-Table1[[#This Row],[Prev/Inc Rate]]))/Table1[[#This Row],[N]]</f>
        <v>1.8791307203653266E-5</v>
      </c>
      <c r="J89" s="7"/>
      <c r="K89" s="7"/>
      <c r="L89" t="s">
        <v>58</v>
      </c>
    </row>
    <row r="90" spans="1:12" x14ac:dyDescent="0.25">
      <c r="A90" s="1" t="s">
        <v>42</v>
      </c>
      <c r="B90" s="1" t="s">
        <v>37</v>
      </c>
      <c r="C90" t="s">
        <v>5</v>
      </c>
      <c r="D90" s="1">
        <v>2008</v>
      </c>
      <c r="E90">
        <v>1124</v>
      </c>
      <c r="F90">
        <v>3643</v>
      </c>
      <c r="G90" s="6">
        <f>Table1[Occurances]/Table1[N]</f>
        <v>0.3085369201207796</v>
      </c>
      <c r="H90" s="6">
        <f>Table1[[#This Row],[Prev/Inc Rate]]</f>
        <v>0.3085369201207796</v>
      </c>
      <c r="I90" s="6">
        <f>(Table1[[#This Row],[Prev/Inc Rate]]*(1-Table1[[#This Row],[Prev/Inc Rate]]))/Table1[[#This Row],[N]]</f>
        <v>5.8562143574845805E-5</v>
      </c>
      <c r="J90" s="7"/>
      <c r="K90" s="7"/>
      <c r="L90" t="s">
        <v>58</v>
      </c>
    </row>
    <row r="91" spans="1:12" x14ac:dyDescent="0.25">
      <c r="A91" s="1" t="s">
        <v>42</v>
      </c>
      <c r="B91" s="1" t="s">
        <v>37</v>
      </c>
      <c r="C91" t="s">
        <v>6</v>
      </c>
      <c r="D91" s="1">
        <v>2008</v>
      </c>
      <c r="E91">
        <v>1079</v>
      </c>
      <c r="F91">
        <v>2773</v>
      </c>
      <c r="G91" s="6">
        <f>Table1[Occurances]/Table1[N]</f>
        <v>0.38910926794085826</v>
      </c>
      <c r="H91" s="6">
        <f>Table1[[#This Row],[Prev/Inc Rate]]</f>
        <v>0.38910926794085826</v>
      </c>
      <c r="I91" s="6">
        <f>(Table1[[#This Row],[Prev/Inc Rate]]*(1-Table1[[#This Row],[Prev/Inc Rate]]))/Table1[[#This Row],[N]]</f>
        <v>8.5720607841106251E-5</v>
      </c>
      <c r="J91" s="7"/>
      <c r="K91" s="7"/>
      <c r="L91" t="s">
        <v>58</v>
      </c>
    </row>
    <row r="92" spans="1:12" x14ac:dyDescent="0.25">
      <c r="A92" s="1" t="s">
        <v>42</v>
      </c>
      <c r="B92" s="1" t="s">
        <v>37</v>
      </c>
      <c r="C92" t="s">
        <v>7</v>
      </c>
      <c r="D92" s="1">
        <v>2008</v>
      </c>
      <c r="E92">
        <v>911</v>
      </c>
      <c r="F92">
        <v>1956</v>
      </c>
      <c r="G92" s="6">
        <f>Table1[Occurances]/Table1[N]</f>
        <v>0.46574642126789367</v>
      </c>
      <c r="H92" s="6">
        <f>Table1[[#This Row],[Prev/Inc Rate]]</f>
        <v>0.46574642126789367</v>
      </c>
      <c r="I92" s="6">
        <f>(Table1[[#This Row],[Prev/Inc Rate]]*(1-Table1[[#This Row],[Prev/Inc Rate]]))/Table1[[#This Row],[N]]</f>
        <v>1.2721201040084018E-4</v>
      </c>
      <c r="J92" s="7"/>
      <c r="K92" s="7"/>
      <c r="L92" t="s">
        <v>58</v>
      </c>
    </row>
    <row r="93" spans="1:12" x14ac:dyDescent="0.25">
      <c r="A93" s="1" t="s">
        <v>42</v>
      </c>
      <c r="B93" s="1" t="s">
        <v>37</v>
      </c>
      <c r="C93" t="s">
        <v>8</v>
      </c>
      <c r="D93" s="1">
        <v>2008</v>
      </c>
      <c r="E93">
        <v>500</v>
      </c>
      <c r="F93">
        <v>1638</v>
      </c>
      <c r="G93" s="6">
        <f>Table1[Occurances]/Table1[N]</f>
        <v>0.30525030525030528</v>
      </c>
      <c r="H93" s="6">
        <f>Table1[[#This Row],[Prev/Inc Rate]]</f>
        <v>0.30525030525030528</v>
      </c>
      <c r="I93" s="6">
        <f>(Table1[[#This Row],[Prev/Inc Rate]]*(1-Table1[[#This Row],[Prev/Inc Rate]]))/Table1[[#This Row],[N]]</f>
        <v>1.2947042514951205E-4</v>
      </c>
      <c r="J93" s="7"/>
      <c r="K93" s="7"/>
      <c r="L93" t="s">
        <v>58</v>
      </c>
    </row>
    <row r="94" spans="1:12" x14ac:dyDescent="0.25">
      <c r="A94" s="1" t="s">
        <v>42</v>
      </c>
      <c r="B94" s="1" t="s">
        <v>37</v>
      </c>
      <c r="C94" t="s">
        <v>9</v>
      </c>
      <c r="D94" s="1">
        <v>2008</v>
      </c>
      <c r="E94">
        <v>370</v>
      </c>
      <c r="F94">
        <v>1362</v>
      </c>
      <c r="G94" s="6">
        <f>Table1[Occurances]/Table1[N]</f>
        <v>0.27165932452276065</v>
      </c>
      <c r="H94" s="6">
        <f>Table1[[#This Row],[Prev/Inc Rate]]</f>
        <v>0.27165932452276065</v>
      </c>
      <c r="I94" s="6">
        <f>(Table1[[#This Row],[Prev/Inc Rate]]*(1-Table1[[#This Row],[Prev/Inc Rate]]))/Table1[[#This Row],[N]]</f>
        <v>1.452720528066065E-4</v>
      </c>
      <c r="J94" s="7"/>
      <c r="K94" s="7"/>
      <c r="L94" t="s">
        <v>58</v>
      </c>
    </row>
    <row r="95" spans="1:12" x14ac:dyDescent="0.25">
      <c r="A95" s="1" t="s">
        <v>43</v>
      </c>
      <c r="B95" s="1" t="s">
        <v>37</v>
      </c>
      <c r="C95" t="s">
        <v>3</v>
      </c>
      <c r="D95" s="1">
        <v>2009</v>
      </c>
      <c r="E95">
        <v>52</v>
      </c>
      <c r="F95">
        <v>5624</v>
      </c>
      <c r="G95" s="6">
        <f>Table1[Occurances]/Table1[N]</f>
        <v>9.2460881934566148E-3</v>
      </c>
      <c r="H95" s="6">
        <f>Table1[[#This Row],[Prev/Inc Rate]]</f>
        <v>9.2460881934566148E-3</v>
      </c>
      <c r="I95" s="6">
        <f>(Table1[[#This Row],[Prev/Inc Rate]]*(1-Table1[[#This Row],[Prev/Inc Rate]]))/Table1[[#This Row],[N]]</f>
        <v>1.6288403354508245E-6</v>
      </c>
      <c r="J95" s="7"/>
      <c r="K95" s="7"/>
      <c r="L95" t="s">
        <v>58</v>
      </c>
    </row>
    <row r="96" spans="1:12" x14ac:dyDescent="0.25">
      <c r="A96" s="1" t="s">
        <v>43</v>
      </c>
      <c r="B96" s="1" t="s">
        <v>37</v>
      </c>
      <c r="C96" t="s">
        <v>4</v>
      </c>
      <c r="D96" s="1">
        <v>2009</v>
      </c>
      <c r="E96">
        <v>403</v>
      </c>
      <c r="F96">
        <v>5141</v>
      </c>
      <c r="G96" s="6">
        <f>Table1[Occurances]/Table1[N]</f>
        <v>7.8389418401089289E-2</v>
      </c>
      <c r="H96" s="6">
        <f>Table1[[#This Row],[Prev/Inc Rate]]</f>
        <v>7.8389418401089289E-2</v>
      </c>
      <c r="I96" s="6">
        <f>(Table1[[#This Row],[Prev/Inc Rate]]*(1-Table1[[#This Row],[Prev/Inc Rate]]))/Table1[[#This Row],[N]]</f>
        <v>1.4052619623386159E-5</v>
      </c>
      <c r="J96" s="7"/>
      <c r="K96" s="7"/>
      <c r="L96" t="s">
        <v>58</v>
      </c>
    </row>
    <row r="97" spans="1:12" x14ac:dyDescent="0.25">
      <c r="A97" s="1" t="s">
        <v>43</v>
      </c>
      <c r="B97" s="1" t="s">
        <v>37</v>
      </c>
      <c r="C97" t="s">
        <v>5</v>
      </c>
      <c r="D97" s="1">
        <v>2009</v>
      </c>
      <c r="E97">
        <v>1010</v>
      </c>
      <c r="F97">
        <v>3643</v>
      </c>
      <c r="G97" s="6">
        <f>Table1[Occurances]/Table1[N]</f>
        <v>0.27724402964589623</v>
      </c>
      <c r="H97" s="6">
        <f>Table1[[#This Row],[Prev/Inc Rate]]</f>
        <v>0.27724402964589623</v>
      </c>
      <c r="I97" s="6">
        <f>(Table1[[#This Row],[Prev/Inc Rate]]*(1-Table1[[#This Row],[Prev/Inc Rate]]))/Table1[[#This Row],[N]]</f>
        <v>5.5004056456657055E-5</v>
      </c>
      <c r="J97" s="7"/>
      <c r="K97" s="7"/>
      <c r="L97" t="s">
        <v>58</v>
      </c>
    </row>
    <row r="98" spans="1:12" x14ac:dyDescent="0.25">
      <c r="A98" s="1" t="s">
        <v>43</v>
      </c>
      <c r="B98" s="1" t="s">
        <v>37</v>
      </c>
      <c r="C98" t="s">
        <v>6</v>
      </c>
      <c r="D98" s="1">
        <v>2009</v>
      </c>
      <c r="E98">
        <v>1271</v>
      </c>
      <c r="F98">
        <v>2773</v>
      </c>
      <c r="G98" s="6">
        <f>Table1[Occurances]/Table1[N]</f>
        <v>0.45834835917778577</v>
      </c>
      <c r="H98" s="6">
        <f>Table1[[#This Row],[Prev/Inc Rate]]</f>
        <v>0.45834835917778577</v>
      </c>
      <c r="I98" s="6">
        <f>(Table1[[#This Row],[Prev/Inc Rate]]*(1-Table1[[#This Row],[Prev/Inc Rate]]))/Table1[[#This Row],[N]]</f>
        <v>8.9529441333147236E-5</v>
      </c>
      <c r="J98" s="7"/>
      <c r="K98" s="7"/>
      <c r="L98" t="s">
        <v>58</v>
      </c>
    </row>
    <row r="99" spans="1:12" x14ac:dyDescent="0.25">
      <c r="A99" s="1" t="s">
        <v>43</v>
      </c>
      <c r="B99" s="1" t="s">
        <v>37</v>
      </c>
      <c r="C99" t="s">
        <v>7</v>
      </c>
      <c r="D99" s="1">
        <v>2009</v>
      </c>
      <c r="E99">
        <v>1081</v>
      </c>
      <c r="F99">
        <v>1956</v>
      </c>
      <c r="G99" s="6">
        <f>Table1[Occurances]/Table1[N]</f>
        <v>0.55265848670756645</v>
      </c>
      <c r="H99" s="6">
        <f>Table1[[#This Row],[Prev/Inc Rate]]</f>
        <v>0.55265848670756645</v>
      </c>
      <c r="I99" s="6">
        <f>(Table1[[#This Row],[Prev/Inc Rate]]*(1-Table1[[#This Row],[Prev/Inc Rate]]))/Table1[[#This Row],[N]]</f>
        <v>1.2639421461026025E-4</v>
      </c>
      <c r="J99" s="7"/>
      <c r="K99" s="7"/>
      <c r="L99" t="s">
        <v>58</v>
      </c>
    </row>
    <row r="100" spans="1:12" x14ac:dyDescent="0.25">
      <c r="A100" s="1" t="s">
        <v>43</v>
      </c>
      <c r="B100" s="1" t="s">
        <v>37</v>
      </c>
      <c r="C100" t="s">
        <v>8</v>
      </c>
      <c r="D100" s="1">
        <v>2009</v>
      </c>
      <c r="E100">
        <v>574</v>
      </c>
      <c r="F100">
        <v>1638</v>
      </c>
      <c r="G100" s="6">
        <f>Table1[Occurances]/Table1[N]</f>
        <v>0.3504273504273504</v>
      </c>
      <c r="H100" s="6">
        <f>Table1[[#This Row],[Prev/Inc Rate]]</f>
        <v>0.3504273504273504</v>
      </c>
      <c r="I100" s="6">
        <f>(Table1[[#This Row],[Prev/Inc Rate]]*(1-Table1[[#This Row],[Prev/Inc Rate]]))/Table1[[#This Row],[N]]</f>
        <v>1.389670467031852E-4</v>
      </c>
      <c r="J100" s="7"/>
      <c r="K100" s="7"/>
      <c r="L100" t="s">
        <v>58</v>
      </c>
    </row>
    <row r="101" spans="1:12" x14ac:dyDescent="0.25">
      <c r="A101" s="1" t="s">
        <v>43</v>
      </c>
      <c r="B101" s="1" t="s">
        <v>37</v>
      </c>
      <c r="C101" t="s">
        <v>9</v>
      </c>
      <c r="D101" s="1">
        <v>2009</v>
      </c>
      <c r="E101">
        <v>498</v>
      </c>
      <c r="F101">
        <v>1362</v>
      </c>
      <c r="G101" s="6">
        <f>Table1[Occurances]/Table1[N]</f>
        <v>0.3656387665198238</v>
      </c>
      <c r="H101" s="6">
        <f>Table1[[#This Row],[Prev/Inc Rate]]</f>
        <v>0.3656387665198238</v>
      </c>
      <c r="I101" s="6">
        <f>(Table1[[#This Row],[Prev/Inc Rate]]*(1-Table1[[#This Row],[Prev/Inc Rate]]))/Table1[[#This Row],[N]]</f>
        <v>1.7029886852987195E-4</v>
      </c>
      <c r="J101" s="7"/>
      <c r="K101" s="7"/>
      <c r="L101" t="s">
        <v>58</v>
      </c>
    </row>
    <row r="102" spans="1:12" x14ac:dyDescent="0.25">
      <c r="A102" s="1" t="s">
        <v>44</v>
      </c>
      <c r="B102" s="1" t="s">
        <v>37</v>
      </c>
      <c r="C102" t="s">
        <v>3</v>
      </c>
      <c r="D102" s="1">
        <v>2003</v>
      </c>
      <c r="E102">
        <v>555</v>
      </c>
      <c r="F102">
        <v>5622</v>
      </c>
      <c r="G102" s="6">
        <f>Table1[Occurances]/Table1[N]</f>
        <v>9.8719316969050161E-2</v>
      </c>
      <c r="H102" s="6">
        <f>Table1[[#This Row],[Prev/Inc Rate]]</f>
        <v>9.8719316969050161E-2</v>
      </c>
      <c r="I102" s="6">
        <f>(Table1[[#This Row],[Prev/Inc Rate]]*(1-Table1[[#This Row],[Prev/Inc Rate]]))/Table1[[#This Row],[N]]</f>
        <v>1.5826007368590246E-5</v>
      </c>
      <c r="J102" s="7"/>
      <c r="K102" s="7"/>
      <c r="L102" t="s">
        <v>58</v>
      </c>
    </row>
    <row r="103" spans="1:12" x14ac:dyDescent="0.25">
      <c r="A103" s="1" t="s">
        <v>44</v>
      </c>
      <c r="B103" s="1" t="s">
        <v>37</v>
      </c>
      <c r="C103" t="s">
        <v>4</v>
      </c>
      <c r="D103" s="1">
        <v>2003</v>
      </c>
      <c r="E103">
        <v>1797</v>
      </c>
      <c r="F103">
        <v>5489</v>
      </c>
      <c r="G103" s="6">
        <f>Table1[Occurances]/Table1[N]</f>
        <v>0.32738203680087447</v>
      </c>
      <c r="H103" s="6">
        <f>Table1[[#This Row],[Prev/Inc Rate]]</f>
        <v>0.32738203680087447</v>
      </c>
      <c r="I103" s="6">
        <f>(Table1[[#This Row],[Prev/Inc Rate]]*(1-Table1[[#This Row],[Prev/Inc Rate]]))/Table1[[#This Row],[N]]</f>
        <v>4.0117150442883102E-5</v>
      </c>
      <c r="J103" s="7"/>
      <c r="K103" s="7"/>
      <c r="L103" t="s">
        <v>58</v>
      </c>
    </row>
    <row r="104" spans="1:12" x14ac:dyDescent="0.25">
      <c r="A104" s="1" t="s">
        <v>44</v>
      </c>
      <c r="B104" s="1" t="s">
        <v>37</v>
      </c>
      <c r="C104" t="s">
        <v>5</v>
      </c>
      <c r="D104" s="1">
        <v>2003</v>
      </c>
      <c r="E104">
        <v>1957</v>
      </c>
      <c r="F104">
        <v>3869</v>
      </c>
      <c r="G104" s="6">
        <f>Table1[Occurances]/Table1[N]</f>
        <v>0.50581545619023005</v>
      </c>
      <c r="H104" s="6">
        <f>Table1[[#This Row],[Prev/Inc Rate]]</f>
        <v>0.50581545619023005</v>
      </c>
      <c r="I104" s="6">
        <f>(Table1[[#This Row],[Prev/Inc Rate]]*(1-Table1[[#This Row],[Prev/Inc Rate]]))/Table1[[#This Row],[N]]</f>
        <v>6.4607438735926468E-5</v>
      </c>
      <c r="J104" s="7"/>
      <c r="K104" s="7"/>
      <c r="L104" t="s">
        <v>58</v>
      </c>
    </row>
    <row r="105" spans="1:12" x14ac:dyDescent="0.25">
      <c r="A105" s="1" t="s">
        <v>44</v>
      </c>
      <c r="B105" s="1" t="s">
        <v>37</v>
      </c>
      <c r="C105" t="s">
        <v>6</v>
      </c>
      <c r="D105" s="1">
        <v>2003</v>
      </c>
      <c r="E105">
        <v>1502</v>
      </c>
      <c r="F105">
        <v>3174</v>
      </c>
      <c r="G105" s="6">
        <f>Table1[Occurances]/Table1[N]</f>
        <v>0.4732199117832388</v>
      </c>
      <c r="H105" s="6">
        <f>Table1[[#This Row],[Prev/Inc Rate]]</f>
        <v>0.4732199117832388</v>
      </c>
      <c r="I105" s="6">
        <f>(Table1[[#This Row],[Prev/Inc Rate]]*(1-Table1[[#This Row],[Prev/Inc Rate]]))/Table1[[#This Row],[N]]</f>
        <v>7.8539012878104129E-5</v>
      </c>
      <c r="J105" s="7"/>
      <c r="K105" s="7"/>
      <c r="L105" t="s">
        <v>58</v>
      </c>
    </row>
    <row r="106" spans="1:12" x14ac:dyDescent="0.25">
      <c r="A106" s="1" t="s">
        <v>44</v>
      </c>
      <c r="B106" s="1" t="s">
        <v>37</v>
      </c>
      <c r="C106" t="s">
        <v>7</v>
      </c>
      <c r="D106" s="1">
        <v>2003</v>
      </c>
      <c r="E106">
        <v>844</v>
      </c>
      <c r="F106">
        <v>2404</v>
      </c>
      <c r="G106" s="6">
        <f>Table1[Occurances]/Table1[N]</f>
        <v>0.35108153078202997</v>
      </c>
      <c r="H106" s="6">
        <f>Table1[[#This Row],[Prev/Inc Rate]]</f>
        <v>0.35108153078202997</v>
      </c>
      <c r="I106" s="6">
        <f>(Table1[[#This Row],[Prev/Inc Rate]]*(1-Table1[[#This Row],[Prev/Inc Rate]]))/Table1[[#This Row],[N]]</f>
        <v>9.4768423263634155E-5</v>
      </c>
      <c r="J106" s="7"/>
      <c r="K106" s="7"/>
      <c r="L106" t="s">
        <v>58</v>
      </c>
    </row>
    <row r="107" spans="1:12" x14ac:dyDescent="0.25">
      <c r="A107" s="1" t="s">
        <v>44</v>
      </c>
      <c r="B107" s="1" t="s">
        <v>37</v>
      </c>
      <c r="C107" t="s">
        <v>8</v>
      </c>
      <c r="D107" s="1">
        <v>2003</v>
      </c>
      <c r="E107">
        <v>540</v>
      </c>
      <c r="F107">
        <v>2075</v>
      </c>
      <c r="G107" s="6">
        <f>Table1[Occurances]/Table1[N]</f>
        <v>0.26024096385542167</v>
      </c>
      <c r="H107" s="6">
        <f>Table1[[#This Row],[Prev/Inc Rate]]</f>
        <v>0.26024096385542167</v>
      </c>
      <c r="I107" s="6">
        <f>(Table1[[#This Row],[Prev/Inc Rate]]*(1-Table1[[#This Row],[Prev/Inc Rate]]))/Table1[[#This Row],[N]]</f>
        <v>9.2778604620251935E-5</v>
      </c>
      <c r="J107" s="7"/>
      <c r="K107" s="7"/>
      <c r="L107" t="s">
        <v>58</v>
      </c>
    </row>
    <row r="108" spans="1:12" x14ac:dyDescent="0.25">
      <c r="A108" s="1" t="s">
        <v>44</v>
      </c>
      <c r="B108" s="1" t="s">
        <v>37</v>
      </c>
      <c r="C108" t="s">
        <v>9</v>
      </c>
      <c r="D108" s="1">
        <v>2003</v>
      </c>
      <c r="E108">
        <v>387</v>
      </c>
      <c r="F108">
        <v>1829</v>
      </c>
      <c r="G108" s="6">
        <f>Table1[Occurances]/Table1[N]</f>
        <v>0.21159103335155824</v>
      </c>
      <c r="H108" s="6">
        <f>Table1[[#This Row],[Prev/Inc Rate]]</f>
        <v>0.21159103335155824</v>
      </c>
      <c r="I108" s="6">
        <f>(Table1[[#This Row],[Prev/Inc Rate]]*(1-Table1[[#This Row],[Prev/Inc Rate]]))/Table1[[#This Row],[N]]</f>
        <v>9.1208457056740299E-5</v>
      </c>
      <c r="J108" s="7"/>
      <c r="K108" s="7"/>
      <c r="L108" t="s">
        <v>58</v>
      </c>
    </row>
    <row r="109" spans="1:12" x14ac:dyDescent="0.25">
      <c r="A109" s="1" t="s">
        <v>45</v>
      </c>
      <c r="B109" s="1" t="s">
        <v>37</v>
      </c>
      <c r="C109" t="s">
        <v>3</v>
      </c>
      <c r="D109" s="1">
        <v>2005</v>
      </c>
      <c r="E109">
        <v>431</v>
      </c>
      <c r="F109">
        <v>5622</v>
      </c>
      <c r="G109" s="6">
        <f>Table1[Occurances]/Table1[N]</f>
        <v>7.6663109213802913E-2</v>
      </c>
      <c r="H109" s="6">
        <f>Table1[[#This Row],[Prev/Inc Rate]]</f>
        <v>7.6663109213802913E-2</v>
      </c>
      <c r="I109" s="6">
        <f>(Table1[[#This Row],[Prev/Inc Rate]]*(1-Table1[[#This Row],[Prev/Inc Rate]]))/Table1[[#This Row],[N]]</f>
        <v>1.2590871024453119E-5</v>
      </c>
      <c r="J109" s="7"/>
      <c r="K109" s="7"/>
      <c r="L109" t="s">
        <v>58</v>
      </c>
    </row>
    <row r="110" spans="1:12" x14ac:dyDescent="0.25">
      <c r="A110" s="1" t="s">
        <v>45</v>
      </c>
      <c r="B110" s="1" t="s">
        <v>37</v>
      </c>
      <c r="C110" t="s">
        <v>4</v>
      </c>
      <c r="D110" s="1">
        <v>2005</v>
      </c>
      <c r="E110">
        <v>1794</v>
      </c>
      <c r="F110">
        <v>5489</v>
      </c>
      <c r="G110" s="6">
        <f>Table1[Occurances]/Table1[N]</f>
        <v>0.32683548916013844</v>
      </c>
      <c r="H110" s="6">
        <f>Table1[[#This Row],[Prev/Inc Rate]]</f>
        <v>0.32683548916013844</v>
      </c>
      <c r="I110" s="6">
        <f>(Table1[[#This Row],[Prev/Inc Rate]]*(1-Table1[[#This Row],[Prev/Inc Rate]]))/Table1[[#This Row],[N]]</f>
        <v>4.0082720383602021E-5</v>
      </c>
      <c r="J110" s="7"/>
      <c r="K110" s="7"/>
      <c r="L110" t="s">
        <v>58</v>
      </c>
    </row>
    <row r="111" spans="1:12" x14ac:dyDescent="0.25">
      <c r="A111" s="1" t="s">
        <v>45</v>
      </c>
      <c r="B111" s="1" t="s">
        <v>37</v>
      </c>
      <c r="C111" t="s">
        <v>5</v>
      </c>
      <c r="D111" s="1">
        <v>2005</v>
      </c>
      <c r="E111">
        <v>1942</v>
      </c>
      <c r="F111">
        <v>3869</v>
      </c>
      <c r="G111" s="6">
        <f>Table1[Occurances]/Table1[N]</f>
        <v>0.50193848539674335</v>
      </c>
      <c r="H111" s="6">
        <f>Table1[[#This Row],[Prev/Inc Rate]]</f>
        <v>0.50193848539674335</v>
      </c>
      <c r="I111" s="6">
        <f>(Table1[[#This Row],[Prev/Inc Rate]]*(1-Table1[[#This Row],[Prev/Inc Rate]]))/Table1[[#This Row],[N]]</f>
        <v>6.4615208651942787E-5</v>
      </c>
      <c r="J111" s="7"/>
      <c r="K111" s="7"/>
      <c r="L111" t="s">
        <v>58</v>
      </c>
    </row>
    <row r="112" spans="1:12" x14ac:dyDescent="0.25">
      <c r="A112" s="1" t="s">
        <v>45</v>
      </c>
      <c r="B112" s="1" t="s">
        <v>37</v>
      </c>
      <c r="C112" t="s">
        <v>6</v>
      </c>
      <c r="D112" s="1">
        <v>2005</v>
      </c>
      <c r="E112">
        <v>1428</v>
      </c>
      <c r="F112">
        <v>3174</v>
      </c>
      <c r="G112" s="6">
        <f>Table1[Occurances]/Table1[N]</f>
        <v>0.44990548204158792</v>
      </c>
      <c r="H112" s="6">
        <f>Table1[[#This Row],[Prev/Inc Rate]]</f>
        <v>0.44990548204158792</v>
      </c>
      <c r="I112" s="6">
        <f>(Table1[[#This Row],[Prev/Inc Rate]]*(1-Table1[[#This Row],[Prev/Inc Rate]]))/Table1[[#This Row],[N]]</f>
        <v>7.797433499386084E-5</v>
      </c>
      <c r="J112" s="7"/>
      <c r="K112" s="7"/>
      <c r="L112" t="s">
        <v>58</v>
      </c>
    </row>
    <row r="113" spans="1:12" x14ac:dyDescent="0.25">
      <c r="A113" s="1" t="s">
        <v>45</v>
      </c>
      <c r="B113" s="1" t="s">
        <v>37</v>
      </c>
      <c r="C113" t="s">
        <v>7</v>
      </c>
      <c r="D113" s="1">
        <v>2005</v>
      </c>
      <c r="E113">
        <v>909</v>
      </c>
      <c r="F113">
        <v>2404</v>
      </c>
      <c r="G113" s="6">
        <f>Table1[Occurances]/Table1[N]</f>
        <v>0.3781198003327787</v>
      </c>
      <c r="H113" s="6">
        <f>Table1[[#This Row],[Prev/Inc Rate]]</f>
        <v>0.3781198003327787</v>
      </c>
      <c r="I113" s="6">
        <f>(Table1[[#This Row],[Prev/Inc Rate]]*(1-Table1[[#This Row],[Prev/Inc Rate]]))/Table1[[#This Row],[N]]</f>
        <v>9.7814150136887808E-5</v>
      </c>
      <c r="J113" s="7"/>
      <c r="K113" s="7"/>
      <c r="L113" t="s">
        <v>58</v>
      </c>
    </row>
    <row r="114" spans="1:12" x14ac:dyDescent="0.25">
      <c r="A114" s="1" t="s">
        <v>45</v>
      </c>
      <c r="B114" s="1" t="s">
        <v>37</v>
      </c>
      <c r="C114" t="s">
        <v>8</v>
      </c>
      <c r="D114" s="1">
        <v>2005</v>
      </c>
      <c r="E114">
        <v>522</v>
      </c>
      <c r="F114">
        <v>2075</v>
      </c>
      <c r="G114" s="6">
        <f>Table1[Occurances]/Table1[N]</f>
        <v>0.25156626506024099</v>
      </c>
      <c r="H114" s="6">
        <f>Table1[[#This Row],[Prev/Inc Rate]]</f>
        <v>0.25156626506024099</v>
      </c>
      <c r="I114" s="6">
        <f>(Table1[[#This Row],[Prev/Inc Rate]]*(1-Table1[[#This Row],[Prev/Inc Rate]]))/Table1[[#This Row],[N]]</f>
        <v>9.0737676792232062E-5</v>
      </c>
      <c r="J114" s="7"/>
      <c r="K114" s="7"/>
      <c r="L114" t="s">
        <v>58</v>
      </c>
    </row>
    <row r="115" spans="1:12" x14ac:dyDescent="0.25">
      <c r="A115" s="1" t="s">
        <v>45</v>
      </c>
      <c r="B115" s="1" t="s">
        <v>37</v>
      </c>
      <c r="C115" t="s">
        <v>9</v>
      </c>
      <c r="D115" s="1">
        <v>2005</v>
      </c>
      <c r="E115">
        <v>370</v>
      </c>
      <c r="F115">
        <v>1829</v>
      </c>
      <c r="G115" s="6">
        <f>Table1[Occurances]/Table1[N]</f>
        <v>0.20229633679606343</v>
      </c>
      <c r="H115" s="6">
        <f>Table1[[#This Row],[Prev/Inc Rate]]</f>
        <v>0.20229633679606343</v>
      </c>
      <c r="I115" s="6">
        <f>(Table1[[#This Row],[Prev/Inc Rate]]*(1-Table1[[#This Row],[Prev/Inc Rate]]))/Table1[[#This Row],[N]]</f>
        <v>8.8229922862196342E-5</v>
      </c>
      <c r="J115" s="7"/>
      <c r="K115" s="7"/>
      <c r="L115" t="s">
        <v>58</v>
      </c>
    </row>
    <row r="116" spans="1:12" x14ac:dyDescent="0.25">
      <c r="A116" s="1" t="s">
        <v>46</v>
      </c>
      <c r="B116" s="1" t="s">
        <v>37</v>
      </c>
      <c r="C116" t="s">
        <v>3</v>
      </c>
      <c r="D116" s="1">
        <v>2006</v>
      </c>
      <c r="E116">
        <v>489</v>
      </c>
      <c r="F116">
        <v>5622</v>
      </c>
      <c r="G116" s="6">
        <f>Table1[Occurances]/Table1[N]</f>
        <v>8.6979722518676625E-2</v>
      </c>
      <c r="H116" s="6">
        <f>Table1[[#This Row],[Prev/Inc Rate]]</f>
        <v>8.6979722518676625E-2</v>
      </c>
      <c r="I116" s="6">
        <f>(Table1[[#This Row],[Prev/Inc Rate]]*(1-Table1[[#This Row],[Prev/Inc Rate]]))/Table1[[#This Row],[N]]</f>
        <v>1.4125622623488199E-5</v>
      </c>
      <c r="J116" s="7"/>
      <c r="K116" s="7"/>
      <c r="L116" t="s">
        <v>58</v>
      </c>
    </row>
    <row r="117" spans="1:12" x14ac:dyDescent="0.25">
      <c r="A117" s="1" t="s">
        <v>46</v>
      </c>
      <c r="B117" s="1" t="s">
        <v>37</v>
      </c>
      <c r="C117" t="s">
        <v>4</v>
      </c>
      <c r="D117" s="1">
        <v>2006</v>
      </c>
      <c r="E117">
        <v>1732</v>
      </c>
      <c r="F117">
        <v>5489</v>
      </c>
      <c r="G117" s="6">
        <f>Table1[Occurances]/Table1[N]</f>
        <v>0.31554017125159411</v>
      </c>
      <c r="H117" s="6">
        <f>Table1[[#This Row],[Prev/Inc Rate]]</f>
        <v>0.31554017125159411</v>
      </c>
      <c r="I117" s="6">
        <f>(Table1[[#This Row],[Prev/Inc Rate]]*(1-Table1[[#This Row],[Prev/Inc Rate]]))/Table1[[#This Row],[N]]</f>
        <v>3.934679751832916E-5</v>
      </c>
      <c r="J117" s="7"/>
      <c r="K117" s="7"/>
      <c r="L117" t="s">
        <v>58</v>
      </c>
    </row>
    <row r="118" spans="1:12" x14ac:dyDescent="0.25">
      <c r="A118" s="1" t="s">
        <v>46</v>
      </c>
      <c r="B118" s="1" t="s">
        <v>37</v>
      </c>
      <c r="C118" t="s">
        <v>5</v>
      </c>
      <c r="D118" s="1">
        <v>2006</v>
      </c>
      <c r="E118">
        <v>1804</v>
      </c>
      <c r="F118">
        <v>3869</v>
      </c>
      <c r="G118" s="6">
        <f>Table1[Occurances]/Table1[N]</f>
        <v>0.46627035409666578</v>
      </c>
      <c r="H118" s="6">
        <f>Table1[[#This Row],[Prev/Inc Rate]]</f>
        <v>0.46627035409666578</v>
      </c>
      <c r="I118" s="6">
        <f>(Table1[[#This Row],[Prev/Inc Rate]]*(1-Table1[[#This Row],[Prev/Inc Rate]]))/Table1[[#This Row],[N]]</f>
        <v>6.4322127419807627E-5</v>
      </c>
      <c r="J118" s="7"/>
      <c r="K118" s="7"/>
      <c r="L118" t="s">
        <v>58</v>
      </c>
    </row>
    <row r="119" spans="1:12" x14ac:dyDescent="0.25">
      <c r="A119" s="1" t="s">
        <v>46</v>
      </c>
      <c r="B119" s="1" t="s">
        <v>37</v>
      </c>
      <c r="C119" t="s">
        <v>6</v>
      </c>
      <c r="D119" s="1">
        <v>2006</v>
      </c>
      <c r="E119">
        <v>1505</v>
      </c>
      <c r="F119">
        <v>3174</v>
      </c>
      <c r="G119" s="6">
        <f>Table1[Occurances]/Table1[N]</f>
        <v>0.47416509136735979</v>
      </c>
      <c r="H119" s="6">
        <f>Table1[[#This Row],[Prev/Inc Rate]]</f>
        <v>0.47416509136735979</v>
      </c>
      <c r="I119" s="6">
        <f>(Table1[[#This Row],[Prev/Inc Rate]]*(1-Table1[[#This Row],[Prev/Inc Rate]]))/Table1[[#This Row],[N]]</f>
        <v>7.8554681000612191E-5</v>
      </c>
      <c r="J119" s="7"/>
      <c r="K119" s="7"/>
      <c r="L119" t="s">
        <v>58</v>
      </c>
    </row>
    <row r="120" spans="1:12" x14ac:dyDescent="0.25">
      <c r="A120" s="1" t="s">
        <v>46</v>
      </c>
      <c r="B120" s="1" t="s">
        <v>37</v>
      </c>
      <c r="C120" t="s">
        <v>7</v>
      </c>
      <c r="D120" s="1">
        <v>2006</v>
      </c>
      <c r="E120">
        <v>875</v>
      </c>
      <c r="F120">
        <v>2404</v>
      </c>
      <c r="G120" s="6">
        <f>Table1[Occurances]/Table1[N]</f>
        <v>0.3639767054908486</v>
      </c>
      <c r="H120" s="6">
        <f>Table1[[#This Row],[Prev/Inc Rate]]</f>
        <v>0.3639767054908486</v>
      </c>
      <c r="I120" s="6">
        <f>(Table1[[#This Row],[Prev/Inc Rate]]*(1-Table1[[#This Row],[Prev/Inc Rate]]))/Table1[[#This Row],[N]]</f>
        <v>9.62968649546076E-5</v>
      </c>
      <c r="J120" s="7"/>
      <c r="K120" s="7"/>
      <c r="L120" t="s">
        <v>58</v>
      </c>
    </row>
    <row r="121" spans="1:12" x14ac:dyDescent="0.25">
      <c r="A121" s="1" t="s">
        <v>46</v>
      </c>
      <c r="B121" s="1" t="s">
        <v>37</v>
      </c>
      <c r="C121" t="s">
        <v>8</v>
      </c>
      <c r="D121" s="1">
        <v>2006</v>
      </c>
      <c r="E121">
        <v>530</v>
      </c>
      <c r="F121">
        <v>2075</v>
      </c>
      <c r="G121" s="6">
        <f>Table1[Occurances]/Table1[N]</f>
        <v>0.25542168674698795</v>
      </c>
      <c r="H121" s="6">
        <f>Table1[[#This Row],[Prev/Inc Rate]]</f>
        <v>0.25542168674698795</v>
      </c>
      <c r="I121" s="6">
        <f>(Table1[[#This Row],[Prev/Inc Rate]]*(1-Table1[[#This Row],[Prev/Inc Rate]]))/Table1[[#This Row],[N]]</f>
        <v>9.165371021027061E-5</v>
      </c>
      <c r="J121" s="7"/>
      <c r="K121" s="7"/>
      <c r="L121" t="s">
        <v>58</v>
      </c>
    </row>
    <row r="122" spans="1:12" x14ac:dyDescent="0.25">
      <c r="A122" s="1" t="s">
        <v>46</v>
      </c>
      <c r="B122" s="1" t="s">
        <v>37</v>
      </c>
      <c r="C122" t="s">
        <v>9</v>
      </c>
      <c r="D122" s="1">
        <v>2006</v>
      </c>
      <c r="E122">
        <v>320</v>
      </c>
      <c r="F122">
        <v>1829</v>
      </c>
      <c r="G122" s="6">
        <f>Table1[Occurances]/Table1[N]</f>
        <v>0.17495899398578457</v>
      </c>
      <c r="H122" s="6">
        <f>Table1[[#This Row],[Prev/Inc Rate]]</f>
        <v>0.17495899398578457</v>
      </c>
      <c r="I122" s="6">
        <f>(Table1[[#This Row],[Prev/Inc Rate]]*(1-Table1[[#This Row],[Prev/Inc Rate]]))/Table1[[#This Row],[N]]</f>
        <v>7.8922003504246454E-5</v>
      </c>
      <c r="J122" s="7"/>
      <c r="K122" s="7"/>
      <c r="L122" t="s">
        <v>58</v>
      </c>
    </row>
    <row r="123" spans="1:12" x14ac:dyDescent="0.25">
      <c r="A123" s="1" t="s">
        <v>47</v>
      </c>
      <c r="B123" s="1" t="s">
        <v>37</v>
      </c>
      <c r="C123" t="s">
        <v>3</v>
      </c>
      <c r="D123" s="1">
        <v>2007</v>
      </c>
      <c r="E123">
        <v>527</v>
      </c>
      <c r="F123">
        <v>5622</v>
      </c>
      <c r="G123" s="6">
        <f>Table1[Occurances]/Table1[N]</f>
        <v>9.3738882959800776E-2</v>
      </c>
      <c r="H123" s="6">
        <f>Table1[[#This Row],[Prev/Inc Rate]]</f>
        <v>9.3738882959800776E-2</v>
      </c>
      <c r="I123" s="6">
        <f>(Table1[[#This Row],[Prev/Inc Rate]]*(1-Table1[[#This Row],[Prev/Inc Rate]]))/Table1[[#This Row],[N]]</f>
        <v>1.5110619847251788E-5</v>
      </c>
      <c r="J123" s="7"/>
      <c r="K123" s="7"/>
      <c r="L123" t="s">
        <v>58</v>
      </c>
    </row>
    <row r="124" spans="1:12" x14ac:dyDescent="0.25">
      <c r="A124" s="1" t="s">
        <v>47</v>
      </c>
      <c r="B124" s="1" t="s">
        <v>37</v>
      </c>
      <c r="C124" t="s">
        <v>4</v>
      </c>
      <c r="D124" s="1">
        <v>2007</v>
      </c>
      <c r="E124">
        <v>1793</v>
      </c>
      <c r="F124">
        <v>5489</v>
      </c>
      <c r="G124" s="6">
        <f>Table1[Occurances]/Table1[N]</f>
        <v>0.32665330661322645</v>
      </c>
      <c r="H124" s="6">
        <f>Table1[[#This Row],[Prev/Inc Rate]]</f>
        <v>0.32665330661322645</v>
      </c>
      <c r="I124" s="6">
        <f>(Table1[[#This Row],[Prev/Inc Rate]]*(1-Table1[[#This Row],[Prev/Inc Rate]]))/Table1[[#This Row],[N]]</f>
        <v>4.0071219510269983E-5</v>
      </c>
      <c r="J124" s="7"/>
      <c r="K124" s="7"/>
      <c r="L124" t="s">
        <v>58</v>
      </c>
    </row>
    <row r="125" spans="1:12" x14ac:dyDescent="0.25">
      <c r="A125" s="1" t="s">
        <v>47</v>
      </c>
      <c r="B125" s="1" t="s">
        <v>37</v>
      </c>
      <c r="C125" t="s">
        <v>5</v>
      </c>
      <c r="D125" s="1">
        <v>2007</v>
      </c>
      <c r="E125">
        <v>2022</v>
      </c>
      <c r="F125">
        <v>3869</v>
      </c>
      <c r="G125" s="6">
        <f>Table1[Occurances]/Table1[N]</f>
        <v>0.52261566296200568</v>
      </c>
      <c r="H125" s="6">
        <f>Table1[[#This Row],[Prev/Inc Rate]]</f>
        <v>0.52261566296200568</v>
      </c>
      <c r="I125" s="6">
        <f>(Table1[[#This Row],[Prev/Inc Rate]]*(1-Table1[[#This Row],[Prev/Inc Rate]]))/Table1[[#This Row],[N]]</f>
        <v>6.4483983403667349E-5</v>
      </c>
      <c r="J125" s="7"/>
      <c r="K125" s="7"/>
      <c r="L125" t="s">
        <v>58</v>
      </c>
    </row>
    <row r="126" spans="1:12" x14ac:dyDescent="0.25">
      <c r="A126" s="1" t="s">
        <v>47</v>
      </c>
      <c r="B126" s="1" t="s">
        <v>37</v>
      </c>
      <c r="C126" t="s">
        <v>6</v>
      </c>
      <c r="D126" s="1">
        <v>2007</v>
      </c>
      <c r="E126">
        <v>1527</v>
      </c>
      <c r="F126">
        <v>3174</v>
      </c>
      <c r="G126" s="6">
        <f>Table1[Occurances]/Table1[N]</f>
        <v>0.48109640831758033</v>
      </c>
      <c r="H126" s="6">
        <f>Table1[[#This Row],[Prev/Inc Rate]]</f>
        <v>0.48109640831758033</v>
      </c>
      <c r="I126" s="6">
        <f>(Table1[[#This Row],[Prev/Inc Rate]]*(1-Table1[[#This Row],[Prev/Inc Rate]]))/Table1[[#This Row],[N]]</f>
        <v>7.8652380031979944E-5</v>
      </c>
      <c r="J126" s="7"/>
      <c r="K126" s="7"/>
      <c r="L126" t="s">
        <v>58</v>
      </c>
    </row>
    <row r="127" spans="1:12" x14ac:dyDescent="0.25">
      <c r="A127" s="1" t="s">
        <v>47</v>
      </c>
      <c r="B127" s="1" t="s">
        <v>37</v>
      </c>
      <c r="C127" t="s">
        <v>7</v>
      </c>
      <c r="D127" s="1">
        <v>2007</v>
      </c>
      <c r="E127">
        <v>898</v>
      </c>
      <c r="F127">
        <v>2404</v>
      </c>
      <c r="G127" s="6">
        <f>Table1[Occurances]/Table1[N]</f>
        <v>0.37354409317803661</v>
      </c>
      <c r="H127" s="6">
        <f>Table1[[#This Row],[Prev/Inc Rate]]</f>
        <v>0.37354409317803661</v>
      </c>
      <c r="I127" s="6">
        <f>(Table1[[#This Row],[Prev/Inc Rate]]*(1-Table1[[#This Row],[Prev/Inc Rate]]))/Table1[[#This Row],[N]]</f>
        <v>9.7341474055671768E-5</v>
      </c>
      <c r="J127" s="7"/>
      <c r="K127" s="7"/>
      <c r="L127" t="s">
        <v>58</v>
      </c>
    </row>
    <row r="128" spans="1:12" x14ac:dyDescent="0.25">
      <c r="A128" s="1" t="s">
        <v>47</v>
      </c>
      <c r="B128" s="1" t="s">
        <v>37</v>
      </c>
      <c r="C128" t="s">
        <v>8</v>
      </c>
      <c r="D128" s="1">
        <v>2007</v>
      </c>
      <c r="E128">
        <v>698</v>
      </c>
      <c r="F128">
        <v>2075</v>
      </c>
      <c r="G128" s="6">
        <f>Table1[Occurances]/Table1[N]</f>
        <v>0.33638554216867472</v>
      </c>
      <c r="H128" s="6">
        <f>Table1[[#This Row],[Prev/Inc Rate]]</f>
        <v>0.33638554216867472</v>
      </c>
      <c r="I128" s="6">
        <f>(Table1[[#This Row],[Prev/Inc Rate]]*(1-Table1[[#This Row],[Prev/Inc Rate]]))/Table1[[#This Row],[N]]</f>
        <v>1.075808718981019E-4</v>
      </c>
      <c r="J128" s="7"/>
      <c r="K128" s="7"/>
      <c r="L128" t="s">
        <v>58</v>
      </c>
    </row>
    <row r="129" spans="1:13" x14ac:dyDescent="0.25">
      <c r="A129" s="1" t="s">
        <v>47</v>
      </c>
      <c r="B129" s="1" t="s">
        <v>37</v>
      </c>
      <c r="C129" t="s">
        <v>9</v>
      </c>
      <c r="D129" s="1">
        <v>2007</v>
      </c>
      <c r="E129">
        <v>361</v>
      </c>
      <c r="F129">
        <v>1829</v>
      </c>
      <c r="G129" s="6">
        <f>Table1[Occurances]/Table1[N]</f>
        <v>0.19737561509021323</v>
      </c>
      <c r="H129" s="6">
        <f>Table1[[#This Row],[Prev/Inc Rate]]</f>
        <v>0.19737561509021323</v>
      </c>
      <c r="I129" s="6">
        <f>(Table1[[#This Row],[Prev/Inc Rate]]*(1-Table1[[#This Row],[Prev/Inc Rate]]))/Table1[[#This Row],[N]]</f>
        <v>8.6614806811357681E-5</v>
      </c>
      <c r="J129" s="7"/>
      <c r="K129" s="7"/>
      <c r="L129" t="s">
        <v>58</v>
      </c>
    </row>
    <row r="130" spans="1:13" x14ac:dyDescent="0.25">
      <c r="A130" s="1" t="s">
        <v>48</v>
      </c>
      <c r="B130" s="1" t="s">
        <v>37</v>
      </c>
      <c r="C130" t="s">
        <v>3</v>
      </c>
      <c r="D130" s="1">
        <v>2008</v>
      </c>
      <c r="E130">
        <v>531</v>
      </c>
      <c r="F130">
        <v>5622</v>
      </c>
      <c r="G130" s="6">
        <f>Table1[Occurances]/Table1[N]</f>
        <v>9.4450373532550688E-2</v>
      </c>
      <c r="H130" s="6">
        <f>Table1[[#This Row],[Prev/Inc Rate]]</f>
        <v>9.4450373532550688E-2</v>
      </c>
      <c r="I130" s="6">
        <f>(Table1[[#This Row],[Prev/Inc Rate]]*(1-Table1[[#This Row],[Prev/Inc Rate]]))/Table1[[#This Row],[N]]</f>
        <v>1.5213358319479248E-5</v>
      </c>
      <c r="J130" s="7"/>
      <c r="K130" s="7"/>
      <c r="L130" t="s">
        <v>58</v>
      </c>
    </row>
    <row r="131" spans="1:13" x14ac:dyDescent="0.25">
      <c r="A131" s="1" t="s">
        <v>48</v>
      </c>
      <c r="B131" s="1" t="s">
        <v>37</v>
      </c>
      <c r="C131" t="s">
        <v>4</v>
      </c>
      <c r="D131" s="1">
        <v>2008</v>
      </c>
      <c r="E131">
        <v>1697</v>
      </c>
      <c r="F131">
        <v>5489</v>
      </c>
      <c r="G131" s="6">
        <f>Table1[Occurances]/Table1[N]</f>
        <v>0.30916378210967388</v>
      </c>
      <c r="H131" s="6">
        <f>Table1[[#This Row],[Prev/Inc Rate]]</f>
        <v>0.30916378210967388</v>
      </c>
      <c r="I131" s="6">
        <f>(Table1[[#This Row],[Prev/Inc Rate]]*(1-Table1[[#This Row],[Prev/Inc Rate]]))/Table1[[#This Row],[N]]</f>
        <v>3.8910828555532152E-5</v>
      </c>
      <c r="J131" s="7"/>
      <c r="K131" s="7"/>
      <c r="L131" t="s">
        <v>58</v>
      </c>
    </row>
    <row r="132" spans="1:13" x14ac:dyDescent="0.25">
      <c r="A132" s="1" t="s">
        <v>48</v>
      </c>
      <c r="B132" s="1" t="s">
        <v>37</v>
      </c>
      <c r="C132" t="s">
        <v>5</v>
      </c>
      <c r="D132" s="1">
        <v>2008</v>
      </c>
      <c r="E132">
        <v>1993</v>
      </c>
      <c r="F132">
        <v>3869</v>
      </c>
      <c r="G132" s="6">
        <f>Table1[Occurances]/Table1[N]</f>
        <v>0.51512018609459809</v>
      </c>
      <c r="H132" s="6">
        <f>Table1[[#This Row],[Prev/Inc Rate]]</f>
        <v>0.51512018609459809</v>
      </c>
      <c r="I132" s="6">
        <f>(Table1[[#This Row],[Prev/Inc Rate]]*(1-Table1[[#This Row],[Prev/Inc Rate]]))/Table1[[#This Row],[N]]</f>
        <v>6.4557089680140794E-5</v>
      </c>
      <c r="J132" s="7"/>
      <c r="K132" s="7"/>
      <c r="L132" t="s">
        <v>58</v>
      </c>
    </row>
    <row r="133" spans="1:13" x14ac:dyDescent="0.25">
      <c r="A133" s="1" t="s">
        <v>48</v>
      </c>
      <c r="B133" s="1" t="s">
        <v>37</v>
      </c>
      <c r="C133" t="s">
        <v>6</v>
      </c>
      <c r="D133" s="1">
        <v>2008</v>
      </c>
      <c r="E133">
        <v>1587</v>
      </c>
      <c r="F133">
        <v>3174</v>
      </c>
      <c r="G133" s="6">
        <f>Table1[Occurances]/Table1[N]</f>
        <v>0.5</v>
      </c>
      <c r="H133" s="6">
        <f>Table1[[#This Row],[Prev/Inc Rate]]</f>
        <v>0.5</v>
      </c>
      <c r="I133" s="6">
        <f>(Table1[[#This Row],[Prev/Inc Rate]]*(1-Table1[[#This Row],[Prev/Inc Rate]]))/Table1[[#This Row],[N]]</f>
        <v>7.8764965343415251E-5</v>
      </c>
      <c r="J133" s="7"/>
      <c r="K133" s="7"/>
      <c r="L133" t="s">
        <v>58</v>
      </c>
    </row>
    <row r="134" spans="1:13" x14ac:dyDescent="0.25">
      <c r="A134" s="1" t="s">
        <v>48</v>
      </c>
      <c r="B134" s="1" t="s">
        <v>37</v>
      </c>
      <c r="C134" t="s">
        <v>7</v>
      </c>
      <c r="D134" s="1">
        <v>2008</v>
      </c>
      <c r="E134">
        <v>968</v>
      </c>
      <c r="F134">
        <v>2404</v>
      </c>
      <c r="G134" s="6">
        <f>Table1[Occurances]/Table1[N]</f>
        <v>0.40266222961730447</v>
      </c>
      <c r="H134" s="6">
        <f>Table1[[#This Row],[Prev/Inc Rate]]</f>
        <v>0.40266222961730447</v>
      </c>
      <c r="I134" s="6">
        <f>(Table1[[#This Row],[Prev/Inc Rate]]*(1-Table1[[#This Row],[Prev/Inc Rate]]))/Table1[[#This Row],[N]]</f>
        <v>1.0005214578075109E-4</v>
      </c>
      <c r="J134" s="7"/>
      <c r="K134" s="7"/>
      <c r="L134" t="s">
        <v>58</v>
      </c>
    </row>
    <row r="135" spans="1:13" x14ac:dyDescent="0.25">
      <c r="A135" s="1" t="s">
        <v>48</v>
      </c>
      <c r="B135" s="1" t="s">
        <v>37</v>
      </c>
      <c r="C135" t="s">
        <v>8</v>
      </c>
      <c r="D135" s="1">
        <v>2008</v>
      </c>
      <c r="E135">
        <v>701</v>
      </c>
      <c r="F135">
        <v>2075</v>
      </c>
      <c r="G135" s="6">
        <f>Table1[Occurances]/Table1[N]</f>
        <v>0.3378313253012048</v>
      </c>
      <c r="H135" s="6">
        <f>Table1[[#This Row],[Prev/Inc Rate]]</f>
        <v>0.3378313253012048</v>
      </c>
      <c r="I135" s="6">
        <f>(Table1[[#This Row],[Prev/Inc Rate]]*(1-Table1[[#This Row],[Prev/Inc Rate]]))/Table1[[#This Row],[N]]</f>
        <v>1.0780786551635485E-4</v>
      </c>
      <c r="J135" s="7"/>
      <c r="K135" s="7"/>
      <c r="L135" t="s">
        <v>58</v>
      </c>
    </row>
    <row r="136" spans="1:13" x14ac:dyDescent="0.25">
      <c r="A136" s="1" t="s">
        <v>48</v>
      </c>
      <c r="B136" s="1" t="s">
        <v>37</v>
      </c>
      <c r="C136" t="s">
        <v>9</v>
      </c>
      <c r="D136" s="1">
        <v>2008</v>
      </c>
      <c r="E136">
        <v>491</v>
      </c>
      <c r="F136">
        <v>1829</v>
      </c>
      <c r="G136" s="6">
        <f>Table1[Occurances]/Table1[N]</f>
        <v>0.26845270639693819</v>
      </c>
      <c r="H136" s="6">
        <f>Table1[[#This Row],[Prev/Inc Rate]]</f>
        <v>0.26845270639693819</v>
      </c>
      <c r="I136" s="6">
        <f>(Table1[[#This Row],[Prev/Inc Rate]]*(1-Table1[[#This Row],[Prev/Inc Rate]]))/Table1[[#This Row],[N]]</f>
        <v>1.0737334654187944E-4</v>
      </c>
      <c r="J136" s="7"/>
      <c r="K136" s="7"/>
      <c r="L136" t="s">
        <v>58</v>
      </c>
    </row>
    <row r="137" spans="1:13" x14ac:dyDescent="0.25">
      <c r="A137" s="1" t="s">
        <v>49</v>
      </c>
      <c r="B137" s="1" t="s">
        <v>37</v>
      </c>
      <c r="C137" t="s">
        <v>3</v>
      </c>
      <c r="D137" s="1">
        <v>2009</v>
      </c>
      <c r="E137">
        <v>621</v>
      </c>
      <c r="F137">
        <v>5622</v>
      </c>
      <c r="G137" s="6">
        <f>Table1[Occurances]/Table1[N]</f>
        <v>0.1104589114194237</v>
      </c>
      <c r="H137" s="6">
        <f>Table1[[#This Row],[Prev/Inc Rate]]</f>
        <v>0.1104589114194237</v>
      </c>
      <c r="I137" s="6">
        <f>(Table1[[#This Row],[Prev/Inc Rate]]*(1-Table1[[#This Row],[Prev/Inc Rate]]))/Table1[[#This Row],[N]]</f>
        <v>1.7477363982116615E-5</v>
      </c>
      <c r="J137" s="7"/>
      <c r="K137" s="7"/>
      <c r="L137" t="s">
        <v>58</v>
      </c>
    </row>
    <row r="138" spans="1:13" x14ac:dyDescent="0.25">
      <c r="A138" s="1" t="s">
        <v>49</v>
      </c>
      <c r="B138" s="1" t="s">
        <v>37</v>
      </c>
      <c r="C138" t="s">
        <v>4</v>
      </c>
      <c r="D138" s="1">
        <v>2009</v>
      </c>
      <c r="E138">
        <v>1794</v>
      </c>
      <c r="F138">
        <v>5489</v>
      </c>
      <c r="G138" s="6">
        <f>Table1[Occurances]/Table1[N]</f>
        <v>0.32683548916013844</v>
      </c>
      <c r="H138" s="6">
        <f>Table1[[#This Row],[Prev/Inc Rate]]</f>
        <v>0.32683548916013844</v>
      </c>
      <c r="I138" s="6">
        <f>(Table1[[#This Row],[Prev/Inc Rate]]*(1-Table1[[#This Row],[Prev/Inc Rate]]))/Table1[[#This Row],[N]]</f>
        <v>4.0082720383602021E-5</v>
      </c>
      <c r="J138" s="7"/>
      <c r="K138" s="7"/>
      <c r="L138" t="s">
        <v>58</v>
      </c>
    </row>
    <row r="139" spans="1:13" x14ac:dyDescent="0.25">
      <c r="A139" s="1" t="s">
        <v>49</v>
      </c>
      <c r="B139" s="1" t="s">
        <v>37</v>
      </c>
      <c r="C139" t="s">
        <v>5</v>
      </c>
      <c r="D139" s="1">
        <v>2009</v>
      </c>
      <c r="E139">
        <v>1896</v>
      </c>
      <c r="F139">
        <v>3869</v>
      </c>
      <c r="G139" s="6">
        <f>Table1[Occurances]/Table1[N]</f>
        <v>0.49004910829671749</v>
      </c>
      <c r="H139" s="6">
        <f>Table1[[#This Row],[Prev/Inc Rate]]</f>
        <v>0.49004910829671749</v>
      </c>
      <c r="I139" s="6">
        <f>(Table1[[#This Row],[Prev/Inc Rate]]*(1-Table1[[#This Row],[Prev/Inc Rate]]))/Table1[[#This Row],[N]]</f>
        <v>6.4590586651411101E-5</v>
      </c>
      <c r="J139" s="7"/>
      <c r="K139" s="7"/>
      <c r="L139" t="s">
        <v>58</v>
      </c>
    </row>
    <row r="140" spans="1:13" x14ac:dyDescent="0.25">
      <c r="A140" s="1" t="s">
        <v>49</v>
      </c>
      <c r="B140" s="1" t="s">
        <v>37</v>
      </c>
      <c r="C140" t="s">
        <v>6</v>
      </c>
      <c r="D140" s="1">
        <v>2009</v>
      </c>
      <c r="E140">
        <v>1692</v>
      </c>
      <c r="F140">
        <v>3174</v>
      </c>
      <c r="G140" s="6">
        <f>Table1[Occurances]/Table1[N]</f>
        <v>0.53308128544423439</v>
      </c>
      <c r="H140" s="6">
        <f>Table1[[#This Row],[Prev/Inc Rate]]</f>
        <v>0.53308128544423439</v>
      </c>
      <c r="I140" s="6">
        <f>(Table1[[#This Row],[Prev/Inc Rate]]*(1-Table1[[#This Row],[Prev/Inc Rate]]))/Table1[[#This Row],[N]]</f>
        <v>7.8420172827144629E-5</v>
      </c>
      <c r="J140" s="7"/>
      <c r="K140" s="7"/>
      <c r="L140" t="s">
        <v>58</v>
      </c>
    </row>
    <row r="141" spans="1:13" x14ac:dyDescent="0.25">
      <c r="A141" s="1" t="s">
        <v>49</v>
      </c>
      <c r="B141" s="1" t="s">
        <v>37</v>
      </c>
      <c r="C141" t="s">
        <v>7</v>
      </c>
      <c r="D141" s="1">
        <v>2009</v>
      </c>
      <c r="E141">
        <v>1071</v>
      </c>
      <c r="F141">
        <v>2404</v>
      </c>
      <c r="G141" s="6">
        <f>Table1[Occurances]/Table1[N]</f>
        <v>0.44550748752079866</v>
      </c>
      <c r="H141" s="6">
        <f>Table1[[#This Row],[Prev/Inc Rate]]</f>
        <v>0.44550748752079866</v>
      </c>
      <c r="I141" s="6">
        <f>(Table1[[#This Row],[Prev/Inc Rate]]*(1-Table1[[#This Row],[Prev/Inc Rate]]))/Table1[[#This Row],[N]]</f>
        <v>1.0275813896992681E-4</v>
      </c>
      <c r="J141" s="7"/>
      <c r="K141" s="7"/>
      <c r="L141" t="s">
        <v>58</v>
      </c>
    </row>
    <row r="142" spans="1:13" x14ac:dyDescent="0.25">
      <c r="A142" s="1" t="s">
        <v>49</v>
      </c>
      <c r="B142" s="1" t="s">
        <v>37</v>
      </c>
      <c r="C142" t="s">
        <v>8</v>
      </c>
      <c r="D142" s="1">
        <v>2009</v>
      </c>
      <c r="E142">
        <v>778</v>
      </c>
      <c r="F142">
        <v>2075</v>
      </c>
      <c r="G142" s="6">
        <f>Table1[Occurances]/Table1[N]</f>
        <v>0.37493975903614457</v>
      </c>
      <c r="H142" s="6">
        <f>Table1[[#This Row],[Prev/Inc Rate]]</f>
        <v>0.37493975903614457</v>
      </c>
      <c r="I142" s="6">
        <f>(Table1[[#This Row],[Prev/Inc Rate]]*(1-Table1[[#This Row],[Prev/Inc Rate]]))/Table1[[#This Row],[N]]</f>
        <v>1.1294454753256021E-4</v>
      </c>
      <c r="J142" s="7"/>
      <c r="K142" s="7"/>
      <c r="L142" t="s">
        <v>58</v>
      </c>
    </row>
    <row r="143" spans="1:13" x14ac:dyDescent="0.25">
      <c r="A143" s="1" t="s">
        <v>49</v>
      </c>
      <c r="B143" s="1" t="s">
        <v>37</v>
      </c>
      <c r="C143" t="s">
        <v>9</v>
      </c>
      <c r="D143" s="1">
        <v>2009</v>
      </c>
      <c r="E143">
        <v>495</v>
      </c>
      <c r="F143">
        <v>1829</v>
      </c>
      <c r="G143" s="6">
        <f>Table1[Occurances]/Table1[N]</f>
        <v>0.27063969382176051</v>
      </c>
      <c r="H143" s="6">
        <f>Table1[[#This Row],[Prev/Inc Rate]]</f>
        <v>0.27063969382176051</v>
      </c>
      <c r="I143" s="6">
        <f>(Table1[[#This Row],[Prev/Inc Rate]]*(1-Table1[[#This Row],[Prev/Inc Rate]]))/Table1[[#This Row],[N]]</f>
        <v>1.0792446689438175E-4</v>
      </c>
      <c r="J143" s="7"/>
      <c r="K143" s="7"/>
      <c r="L143" t="s">
        <v>58</v>
      </c>
    </row>
    <row r="144" spans="1:13" ht="165" x14ac:dyDescent="0.25">
      <c r="A144" t="s">
        <v>53</v>
      </c>
      <c r="B144" s="9" t="s">
        <v>55</v>
      </c>
      <c r="C144" t="s">
        <v>51</v>
      </c>
      <c r="D144">
        <v>2002</v>
      </c>
      <c r="E144">
        <v>36</v>
      </c>
      <c r="F144">
        <v>48</v>
      </c>
      <c r="G144" s="6">
        <f>Table1[Occurances]/Table1[N]</f>
        <v>0.75</v>
      </c>
      <c r="H144" s="6">
        <f>Table1[[#This Row],[Prev/Inc Rate]]</f>
        <v>0.75</v>
      </c>
      <c r="I144" s="6">
        <f>(Table1[[#This Row],[Prev/Inc Rate]]*(1-Table1[[#This Row],[Prev/Inc Rate]]))/Table1[[#This Row],[N]]</f>
        <v>3.90625E-3</v>
      </c>
      <c r="J144" s="7"/>
      <c r="K144" s="7"/>
      <c r="L144" t="s">
        <v>58</v>
      </c>
      <c r="M144" s="14" t="s">
        <v>74</v>
      </c>
    </row>
    <row r="145" spans="1:12" x14ac:dyDescent="0.25">
      <c r="A145" t="s">
        <v>53</v>
      </c>
      <c r="B145" s="1" t="s">
        <v>56</v>
      </c>
      <c r="C145" t="s">
        <v>4</v>
      </c>
      <c r="D145">
        <v>2002</v>
      </c>
      <c r="E145">
        <v>134</v>
      </c>
      <c r="F145">
        <v>221</v>
      </c>
      <c r="G145" s="6">
        <f>Table1[Occurances]/Table1[N]</f>
        <v>0.60633484162895923</v>
      </c>
      <c r="H145" s="6">
        <f>Table1[[#This Row],[Prev/Inc Rate]]</f>
        <v>0.60633484162895923</v>
      </c>
      <c r="I145" s="6">
        <f>(Table1[[#This Row],[Prev/Inc Rate]]*(1-Table1[[#This Row],[Prev/Inc Rate]]))/Table1[[#This Row],[N]]</f>
        <v>1.0800583776278015E-3</v>
      </c>
      <c r="J145" s="7"/>
      <c r="K145" s="7"/>
      <c r="L145" t="s">
        <v>58</v>
      </c>
    </row>
    <row r="146" spans="1:12" x14ac:dyDescent="0.25">
      <c r="A146" t="s">
        <v>53</v>
      </c>
      <c r="B146" s="1" t="s">
        <v>56</v>
      </c>
      <c r="C146" t="s">
        <v>5</v>
      </c>
      <c r="D146">
        <v>2002</v>
      </c>
      <c r="E146">
        <v>145</v>
      </c>
      <c r="F146">
        <v>243</v>
      </c>
      <c r="G146" s="6">
        <f>Table1[Occurances]/Table1[N]</f>
        <v>0.5967078189300411</v>
      </c>
      <c r="H146" s="6">
        <f>Table1[[#This Row],[Prev/Inc Rate]]</f>
        <v>0.5967078189300411</v>
      </c>
      <c r="I146" s="6">
        <f>(Table1[[#This Row],[Prev/Inc Rate]]*(1-Table1[[#This Row],[Prev/Inc Rate]]))/Table1[[#This Row],[N]]</f>
        <v>9.9031933233660239E-4</v>
      </c>
      <c r="J146" s="7"/>
      <c r="K146" s="7"/>
      <c r="L146" t="s">
        <v>58</v>
      </c>
    </row>
    <row r="147" spans="1:12" x14ac:dyDescent="0.25">
      <c r="A147" t="s">
        <v>53</v>
      </c>
      <c r="B147" s="1" t="s">
        <v>56</v>
      </c>
      <c r="C147" t="s">
        <v>6</v>
      </c>
      <c r="D147">
        <v>2002</v>
      </c>
      <c r="E147">
        <v>96</v>
      </c>
      <c r="F147">
        <v>175</v>
      </c>
      <c r="G147" s="6">
        <f>Table1[Occurances]/Table1[N]</f>
        <v>0.5485714285714286</v>
      </c>
      <c r="H147" s="6">
        <f>Table1[[#This Row],[Prev/Inc Rate]]</f>
        <v>0.5485714285714286</v>
      </c>
      <c r="I147" s="6">
        <f>(Table1[[#This Row],[Prev/Inc Rate]]*(1-Table1[[#This Row],[Prev/Inc Rate]]))/Table1[[#This Row],[N]]</f>
        <v>1.4150903790087464E-3</v>
      </c>
      <c r="J147" s="7"/>
      <c r="K147" s="7"/>
      <c r="L147" t="s">
        <v>58</v>
      </c>
    </row>
    <row r="148" spans="1:12" x14ac:dyDescent="0.25">
      <c r="A148" t="s">
        <v>53</v>
      </c>
      <c r="B148" s="1" t="s">
        <v>56</v>
      </c>
      <c r="C148" t="s">
        <v>7</v>
      </c>
      <c r="D148">
        <v>2002</v>
      </c>
      <c r="E148">
        <v>189</v>
      </c>
      <c r="F148">
        <v>407</v>
      </c>
      <c r="G148" s="6">
        <f>Table1[Occurances]/Table1[N]</f>
        <v>0.46437346437346438</v>
      </c>
      <c r="H148" s="6">
        <f>Table1[[#This Row],[Prev/Inc Rate]]</f>
        <v>0.46437346437346438</v>
      </c>
      <c r="I148" s="6">
        <f>(Table1[[#This Row],[Prev/Inc Rate]]*(1-Table1[[#This Row],[Prev/Inc Rate]]))/Table1[[#This Row],[N]]</f>
        <v>6.1113206378194394E-4</v>
      </c>
      <c r="J148" s="7"/>
      <c r="K148" s="7"/>
      <c r="L148" t="s">
        <v>58</v>
      </c>
    </row>
    <row r="149" spans="1:12" x14ac:dyDescent="0.25">
      <c r="A149" t="s">
        <v>53</v>
      </c>
      <c r="B149" s="1" t="s">
        <v>56</v>
      </c>
      <c r="C149" t="s">
        <v>8</v>
      </c>
      <c r="D149">
        <v>2002</v>
      </c>
      <c r="E149">
        <v>62</v>
      </c>
      <c r="F149">
        <v>147</v>
      </c>
      <c r="G149" s="6">
        <f>Table1[Occurances]/Table1[N]</f>
        <v>0.42176870748299322</v>
      </c>
      <c r="H149" s="6">
        <f>Table1[[#This Row],[Prev/Inc Rate]]</f>
        <v>0.42176870748299322</v>
      </c>
      <c r="I149" s="6">
        <f>(Table1[[#This Row],[Prev/Inc Rate]]*(1-Table1[[#This Row],[Prev/Inc Rate]]))/Table1[[#This Row],[N]]</f>
        <v>1.6590466998035274E-3</v>
      </c>
      <c r="J149" s="7"/>
      <c r="K149" s="7"/>
      <c r="L149" t="s">
        <v>58</v>
      </c>
    </row>
    <row r="150" spans="1:12" x14ac:dyDescent="0.25">
      <c r="A150" t="s">
        <v>53</v>
      </c>
      <c r="B150" s="1" t="s">
        <v>56</v>
      </c>
      <c r="C150" t="s">
        <v>9</v>
      </c>
      <c r="D150">
        <v>2002</v>
      </c>
      <c r="E150">
        <v>33</v>
      </c>
      <c r="F150">
        <v>76</v>
      </c>
      <c r="G150" s="6">
        <f>Table1[Occurances]/Table1[N]</f>
        <v>0.43421052631578949</v>
      </c>
      <c r="H150" s="6">
        <f>Table1[[#This Row],[Prev/Inc Rate]]</f>
        <v>0.43421052631578949</v>
      </c>
      <c r="I150" s="6">
        <f>(Table1[[#This Row],[Prev/Inc Rate]]*(1-Table1[[#This Row],[Prev/Inc Rate]]))/Table1[[#This Row],[N]]</f>
        <v>3.2325229625309814E-3</v>
      </c>
      <c r="J150" s="7"/>
      <c r="K150" s="7"/>
      <c r="L150" t="s">
        <v>58</v>
      </c>
    </row>
    <row r="151" spans="1:12" x14ac:dyDescent="0.25">
      <c r="A151" t="s">
        <v>53</v>
      </c>
      <c r="B151" s="1" t="s">
        <v>56</v>
      </c>
      <c r="C151" t="s">
        <v>10</v>
      </c>
      <c r="D151">
        <v>2002</v>
      </c>
      <c r="E151">
        <v>15</v>
      </c>
      <c r="F151">
        <v>28</v>
      </c>
      <c r="G151" s="6">
        <f>Table1[Occurances]/Table1[N]</f>
        <v>0.5357142857142857</v>
      </c>
      <c r="H151" s="6">
        <f>Table1[[#This Row],[Prev/Inc Rate]]</f>
        <v>0.5357142857142857</v>
      </c>
      <c r="I151" s="6">
        <f>(Table1[[#This Row],[Prev/Inc Rate]]*(1-Table1[[#This Row],[Prev/Inc Rate]]))/Table1[[#This Row],[N]]</f>
        <v>8.88301749271137E-3</v>
      </c>
      <c r="J151" s="7"/>
      <c r="K151" s="7"/>
      <c r="L151" t="s">
        <v>58</v>
      </c>
    </row>
    <row r="152" spans="1:12" x14ac:dyDescent="0.25">
      <c r="A152" t="s">
        <v>53</v>
      </c>
      <c r="B152" s="1" t="s">
        <v>56</v>
      </c>
      <c r="C152" t="s">
        <v>52</v>
      </c>
      <c r="D152">
        <v>2002</v>
      </c>
      <c r="E152">
        <v>9</v>
      </c>
      <c r="F152">
        <v>26</v>
      </c>
      <c r="G152" s="6">
        <f>Table1[Occurances]/Table1[N]</f>
        <v>0.34615384615384615</v>
      </c>
      <c r="H152" s="6">
        <f>Table1[[#This Row],[Prev/Inc Rate]]</f>
        <v>0.34615384615384615</v>
      </c>
      <c r="I152" s="6">
        <f>(Table1[[#This Row],[Prev/Inc Rate]]*(1-Table1[[#This Row],[Prev/Inc Rate]]))/Table1[[#This Row],[N]]</f>
        <v>8.7050523441055978E-3</v>
      </c>
      <c r="J152" s="7"/>
      <c r="K152" s="7"/>
      <c r="L152" t="s">
        <v>58</v>
      </c>
    </row>
    <row r="153" spans="1:12" x14ac:dyDescent="0.25">
      <c r="A153" t="s">
        <v>54</v>
      </c>
      <c r="B153" s="1" t="s">
        <v>56</v>
      </c>
      <c r="C153" t="s">
        <v>51</v>
      </c>
      <c r="D153">
        <v>2002</v>
      </c>
      <c r="E153">
        <v>115</v>
      </c>
      <c r="F153">
        <v>191</v>
      </c>
      <c r="G153" s="6">
        <f>Table1[Occurances]/Table1[N]</f>
        <v>0.60209424083769636</v>
      </c>
      <c r="H153" s="6">
        <f>Table1[[#This Row],[Prev/Inc Rate]]</f>
        <v>0.60209424083769636</v>
      </c>
      <c r="I153" s="6">
        <f>(Table1[[#This Row],[Prev/Inc Rate]]*(1-Table1[[#This Row],[Prev/Inc Rate]]))/Table1[[#This Row],[N]]</f>
        <v>1.2543286177370389E-3</v>
      </c>
      <c r="J153" s="7"/>
      <c r="K153" s="7"/>
      <c r="L153" t="s">
        <v>58</v>
      </c>
    </row>
    <row r="154" spans="1:12" x14ac:dyDescent="0.25">
      <c r="A154" t="s">
        <v>54</v>
      </c>
      <c r="B154" s="1" t="s">
        <v>56</v>
      </c>
      <c r="C154" t="s">
        <v>4</v>
      </c>
      <c r="D154">
        <v>2002</v>
      </c>
      <c r="E154">
        <v>261</v>
      </c>
      <c r="F154">
        <v>693</v>
      </c>
      <c r="G154" s="6">
        <f>Table1[Occurances]/Table1[N]</f>
        <v>0.37662337662337664</v>
      </c>
      <c r="H154" s="6">
        <f>Table1[[#This Row],[Prev/Inc Rate]]</f>
        <v>0.37662337662337664</v>
      </c>
      <c r="I154" s="6">
        <f>(Table1[[#This Row],[Prev/Inc Rate]]*(1-Table1[[#This Row],[Prev/Inc Rate]]))/Table1[[#This Row],[N]]</f>
        <v>3.3878529408972992E-4</v>
      </c>
      <c r="J154" s="7"/>
      <c r="K154" s="7"/>
      <c r="L154" t="s">
        <v>58</v>
      </c>
    </row>
    <row r="155" spans="1:12" x14ac:dyDescent="0.25">
      <c r="A155" t="s">
        <v>54</v>
      </c>
      <c r="B155" s="1" t="s">
        <v>56</v>
      </c>
      <c r="C155" t="s">
        <v>5</v>
      </c>
      <c r="D155">
        <v>2002</v>
      </c>
      <c r="E155">
        <v>158</v>
      </c>
      <c r="F155">
        <v>662</v>
      </c>
      <c r="G155" s="6">
        <f>Table1[Occurances]/Table1[N]</f>
        <v>0.23867069486404835</v>
      </c>
      <c r="H155" s="6">
        <f>Table1[[#This Row],[Prev/Inc Rate]]</f>
        <v>0.23867069486404835</v>
      </c>
      <c r="I155" s="6">
        <f>(Table1[[#This Row],[Prev/Inc Rate]]*(1-Table1[[#This Row],[Prev/Inc Rate]]))/Table1[[#This Row],[N]]</f>
        <v>2.7448186446701005E-4</v>
      </c>
      <c r="J155" s="7"/>
      <c r="K155" s="7"/>
      <c r="L155" t="s">
        <v>58</v>
      </c>
    </row>
    <row r="156" spans="1:12" x14ac:dyDescent="0.25">
      <c r="A156" t="s">
        <v>54</v>
      </c>
      <c r="B156" s="1" t="s">
        <v>56</v>
      </c>
      <c r="C156" t="s">
        <v>6</v>
      </c>
      <c r="D156">
        <v>2002</v>
      </c>
      <c r="E156">
        <v>135</v>
      </c>
      <c r="F156">
        <v>666</v>
      </c>
      <c r="G156" s="6">
        <f>Table1[Occurances]/Table1[N]</f>
        <v>0.20270270270270271</v>
      </c>
      <c r="H156" s="6">
        <f>Table1[[#This Row],[Prev/Inc Rate]]</f>
        <v>0.20270270270270271</v>
      </c>
      <c r="I156" s="6">
        <f>(Table1[[#This Row],[Prev/Inc Rate]]*(1-Table1[[#This Row],[Prev/Inc Rate]]))/Table1[[#This Row],[N]]</f>
        <v>2.4266413966925288E-4</v>
      </c>
      <c r="J156" s="7"/>
      <c r="K156" s="7"/>
      <c r="L156" t="s">
        <v>58</v>
      </c>
    </row>
    <row r="157" spans="1:12" x14ac:dyDescent="0.25">
      <c r="A157" t="s">
        <v>54</v>
      </c>
      <c r="B157" s="1" t="s">
        <v>56</v>
      </c>
      <c r="C157" t="s">
        <v>7</v>
      </c>
      <c r="D157">
        <v>2002</v>
      </c>
      <c r="E157">
        <v>439</v>
      </c>
      <c r="F157">
        <v>2272</v>
      </c>
      <c r="G157" s="6">
        <f>Table1[Occurances]/Table1[N]</f>
        <v>0.1932218309859155</v>
      </c>
      <c r="H157" s="6">
        <f>Table1[[#This Row],[Prev/Inc Rate]]</f>
        <v>0.1932218309859155</v>
      </c>
      <c r="I157" s="6">
        <f>(Table1[[#This Row],[Prev/Inc Rate]]*(1-Table1[[#This Row],[Prev/Inc Rate]]))/Table1[[#This Row],[N]]</f>
        <v>6.8612304144527204E-5</v>
      </c>
      <c r="J157" s="7"/>
      <c r="K157" s="7"/>
      <c r="L157" t="s">
        <v>58</v>
      </c>
    </row>
    <row r="158" spans="1:12" x14ac:dyDescent="0.25">
      <c r="A158" t="s">
        <v>54</v>
      </c>
      <c r="B158" s="1" t="s">
        <v>56</v>
      </c>
      <c r="C158" t="s">
        <v>8</v>
      </c>
      <c r="D158">
        <v>2002</v>
      </c>
      <c r="E158">
        <v>247</v>
      </c>
      <c r="F158">
        <v>1400</v>
      </c>
      <c r="G158" s="6">
        <f>Table1[Occurances]/Table1[N]</f>
        <v>0.17642857142857143</v>
      </c>
      <c r="H158" s="6">
        <f>Table1[[#This Row],[Prev/Inc Rate]]</f>
        <v>0.17642857142857143</v>
      </c>
      <c r="I158" s="6">
        <f>(Table1[[#This Row],[Prev/Inc Rate]]*(1-Table1[[#This Row],[Prev/Inc Rate]]))/Table1[[#This Row],[N]]</f>
        <v>1.0378680758017493E-4</v>
      </c>
      <c r="J158" s="7"/>
      <c r="K158" s="7"/>
      <c r="L158" t="s">
        <v>58</v>
      </c>
    </row>
    <row r="159" spans="1:12" x14ac:dyDescent="0.25">
      <c r="A159" t="s">
        <v>54</v>
      </c>
      <c r="B159" s="1" t="s">
        <v>56</v>
      </c>
      <c r="C159" t="s">
        <v>9</v>
      </c>
      <c r="D159">
        <v>2002</v>
      </c>
      <c r="E159">
        <v>130</v>
      </c>
      <c r="F159">
        <v>982</v>
      </c>
      <c r="G159" s="6">
        <f>Table1[Occurances]/Table1[N]</f>
        <v>0.13238289205702647</v>
      </c>
      <c r="H159" s="6">
        <f>Table1[[#This Row],[Prev/Inc Rate]]</f>
        <v>0.13238289205702647</v>
      </c>
      <c r="I159" s="6">
        <f>(Table1[[#This Row],[Prev/Inc Rate]]*(1-Table1[[#This Row],[Prev/Inc Rate]]))/Table1[[#This Row],[N]]</f>
        <v>1.1696299587336471E-4</v>
      </c>
      <c r="J159" s="7"/>
      <c r="K159" s="7"/>
      <c r="L159" t="s">
        <v>58</v>
      </c>
    </row>
    <row r="160" spans="1:12" x14ac:dyDescent="0.25">
      <c r="A160" t="s">
        <v>54</v>
      </c>
      <c r="B160" s="1" t="s">
        <v>56</v>
      </c>
      <c r="C160" t="s">
        <v>10</v>
      </c>
      <c r="D160">
        <v>2002</v>
      </c>
      <c r="E160">
        <v>102</v>
      </c>
      <c r="F160">
        <v>617</v>
      </c>
      <c r="G160" s="6">
        <f>Table1[Occurances]/Table1[N]</f>
        <v>0.16531604538087522</v>
      </c>
      <c r="H160" s="6">
        <f>Table1[[#This Row],[Prev/Inc Rate]]</f>
        <v>0.16531604538087522</v>
      </c>
      <c r="I160" s="6">
        <f>(Table1[[#This Row],[Prev/Inc Rate]]*(1-Table1[[#This Row],[Prev/Inc Rate]]))/Table1[[#This Row],[N]]</f>
        <v>2.2364124881767201E-4</v>
      </c>
      <c r="J160" s="7"/>
      <c r="K160" s="7"/>
      <c r="L160" t="s">
        <v>58</v>
      </c>
    </row>
    <row r="161" spans="1:13" x14ac:dyDescent="0.25">
      <c r="A161" t="s">
        <v>54</v>
      </c>
      <c r="B161" s="1" t="s">
        <v>56</v>
      </c>
      <c r="C161" t="s">
        <v>52</v>
      </c>
      <c r="D161">
        <v>2002</v>
      </c>
      <c r="E161">
        <v>83</v>
      </c>
      <c r="F161">
        <v>567</v>
      </c>
      <c r="G161" s="6">
        <f>Table1[Occurances]/Table1[N]</f>
        <v>0.14638447971781304</v>
      </c>
      <c r="H161" s="6">
        <f>Table1[[#This Row],[Prev/Inc Rate]]</f>
        <v>0.14638447971781304</v>
      </c>
      <c r="I161" s="6">
        <f>(Table1[[#This Row],[Prev/Inc Rate]]*(1-Table1[[#This Row],[Prev/Inc Rate]]))/Table1[[#This Row],[N]]</f>
        <v>2.2038106493043775E-4</v>
      </c>
      <c r="J161" s="7"/>
      <c r="K161" s="7"/>
      <c r="L161" t="s">
        <v>58</v>
      </c>
    </row>
    <row r="162" spans="1:13" ht="165" x14ac:dyDescent="0.25">
      <c r="A162" s="1" t="s">
        <v>70</v>
      </c>
      <c r="B162" s="1" t="s">
        <v>75</v>
      </c>
      <c r="C162" s="2" t="s">
        <v>65</v>
      </c>
      <c r="D162" s="1">
        <v>2011</v>
      </c>
      <c r="E162" s="1">
        <v>2</v>
      </c>
      <c r="F162" s="10">
        <v>2093587</v>
      </c>
      <c r="G162" s="6">
        <f>(E162/F162)*100000</f>
        <v>9.5529825127878623E-2</v>
      </c>
      <c r="H162" s="1">
        <f>G162</f>
        <v>9.5529825127878623E-2</v>
      </c>
      <c r="I162" s="6">
        <f>H162</f>
        <v>9.5529825127878623E-2</v>
      </c>
      <c r="J162" s="7"/>
      <c r="K162" s="7"/>
      <c r="L162" t="s">
        <v>58</v>
      </c>
      <c r="M162" s="14" t="s">
        <v>92</v>
      </c>
    </row>
    <row r="163" spans="1:13" x14ac:dyDescent="0.25">
      <c r="A163" s="1" t="s">
        <v>70</v>
      </c>
      <c r="B163" s="1" t="s">
        <v>75</v>
      </c>
      <c r="C163" s="2" t="s">
        <v>13</v>
      </c>
      <c r="D163" s="1">
        <v>2011</v>
      </c>
      <c r="E163" s="1">
        <v>5</v>
      </c>
      <c r="F163" s="10">
        <v>2240191</v>
      </c>
      <c r="G163" s="6">
        <f t="shared" ref="G163:G174" si="0">(E163/F163)*100000</f>
        <v>0.22319525433322426</v>
      </c>
      <c r="H163" s="1">
        <f t="shared" ref="H163:H175" si="1">G163</f>
        <v>0.22319525433322426</v>
      </c>
      <c r="I163" s="6">
        <f t="shared" ref="I163:I174" si="2">H163</f>
        <v>0.22319525433322426</v>
      </c>
      <c r="J163" s="7"/>
      <c r="K163" s="7"/>
      <c r="L163" t="s">
        <v>58</v>
      </c>
    </row>
    <row r="164" spans="1:13" x14ac:dyDescent="0.25">
      <c r="A164" s="1" t="s">
        <v>70</v>
      </c>
      <c r="B164" s="1" t="s">
        <v>75</v>
      </c>
      <c r="C164" s="2" t="s">
        <v>14</v>
      </c>
      <c r="D164" s="1">
        <v>2011</v>
      </c>
      <c r="E164" s="1">
        <v>92</v>
      </c>
      <c r="F164" s="10">
        <v>2073048</v>
      </c>
      <c r="G164" s="6">
        <f t="shared" si="0"/>
        <v>4.4379097830826879</v>
      </c>
      <c r="H164" s="1">
        <f t="shared" si="1"/>
        <v>4.4379097830826879</v>
      </c>
      <c r="I164" s="6">
        <f t="shared" si="2"/>
        <v>4.4379097830826879</v>
      </c>
      <c r="J164" s="7"/>
      <c r="K164" s="7"/>
      <c r="L164" t="s">
        <v>58</v>
      </c>
    </row>
    <row r="165" spans="1:13" x14ac:dyDescent="0.25">
      <c r="A165" s="1" t="s">
        <v>70</v>
      </c>
      <c r="B165" s="1" t="s">
        <v>75</v>
      </c>
      <c r="C165" s="2" t="s">
        <v>15</v>
      </c>
      <c r="D165" s="1">
        <v>2011</v>
      </c>
      <c r="E165" s="12">
        <v>265</v>
      </c>
      <c r="F165" s="10">
        <v>1600692</v>
      </c>
      <c r="G165" s="6">
        <f t="shared" si="0"/>
        <v>16.555339815529784</v>
      </c>
      <c r="H165" s="1">
        <f t="shared" si="1"/>
        <v>16.555339815529784</v>
      </c>
      <c r="I165" s="6">
        <f t="shared" si="2"/>
        <v>16.555339815529784</v>
      </c>
      <c r="J165" s="7"/>
      <c r="K165" s="7"/>
      <c r="L165" t="s">
        <v>58</v>
      </c>
    </row>
    <row r="166" spans="1:13" x14ac:dyDescent="0.25">
      <c r="A166" s="1" t="s">
        <v>70</v>
      </c>
      <c r="B166" s="1" t="s">
        <v>75</v>
      </c>
      <c r="C166" s="2" t="s">
        <v>16</v>
      </c>
      <c r="D166" s="1">
        <v>2011</v>
      </c>
      <c r="E166" s="12">
        <v>445</v>
      </c>
      <c r="F166" s="10">
        <v>1356618</v>
      </c>
      <c r="G166" s="6">
        <f t="shared" si="0"/>
        <v>32.802159487785069</v>
      </c>
      <c r="H166" s="1">
        <f t="shared" si="1"/>
        <v>32.802159487785069</v>
      </c>
      <c r="I166" s="6">
        <f t="shared" si="2"/>
        <v>32.802159487785069</v>
      </c>
      <c r="J166" s="7"/>
      <c r="K166" s="7"/>
      <c r="L166" t="s">
        <v>58</v>
      </c>
    </row>
    <row r="167" spans="1:13" x14ac:dyDescent="0.25">
      <c r="A167" s="1" t="s">
        <v>70</v>
      </c>
      <c r="B167" s="1" t="s">
        <v>75</v>
      </c>
      <c r="C167" s="2" t="s">
        <v>17</v>
      </c>
      <c r="D167" s="1">
        <v>2011</v>
      </c>
      <c r="E167" s="12">
        <v>535</v>
      </c>
      <c r="F167" s="10">
        <v>1143034</v>
      </c>
      <c r="G167" s="6">
        <f t="shared" si="0"/>
        <v>46.805256886496814</v>
      </c>
      <c r="H167" s="1">
        <f t="shared" si="1"/>
        <v>46.805256886496814</v>
      </c>
      <c r="I167" s="6">
        <f t="shared" si="2"/>
        <v>46.805256886496814</v>
      </c>
      <c r="J167" s="7"/>
      <c r="K167" s="7"/>
      <c r="L167" t="s">
        <v>58</v>
      </c>
    </row>
    <row r="168" spans="1:13" x14ac:dyDescent="0.25">
      <c r="A168" s="1" t="s">
        <v>70</v>
      </c>
      <c r="B168" s="1" t="s">
        <v>75</v>
      </c>
      <c r="C168" s="2" t="s">
        <v>18</v>
      </c>
      <c r="D168" s="1">
        <v>2011</v>
      </c>
      <c r="E168" s="12">
        <v>555</v>
      </c>
      <c r="F168" s="10">
        <v>1047384</v>
      </c>
      <c r="G168" s="6">
        <f t="shared" si="0"/>
        <v>52.98916156825004</v>
      </c>
      <c r="H168" s="1">
        <f t="shared" si="1"/>
        <v>52.98916156825004</v>
      </c>
      <c r="I168" s="6">
        <f t="shared" si="2"/>
        <v>52.98916156825004</v>
      </c>
      <c r="J168" s="7"/>
      <c r="K168" s="7"/>
      <c r="L168" t="s">
        <v>58</v>
      </c>
    </row>
    <row r="169" spans="1:13" x14ac:dyDescent="0.25">
      <c r="A169" s="1" t="s">
        <v>70</v>
      </c>
      <c r="B169" s="1" t="s">
        <v>75</v>
      </c>
      <c r="C169" s="2" t="s">
        <v>19</v>
      </c>
      <c r="D169" s="1">
        <v>2011</v>
      </c>
      <c r="E169" s="12">
        <v>483</v>
      </c>
      <c r="F169" s="10">
        <v>861535</v>
      </c>
      <c r="G169" s="6">
        <f t="shared" si="0"/>
        <v>56.062725252021096</v>
      </c>
      <c r="H169" s="1">
        <f t="shared" si="1"/>
        <v>56.062725252021096</v>
      </c>
      <c r="I169" s="6">
        <f t="shared" si="2"/>
        <v>56.062725252021096</v>
      </c>
      <c r="J169" s="7"/>
      <c r="K169" s="7"/>
      <c r="L169" t="s">
        <v>58</v>
      </c>
    </row>
    <row r="170" spans="1:13" x14ac:dyDescent="0.25">
      <c r="A170" s="1" t="s">
        <v>70</v>
      </c>
      <c r="B170" s="1" t="s">
        <v>75</v>
      </c>
      <c r="C170" s="2" t="s">
        <v>20</v>
      </c>
      <c r="D170" s="1">
        <v>2011</v>
      </c>
      <c r="E170" s="12">
        <v>434</v>
      </c>
      <c r="F170" s="10">
        <v>690365</v>
      </c>
      <c r="G170" s="6">
        <f t="shared" si="0"/>
        <v>62.865295894200898</v>
      </c>
      <c r="H170" s="1">
        <f t="shared" si="1"/>
        <v>62.865295894200898</v>
      </c>
      <c r="I170" s="6">
        <f t="shared" si="2"/>
        <v>62.865295894200898</v>
      </c>
      <c r="J170" s="7"/>
      <c r="K170" s="7"/>
      <c r="L170" t="s">
        <v>58</v>
      </c>
    </row>
    <row r="171" spans="1:13" x14ac:dyDescent="0.25">
      <c r="A171" s="1" t="s">
        <v>70</v>
      </c>
      <c r="B171" s="1" t="s">
        <v>75</v>
      </c>
      <c r="C171" s="2" t="s">
        <v>66</v>
      </c>
      <c r="D171" s="1">
        <v>2011</v>
      </c>
      <c r="E171" s="12">
        <v>362</v>
      </c>
      <c r="F171" s="10">
        <v>520367</v>
      </c>
      <c r="G171" s="6">
        <f t="shared" si="0"/>
        <v>69.566286870612473</v>
      </c>
      <c r="H171" s="1">
        <f t="shared" si="1"/>
        <v>69.566286870612473</v>
      </c>
      <c r="I171" s="6">
        <f t="shared" si="2"/>
        <v>69.566286870612473</v>
      </c>
      <c r="J171" s="7"/>
      <c r="K171" s="7"/>
      <c r="L171" t="s">
        <v>58</v>
      </c>
    </row>
    <row r="172" spans="1:13" x14ac:dyDescent="0.25">
      <c r="A172" s="1" t="s">
        <v>70</v>
      </c>
      <c r="B172" s="1" t="s">
        <v>75</v>
      </c>
      <c r="C172" s="1" t="s">
        <v>67</v>
      </c>
      <c r="D172" s="1">
        <v>2011</v>
      </c>
      <c r="E172" s="12">
        <v>302</v>
      </c>
      <c r="F172" s="10">
        <v>363204</v>
      </c>
      <c r="G172" s="6">
        <f t="shared" si="0"/>
        <v>83.148863999295173</v>
      </c>
      <c r="H172" s="1">
        <f t="shared" si="1"/>
        <v>83.148863999295173</v>
      </c>
      <c r="I172" s="6">
        <f t="shared" si="2"/>
        <v>83.148863999295173</v>
      </c>
      <c r="J172" s="7"/>
      <c r="K172" s="7"/>
      <c r="L172" t="s">
        <v>58</v>
      </c>
    </row>
    <row r="173" spans="1:13" x14ac:dyDescent="0.25">
      <c r="A173" s="1" t="s">
        <v>70</v>
      </c>
      <c r="B173" s="1" t="s">
        <v>75</v>
      </c>
      <c r="C173" s="1" t="s">
        <v>68</v>
      </c>
      <c r="D173" s="1">
        <v>2011</v>
      </c>
      <c r="E173" s="12">
        <v>253</v>
      </c>
      <c r="F173" s="10">
        <v>308451</v>
      </c>
      <c r="G173" s="6">
        <f t="shared" si="0"/>
        <v>82.022752398273951</v>
      </c>
      <c r="H173" s="1">
        <f t="shared" si="1"/>
        <v>82.022752398273951</v>
      </c>
      <c r="I173" s="6">
        <f t="shared" si="2"/>
        <v>82.022752398273951</v>
      </c>
      <c r="J173" s="7"/>
      <c r="K173" s="7"/>
      <c r="L173" t="s">
        <v>58</v>
      </c>
    </row>
    <row r="174" spans="1:13" x14ac:dyDescent="0.25">
      <c r="A174" s="1" t="s">
        <v>70</v>
      </c>
      <c r="B174" s="1" t="s">
        <v>75</v>
      </c>
      <c r="C174" s="1" t="s">
        <v>69</v>
      </c>
      <c r="D174" s="1">
        <v>2011</v>
      </c>
      <c r="E174" s="12">
        <v>133</v>
      </c>
      <c r="F174" s="10">
        <v>215415</v>
      </c>
      <c r="G174" s="6">
        <f t="shared" si="0"/>
        <v>61.741290068008261</v>
      </c>
      <c r="H174" s="1">
        <f t="shared" si="1"/>
        <v>61.741290068008261</v>
      </c>
      <c r="I174" s="6">
        <f t="shared" si="2"/>
        <v>61.741290068008261</v>
      </c>
      <c r="J174" s="7"/>
      <c r="K174" s="7"/>
      <c r="L174" t="s">
        <v>58</v>
      </c>
    </row>
    <row r="175" spans="1:13" ht="90" x14ac:dyDescent="0.25">
      <c r="A175" s="12" t="s">
        <v>79</v>
      </c>
      <c r="B175" s="12" t="s">
        <v>78</v>
      </c>
      <c r="C175" s="12" t="s">
        <v>77</v>
      </c>
      <c r="D175" s="12">
        <v>2011</v>
      </c>
      <c r="E175" s="12"/>
      <c r="F175" s="11"/>
      <c r="G175" s="6">
        <f>0.531+0.198+0.219</f>
        <v>0.94800000000000006</v>
      </c>
      <c r="H175" s="13">
        <f t="shared" si="1"/>
        <v>0.94800000000000006</v>
      </c>
      <c r="I175" s="6">
        <f>(H175*(1-H175))/2402</f>
        <v>2.0522897585345521E-5</v>
      </c>
      <c r="J175" s="7"/>
      <c r="K175" s="7"/>
      <c r="L175" t="s">
        <v>0</v>
      </c>
      <c r="M175" s="8" t="s">
        <v>81</v>
      </c>
    </row>
    <row r="176" spans="1:13" x14ac:dyDescent="0.25">
      <c r="A176" s="12" t="s">
        <v>80</v>
      </c>
      <c r="B176" s="12" t="s">
        <v>78</v>
      </c>
      <c r="C176" s="12" t="s">
        <v>77</v>
      </c>
      <c r="D176" s="12">
        <v>2011</v>
      </c>
      <c r="E176" s="1"/>
      <c r="F176" s="4"/>
      <c r="G176" s="6">
        <v>5.1999999999999998E-2</v>
      </c>
      <c r="H176" s="13">
        <f>G176</f>
        <v>5.1999999999999998E-2</v>
      </c>
      <c r="I176" s="6">
        <f>(H176*(1-H176))/2402</f>
        <v>2.0522897585345542E-5</v>
      </c>
      <c r="J176" s="7"/>
      <c r="K176" s="7"/>
      <c r="L176" t="s">
        <v>0</v>
      </c>
      <c r="M176" s="8"/>
    </row>
    <row r="177" spans="1:24" ht="30" x14ac:dyDescent="0.25">
      <c r="A177" s="12" t="s">
        <v>83</v>
      </c>
      <c r="B177" s="12" t="s">
        <v>78</v>
      </c>
      <c r="C177" s="12" t="s">
        <v>77</v>
      </c>
      <c r="D177" s="12">
        <v>2011</v>
      </c>
      <c r="E177" s="1"/>
      <c r="F177" s="1"/>
      <c r="G177" s="6">
        <v>0.58199999999999996</v>
      </c>
      <c r="H177" s="13">
        <f t="shared" ref="H177:H182" si="3">G177</f>
        <v>0.58199999999999996</v>
      </c>
      <c r="I177" s="6">
        <f>(H177*(1-H177))/2221</f>
        <v>1.0953444394416931E-4</v>
      </c>
      <c r="J177" s="7"/>
      <c r="K177" s="7"/>
      <c r="L177" t="s">
        <v>0</v>
      </c>
      <c r="M177" s="8" t="s">
        <v>89</v>
      </c>
    </row>
    <row r="178" spans="1:24" x14ac:dyDescent="0.25">
      <c r="A178" s="12" t="s">
        <v>86</v>
      </c>
      <c r="B178" s="12" t="s">
        <v>78</v>
      </c>
      <c r="C178" s="12" t="s">
        <v>77</v>
      </c>
      <c r="D178" s="12">
        <v>2011</v>
      </c>
      <c r="E178" s="1"/>
      <c r="F178" s="1"/>
      <c r="G178" s="6">
        <v>0.41799999999999998</v>
      </c>
      <c r="H178" s="13">
        <f t="shared" si="3"/>
        <v>0.41799999999999998</v>
      </c>
      <c r="I178" s="6">
        <f>(H178*(1-H178))/2221</f>
        <v>1.0953444394416931E-4</v>
      </c>
      <c r="J178" s="7"/>
      <c r="K178" s="7"/>
      <c r="L178" t="s">
        <v>0</v>
      </c>
      <c r="M178" s="8"/>
    </row>
    <row r="179" spans="1:24" ht="30" x14ac:dyDescent="0.25">
      <c r="A179" s="12" t="s">
        <v>84</v>
      </c>
      <c r="B179" s="12" t="s">
        <v>78</v>
      </c>
      <c r="C179" s="12" t="s">
        <v>77</v>
      </c>
      <c r="D179" s="12">
        <v>2011</v>
      </c>
      <c r="E179" s="1"/>
      <c r="F179" s="1"/>
      <c r="G179" s="6">
        <v>0.67100000000000004</v>
      </c>
      <c r="H179" s="13">
        <f t="shared" si="3"/>
        <v>0.67100000000000004</v>
      </c>
      <c r="I179" s="6">
        <f>(H179*(1-H179))/299</f>
        <v>7.3832441471571896E-4</v>
      </c>
      <c r="J179" s="7"/>
      <c r="K179" s="7"/>
      <c r="L179" t="s">
        <v>0</v>
      </c>
      <c r="M179" s="8" t="s">
        <v>90</v>
      </c>
    </row>
    <row r="180" spans="1:24" x14ac:dyDescent="0.25">
      <c r="A180" s="12" t="s">
        <v>87</v>
      </c>
      <c r="B180" s="12" t="s">
        <v>78</v>
      </c>
      <c r="C180" s="12" t="s">
        <v>77</v>
      </c>
      <c r="D180" s="12">
        <v>2011</v>
      </c>
      <c r="E180" s="1"/>
      <c r="F180" s="1"/>
      <c r="G180" s="6">
        <v>0.32900000000000001</v>
      </c>
      <c r="H180" s="13">
        <f t="shared" si="3"/>
        <v>0.32900000000000001</v>
      </c>
      <c r="I180" s="6">
        <f>(H180*(1-H180))/299</f>
        <v>7.3832441471571907E-4</v>
      </c>
      <c r="J180" s="7"/>
      <c r="K180" s="7"/>
      <c r="L180" t="s">
        <v>0</v>
      </c>
      <c r="M180" s="8"/>
    </row>
    <row r="181" spans="1:24" ht="29.45" customHeight="1" x14ac:dyDescent="0.25">
      <c r="A181" s="12" t="s">
        <v>85</v>
      </c>
      <c r="B181" s="12" t="s">
        <v>78</v>
      </c>
      <c r="C181" s="12" t="s">
        <v>77</v>
      </c>
      <c r="D181" s="12">
        <v>2011</v>
      </c>
      <c r="E181" s="1"/>
      <c r="F181" s="1"/>
      <c r="G181" s="6">
        <v>0.82899999999999996</v>
      </c>
      <c r="H181" s="13">
        <f t="shared" si="3"/>
        <v>0.82899999999999996</v>
      </c>
      <c r="I181" s="6">
        <f>(H181*(1-H181))/185</f>
        <v>7.6626486486486495E-4</v>
      </c>
      <c r="J181" s="7"/>
      <c r="K181" s="7"/>
      <c r="L181" t="s">
        <v>0</v>
      </c>
      <c r="M181" s="8" t="s">
        <v>91</v>
      </c>
    </row>
    <row r="182" spans="1:24" ht="15" customHeight="1" x14ac:dyDescent="0.25">
      <c r="A182" s="12" t="s">
        <v>88</v>
      </c>
      <c r="B182" s="12" t="s">
        <v>78</v>
      </c>
      <c r="C182" s="12" t="s">
        <v>77</v>
      </c>
      <c r="D182" s="12">
        <v>2011</v>
      </c>
      <c r="G182" s="6">
        <v>0.17100000000000001</v>
      </c>
      <c r="H182" s="13">
        <f t="shared" si="3"/>
        <v>0.17100000000000001</v>
      </c>
      <c r="I182" s="6">
        <f>(H182*(1-H182))/185</f>
        <v>7.6626486486486485E-4</v>
      </c>
      <c r="L182" t="s">
        <v>0</v>
      </c>
      <c r="M182" s="8"/>
    </row>
    <row r="183" spans="1:24" ht="165.75" customHeight="1" x14ac:dyDescent="0.25">
      <c r="A183" s="15" t="s">
        <v>79</v>
      </c>
      <c r="C183" s="12" t="s">
        <v>77</v>
      </c>
      <c r="G183" s="17">
        <f>1-G184</f>
        <v>0.85780595009985727</v>
      </c>
      <c r="H183" s="17">
        <f>G183</f>
        <v>0.85780595009985727</v>
      </c>
      <c r="I183">
        <f>(0.25^2)*SUM(U183:X183)</f>
        <v>9.5934786594766949E-5</v>
      </c>
      <c r="L183" t="s">
        <v>58</v>
      </c>
      <c r="M183" s="8" t="s">
        <v>93</v>
      </c>
      <c r="O183" s="27">
        <f>1-O184</f>
        <v>0.83819095477386929</v>
      </c>
      <c r="P183">
        <f>1-P184</f>
        <v>0.86764705882352933</v>
      </c>
      <c r="Q183">
        <f>1-Q184</f>
        <v>0.83299999999999996</v>
      </c>
      <c r="R183">
        <f>1-R184</f>
        <v>0.8923857868020304</v>
      </c>
      <c r="S183" s="28">
        <f>AVERAGE(O183:R183)</f>
        <v>0.85780595009985738</v>
      </c>
      <c r="U183">
        <f>(O183*(1-O183))/2000</f>
        <v>6.7813439054569349E-5</v>
      </c>
      <c r="V183">
        <f>(P183*(1-P183))/544</f>
        <v>2.1109492672501538E-4</v>
      </c>
      <c r="W183">
        <f>(Q183*(1-Q183))/181</f>
        <v>7.6856906077348074E-4</v>
      </c>
      <c r="X183">
        <f>(R183*(1-R183))/197</f>
        <v>4.874791589632058E-4</v>
      </c>
    </row>
    <row r="184" spans="1:24" x14ac:dyDescent="0.25">
      <c r="A184" s="15" t="s">
        <v>80</v>
      </c>
      <c r="C184" s="12" t="s">
        <v>77</v>
      </c>
      <c r="G184" s="18">
        <v>0.14219404990014273</v>
      </c>
      <c r="H184" s="17">
        <f t="shared" ref="H184:H190" si="4">G184</f>
        <v>0.14219404990014273</v>
      </c>
      <c r="I184">
        <f>(0.25^2)*SUM(U184:X184)</f>
        <v>9.5934786594766935E-5</v>
      </c>
      <c r="L184" t="s">
        <v>58</v>
      </c>
      <c r="O184" s="25">
        <v>0.16180904522613065</v>
      </c>
      <c r="P184" s="19">
        <v>0.13235294117647067</v>
      </c>
      <c r="Q184" s="26">
        <v>0.16700000000000001</v>
      </c>
      <c r="R184" s="19">
        <v>0.10761421319796954</v>
      </c>
      <c r="S184" s="28">
        <f>AVERAGE(O184:R184)</f>
        <v>0.14219404990014273</v>
      </c>
      <c r="U184">
        <f>(O184*(1-O184))/2000</f>
        <v>6.7813439054569322E-5</v>
      </c>
      <c r="V184">
        <f>(P184*(1-P184))/544</f>
        <v>2.1109492672501538E-4</v>
      </c>
      <c r="W184">
        <f>(Q184*(1-Q184))/181</f>
        <v>7.6856906077348074E-4</v>
      </c>
      <c r="X184">
        <f>(R184*(1-R184))/197</f>
        <v>4.8747915896320553E-4</v>
      </c>
    </row>
    <row r="185" spans="1:24" ht="137.25" customHeight="1" x14ac:dyDescent="0.25">
      <c r="A185" s="15" t="s">
        <v>83</v>
      </c>
      <c r="C185" s="12" t="s">
        <v>77</v>
      </c>
      <c r="G185" s="17">
        <f>1-G186</f>
        <v>0.46822135734532</v>
      </c>
      <c r="H185" s="17">
        <f t="shared" si="4"/>
        <v>0.46822135734532</v>
      </c>
      <c r="I185">
        <f>(0.5^2)*SUM(S185:T185)</f>
        <v>1.0483495851331361E-4</v>
      </c>
      <c r="L185" t="s">
        <v>58</v>
      </c>
      <c r="M185" s="8" t="s">
        <v>94</v>
      </c>
      <c r="O185">
        <f>1-O186</f>
        <v>0.46309999999999996</v>
      </c>
      <c r="P185">
        <f>1-P186</f>
        <v>0.47340000000000004</v>
      </c>
      <c r="Q185" s="20">
        <f>AVERAGE(O185:P185)</f>
        <v>0.46825</v>
      </c>
      <c r="S185">
        <f>(O185*(1-O185))/2000</f>
        <v>1.2431919499999999E-4</v>
      </c>
      <c r="T185">
        <f>(P185*(1-P185))/845</f>
        <v>2.9502063905325444E-4</v>
      </c>
    </row>
    <row r="186" spans="1:24" x14ac:dyDescent="0.25">
      <c r="A186" s="15" t="s">
        <v>86</v>
      </c>
      <c r="C186" s="12" t="s">
        <v>77</v>
      </c>
      <c r="G186" s="17">
        <v>0.53177864265468</v>
      </c>
      <c r="H186" s="17">
        <f t="shared" si="4"/>
        <v>0.53177864265468</v>
      </c>
      <c r="I186">
        <f>(0.5^2)*SUM(S186:T186)</f>
        <v>1.0483495851331361E-4</v>
      </c>
      <c r="L186" t="s">
        <v>58</v>
      </c>
      <c r="O186">
        <v>0.53690000000000004</v>
      </c>
      <c r="P186" s="19">
        <v>0.52659999999999996</v>
      </c>
      <c r="Q186" s="20">
        <f>AVERAGE(O186:P186)</f>
        <v>0.53174999999999994</v>
      </c>
      <c r="S186">
        <f>(O186*(1-O186))/2000</f>
        <v>1.2431919499999999E-4</v>
      </c>
      <c r="T186">
        <f>(P186*(1-P186))/845</f>
        <v>2.9502063905325444E-4</v>
      </c>
    </row>
    <row r="187" spans="1:24" ht="108.75" customHeight="1" x14ac:dyDescent="0.25">
      <c r="A187" s="15" t="s">
        <v>84</v>
      </c>
      <c r="C187" s="12" t="s">
        <v>77</v>
      </c>
      <c r="G187" s="17">
        <f>1-G188</f>
        <v>0.51915783320342934</v>
      </c>
      <c r="H187" s="17">
        <f t="shared" si="4"/>
        <v>0.51915783320342934</v>
      </c>
      <c r="I187">
        <f>(0.5^2)*SUM(S187:T187)</f>
        <v>1.0176762375286258E-3</v>
      </c>
      <c r="L187" t="s">
        <v>58</v>
      </c>
      <c r="M187" s="8" t="s">
        <v>95</v>
      </c>
      <c r="O187" s="22">
        <f>1-O188</f>
        <v>0.46531566640685873</v>
      </c>
      <c r="P187">
        <f>1-P188</f>
        <v>0.57299999999999995</v>
      </c>
      <c r="Q187" s="20">
        <f>AVERAGE(O187:P187)</f>
        <v>0.51915783320342934</v>
      </c>
      <c r="S187">
        <f>(O187*(1-O187))/2000</f>
        <v>1.2439849850159985E-4</v>
      </c>
      <c r="T187">
        <f>(P187*(1-P187))/62</f>
        <v>3.9463064516129034E-3</v>
      </c>
    </row>
    <row r="188" spans="1:24" x14ac:dyDescent="0.25">
      <c r="A188" s="15" t="s">
        <v>87</v>
      </c>
      <c r="C188" s="12" t="s">
        <v>77</v>
      </c>
      <c r="G188" s="17">
        <v>0.48084216679657066</v>
      </c>
      <c r="H188" s="17">
        <f t="shared" si="4"/>
        <v>0.48084216679657066</v>
      </c>
      <c r="I188">
        <f>(0.5^2)*SUM(S188:T188)</f>
        <v>1.0176762375286258E-3</v>
      </c>
      <c r="L188" t="s">
        <v>58</v>
      </c>
      <c r="O188" s="21">
        <v>0.53468433359314127</v>
      </c>
      <c r="P188" s="16">
        <v>0.42700000000000005</v>
      </c>
      <c r="Q188" s="20">
        <f>AVERAGE(O188:P188)</f>
        <v>0.48084216679657066</v>
      </c>
      <c r="S188">
        <f>(O188*(1-O188))/2000</f>
        <v>1.2439849850159985E-4</v>
      </c>
      <c r="T188">
        <f>(P188*(1-P188))/62</f>
        <v>3.9463064516129034E-3</v>
      </c>
    </row>
    <row r="189" spans="1:24" ht="90" x14ac:dyDescent="0.25">
      <c r="A189" s="15" t="s">
        <v>85</v>
      </c>
      <c r="C189" s="12" t="s">
        <v>77</v>
      </c>
      <c r="G189" s="17">
        <f>1-G190</f>
        <v>0.73709892344552175</v>
      </c>
      <c r="H189" s="17">
        <f t="shared" si="4"/>
        <v>0.73709892344552175</v>
      </c>
      <c r="I189">
        <f>((1/3)^2)*SUM(V189:X189)</f>
        <v>2.4583988317562153E-4</v>
      </c>
      <c r="L189" t="s">
        <v>58</v>
      </c>
      <c r="M189" s="8" t="s">
        <v>96</v>
      </c>
      <c r="O189" s="22">
        <f>1-O190</f>
        <v>0.58539765319426329</v>
      </c>
      <c r="P189" s="22">
        <f t="shared" ref="P189:R189" si="5">1-P190</f>
        <v>0.67319804058782362</v>
      </c>
      <c r="Q189" s="22">
        <f t="shared" si="5"/>
        <v>0.85680000000000001</v>
      </c>
      <c r="R189" s="22">
        <f t="shared" si="5"/>
        <v>0.83299999999999996</v>
      </c>
      <c r="S189" s="22">
        <f>AVERAGE(Q189:R189)</f>
        <v>0.84489999999999998</v>
      </c>
      <c r="T189" s="24">
        <f>AVERAGE(O189:S189)</f>
        <v>0.75865913875641744</v>
      </c>
      <c r="V189">
        <f>(O189*(1-O189))/2000</f>
        <v>1.2135362041445617E-4</v>
      </c>
      <c r="W189">
        <f>(P189*(1-P189))/137</f>
        <v>1.6058572170550263E-3</v>
      </c>
      <c r="X189">
        <f>(S189*(1-S189))/270</f>
        <v>4.8534811111111112E-4</v>
      </c>
    </row>
    <row r="190" spans="1:24" x14ac:dyDescent="0.25">
      <c r="A190" s="15" t="s">
        <v>88</v>
      </c>
      <c r="C190" s="12" t="s">
        <v>77</v>
      </c>
      <c r="G190" s="17">
        <v>0.26290107655447825</v>
      </c>
      <c r="H190" s="17">
        <f t="shared" si="4"/>
        <v>0.26290107655447825</v>
      </c>
      <c r="I190">
        <f>((1/3)^2)*SUM(V190:X190)</f>
        <v>2.4583988317562153E-4</v>
      </c>
      <c r="L190" t="s">
        <v>58</v>
      </c>
      <c r="O190" s="21">
        <v>0.41460234680573665</v>
      </c>
      <c r="P190" s="23">
        <v>0.32680195941217638</v>
      </c>
      <c r="Q190" s="16">
        <v>0.14319999999999999</v>
      </c>
      <c r="R190" s="16">
        <v>0.16700000000000001</v>
      </c>
      <c r="S190" s="22">
        <f>AVERAGE(Q190:R190)</f>
        <v>0.15510000000000002</v>
      </c>
      <c r="T190" s="24">
        <f>AVERAGE(O190:R190)</f>
        <v>0.26290107655447825</v>
      </c>
      <c r="V190">
        <f>(O190*(1-O190))/2000</f>
        <v>1.2135362041445614E-4</v>
      </c>
      <c r="W190">
        <f>(P190*(1-P190))/137</f>
        <v>1.6058572170550263E-3</v>
      </c>
      <c r="X190">
        <f>(S190*(1-S190))/270</f>
        <v>4.8534811111111112E-4</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Calibration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Tan</dc:creator>
  <cp:lastModifiedBy>Cara J. Broshkevitch</cp:lastModifiedBy>
  <dcterms:created xsi:type="dcterms:W3CDTF">2017-06-15T13:43:16Z</dcterms:created>
  <dcterms:modified xsi:type="dcterms:W3CDTF">2019-11-27T22:28:46Z</dcterms:modified>
</cp:coreProperties>
</file>