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Kenya_model_Feb20\HHCoM\Config\"/>
    </mc:Choice>
  </mc:AlternateContent>
  <bookViews>
    <workbookView xWindow="0" yWindow="0" windowWidth="5520" windowHeight="3465"/>
  </bookViews>
  <sheets>
    <sheet name="Calibr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9" i="1" l="1"/>
  <c r="I178" i="1"/>
  <c r="I177" i="1"/>
  <c r="I176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12" i="1"/>
  <c r="I102" i="1"/>
  <c r="I103" i="1"/>
  <c r="I104" i="1"/>
  <c r="I105" i="1"/>
  <c r="I106" i="1"/>
  <c r="I107" i="1"/>
  <c r="I108" i="1"/>
  <c r="I109" i="1"/>
  <c r="I110" i="1"/>
  <c r="I111" i="1"/>
  <c r="I94" i="1"/>
  <c r="I95" i="1"/>
  <c r="I96" i="1"/>
  <c r="I97" i="1"/>
  <c r="I98" i="1"/>
  <c r="I99" i="1"/>
  <c r="I100" i="1"/>
  <c r="I101" i="1"/>
  <c r="I61" i="1"/>
  <c r="I62" i="1"/>
  <c r="I63" i="1"/>
  <c r="I64" i="1"/>
  <c r="I65" i="1"/>
  <c r="I66" i="1"/>
  <c r="I67" i="1"/>
  <c r="I68" i="1"/>
  <c r="I84" i="1"/>
  <c r="I85" i="1"/>
  <c r="I86" i="1"/>
  <c r="I87" i="1"/>
  <c r="I88" i="1"/>
  <c r="I89" i="1"/>
  <c r="I90" i="1"/>
  <c r="I91" i="1"/>
  <c r="I92" i="1"/>
  <c r="I93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76" i="1"/>
  <c r="I76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103" i="1"/>
  <c r="G104" i="1"/>
  <c r="G105" i="1"/>
  <c r="G106" i="1"/>
  <c r="G107" i="1"/>
  <c r="G108" i="1"/>
  <c r="G109" i="1"/>
  <c r="G110" i="1"/>
  <c r="G111" i="1"/>
  <c r="G102" i="1"/>
  <c r="F85" i="1"/>
  <c r="F86" i="1"/>
  <c r="F87" i="1"/>
  <c r="F88" i="1"/>
  <c r="F89" i="1"/>
  <c r="F90" i="1"/>
  <c r="F91" i="1"/>
  <c r="F92" i="1"/>
  <c r="F93" i="1"/>
  <c r="F84" i="1"/>
  <c r="F60" i="1"/>
  <c r="F61" i="1"/>
  <c r="F62" i="1"/>
  <c r="F63" i="1"/>
  <c r="F64" i="1"/>
  <c r="F65" i="1"/>
  <c r="F66" i="1"/>
  <c r="F67" i="1"/>
  <c r="F68" i="1"/>
  <c r="F59" i="1"/>
  <c r="H75" i="1"/>
  <c r="I75" i="1" s="1"/>
  <c r="H74" i="1"/>
  <c r="I74" i="1" s="1"/>
  <c r="H71" i="1"/>
  <c r="I71" i="1" s="1"/>
  <c r="H99" i="1"/>
  <c r="H98" i="1"/>
  <c r="H97" i="1"/>
  <c r="H95" i="1"/>
  <c r="H94" i="1"/>
  <c r="H73" i="1"/>
  <c r="I73" i="1" s="1"/>
  <c r="H72" i="1"/>
  <c r="I72" i="1" s="1"/>
  <c r="H70" i="1"/>
  <c r="I70" i="1" s="1"/>
  <c r="H69" i="1"/>
  <c r="I69" i="1" s="1"/>
  <c r="H101" i="1"/>
  <c r="H100" i="1"/>
  <c r="H96" i="1"/>
  <c r="M10" i="1" l="1"/>
  <c r="I10" i="1"/>
  <c r="H169" i="1"/>
  <c r="H168" i="1"/>
  <c r="H164" i="1"/>
  <c r="H162" i="1"/>
  <c r="H161" i="1"/>
  <c r="H160" i="1"/>
  <c r="H170" i="1"/>
  <c r="H171" i="1"/>
  <c r="H172" i="1"/>
  <c r="H173" i="1"/>
  <c r="H174" i="1"/>
  <c r="H175" i="1"/>
  <c r="H159" i="1"/>
  <c r="H158" i="1"/>
  <c r="H151" i="1"/>
  <c r="H150" i="1"/>
  <c r="H147" i="1"/>
  <c r="H163" i="1"/>
  <c r="H165" i="1"/>
  <c r="H166" i="1"/>
  <c r="H167" i="1"/>
  <c r="H144" i="1"/>
  <c r="H145" i="1"/>
  <c r="H146" i="1"/>
  <c r="H148" i="1"/>
  <c r="H149" i="1"/>
  <c r="H152" i="1"/>
  <c r="H153" i="1"/>
  <c r="H154" i="1"/>
  <c r="H155" i="1"/>
  <c r="H156" i="1"/>
  <c r="H157" i="1"/>
  <c r="H119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28" i="1"/>
  <c r="H113" i="1"/>
  <c r="H114" i="1"/>
  <c r="H115" i="1"/>
  <c r="H116" i="1"/>
  <c r="H117" i="1"/>
  <c r="H118" i="1"/>
  <c r="H120" i="1"/>
  <c r="H121" i="1"/>
  <c r="H122" i="1"/>
  <c r="H123" i="1"/>
  <c r="H124" i="1"/>
  <c r="H125" i="1"/>
  <c r="H126" i="1"/>
  <c r="H127" i="1"/>
  <c r="H112" i="1"/>
  <c r="H47" i="1" l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<sst xmlns="http://schemas.openxmlformats.org/spreadsheetml/2006/main" count="792" uniqueCount="85">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</sst>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77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E8F8"/>
        <bgColor indexed="64"/>
      </patternFill>
    </fill>
    <fill>
      <patternFill patternType="solid">
        <fgColor rgb="FFFFEFE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4" borderId="1" applyFont="0" applyAlignment="0" applyProtection="0"/>
    <xf numFmtId="0" fontId="1" fillId="3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7" borderId="1" applyFont="0" applyAlignment="0" applyProtection="0"/>
    <xf numFmtId="0" fontId="1" fillId="8" borderId="1" applyFont="0" applyAlignment="0" applyProtection="0"/>
    <xf numFmtId="0" fontId="1" fillId="10" borderId="1" applyFont="0" applyAlignment="0" applyProtection="0"/>
    <xf numFmtId="0" fontId="1" fillId="9" borderId="1" applyFont="0" applyAlignment="0" applyProtection="0"/>
    <xf numFmtId="0" fontId="1" fillId="11" borderId="1" applyFont="0" applyAlignment="0" applyProtection="0"/>
    <xf numFmtId="0" fontId="1" fillId="2" borderId="1" applyFont="0" applyAlignment="0" applyProtection="0"/>
  </cellStyleXfs>
  <cellXfs count="40">
    <xf numFmtId="0" fontId="0" fillId="0" borderId="0" xfId="0"/>
    <xf numFmtId="0" fontId="0" fillId="0" borderId="0" xfId="0"/>
    <xf numFmtId="0" fontId="0" fillId="3" borderId="1" xfId="2" applyFont="1"/>
    <xf numFmtId="0" fontId="0" fillId="4" borderId="1" xfId="1" applyFont="1"/>
    <xf numFmtId="164" fontId="0" fillId="4" borderId="1" xfId="1" applyNumberFormat="1" applyFont="1"/>
    <xf numFmtId="165" fontId="0" fillId="3" borderId="1" xfId="2" applyNumberFormat="1" applyFont="1"/>
    <xf numFmtId="165" fontId="0" fillId="4" borderId="1" xfId="1" applyNumberFormat="1" applyFont="1"/>
    <xf numFmtId="2" fontId="0" fillId="3" borderId="1" xfId="2" applyNumberFormat="1" applyFont="1"/>
    <xf numFmtId="2" fontId="0" fillId="4" borderId="1" xfId="1" applyNumberFormat="1" applyFont="1"/>
    <xf numFmtId="1" fontId="0" fillId="3" borderId="1" xfId="2" applyNumberFormat="1" applyFont="1"/>
    <xf numFmtId="1" fontId="0" fillId="4" borderId="1" xfId="1" applyNumberFormat="1" applyFont="1"/>
    <xf numFmtId="0" fontId="0" fillId="3" borderId="1" xfId="2" quotePrefix="1" applyFont="1"/>
    <xf numFmtId="0" fontId="0" fillId="5" borderId="1" xfId="3" applyFont="1"/>
    <xf numFmtId="0" fontId="0" fillId="5" borderId="1" xfId="3" applyFont="1" applyAlignment="1">
      <alignment wrapText="1"/>
    </xf>
    <xf numFmtId="0" fontId="0" fillId="5" borderId="1" xfId="3" applyFont="1" applyAlignment="1">
      <alignment horizontal="right"/>
    </xf>
    <xf numFmtId="0" fontId="0" fillId="6" borderId="1" xfId="4" applyFont="1"/>
    <xf numFmtId="164" fontId="0" fillId="5" borderId="1" xfId="3" applyNumberFormat="1" applyFont="1"/>
    <xf numFmtId="0" fontId="0" fillId="7" borderId="1" xfId="5" applyFont="1" applyAlignment="1">
      <alignment wrapText="1"/>
    </xf>
    <xf numFmtId="0" fontId="0" fillId="7" borderId="1" xfId="5" applyFont="1"/>
    <xf numFmtId="0" fontId="0" fillId="8" borderId="1" xfId="6" applyFont="1" applyAlignment="1">
      <alignment wrapText="1"/>
    </xf>
    <xf numFmtId="0" fontId="0" fillId="8" borderId="1" xfId="6" applyFont="1"/>
    <xf numFmtId="49" fontId="0" fillId="7" borderId="1" xfId="5" applyNumberFormat="1" applyFont="1"/>
    <xf numFmtId="0" fontId="0" fillId="10" borderId="1" xfId="7" applyFont="1"/>
    <xf numFmtId="0" fontId="0" fillId="10" borderId="1" xfId="7" applyFont="1" applyAlignment="1">
      <alignment wrapText="1"/>
    </xf>
    <xf numFmtId="0" fontId="0" fillId="9" borderId="1" xfId="8" applyFont="1"/>
    <xf numFmtId="0" fontId="0" fillId="11" borderId="1" xfId="9" applyFont="1"/>
    <xf numFmtId="0" fontId="0" fillId="2" borderId="1" xfId="10" applyFont="1"/>
    <xf numFmtId="0" fontId="0" fillId="2" borderId="1" xfId="10" quotePrefix="1" applyFont="1"/>
    <xf numFmtId="14" fontId="0" fillId="2" borderId="1" xfId="10" applyNumberFormat="1" applyFont="1"/>
    <xf numFmtId="177" fontId="0" fillId="0" borderId="0" xfId="0" applyNumberFormat="1"/>
    <xf numFmtId="177" fontId="0" fillId="2" borderId="1" xfId="10" applyNumberFormat="1" applyFont="1"/>
    <xf numFmtId="177" fontId="0" fillId="11" borderId="1" xfId="9" applyNumberFormat="1" applyFont="1"/>
    <xf numFmtId="177" fontId="0" fillId="10" borderId="1" xfId="7" applyNumberFormat="1" applyFont="1"/>
    <xf numFmtId="177" fontId="0" fillId="9" borderId="1" xfId="8" applyNumberFormat="1" applyFont="1"/>
    <xf numFmtId="177" fontId="0" fillId="6" borderId="1" xfId="4" applyNumberFormat="1" applyFont="1"/>
    <xf numFmtId="177" fontId="0" fillId="5" borderId="1" xfId="3" applyNumberFormat="1" applyFont="1"/>
    <xf numFmtId="177" fontId="0" fillId="3" borderId="1" xfId="2" applyNumberFormat="1" applyFont="1"/>
    <xf numFmtId="177" fontId="0" fillId="4" borderId="1" xfId="1" applyNumberFormat="1" applyFont="1"/>
    <xf numFmtId="177" fontId="0" fillId="7" borderId="1" xfId="5" applyNumberFormat="1" applyFont="1"/>
    <xf numFmtId="177" fontId="0" fillId="8" borderId="1" xfId="6" applyNumberFormat="1" applyFont="1"/>
  </cellXfs>
  <cellStyles count="11">
    <cellStyle name="Attrib" xfId="10"/>
    <cellStyle name="CC" xfId="9"/>
    <cellStyle name="CIN" xfId="7"/>
    <cellStyle name="CIN 2" xfId="8"/>
    <cellStyle name="HIVM" xfId="1"/>
    <cellStyle name="HPV" xfId="3"/>
    <cellStyle name="HPV 2" xfId="4"/>
    <cellStyle name="Normal" xfId="0" builtinId="0"/>
    <cellStyle name="Note 2" xfId="2"/>
    <cellStyle name="Population" xfId="5"/>
    <cellStyle name="Population 2" xfId="6"/>
  </cellStyles>
  <dxfs count="4">
    <dxf>
      <numFmt numFmtId="177" formatCode="0.0000000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1E8F8"/>
      <color rgb="FFFFEDB9"/>
      <color rgb="FFFFF7E1"/>
      <color rgb="FFC1EFFF"/>
      <color rgb="FFEBFAFF"/>
      <color rgb="FFFFD5D5"/>
      <color rgb="FFFFEFEF"/>
      <color rgb="FFFFBDBD"/>
      <color rgb="FFFFDDDD"/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79" totalsRowShown="0">
  <autoFilter ref="A1:M179"/>
  <tableColumns count="13">
    <tableColumn id="1" name="Criteria"/>
    <tableColumn id="9" name="Source"/>
    <tableColumn id="14" name="HIV status "/>
    <tableColumn id="2" name="Age group"/>
    <tableColumn id="7" name="Year"/>
    <tableColumn id="10" name="n"/>
    <tableColumn id="3" name="Total N"/>
    <tableColumn id="4" name="Prevalence" dataDxfId="3">
      <calculatedColumnFormula>Table1[n]/Table1[Total N]</calculatedColumnFormula>
    </tableColumn>
    <tableColumn id="12" name="Variance" dataDxfId="0"/>
    <tableColumn id="5" name="LB" dataDxfId="2"/>
    <tableColumn id="6" name="UB" dataDxfId="1"/>
    <tableColumn id="8" name="Usage Status"/>
    <tableColumn id="11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topLeftCell="A148" zoomScale="90" zoomScaleNormal="90" workbookViewId="0">
      <selection activeCell="I180" sqref="I180"/>
    </sheetView>
  </sheetViews>
  <sheetFormatPr defaultRowHeight="15" x14ac:dyDescent="0.25"/>
  <cols>
    <col min="1" max="1" width="30.28515625" customWidth="1"/>
    <col min="2" max="2" width="23.42578125" customWidth="1"/>
    <col min="3" max="3" width="11" style="1" customWidth="1"/>
    <col min="4" max="4" width="12.42578125" customWidth="1"/>
    <col min="5" max="5" width="7.5703125" customWidth="1"/>
    <col min="6" max="6" width="10.28515625" customWidth="1"/>
    <col min="7" max="7" width="10" customWidth="1"/>
    <col min="8" max="8" width="11.140625" customWidth="1"/>
    <col min="9" max="9" width="13" style="29" bestFit="1" customWidth="1"/>
    <col min="10" max="10" width="13" bestFit="1" customWidth="1"/>
    <col min="11" max="11" width="10.85546875" customWidth="1"/>
    <col min="12" max="12" width="9.28515625" customWidth="1"/>
    <col min="13" max="13" width="54.7109375" customWidth="1"/>
  </cols>
  <sheetData>
    <row r="1" spans="1:13" x14ac:dyDescent="0.25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9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s="1" customFormat="1" x14ac:dyDescent="0.25">
      <c r="A2" s="26" t="s">
        <v>75</v>
      </c>
      <c r="B2" s="26"/>
      <c r="C2" s="26" t="s">
        <v>59</v>
      </c>
      <c r="D2" s="26" t="s">
        <v>59</v>
      </c>
      <c r="E2" s="26">
        <v>2011</v>
      </c>
      <c r="F2" s="26"/>
      <c r="G2" s="26"/>
      <c r="H2" s="26">
        <v>0.85780595009985727</v>
      </c>
      <c r="I2" s="30">
        <v>9.5934786594766949E-5</v>
      </c>
      <c r="J2" s="26"/>
      <c r="K2" s="26"/>
      <c r="L2" s="26" t="s">
        <v>18</v>
      </c>
      <c r="M2" s="26"/>
    </row>
    <row r="3" spans="1:13" x14ac:dyDescent="0.25">
      <c r="A3" s="26" t="s">
        <v>76</v>
      </c>
      <c r="B3" s="26"/>
      <c r="C3" s="26" t="s">
        <v>59</v>
      </c>
      <c r="D3" s="26" t="s">
        <v>59</v>
      </c>
      <c r="E3" s="26">
        <v>2011</v>
      </c>
      <c r="F3" s="26"/>
      <c r="G3" s="26"/>
      <c r="H3" s="26">
        <v>0.14219404990014273</v>
      </c>
      <c r="I3" s="30">
        <v>9.5934786594766935E-5</v>
      </c>
      <c r="J3" s="26"/>
      <c r="K3" s="26"/>
      <c r="L3" s="26" t="s">
        <v>18</v>
      </c>
      <c r="M3" s="26"/>
    </row>
    <row r="4" spans="1:13" x14ac:dyDescent="0.25">
      <c r="A4" s="26" t="s">
        <v>77</v>
      </c>
      <c r="B4" s="26"/>
      <c r="C4" s="26" t="s">
        <v>59</v>
      </c>
      <c r="D4" s="26" t="s">
        <v>59</v>
      </c>
      <c r="E4" s="26">
        <v>2011</v>
      </c>
      <c r="F4" s="26"/>
      <c r="G4" s="26"/>
      <c r="H4" s="26">
        <v>0.46822135734532</v>
      </c>
      <c r="I4" s="30">
        <v>1.0483495851331361E-4</v>
      </c>
      <c r="J4" s="26"/>
      <c r="K4" s="26"/>
      <c r="L4" s="26" t="s">
        <v>18</v>
      </c>
      <c r="M4" s="26"/>
    </row>
    <row r="5" spans="1:13" x14ac:dyDescent="0.25">
      <c r="A5" s="26" t="s">
        <v>78</v>
      </c>
      <c r="B5" s="26"/>
      <c r="C5" s="26" t="s">
        <v>59</v>
      </c>
      <c r="D5" s="26" t="s">
        <v>59</v>
      </c>
      <c r="E5" s="26">
        <v>2011</v>
      </c>
      <c r="F5" s="26"/>
      <c r="G5" s="26"/>
      <c r="H5" s="26">
        <v>0.53177864265468</v>
      </c>
      <c r="I5" s="30">
        <v>1.0483495851331361E-4</v>
      </c>
      <c r="J5" s="26"/>
      <c r="K5" s="26"/>
      <c r="L5" s="26" t="s">
        <v>18</v>
      </c>
      <c r="M5" s="26"/>
    </row>
    <row r="6" spans="1:13" x14ac:dyDescent="0.25">
      <c r="A6" s="26" t="s">
        <v>79</v>
      </c>
      <c r="B6" s="26"/>
      <c r="C6" s="26" t="s">
        <v>59</v>
      </c>
      <c r="D6" s="26" t="s">
        <v>59</v>
      </c>
      <c r="E6" s="26">
        <v>2011</v>
      </c>
      <c r="F6" s="26"/>
      <c r="G6" s="26"/>
      <c r="H6" s="26">
        <v>0.51915783320342934</v>
      </c>
      <c r="I6" s="30">
        <v>1.0176762375286258E-3</v>
      </c>
      <c r="J6" s="26"/>
      <c r="K6" s="26"/>
      <c r="L6" s="26" t="s">
        <v>18</v>
      </c>
      <c r="M6" s="26"/>
    </row>
    <row r="7" spans="1:13" x14ac:dyDescent="0.25">
      <c r="A7" s="26" t="s">
        <v>80</v>
      </c>
      <c r="B7" s="26"/>
      <c r="C7" s="26" t="s">
        <v>59</v>
      </c>
      <c r="D7" s="26" t="s">
        <v>59</v>
      </c>
      <c r="E7" s="26">
        <v>2011</v>
      </c>
      <c r="F7" s="26"/>
      <c r="G7" s="26"/>
      <c r="H7" s="26">
        <v>0.48084216679657066</v>
      </c>
      <c r="I7" s="30">
        <v>1.0176762375286258E-3</v>
      </c>
      <c r="J7" s="26"/>
      <c r="K7" s="26"/>
      <c r="L7" s="26" t="s">
        <v>18</v>
      </c>
      <c r="M7" s="26"/>
    </row>
    <row r="8" spans="1:13" x14ac:dyDescent="0.25">
      <c r="A8" s="26" t="s">
        <v>81</v>
      </c>
      <c r="B8" s="26"/>
      <c r="C8" s="26" t="s">
        <v>59</v>
      </c>
      <c r="D8" s="26" t="s">
        <v>59</v>
      </c>
      <c r="E8" s="26">
        <v>2011</v>
      </c>
      <c r="F8" s="26"/>
      <c r="G8" s="26"/>
      <c r="H8" s="26">
        <v>0.73709892344552175</v>
      </c>
      <c r="I8" s="30">
        <v>2.4583988317562153E-4</v>
      </c>
      <c r="J8" s="26"/>
      <c r="K8" s="26"/>
      <c r="L8" s="27" t="s">
        <v>18</v>
      </c>
      <c r="M8" s="26"/>
    </row>
    <row r="9" spans="1:13" x14ac:dyDescent="0.25">
      <c r="A9" s="26" t="s">
        <v>82</v>
      </c>
      <c r="B9" s="26"/>
      <c r="C9" s="26" t="s">
        <v>59</v>
      </c>
      <c r="D9" s="26" t="s">
        <v>59</v>
      </c>
      <c r="E9" s="26">
        <v>2011</v>
      </c>
      <c r="F9" s="26"/>
      <c r="G9" s="26"/>
      <c r="H9" s="26">
        <v>0.26290107655447825</v>
      </c>
      <c r="I9" s="30">
        <v>2.4583988317562153E-4</v>
      </c>
      <c r="J9" s="26"/>
      <c r="K9" s="26"/>
      <c r="L9" s="28" t="s">
        <v>18</v>
      </c>
      <c r="M9" s="26"/>
    </row>
    <row r="10" spans="1:13" x14ac:dyDescent="0.25">
      <c r="A10" s="25" t="s">
        <v>70</v>
      </c>
      <c r="B10" s="25" t="s">
        <v>71</v>
      </c>
      <c r="C10" s="25" t="s">
        <v>59</v>
      </c>
      <c r="D10" s="25" t="s">
        <v>1</v>
      </c>
      <c r="E10" s="25">
        <v>2012</v>
      </c>
      <c r="F10" s="25">
        <v>21</v>
      </c>
      <c r="G10" s="25">
        <f>Table1[[#This Row],[n]]/Table1[[#This Row],[Prevalence]]*100000</f>
        <v>2930371.1790394322</v>
      </c>
      <c r="H10" s="25">
        <v>0.71663276482550398</v>
      </c>
      <c r="I10" s="31">
        <f>(Table1[[#This Row],[Prevalence]]*25)/Table1[[#This Row],[Total N]]</f>
        <v>6.1138395193029292E-6</v>
      </c>
      <c r="J10" s="25"/>
      <c r="K10" s="25"/>
      <c r="L10" s="25"/>
      <c r="M10" s="25">
        <f>Table1[[#This Row],[n]]/Table1[[#This Row],[Total N]]*100000</f>
        <v>0.71663276482550387</v>
      </c>
    </row>
    <row r="11" spans="1:13" x14ac:dyDescent="0.25">
      <c r="A11" s="25" t="s">
        <v>70</v>
      </c>
      <c r="B11" s="25" t="s">
        <v>71</v>
      </c>
      <c r="C11" s="25" t="s">
        <v>59</v>
      </c>
      <c r="D11" s="25" t="s">
        <v>2</v>
      </c>
      <c r="E11" s="25">
        <v>2012</v>
      </c>
      <c r="F11" s="25">
        <v>22</v>
      </c>
      <c r="G11" s="25">
        <f>Table1[[#This Row],[n]]/Table1[[#This Row],[Prevalence]]*100000</f>
        <v>2594132.8413284374</v>
      </c>
      <c r="H11" s="25">
        <v>0.84806759505553897</v>
      </c>
      <c r="I11" s="31">
        <f>(Table1[[#This Row],[Prevalence]]*25)/Table1[[#This Row],[Total N]]</f>
        <v>8.1729391566282463E-6</v>
      </c>
      <c r="J11" s="25"/>
      <c r="K11" s="25"/>
      <c r="L11" s="25"/>
      <c r="M11" s="25">
        <v>0.84806759505553897</v>
      </c>
    </row>
    <row r="12" spans="1:13" x14ac:dyDescent="0.25">
      <c r="A12" s="25" t="s">
        <v>70</v>
      </c>
      <c r="B12" s="25" t="s">
        <v>71</v>
      </c>
      <c r="C12" s="25" t="s">
        <v>59</v>
      </c>
      <c r="D12" s="25" t="s">
        <v>3</v>
      </c>
      <c r="E12" s="25">
        <v>2012</v>
      </c>
      <c r="F12" s="25">
        <v>159</v>
      </c>
      <c r="G12" s="25">
        <f>Table1[[#This Row],[n]]/Table1[[#This Row],[Prevalence]]*100000</f>
        <v>1989757.1960054925</v>
      </c>
      <c r="H12" s="25">
        <v>7.9909247379126498</v>
      </c>
      <c r="I12" s="31">
        <f>(Table1[[#This Row],[Prevalence]]*25)/Table1[[#This Row],[Total N]]</f>
        <v>1.0040075183488106E-4</v>
      </c>
      <c r="J12" s="25"/>
      <c r="K12" s="25"/>
      <c r="L12" s="25"/>
      <c r="M12" s="25">
        <v>7.9909247379126498</v>
      </c>
    </row>
    <row r="13" spans="1:13" x14ac:dyDescent="0.25">
      <c r="A13" s="25" t="s">
        <v>70</v>
      </c>
      <c r="B13" s="25" t="s">
        <v>71</v>
      </c>
      <c r="C13" s="25" t="s">
        <v>59</v>
      </c>
      <c r="D13" s="25" t="s">
        <v>4</v>
      </c>
      <c r="E13" s="25">
        <v>2012</v>
      </c>
      <c r="F13" s="25">
        <v>329</v>
      </c>
      <c r="G13" s="25">
        <f>Table1[[#This Row],[n]]/Table1[[#This Row],[Prevalence]]*100000</f>
        <v>1568431.2994181782</v>
      </c>
      <c r="H13" s="25">
        <v>20.976373024565699</v>
      </c>
      <c r="I13" s="31">
        <f>(Table1[[#This Row],[Prevalence]]*25)/Table1[[#This Row],[Total N]]</f>
        <v>3.3435275476119115E-4</v>
      </c>
      <c r="J13" s="25"/>
      <c r="K13" s="25"/>
      <c r="L13" s="25"/>
      <c r="M13" s="25">
        <v>20.976373024565699</v>
      </c>
    </row>
    <row r="14" spans="1:13" x14ac:dyDescent="0.25">
      <c r="A14" s="25" t="s">
        <v>70</v>
      </c>
      <c r="B14" s="25" t="s">
        <v>71</v>
      </c>
      <c r="C14" s="25" t="s">
        <v>59</v>
      </c>
      <c r="D14" s="25" t="s">
        <v>5</v>
      </c>
      <c r="E14" s="25">
        <v>2012</v>
      </c>
      <c r="F14" s="25">
        <v>469</v>
      </c>
      <c r="G14" s="25">
        <f>Table1[[#This Row],[n]]/Table1[[#This Row],[Prevalence]]*100000</f>
        <v>1151863.4232572478</v>
      </c>
      <c r="H14" s="25">
        <v>40.716632764825398</v>
      </c>
      <c r="I14" s="31">
        <f>(Table1[[#This Row],[Prevalence]]*25)/Table1[[#This Row],[Total N]]</f>
        <v>8.8371225144224586E-4</v>
      </c>
      <c r="J14" s="25"/>
      <c r="K14" s="25"/>
      <c r="L14" s="25"/>
      <c r="M14" s="25">
        <v>40.716632764825398</v>
      </c>
    </row>
    <row r="15" spans="1:13" x14ac:dyDescent="0.25">
      <c r="A15" s="25" t="s">
        <v>70</v>
      </c>
      <c r="B15" s="25" t="s">
        <v>71</v>
      </c>
      <c r="C15" s="25" t="s">
        <v>59</v>
      </c>
      <c r="D15" s="25" t="s">
        <v>6</v>
      </c>
      <c r="E15" s="25">
        <v>2012</v>
      </c>
      <c r="F15" s="25">
        <v>521</v>
      </c>
      <c r="G15" s="25">
        <f>Table1[[#This Row],[n]]/Table1[[#This Row],[Prevalence]]*100000</f>
        <v>831409.27363979223</v>
      </c>
      <c r="H15" s="25">
        <v>62.664684712877403</v>
      </c>
      <c r="I15" s="31">
        <f>(Table1[[#This Row],[Prevalence]]*25)/Table1[[#This Row],[Total N]]</f>
        <v>1.8842911277180093E-3</v>
      </c>
      <c r="J15" s="25"/>
      <c r="K15" s="25"/>
      <c r="L15" s="25"/>
      <c r="M15" s="25">
        <v>62.664684712877403</v>
      </c>
    </row>
    <row r="16" spans="1:13" x14ac:dyDescent="0.25">
      <c r="A16" s="25" t="s">
        <v>70</v>
      </c>
      <c r="B16" s="25" t="s">
        <v>71</v>
      </c>
      <c r="C16" s="25" t="s">
        <v>59</v>
      </c>
      <c r="D16" s="25" t="s">
        <v>7</v>
      </c>
      <c r="E16" s="25">
        <v>2012</v>
      </c>
      <c r="F16" s="25">
        <v>555</v>
      </c>
      <c r="G16" s="25">
        <f>Table1[[#This Row],[n]]/Table1[[#This Row],[Prevalence]]*100000</f>
        <v>668250.15542870131</v>
      </c>
      <c r="H16" s="25">
        <v>83.052730402127906</v>
      </c>
      <c r="I16" s="31">
        <f>(Table1[[#This Row],[Prevalence]]*25)/Table1[[#This Row],[Total N]]</f>
        <v>3.107097309571415E-3</v>
      </c>
      <c r="J16" s="25"/>
      <c r="K16" s="25"/>
      <c r="L16" s="25"/>
      <c r="M16" s="25">
        <v>83.052730402127906</v>
      </c>
    </row>
    <row r="17" spans="1:13" x14ac:dyDescent="0.25">
      <c r="A17" s="25" t="s">
        <v>70</v>
      </c>
      <c r="B17" s="25" t="s">
        <v>71</v>
      </c>
      <c r="C17" s="25" t="s">
        <v>59</v>
      </c>
      <c r="D17" s="25" t="s">
        <v>32</v>
      </c>
      <c r="E17" s="25">
        <v>2012</v>
      </c>
      <c r="F17" s="25">
        <v>598</v>
      </c>
      <c r="G17" s="25">
        <f>Table1[[#This Row],[n]]/Table1[[#This Row],[Prevalence]]*100000</f>
        <v>578099.83361065097</v>
      </c>
      <c r="H17" s="25">
        <v>103.442340791738</v>
      </c>
      <c r="I17" s="31">
        <f>(Table1[[#This Row],[Prevalence]]*25)/Table1[[#This Row],[Total N]]</f>
        <v>4.4733770353152453E-3</v>
      </c>
      <c r="J17" s="25"/>
      <c r="K17" s="25"/>
      <c r="L17" s="25"/>
      <c r="M17" s="25">
        <v>103.442340791738</v>
      </c>
    </row>
    <row r="18" spans="1:13" x14ac:dyDescent="0.25">
      <c r="A18" s="25" t="s">
        <v>70</v>
      </c>
      <c r="B18" s="25" t="s">
        <v>71</v>
      </c>
      <c r="C18" s="25" t="s">
        <v>59</v>
      </c>
      <c r="D18" s="25" t="s">
        <v>36</v>
      </c>
      <c r="E18" s="25">
        <v>2012</v>
      </c>
      <c r="F18" s="25">
        <v>640</v>
      </c>
      <c r="G18" s="25">
        <f>Table1[[#This Row],[n]]/Table1[[#This Row],[Prevalence]]*100000</f>
        <v>491084.16376515932</v>
      </c>
      <c r="H18" s="25">
        <v>130.32389297449501</v>
      </c>
      <c r="I18" s="31">
        <f>(Table1[[#This Row],[Prevalence]]*25)/Table1[[#This Row],[Total N]]</f>
        <v>6.6344988593857925E-3</v>
      </c>
      <c r="J18" s="25"/>
      <c r="K18" s="25"/>
      <c r="L18" s="25"/>
      <c r="M18" s="25">
        <v>130.32389297449501</v>
      </c>
    </row>
    <row r="19" spans="1:13" x14ac:dyDescent="0.25">
      <c r="A19" s="25" t="s">
        <v>70</v>
      </c>
      <c r="B19" s="25" t="s">
        <v>71</v>
      </c>
      <c r="C19" s="25" t="s">
        <v>59</v>
      </c>
      <c r="D19" s="25" t="s">
        <v>37</v>
      </c>
      <c r="E19" s="25">
        <v>2012</v>
      </c>
      <c r="F19" s="25">
        <v>560</v>
      </c>
      <c r="G19" s="25">
        <f>Table1[[#This Row],[n]]/Table1[[#This Row],[Prevalence]]*100000</f>
        <v>372207.37351151911</v>
      </c>
      <c r="H19" s="25">
        <v>150.45376310436501</v>
      </c>
      <c r="I19" s="31">
        <f>(Table1[[#This Row],[Prevalence]]*25)/Table1[[#This Row],[Total N]]</f>
        <v>1.0105506621546601E-2</v>
      </c>
      <c r="J19" s="25"/>
      <c r="K19" s="25"/>
      <c r="L19" s="25"/>
      <c r="M19" s="25">
        <v>150.45376310436501</v>
      </c>
    </row>
    <row r="20" spans="1:13" x14ac:dyDescent="0.25">
      <c r="A20" s="25" t="s">
        <v>70</v>
      </c>
      <c r="B20" s="25" t="s">
        <v>71</v>
      </c>
      <c r="C20" s="25" t="s">
        <v>59</v>
      </c>
      <c r="D20" s="25" t="s">
        <v>72</v>
      </c>
      <c r="E20" s="25">
        <v>2012</v>
      </c>
      <c r="F20" s="25">
        <v>378</v>
      </c>
      <c r="G20" s="25">
        <f>Table1[[#This Row],[n]]/Table1[[#This Row],[Prevalence]]*100000</f>
        <v>241845.83041345538</v>
      </c>
      <c r="H20" s="25">
        <v>156.29791894852099</v>
      </c>
      <c r="I20" s="31">
        <f>(Table1[[#This Row],[Prevalence]]*25)/Table1[[#This Row],[Total N]]</f>
        <v>1.6156772134681505E-2</v>
      </c>
      <c r="J20" s="25"/>
      <c r="K20" s="25"/>
      <c r="L20" s="25"/>
      <c r="M20" s="25">
        <v>156.29791894852099</v>
      </c>
    </row>
    <row r="21" spans="1:13" s="1" customFormat="1" x14ac:dyDescent="0.25">
      <c r="A21" s="25" t="s">
        <v>70</v>
      </c>
      <c r="B21" s="25" t="s">
        <v>71</v>
      </c>
      <c r="C21" s="25" t="s">
        <v>59</v>
      </c>
      <c r="D21" s="25" t="s">
        <v>73</v>
      </c>
      <c r="E21" s="25">
        <v>2012</v>
      </c>
      <c r="F21" s="25">
        <v>253</v>
      </c>
      <c r="G21" s="25">
        <f>Table1[[#This Row],[n]]/Table1[[#This Row],[Prevalence]]*100000</f>
        <v>167868.16997331925</v>
      </c>
      <c r="H21" s="25">
        <v>150.71350336410501</v>
      </c>
      <c r="I21" s="31">
        <f>(Table1[[#This Row],[Prevalence]]*25)/Table1[[#This Row],[Total N]]</f>
        <v>2.2445217486444752E-2</v>
      </c>
      <c r="J21" s="25"/>
      <c r="K21" s="25"/>
      <c r="L21" s="25"/>
      <c r="M21" s="25">
        <v>150.71350336410501</v>
      </c>
    </row>
    <row r="22" spans="1:13" x14ac:dyDescent="0.25">
      <c r="A22" s="25" t="s">
        <v>70</v>
      </c>
      <c r="B22" s="25" t="s">
        <v>71</v>
      </c>
      <c r="C22" s="25" t="s">
        <v>59</v>
      </c>
      <c r="D22" s="25" t="s">
        <v>74</v>
      </c>
      <c r="E22" s="25">
        <v>2012</v>
      </c>
      <c r="F22" s="25">
        <v>293</v>
      </c>
      <c r="G22" s="25">
        <f>Table1[[#This Row],[n]]/Table1[[#This Row],[Prevalence]]*100000</f>
        <v>220001.29235396438</v>
      </c>
      <c r="H22" s="25">
        <v>133.18103583163801</v>
      </c>
      <c r="I22" s="31">
        <f>(Table1[[#This Row],[Prevalence]]*25)/Table1[[#This Row],[Total N]]</f>
        <v>1.5134119714324273E-2</v>
      </c>
      <c r="J22" s="25"/>
      <c r="K22" s="25"/>
      <c r="L22" s="25"/>
      <c r="M22" s="25">
        <v>133.18103583163801</v>
      </c>
    </row>
    <row r="23" spans="1:13" x14ac:dyDescent="0.25">
      <c r="A23" s="22" t="s">
        <v>8</v>
      </c>
      <c r="B23" s="23" t="s">
        <v>21</v>
      </c>
      <c r="C23" s="23" t="s">
        <v>49</v>
      </c>
      <c r="D23" s="22" t="s">
        <v>22</v>
      </c>
      <c r="E23" s="22">
        <v>2007</v>
      </c>
      <c r="F23" s="22">
        <v>137</v>
      </c>
      <c r="G23" s="22">
        <f>137+1168</f>
        <v>1305</v>
      </c>
      <c r="H23" s="22">
        <f>Table1[n]/Table1[Total N]</f>
        <v>0.1049808429118774</v>
      </c>
      <c r="I23" s="32">
        <f>(Table1[[#This Row],[Prevalence]]*(1-Table1[[#This Row],[Prevalence]]))/Table1[[#This Row],[Total N]]</f>
        <v>7.1999896960451442E-5</v>
      </c>
      <c r="J23" s="22"/>
      <c r="K23" s="22"/>
      <c r="L23" s="22" t="s">
        <v>18</v>
      </c>
      <c r="M23" s="23"/>
    </row>
    <row r="24" spans="1:13" x14ac:dyDescent="0.25">
      <c r="A24" s="22" t="s">
        <v>8</v>
      </c>
      <c r="B24" s="22" t="s">
        <v>21</v>
      </c>
      <c r="C24" s="22" t="s">
        <v>49</v>
      </c>
      <c r="D24" s="22" t="s">
        <v>23</v>
      </c>
      <c r="E24" s="22">
        <v>2007</v>
      </c>
      <c r="F24" s="22">
        <v>119</v>
      </c>
      <c r="G24" s="22">
        <f>119+1148</f>
        <v>1267</v>
      </c>
      <c r="H24" s="22">
        <f>Table1[n]/Table1[Total N]</f>
        <v>9.3922651933701654E-2</v>
      </c>
      <c r="I24" s="32">
        <f>(Table1[[#This Row],[Prevalence]]*(1-Table1[[#This Row],[Prevalence]]))/Table1[[#This Row],[Total N]]</f>
        <v>6.7167472286852709E-5</v>
      </c>
      <c r="J24" s="22"/>
      <c r="K24" s="22"/>
      <c r="L24" s="22" t="s">
        <v>18</v>
      </c>
      <c r="M24" s="22"/>
    </row>
    <row r="25" spans="1:13" x14ac:dyDescent="0.25">
      <c r="A25" s="22" t="s">
        <v>8</v>
      </c>
      <c r="B25" s="22" t="s">
        <v>21</v>
      </c>
      <c r="C25" s="22" t="s">
        <v>49</v>
      </c>
      <c r="D25" s="22" t="s">
        <v>24</v>
      </c>
      <c r="E25" s="22">
        <v>2007</v>
      </c>
      <c r="F25" s="22">
        <v>31</v>
      </c>
      <c r="G25" s="22">
        <f>31+482</f>
        <v>513</v>
      </c>
      <c r="H25" s="22">
        <f>Table1[n]/Table1[Total N]</f>
        <v>6.042884990253411E-2</v>
      </c>
      <c r="I25" s="32">
        <f>(Table1[[#This Row],[Prevalence]]*(1-Table1[[#This Row],[Prevalence]]))/Table1[[#This Row],[Total N]]</f>
        <v>1.1067681092006066E-4</v>
      </c>
      <c r="J25" s="22"/>
      <c r="K25" s="22"/>
      <c r="L25" s="22" t="s">
        <v>18</v>
      </c>
      <c r="M25" s="22"/>
    </row>
    <row r="26" spans="1:13" x14ac:dyDescent="0.25">
      <c r="A26" s="24" t="s">
        <v>63</v>
      </c>
      <c r="B26" s="24" t="s">
        <v>51</v>
      </c>
      <c r="C26" s="24" t="s">
        <v>49</v>
      </c>
      <c r="D26" s="24" t="s">
        <v>66</v>
      </c>
      <c r="E26" s="24">
        <v>2009</v>
      </c>
      <c r="F26" s="24">
        <v>155</v>
      </c>
      <c r="G26" s="24">
        <v>468</v>
      </c>
      <c r="H26" s="24">
        <f>Table1[n]/Table1[Total N]</f>
        <v>0.33119658119658119</v>
      </c>
      <c r="I26" s="33">
        <f>(Table1[[#This Row],[Prevalence]]*(1-Table1[[#This Row],[Prevalence]]))/Table1[[#This Row],[Total N]]</f>
        <v>4.7330214914589235E-4</v>
      </c>
      <c r="J26" s="24"/>
      <c r="K26" s="24"/>
      <c r="L26" s="24" t="s">
        <v>83</v>
      </c>
      <c r="M26" s="24"/>
    </row>
    <row r="27" spans="1:13" x14ac:dyDescent="0.25">
      <c r="A27" s="24" t="s">
        <v>64</v>
      </c>
      <c r="B27" s="24" t="s">
        <v>51</v>
      </c>
      <c r="C27" s="24" t="s">
        <v>49</v>
      </c>
      <c r="D27" s="24" t="s">
        <v>66</v>
      </c>
      <c r="E27" s="24">
        <v>2009</v>
      </c>
      <c r="F27" s="24">
        <v>49</v>
      </c>
      <c r="G27" s="24">
        <v>468</v>
      </c>
      <c r="H27" s="24">
        <f>Table1[n]/Table1[Total N]</f>
        <v>0.1047008547008547</v>
      </c>
      <c r="I27" s="33">
        <f>(Table1[[#This Row],[Prevalence]]*(1-Table1[[#This Row],[Prevalence]]))/Table1[[#This Row],[Total N]]</f>
        <v>2.002961233456522E-4</v>
      </c>
      <c r="J27" s="24"/>
      <c r="K27" s="24"/>
      <c r="L27" s="24" t="s">
        <v>83</v>
      </c>
      <c r="M27" s="24"/>
    </row>
    <row r="28" spans="1:13" x14ac:dyDescent="0.25">
      <c r="A28" s="24" t="s">
        <v>65</v>
      </c>
      <c r="B28" s="24" t="s">
        <v>51</v>
      </c>
      <c r="C28" s="24" t="s">
        <v>49</v>
      </c>
      <c r="D28" s="24" t="s">
        <v>66</v>
      </c>
      <c r="E28" s="24">
        <v>2009</v>
      </c>
      <c r="F28" s="24">
        <v>60</v>
      </c>
      <c r="G28" s="24">
        <v>468</v>
      </c>
      <c r="H28" s="24">
        <f>Table1[n]/Table1[Total N]</f>
        <v>0.12820512820512819</v>
      </c>
      <c r="I28" s="33">
        <f>(Table1[[#This Row],[Prevalence]]*(1-Table1[[#This Row],[Prevalence]]))/Table1[[#This Row],[Total N]]</f>
        <v>2.3882173783554452E-4</v>
      </c>
      <c r="J28" s="24"/>
      <c r="K28" s="24"/>
      <c r="L28" s="24" t="s">
        <v>83</v>
      </c>
      <c r="M28" s="24"/>
    </row>
    <row r="29" spans="1:13" x14ac:dyDescent="0.25">
      <c r="A29" s="22" t="s">
        <v>63</v>
      </c>
      <c r="B29" s="22" t="s">
        <v>67</v>
      </c>
      <c r="C29" s="22" t="s">
        <v>50</v>
      </c>
      <c r="D29" s="22" t="s">
        <v>68</v>
      </c>
      <c r="E29" s="22">
        <v>2010</v>
      </c>
      <c r="F29" s="22">
        <v>5</v>
      </c>
      <c r="G29" s="22">
        <v>264</v>
      </c>
      <c r="H29" s="22">
        <f>Table1[n]/Table1[Total N]</f>
        <v>1.893939393939394E-2</v>
      </c>
      <c r="I29" s="32">
        <f>(Table1[[#This Row],[Prevalence]]*(1-Table1[[#This Row],[Prevalence]]))/Table1[[#This Row],[Total N]]</f>
        <v>7.0381414002281773E-5</v>
      </c>
      <c r="J29" s="22"/>
      <c r="K29" s="22"/>
      <c r="L29" s="22"/>
      <c r="M29" s="22"/>
    </row>
    <row r="30" spans="1:13" s="1" customFormat="1" x14ac:dyDescent="0.25">
      <c r="A30" s="24" t="s">
        <v>63</v>
      </c>
      <c r="B30" s="24" t="s">
        <v>67</v>
      </c>
      <c r="C30" s="24" t="s">
        <v>49</v>
      </c>
      <c r="D30" s="24" t="s">
        <v>68</v>
      </c>
      <c r="E30" s="24">
        <v>2010</v>
      </c>
      <c r="F30" s="24">
        <v>14</v>
      </c>
      <c r="G30" s="24">
        <v>84</v>
      </c>
      <c r="H30" s="24">
        <f>Table1[n]/Table1[Total N]</f>
        <v>0.16666666666666666</v>
      </c>
      <c r="I30" s="33">
        <f>(Table1[[#This Row],[Prevalence]]*(1-Table1[[#This Row],[Prevalence]]))/Table1[[#This Row],[Total N]]</f>
        <v>1.6534391534391536E-3</v>
      </c>
      <c r="J30" s="24"/>
      <c r="K30" s="24"/>
      <c r="L30" s="24"/>
      <c r="M30" s="24"/>
    </row>
    <row r="31" spans="1:13" x14ac:dyDescent="0.25">
      <c r="A31" s="22" t="s">
        <v>69</v>
      </c>
      <c r="B31" s="22" t="s">
        <v>67</v>
      </c>
      <c r="C31" s="22" t="s">
        <v>50</v>
      </c>
      <c r="D31" s="22" t="s">
        <v>68</v>
      </c>
      <c r="E31" s="22">
        <v>2010</v>
      </c>
      <c r="F31" s="22">
        <v>21</v>
      </c>
      <c r="G31" s="22">
        <v>264</v>
      </c>
      <c r="H31" s="22">
        <f>Table1[n]/Table1[Total N]</f>
        <v>7.9545454545454544E-2</v>
      </c>
      <c r="I31" s="32">
        <f>(Table1[[#This Row],[Prevalence]]*(1-Table1[[#This Row],[Prevalence]]))/Table1[[#This Row],[Total N]]</f>
        <v>2.7734081517655896E-4</v>
      </c>
      <c r="J31" s="22"/>
      <c r="K31" s="22"/>
      <c r="L31" s="22"/>
      <c r="M31" s="22"/>
    </row>
    <row r="32" spans="1:13" x14ac:dyDescent="0.25">
      <c r="A32" s="24" t="s">
        <v>69</v>
      </c>
      <c r="B32" s="24" t="s">
        <v>67</v>
      </c>
      <c r="C32" s="24" t="s">
        <v>49</v>
      </c>
      <c r="D32" s="24" t="s">
        <v>68</v>
      </c>
      <c r="E32" s="24">
        <v>2010</v>
      </c>
      <c r="F32" s="24">
        <v>16</v>
      </c>
      <c r="G32" s="24">
        <v>84</v>
      </c>
      <c r="H32" s="24">
        <f>Table1[n]/Table1[Total N]</f>
        <v>0.19047619047619047</v>
      </c>
      <c r="I32" s="33">
        <f>(Table1[[#This Row],[Prevalence]]*(1-Table1[[#This Row],[Prevalence]]))/Table1[[#This Row],[Total N]]</f>
        <v>1.8356548968793867E-3</v>
      </c>
      <c r="J32" s="24"/>
      <c r="K32" s="24"/>
      <c r="L32" s="24"/>
      <c r="M32" s="24"/>
    </row>
    <row r="33" spans="1:13" x14ac:dyDescent="0.25">
      <c r="A33" s="15" t="s">
        <v>61</v>
      </c>
      <c r="B33" s="15" t="s">
        <v>46</v>
      </c>
      <c r="C33" s="15" t="s">
        <v>49</v>
      </c>
      <c r="D33" s="15" t="s">
        <v>43</v>
      </c>
      <c r="E33" s="15">
        <v>2006</v>
      </c>
      <c r="F33" s="15">
        <v>38</v>
      </c>
      <c r="G33" s="15">
        <v>51</v>
      </c>
      <c r="H33" s="15">
        <f>Table1[n]/Table1[Total N]</f>
        <v>0.74509803921568629</v>
      </c>
      <c r="I33" s="34">
        <f>(Table1[[#This Row],[Prevalence]]*(1-Table1[[#This Row],[Prevalence]]))/Table1[[#This Row],[Total N]]</f>
        <v>3.7240578661299193E-3</v>
      </c>
      <c r="J33" s="15"/>
      <c r="K33" s="15"/>
      <c r="L33" s="15"/>
      <c r="M33" s="15"/>
    </row>
    <row r="34" spans="1:13" x14ac:dyDescent="0.25">
      <c r="A34" s="15" t="s">
        <v>61</v>
      </c>
      <c r="B34" s="15" t="s">
        <v>46</v>
      </c>
      <c r="C34" s="15" t="s">
        <v>49</v>
      </c>
      <c r="D34" s="15" t="s">
        <v>3</v>
      </c>
      <c r="E34" s="15">
        <v>2006</v>
      </c>
      <c r="F34" s="15">
        <v>54</v>
      </c>
      <c r="G34" s="15">
        <v>68</v>
      </c>
      <c r="H34" s="15">
        <f>Table1[n]/Table1[Total N]</f>
        <v>0.79411764705882348</v>
      </c>
      <c r="I34" s="34">
        <f>(Table1[[#This Row],[Prevalence]]*(1-Table1[[#This Row],[Prevalence]]))/Table1[[#This Row],[Total N]]</f>
        <v>2.4043354365967844E-3</v>
      </c>
      <c r="J34" s="15"/>
      <c r="K34" s="15"/>
      <c r="L34" s="15"/>
      <c r="M34" s="15"/>
    </row>
    <row r="35" spans="1:13" x14ac:dyDescent="0.25">
      <c r="A35" s="15" t="s">
        <v>61</v>
      </c>
      <c r="B35" s="15" t="s">
        <v>46</v>
      </c>
      <c r="C35" s="15" t="s">
        <v>49</v>
      </c>
      <c r="D35" s="15" t="s">
        <v>44</v>
      </c>
      <c r="E35" s="15">
        <v>2006</v>
      </c>
      <c r="F35" s="15">
        <v>68</v>
      </c>
      <c r="G35" s="15">
        <v>96</v>
      </c>
      <c r="H35" s="15">
        <f>Table1[n]/Table1[Total N]</f>
        <v>0.70833333333333337</v>
      </c>
      <c r="I35" s="34">
        <f>(Table1[[#This Row],[Prevalence]]*(1-Table1[[#This Row],[Prevalence]]))/Table1[[#This Row],[Total N]]</f>
        <v>2.1520543981481482E-3</v>
      </c>
      <c r="J35" s="15"/>
      <c r="K35" s="15"/>
      <c r="L35" s="15"/>
      <c r="M35" s="15"/>
    </row>
    <row r="36" spans="1:13" x14ac:dyDescent="0.25">
      <c r="A36" s="15" t="s">
        <v>61</v>
      </c>
      <c r="B36" s="15" t="s">
        <v>46</v>
      </c>
      <c r="C36" s="15" t="s">
        <v>49</v>
      </c>
      <c r="D36" s="15" t="s">
        <v>45</v>
      </c>
      <c r="E36" s="15">
        <v>2006</v>
      </c>
      <c r="F36" s="15">
        <v>39</v>
      </c>
      <c r="G36" s="15">
        <v>57</v>
      </c>
      <c r="H36" s="15">
        <f>Table1[n]/Table1[Total N]</f>
        <v>0.68421052631578949</v>
      </c>
      <c r="I36" s="34">
        <f>(Table1[[#This Row],[Prevalence]]*(1-Table1[[#This Row],[Prevalence]]))/Table1[[#This Row],[Total N]]</f>
        <v>3.7906400349905231E-3</v>
      </c>
      <c r="J36" s="15"/>
      <c r="K36" s="15"/>
      <c r="L36" s="15"/>
      <c r="M36" s="15"/>
    </row>
    <row r="37" spans="1:13" x14ac:dyDescent="0.25">
      <c r="A37" s="12" t="s">
        <v>61</v>
      </c>
      <c r="B37" s="12" t="s">
        <v>46</v>
      </c>
      <c r="C37" s="12" t="s">
        <v>50</v>
      </c>
      <c r="D37" s="12" t="s">
        <v>43</v>
      </c>
      <c r="E37" s="12">
        <v>2006</v>
      </c>
      <c r="F37" s="12">
        <v>88</v>
      </c>
      <c r="G37" s="12">
        <v>169</v>
      </c>
      <c r="H37" s="12">
        <f>Table1[n]/Table1[Total N]</f>
        <v>0.52071005917159763</v>
      </c>
      <c r="I37" s="35">
        <f>(Table1[[#This Row],[Prevalence]]*(1-Table1[[#This Row],[Prevalence]]))/Table1[[#This Row],[Total N]]</f>
        <v>1.4767520322432482E-3</v>
      </c>
      <c r="J37" s="12"/>
      <c r="K37" s="12"/>
      <c r="L37" s="12"/>
      <c r="M37" s="12"/>
    </row>
    <row r="38" spans="1:13" x14ac:dyDescent="0.25">
      <c r="A38" s="12" t="s">
        <v>61</v>
      </c>
      <c r="B38" s="12" t="s">
        <v>46</v>
      </c>
      <c r="C38" s="12" t="s">
        <v>50</v>
      </c>
      <c r="D38" s="12" t="s">
        <v>3</v>
      </c>
      <c r="E38" s="12">
        <v>2006</v>
      </c>
      <c r="F38" s="12">
        <v>64</v>
      </c>
      <c r="G38" s="12">
        <v>136</v>
      </c>
      <c r="H38" s="12">
        <f>Table1[n]/Table1[Total N]</f>
        <v>0.47058823529411764</v>
      </c>
      <c r="I38" s="35">
        <f>(Table1[[#This Row],[Prevalence]]*(1-Table1[[#This Row],[Prevalence]]))/Table1[[#This Row],[Total N]]</f>
        <v>1.8318746183594544E-3</v>
      </c>
      <c r="J38" s="12"/>
      <c r="K38" s="12"/>
      <c r="L38" s="12"/>
      <c r="M38" s="12"/>
    </row>
    <row r="39" spans="1:13" x14ac:dyDescent="0.25">
      <c r="A39" s="12" t="s">
        <v>61</v>
      </c>
      <c r="B39" s="12" t="s">
        <v>46</v>
      </c>
      <c r="C39" s="12" t="s">
        <v>50</v>
      </c>
      <c r="D39" s="12" t="s">
        <v>44</v>
      </c>
      <c r="E39" s="12">
        <v>2006</v>
      </c>
      <c r="F39" s="12">
        <v>55</v>
      </c>
      <c r="G39" s="12">
        <v>139</v>
      </c>
      <c r="H39" s="12">
        <f>Table1[n]/Table1[Total N]</f>
        <v>0.39568345323741005</v>
      </c>
      <c r="I39" s="35">
        <f>(Table1[[#This Row],[Prevalence]]*(1-Table1[[#This Row],[Prevalence]]))/Table1[[#This Row],[Total N]]</f>
        <v>1.7202737990757438E-3</v>
      </c>
      <c r="J39" s="12"/>
      <c r="K39" s="12"/>
      <c r="L39" s="12"/>
      <c r="M39" s="12"/>
    </row>
    <row r="40" spans="1:13" x14ac:dyDescent="0.25">
      <c r="A40" s="12" t="s">
        <v>61</v>
      </c>
      <c r="B40" s="12" t="s">
        <v>46</v>
      </c>
      <c r="C40" s="12" t="s">
        <v>50</v>
      </c>
      <c r="D40" s="12" t="s">
        <v>45</v>
      </c>
      <c r="E40" s="12">
        <v>2006</v>
      </c>
      <c r="F40" s="12">
        <v>22</v>
      </c>
      <c r="G40" s="12">
        <v>57</v>
      </c>
      <c r="H40" s="12">
        <f>Table1[n]/Table1[Total N]</f>
        <v>0.38596491228070173</v>
      </c>
      <c r="I40" s="35">
        <f>(Table1[[#This Row],[Prevalence]]*(1-Table1[[#This Row],[Prevalence]]))/Table1[[#This Row],[Total N]]</f>
        <v>4.15782453980442E-3</v>
      </c>
      <c r="J40" s="12"/>
      <c r="K40" s="12"/>
      <c r="L40" s="12"/>
      <c r="M40" s="12"/>
    </row>
    <row r="41" spans="1:13" x14ac:dyDescent="0.25">
      <c r="A41" s="15" t="s">
        <v>62</v>
      </c>
      <c r="B41" s="15" t="s">
        <v>20</v>
      </c>
      <c r="C41" s="15" t="s">
        <v>59</v>
      </c>
      <c r="D41" s="15" t="s">
        <v>3</v>
      </c>
      <c r="E41" s="15">
        <v>2000</v>
      </c>
      <c r="F41" s="15">
        <v>31</v>
      </c>
      <c r="G41" s="15">
        <v>76</v>
      </c>
      <c r="H41" s="15">
        <f>Table1[n]/Table1[Total N]</f>
        <v>0.40789473684210525</v>
      </c>
      <c r="I41" s="34">
        <f>(Table1[[#This Row],[Prevalence]]*(1-Table1[[#This Row],[Prevalence]]))/Table1[[#This Row],[Total N]]</f>
        <v>3.1778502697186175E-3</v>
      </c>
      <c r="J41" s="15"/>
      <c r="K41" s="15"/>
      <c r="L41" s="15" t="s">
        <v>18</v>
      </c>
      <c r="M41" s="15"/>
    </row>
    <row r="42" spans="1:13" x14ac:dyDescent="0.25">
      <c r="A42" s="15" t="s">
        <v>62</v>
      </c>
      <c r="B42" s="15" t="s">
        <v>20</v>
      </c>
      <c r="C42" s="15" t="s">
        <v>59</v>
      </c>
      <c r="D42" s="15" t="s">
        <v>4</v>
      </c>
      <c r="E42" s="15">
        <v>2000</v>
      </c>
      <c r="F42" s="15">
        <v>40</v>
      </c>
      <c r="G42" s="15">
        <v>143</v>
      </c>
      <c r="H42" s="15">
        <f>Table1[n]/Table1[Total N]</f>
        <v>0.27972027972027974</v>
      </c>
      <c r="I42" s="34">
        <f>(Table1[[#This Row],[Prevalence]]*(1-Table1[[#This Row],[Prevalence]]))/Table1[[#This Row],[Total N]]</f>
        <v>1.4089289848495676E-3</v>
      </c>
      <c r="J42" s="15"/>
      <c r="K42" s="15"/>
      <c r="L42" s="15" t="s">
        <v>18</v>
      </c>
      <c r="M42" s="15"/>
    </row>
    <row r="43" spans="1:13" x14ac:dyDescent="0.25">
      <c r="A43" s="15" t="s">
        <v>62</v>
      </c>
      <c r="B43" s="15" t="s">
        <v>20</v>
      </c>
      <c r="C43" s="15" t="s">
        <v>59</v>
      </c>
      <c r="D43" s="15" t="s">
        <v>5</v>
      </c>
      <c r="E43" s="15">
        <v>2000</v>
      </c>
      <c r="F43" s="15">
        <v>42</v>
      </c>
      <c r="G43" s="15">
        <v>103</v>
      </c>
      <c r="H43" s="15">
        <f>Table1[n]/Table1[Total N]</f>
        <v>0.40776699029126212</v>
      </c>
      <c r="I43" s="34">
        <f>(Table1[[#This Row],[Prevalence]]*(1-Table1[[#This Row],[Prevalence]]))/Table1[[#This Row],[Total N]]</f>
        <v>2.3445929312627947E-3</v>
      </c>
      <c r="J43" s="15"/>
      <c r="K43" s="15"/>
      <c r="L43" s="15" t="s">
        <v>18</v>
      </c>
      <c r="M43" s="15"/>
    </row>
    <row r="44" spans="1:13" x14ac:dyDescent="0.25">
      <c r="A44" s="15" t="s">
        <v>62</v>
      </c>
      <c r="B44" s="15" t="s">
        <v>20</v>
      </c>
      <c r="C44" s="15" t="s">
        <v>59</v>
      </c>
      <c r="D44" s="15" t="s">
        <v>6</v>
      </c>
      <c r="E44" s="15">
        <v>2000</v>
      </c>
      <c r="F44" s="15">
        <v>12</v>
      </c>
      <c r="G44" s="15">
        <v>65</v>
      </c>
      <c r="H44" s="15">
        <f>Table1[n]/Table1[Total N]</f>
        <v>0.18461538461538463</v>
      </c>
      <c r="I44" s="34">
        <f>(Table1[[#This Row],[Prevalence]]*(1-Table1[[#This Row],[Prevalence]]))/Table1[[#This Row],[Total N]]</f>
        <v>2.315885298133819E-3</v>
      </c>
      <c r="J44" s="15"/>
      <c r="K44" s="15"/>
      <c r="L44" s="15" t="s">
        <v>18</v>
      </c>
      <c r="M44" s="15"/>
    </row>
    <row r="45" spans="1:13" x14ac:dyDescent="0.25">
      <c r="A45" s="15" t="s">
        <v>62</v>
      </c>
      <c r="B45" s="15" t="s">
        <v>20</v>
      </c>
      <c r="C45" s="15" t="s">
        <v>59</v>
      </c>
      <c r="D45" s="15" t="s">
        <v>7</v>
      </c>
      <c r="E45" s="15">
        <v>2000</v>
      </c>
      <c r="F45" s="15">
        <v>6</v>
      </c>
      <c r="G45" s="15">
        <v>25</v>
      </c>
      <c r="H45" s="15">
        <f>Table1[n]/Table1[Total N]</f>
        <v>0.24</v>
      </c>
      <c r="I45" s="34">
        <f>(Table1[[#This Row],[Prevalence]]*(1-Table1[[#This Row],[Prevalence]]))/Table1[[#This Row],[Total N]]</f>
        <v>7.2960000000000004E-3</v>
      </c>
      <c r="J45" s="15"/>
      <c r="K45" s="15"/>
      <c r="L45" s="15" t="s">
        <v>18</v>
      </c>
      <c r="M45" s="15"/>
    </row>
    <row r="46" spans="1:13" x14ac:dyDescent="0.25">
      <c r="A46" s="15" t="s">
        <v>62</v>
      </c>
      <c r="B46" s="15" t="s">
        <v>20</v>
      </c>
      <c r="C46" s="15" t="s">
        <v>59</v>
      </c>
      <c r="D46" s="15" t="s">
        <v>32</v>
      </c>
      <c r="E46" s="15">
        <v>2000</v>
      </c>
      <c r="F46" s="15">
        <v>1</v>
      </c>
      <c r="G46" s="15">
        <v>12</v>
      </c>
      <c r="H46" s="15">
        <f>Table1[n]/Table1[Total N]</f>
        <v>8.3333333333333329E-2</v>
      </c>
      <c r="I46" s="34">
        <f>(Table1[[#This Row],[Prevalence]]*(1-Table1[[#This Row],[Prevalence]]))/Table1[[#This Row],[Total N]]</f>
        <v>6.3657407407407404E-3</v>
      </c>
      <c r="J46" s="15"/>
      <c r="K46" s="15"/>
      <c r="L46" s="15" t="s">
        <v>18</v>
      </c>
      <c r="M46" s="15"/>
    </row>
    <row r="47" spans="1:13" x14ac:dyDescent="0.25">
      <c r="A47" s="12" t="s">
        <v>60</v>
      </c>
      <c r="B47" s="13" t="s">
        <v>25</v>
      </c>
      <c r="C47" s="13" t="s">
        <v>49</v>
      </c>
      <c r="D47" s="12" t="s">
        <v>41</v>
      </c>
      <c r="E47" s="12">
        <v>2009</v>
      </c>
      <c r="F47" s="14">
        <v>38</v>
      </c>
      <c r="G47" s="14">
        <v>62</v>
      </c>
      <c r="H47" s="12">
        <f>Table1[n]/Table1[Total N]</f>
        <v>0.61290322580645162</v>
      </c>
      <c r="I47" s="35">
        <f>(Table1[[#This Row],[Prevalence]]*(1-Table1[[#This Row],[Prevalence]]))/Table1[[#This Row],[Total N]]</f>
        <v>3.8266590581047966E-3</v>
      </c>
      <c r="J47" s="12">
        <v>0.44993750650906073</v>
      </c>
      <c r="K47" s="12">
        <v>1</v>
      </c>
      <c r="L47" s="12" t="s">
        <v>18</v>
      </c>
      <c r="M47" s="13"/>
    </row>
    <row r="48" spans="1:13" x14ac:dyDescent="0.25">
      <c r="A48" s="12" t="s">
        <v>60</v>
      </c>
      <c r="B48" s="12" t="s">
        <v>25</v>
      </c>
      <c r="C48" s="12" t="s">
        <v>49</v>
      </c>
      <c r="D48" s="12" t="s">
        <v>4</v>
      </c>
      <c r="E48" s="12">
        <v>2009</v>
      </c>
      <c r="F48" s="14">
        <v>54</v>
      </c>
      <c r="G48" s="14">
        <v>101</v>
      </c>
      <c r="H48" s="12">
        <f>Table1[n]/Table1[Total N]</f>
        <v>0.53465346534653468</v>
      </c>
      <c r="I48" s="35">
        <f>(Table1[[#This Row],[Prevalence]]*(1-Table1[[#This Row],[Prevalence]]))/Table1[[#This Row],[Total N]]</f>
        <v>2.4633577954403614E-3</v>
      </c>
      <c r="J48" s="12">
        <v>0.49912995181888981</v>
      </c>
      <c r="K48" s="16">
        <v>0.73896528627634828</v>
      </c>
      <c r="L48" s="12" t="s">
        <v>18</v>
      </c>
      <c r="M48" s="12"/>
    </row>
    <row r="49" spans="1:13" x14ac:dyDescent="0.25">
      <c r="A49" s="12" t="s">
        <v>60</v>
      </c>
      <c r="B49" s="12" t="s">
        <v>25</v>
      </c>
      <c r="C49" s="12" t="s">
        <v>49</v>
      </c>
      <c r="D49" s="12" t="s">
        <v>5</v>
      </c>
      <c r="E49" s="12">
        <v>2009</v>
      </c>
      <c r="F49" s="14">
        <v>65</v>
      </c>
      <c r="G49" s="14">
        <v>123</v>
      </c>
      <c r="H49" s="12">
        <f>Table1[n]/Table1[Total N]</f>
        <v>0.52845528455284552</v>
      </c>
      <c r="I49" s="35">
        <f>(Table1[[#This Row],[Prevalence]]*(1-Table1[[#This Row],[Prevalence]]))/Table1[[#This Row],[Total N]]</f>
        <v>2.0259373722033868E-3</v>
      </c>
      <c r="J49" s="12">
        <v>0.37937033884025395</v>
      </c>
      <c r="K49" s="16">
        <v>0.62062966115974605</v>
      </c>
      <c r="L49" s="12" t="s">
        <v>18</v>
      </c>
      <c r="M49" s="12"/>
    </row>
    <row r="50" spans="1:13" x14ac:dyDescent="0.25">
      <c r="A50" s="12" t="s">
        <v>60</v>
      </c>
      <c r="B50" s="12" t="s">
        <v>25</v>
      </c>
      <c r="C50" s="12" t="s">
        <v>49</v>
      </c>
      <c r="D50" s="12" t="s">
        <v>6</v>
      </c>
      <c r="E50" s="12">
        <v>2009</v>
      </c>
      <c r="F50" s="14">
        <v>54</v>
      </c>
      <c r="G50" s="14">
        <v>109</v>
      </c>
      <c r="H50" s="12">
        <f>Table1[n]/Table1[Total N]</f>
        <v>0.49541284403669728</v>
      </c>
      <c r="I50" s="35">
        <f>(Table1[[#This Row],[Prevalence]]*(1-Table1[[#This Row],[Prevalence]]))/Table1[[#This Row],[Total N]]</f>
        <v>2.2933849357813607E-3</v>
      </c>
      <c r="J50" s="12">
        <v>9.2495929098426521E-2</v>
      </c>
      <c r="K50" s="16">
        <v>0.47893264233014488</v>
      </c>
      <c r="L50" s="12" t="s">
        <v>18</v>
      </c>
      <c r="M50" s="12"/>
    </row>
    <row r="51" spans="1:13" x14ac:dyDescent="0.25">
      <c r="A51" s="12" t="s">
        <v>60</v>
      </c>
      <c r="B51" s="12" t="s">
        <v>25</v>
      </c>
      <c r="C51" s="12" t="s">
        <v>49</v>
      </c>
      <c r="D51" s="12" t="s">
        <v>42</v>
      </c>
      <c r="E51" s="12">
        <v>2009</v>
      </c>
      <c r="F51" s="14">
        <v>51</v>
      </c>
      <c r="G51" s="14">
        <v>103</v>
      </c>
      <c r="H51" s="12">
        <f>Table1[n]/Table1[Total N]</f>
        <v>0.49514563106796117</v>
      </c>
      <c r="I51" s="35">
        <f>(Table1[[#This Row],[Prevalence]]*(1-Table1[[#This Row],[Prevalence]]))/Table1[[#This Row],[Total N]]</f>
        <v>2.4269556806045794E-3</v>
      </c>
      <c r="J51" s="12">
        <v>0.26462021631607502</v>
      </c>
      <c r="K51" s="16">
        <v>0.59252264082678208</v>
      </c>
      <c r="L51" s="12" t="s">
        <v>18</v>
      </c>
      <c r="M51" s="12"/>
    </row>
    <row r="52" spans="1:13" x14ac:dyDescent="0.25">
      <c r="A52" s="2" t="s">
        <v>14</v>
      </c>
      <c r="B52" s="2" t="s">
        <v>19</v>
      </c>
      <c r="C52" s="2" t="s">
        <v>59</v>
      </c>
      <c r="D52" s="2" t="s">
        <v>1</v>
      </c>
      <c r="E52" s="2">
        <v>2003</v>
      </c>
      <c r="F52" s="2">
        <v>25</v>
      </c>
      <c r="G52" s="9">
        <f>Table1[[#This Row],[n]]/Table1[[#This Row],[Prevalence]]</f>
        <v>841.23436609256169</v>
      </c>
      <c r="H52" s="5">
        <v>2.9718234308617426E-2</v>
      </c>
      <c r="I52" s="36">
        <f>(Table1[[#This Row],[Prevalence]]*(1-Table1[[#This Row],[Prevalence]]))/Table1[[#This Row],[Total N]]</f>
        <v>3.4277083795483929E-5</v>
      </c>
      <c r="J52" s="5">
        <v>1.6608999999999999E-2</v>
      </c>
      <c r="K52" s="5">
        <v>4.2827000000000004E-2</v>
      </c>
      <c r="L52" s="2" t="s">
        <v>18</v>
      </c>
      <c r="M52" s="2"/>
    </row>
    <row r="53" spans="1:13" x14ac:dyDescent="0.25">
      <c r="A53" s="2" t="s">
        <v>14</v>
      </c>
      <c r="B53" s="2" t="s">
        <v>19</v>
      </c>
      <c r="C53" s="2" t="s">
        <v>59</v>
      </c>
      <c r="D53" s="2" t="s">
        <v>2</v>
      </c>
      <c r="E53" s="2">
        <v>2003</v>
      </c>
      <c r="F53" s="2">
        <v>58</v>
      </c>
      <c r="G53" s="9">
        <f>Table1[[#This Row],[n]]/Table1[[#This Row],[Prevalence]]</f>
        <v>642.20952753039182</v>
      </c>
      <c r="H53" s="5">
        <v>9.0313203890073426E-2</v>
      </c>
      <c r="I53" s="36">
        <f>(Table1[[#This Row],[Prevalence]]*(1-Table1[[#This Row],[Prevalence]]))/Table1[[#This Row],[Total N]]</f>
        <v>1.2792823147472765E-4</v>
      </c>
      <c r="J53" s="5">
        <v>6.4351000000000005E-2</v>
      </c>
      <c r="K53" s="5">
        <v>0.11627599999999999</v>
      </c>
      <c r="L53" s="2" t="s">
        <v>18</v>
      </c>
      <c r="M53" s="2"/>
    </row>
    <row r="54" spans="1:13" ht="15" customHeight="1" x14ac:dyDescent="0.25">
      <c r="A54" s="2" t="s">
        <v>14</v>
      </c>
      <c r="B54" s="2" t="s">
        <v>19</v>
      </c>
      <c r="C54" s="2" t="s">
        <v>59</v>
      </c>
      <c r="D54" s="2" t="s">
        <v>3</v>
      </c>
      <c r="E54" s="2">
        <v>2003</v>
      </c>
      <c r="F54" s="2">
        <v>63</v>
      </c>
      <c r="G54" s="9">
        <f>Table1[[#This Row],[n]]/Table1[[#This Row],[Prevalence]]</f>
        <v>488.32015207368067</v>
      </c>
      <c r="H54" s="5">
        <v>0.12901372129015512</v>
      </c>
      <c r="I54" s="36">
        <f>(Table1[[#This Row],[Prevalence]]*(1-Table1[[#This Row],[Prevalence]]))/Table1[[#This Row],[Total N]]</f>
        <v>2.3011374921112483E-4</v>
      </c>
      <c r="J54" s="5">
        <v>9.6155000000000004E-2</v>
      </c>
      <c r="K54" s="5">
        <v>0.16187200000000002</v>
      </c>
      <c r="L54" s="2" t="s">
        <v>18</v>
      </c>
      <c r="M54" s="2"/>
    </row>
    <row r="55" spans="1:13" x14ac:dyDescent="0.25">
      <c r="A55" s="2" t="s">
        <v>14</v>
      </c>
      <c r="B55" s="2" t="s">
        <v>19</v>
      </c>
      <c r="C55" s="2" t="s">
        <v>59</v>
      </c>
      <c r="D55" s="2" t="s">
        <v>4</v>
      </c>
      <c r="E55" s="2">
        <v>2003</v>
      </c>
      <c r="F55" s="2">
        <v>54</v>
      </c>
      <c r="G55" s="9">
        <f>Table1[[#This Row],[n]]/Table1[[#This Row],[Prevalence]]</f>
        <v>461.56298686036348</v>
      </c>
      <c r="H55" s="5">
        <v>0.11699378316124946</v>
      </c>
      <c r="I55" s="36">
        <f>(Table1[[#This Row],[Prevalence]]*(1-Table1[[#This Row],[Prevalence]]))/Table1[[#This Row],[Total N]]</f>
        <v>2.2381828873579331E-4</v>
      </c>
      <c r="J55" s="5">
        <v>8.1585999999999992E-2</v>
      </c>
      <c r="K55" s="5">
        <v>0.15240100000000001</v>
      </c>
      <c r="L55" s="2" t="s">
        <v>18</v>
      </c>
      <c r="M55" s="2"/>
    </row>
    <row r="56" spans="1:13" x14ac:dyDescent="0.25">
      <c r="A56" s="2" t="s">
        <v>14</v>
      </c>
      <c r="B56" s="2" t="s">
        <v>19</v>
      </c>
      <c r="C56" s="2" t="s">
        <v>59</v>
      </c>
      <c r="D56" s="2" t="s">
        <v>5</v>
      </c>
      <c r="E56" s="2">
        <v>2003</v>
      </c>
      <c r="F56" s="2">
        <v>40</v>
      </c>
      <c r="G56" s="9">
        <f>Table1[[#This Row],[n]]/Table1[[#This Row],[Prevalence]]</f>
        <v>340.41033027931019</v>
      </c>
      <c r="H56" s="5">
        <v>0.11750524717384336</v>
      </c>
      <c r="I56" s="36">
        <f>(Table1[[#This Row],[Prevalence]]*(1-Table1[[#This Row],[Prevalence]]))/Table1[[#This Row],[Total N]]</f>
        <v>3.0462578493247329E-4</v>
      </c>
      <c r="J56" s="5">
        <v>8.0722000000000002E-2</v>
      </c>
      <c r="K56" s="5">
        <v>0.15428900000000001</v>
      </c>
      <c r="L56" s="2" t="s">
        <v>18</v>
      </c>
      <c r="M56" s="2"/>
    </row>
    <row r="57" spans="1:13" x14ac:dyDescent="0.25">
      <c r="A57" s="2" t="s">
        <v>14</v>
      </c>
      <c r="B57" s="2" t="s">
        <v>19</v>
      </c>
      <c r="C57" s="2" t="s">
        <v>59</v>
      </c>
      <c r="D57" s="2" t="s">
        <v>6</v>
      </c>
      <c r="E57" s="2">
        <v>2003</v>
      </c>
      <c r="F57" s="2">
        <v>26</v>
      </c>
      <c r="G57" s="9">
        <f>Table1[[#This Row],[n]]/Table1[[#This Row],[Prevalence]]</f>
        <v>274.5017427122151</v>
      </c>
      <c r="H57" s="5">
        <v>9.4717067159963864E-2</v>
      </c>
      <c r="I57" s="36">
        <f>(Table1[[#This Row],[Prevalence]]*(1-Table1[[#This Row],[Prevalence]]))/Table1[[#This Row],[Total N]]</f>
        <v>3.1236867023636255E-4</v>
      </c>
      <c r="J57" s="5">
        <v>5.1768000000000002E-2</v>
      </c>
      <c r="K57" s="5">
        <v>0.13766600000000001</v>
      </c>
      <c r="L57" s="2" t="s">
        <v>18</v>
      </c>
      <c r="M57" s="2"/>
    </row>
    <row r="58" spans="1:13" x14ac:dyDescent="0.25">
      <c r="A58" s="2" t="s">
        <v>14</v>
      </c>
      <c r="B58" s="2" t="s">
        <v>19</v>
      </c>
      <c r="C58" s="2" t="s">
        <v>59</v>
      </c>
      <c r="D58" s="2" t="s">
        <v>7</v>
      </c>
      <c r="E58" s="2">
        <v>2003</v>
      </c>
      <c r="F58" s="2">
        <v>9</v>
      </c>
      <c r="G58" s="9">
        <f>Table1[[#This Row],[n]]/Table1[[#This Row],[Prevalence]]</f>
        <v>232.94399383295348</v>
      </c>
      <c r="H58" s="5">
        <v>3.8635896345342098E-2</v>
      </c>
      <c r="I58" s="36">
        <f>(Table1[[#This Row],[Prevalence]]*(1-Table1[[#This Row],[Prevalence]]))/Table1[[#This Row],[Total N]]</f>
        <v>1.5945104764353711E-4</v>
      </c>
      <c r="J58" s="5">
        <v>9.1719999999999996E-3</v>
      </c>
      <c r="K58" s="5">
        <v>6.8098999999999993E-2</v>
      </c>
      <c r="L58" s="2" t="s">
        <v>18</v>
      </c>
      <c r="M58" s="2"/>
    </row>
    <row r="59" spans="1:13" s="1" customFormat="1" x14ac:dyDescent="0.25">
      <c r="A59" s="3" t="s">
        <v>34</v>
      </c>
      <c r="B59" s="3" t="s">
        <v>35</v>
      </c>
      <c r="C59" s="3" t="s">
        <v>59</v>
      </c>
      <c r="D59" s="3" t="s">
        <v>1</v>
      </c>
      <c r="E59" s="3">
        <v>2007</v>
      </c>
      <c r="F59" s="3">
        <f>Table1[[#This Row],[Prevalence]]*Table1[[#This Row],[Total N]]</f>
        <v>46.480000000000004</v>
      </c>
      <c r="G59" s="3">
        <v>1328</v>
      </c>
      <c r="H59" s="3">
        <v>3.5000000000000003E-2</v>
      </c>
      <c r="I59" s="37">
        <f>((Table1[[#This Row],[Prevalence]]*(1-Table1[[#This Row],[Prevalence]]))/Table1[[#This Row],[Total N]])</f>
        <v>2.5432981927710843E-5</v>
      </c>
      <c r="J59" s="3"/>
      <c r="K59" s="3"/>
      <c r="L59" s="3" t="s">
        <v>18</v>
      </c>
      <c r="M59" s="3"/>
    </row>
    <row r="60" spans="1:13" x14ac:dyDescent="0.25">
      <c r="A60" s="3" t="s">
        <v>34</v>
      </c>
      <c r="B60" s="3" t="s">
        <v>35</v>
      </c>
      <c r="C60" s="3" t="s">
        <v>59</v>
      </c>
      <c r="D60" s="3" t="s">
        <v>2</v>
      </c>
      <c r="E60" s="3">
        <v>2007</v>
      </c>
      <c r="F60" s="3">
        <f>Table1[[#This Row],[Prevalence]]*Table1[[#This Row],[Total N]]</f>
        <v>118.25200000000001</v>
      </c>
      <c r="G60" s="3">
        <v>1598</v>
      </c>
      <c r="H60" s="3">
        <v>7.400000000000001E-2</v>
      </c>
      <c r="I60" s="37">
        <f>((Table1[[#This Row],[Prevalence]]*(1-Table1[[#This Row],[Prevalence]]))/Table1[[#This Row],[Total N]])</f>
        <v>4.28811013767209E-5</v>
      </c>
      <c r="J60" s="3"/>
      <c r="K60" s="3"/>
      <c r="L60" s="3" t="s">
        <v>18</v>
      </c>
      <c r="M60" s="3"/>
    </row>
    <row r="61" spans="1:13" x14ac:dyDescent="0.25">
      <c r="A61" s="3" t="s">
        <v>34</v>
      </c>
      <c r="B61" s="3" t="s">
        <v>35</v>
      </c>
      <c r="C61" s="3" t="s">
        <v>59</v>
      </c>
      <c r="D61" s="3" t="s">
        <v>3</v>
      </c>
      <c r="E61" s="3">
        <v>2007</v>
      </c>
      <c r="F61" s="3">
        <f>Table1[[#This Row],[Prevalence]]*Table1[[#This Row],[Total N]]</f>
        <v>137.19</v>
      </c>
      <c r="G61" s="3">
        <v>1345</v>
      </c>
      <c r="H61" s="3">
        <v>0.10199999999999999</v>
      </c>
      <c r="I61" s="37">
        <f>((Table1[[#This Row],[Prevalence]]*(1-Table1[[#This Row],[Prevalence]]))/Table1[[#This Row],[Total N]])</f>
        <v>6.8101115241635683E-5</v>
      </c>
      <c r="J61" s="3"/>
      <c r="K61" s="3"/>
      <c r="L61" s="3" t="s">
        <v>18</v>
      </c>
      <c r="M61" s="3"/>
    </row>
    <row r="62" spans="1:13" x14ac:dyDescent="0.25">
      <c r="A62" s="3" t="s">
        <v>34</v>
      </c>
      <c r="B62" s="3" t="s">
        <v>35</v>
      </c>
      <c r="C62" s="3" t="s">
        <v>59</v>
      </c>
      <c r="D62" s="3" t="s">
        <v>4</v>
      </c>
      <c r="E62" s="3">
        <v>2007</v>
      </c>
      <c r="F62" s="3">
        <f>Table1[[#This Row],[Prevalence]]*Table1[[#This Row],[Total N]]</f>
        <v>153.482</v>
      </c>
      <c r="G62" s="3">
        <v>1154</v>
      </c>
      <c r="H62" s="3">
        <v>0.13300000000000001</v>
      </c>
      <c r="I62" s="37">
        <f>((Table1[[#This Row],[Prevalence]]*(1-Table1[[#This Row],[Prevalence]]))/Table1[[#This Row],[Total N]])</f>
        <v>9.9922876949740049E-5</v>
      </c>
      <c r="J62" s="3"/>
      <c r="K62" s="3"/>
      <c r="L62" s="3" t="s">
        <v>18</v>
      </c>
      <c r="M62" s="3"/>
    </row>
    <row r="63" spans="1:13" s="1" customFormat="1" x14ac:dyDescent="0.25">
      <c r="A63" s="3" t="s">
        <v>34</v>
      </c>
      <c r="B63" s="3" t="s">
        <v>35</v>
      </c>
      <c r="C63" s="3" t="s">
        <v>59</v>
      </c>
      <c r="D63" s="3" t="s">
        <v>5</v>
      </c>
      <c r="E63" s="3">
        <v>2007</v>
      </c>
      <c r="F63" s="3">
        <f>Table1[[#This Row],[Prevalence]]*Table1[[#This Row],[Total N]]</f>
        <v>106.39999999999999</v>
      </c>
      <c r="G63" s="3">
        <v>950</v>
      </c>
      <c r="H63" s="3">
        <v>0.11199999999999999</v>
      </c>
      <c r="I63" s="37">
        <f>((Table1[[#This Row],[Prevalence]]*(1-Table1[[#This Row],[Prevalence]]))/Table1[[#This Row],[Total N]])</f>
        <v>1.0469052631578946E-4</v>
      </c>
      <c r="J63" s="3"/>
      <c r="K63" s="3"/>
      <c r="L63" s="3" t="s">
        <v>18</v>
      </c>
      <c r="M63" s="3"/>
    </row>
    <row r="64" spans="1:13" x14ac:dyDescent="0.25">
      <c r="A64" s="3" t="s">
        <v>34</v>
      </c>
      <c r="B64" s="3" t="s">
        <v>35</v>
      </c>
      <c r="C64" s="3" t="s">
        <v>59</v>
      </c>
      <c r="D64" s="3" t="s">
        <v>6</v>
      </c>
      <c r="E64" s="3">
        <v>2007</v>
      </c>
      <c r="F64" s="3">
        <f>Table1[[#This Row],[Prevalence]]*Table1[[#This Row],[Total N]]</f>
        <v>69.748000000000005</v>
      </c>
      <c r="G64" s="3">
        <v>742</v>
      </c>
      <c r="H64" s="3">
        <v>9.4E-2</v>
      </c>
      <c r="I64" s="37">
        <f>((Table1[[#This Row],[Prevalence]]*(1-Table1[[#This Row],[Prevalence]]))/Table1[[#This Row],[Total N]])</f>
        <v>1.1477628032345014E-4</v>
      </c>
      <c r="J64" s="3"/>
      <c r="K64" s="3"/>
      <c r="L64" s="3" t="s">
        <v>18</v>
      </c>
      <c r="M64" s="3"/>
    </row>
    <row r="65" spans="1:13" x14ac:dyDescent="0.25">
      <c r="A65" s="3" t="s">
        <v>34</v>
      </c>
      <c r="B65" s="3" t="s">
        <v>35</v>
      </c>
      <c r="C65" s="3" t="s">
        <v>59</v>
      </c>
      <c r="D65" s="3" t="s">
        <v>7</v>
      </c>
      <c r="E65" s="3">
        <v>2007</v>
      </c>
      <c r="F65" s="3">
        <f>Table1[[#This Row],[Prevalence]]*Table1[[#This Row],[Total N]]</f>
        <v>64.416000000000011</v>
      </c>
      <c r="G65" s="3">
        <v>732</v>
      </c>
      <c r="H65" s="3">
        <v>8.8000000000000009E-2</v>
      </c>
      <c r="I65" s="37">
        <f>((Table1[[#This Row],[Prevalence]]*(1-Table1[[#This Row],[Prevalence]]))/Table1[[#This Row],[Total N]])</f>
        <v>1.0963934426229509E-4</v>
      </c>
      <c r="J65" s="3"/>
      <c r="K65" s="3"/>
      <c r="L65" s="3" t="s">
        <v>18</v>
      </c>
      <c r="M65" s="3"/>
    </row>
    <row r="66" spans="1:13" x14ac:dyDescent="0.25">
      <c r="A66" s="3" t="s">
        <v>34</v>
      </c>
      <c r="B66" s="3" t="s">
        <v>35</v>
      </c>
      <c r="C66" s="3" t="s">
        <v>59</v>
      </c>
      <c r="D66" s="3" t="s">
        <v>32</v>
      </c>
      <c r="E66" s="3">
        <v>2007</v>
      </c>
      <c r="F66" s="3">
        <f>Table1[[#This Row],[Prevalence]]*Table1[[#This Row],[Total N]]</f>
        <v>38.924999999999997</v>
      </c>
      <c r="G66" s="3">
        <v>519</v>
      </c>
      <c r="H66" s="3">
        <v>7.4999999999999997E-2</v>
      </c>
      <c r="I66" s="37">
        <f>((Table1[[#This Row],[Prevalence]]*(1-Table1[[#This Row],[Prevalence]]))/Table1[[#This Row],[Total N]])</f>
        <v>1.3367052023121389E-4</v>
      </c>
      <c r="J66" s="3"/>
      <c r="K66" s="3"/>
      <c r="L66" s="3" t="s">
        <v>18</v>
      </c>
      <c r="M66" s="3"/>
    </row>
    <row r="67" spans="1:13" x14ac:dyDescent="0.25">
      <c r="A67" s="3" t="s">
        <v>34</v>
      </c>
      <c r="B67" s="3" t="s">
        <v>35</v>
      </c>
      <c r="C67" s="3" t="s">
        <v>59</v>
      </c>
      <c r="D67" s="3" t="s">
        <v>36</v>
      </c>
      <c r="E67" s="3">
        <v>2007</v>
      </c>
      <c r="F67" s="3">
        <f>Table1[[#This Row],[Prevalence]]*Table1[[#This Row],[Total N]]</f>
        <v>19.975000000000001</v>
      </c>
      <c r="G67" s="3">
        <v>425</v>
      </c>
      <c r="H67" s="3">
        <v>4.7E-2</v>
      </c>
      <c r="I67" s="37">
        <f>((Table1[[#This Row],[Prevalence]]*(1-Table1[[#This Row],[Prevalence]]))/Table1[[#This Row],[Total N]])</f>
        <v>1.0539058823529411E-4</v>
      </c>
      <c r="J67" s="3"/>
      <c r="K67" s="3"/>
      <c r="L67" s="3" t="s">
        <v>18</v>
      </c>
      <c r="M67" s="3"/>
    </row>
    <row r="68" spans="1:13" x14ac:dyDescent="0.25">
      <c r="A68" s="3" t="s">
        <v>34</v>
      </c>
      <c r="B68" s="3" t="s">
        <v>35</v>
      </c>
      <c r="C68" s="3" t="s">
        <v>59</v>
      </c>
      <c r="D68" s="3" t="s">
        <v>37</v>
      </c>
      <c r="E68" s="3">
        <v>2007</v>
      </c>
      <c r="F68" s="3">
        <f>Table1[[#This Row],[Prevalence]]*Table1[[#This Row],[Total N]]</f>
        <v>4.3520000000000003</v>
      </c>
      <c r="G68" s="3">
        <v>256</v>
      </c>
      <c r="H68" s="3">
        <v>1.7000000000000001E-2</v>
      </c>
      <c r="I68" s="37">
        <f>((Table1[[#This Row],[Prevalence]]*(1-Table1[[#This Row],[Prevalence]]))/Table1[[#This Row],[Total N]])</f>
        <v>6.5277343750000001E-5</v>
      </c>
      <c r="J68" s="3"/>
      <c r="K68" s="3"/>
      <c r="L68" s="3" t="s">
        <v>18</v>
      </c>
      <c r="M68" s="3"/>
    </row>
    <row r="69" spans="1:13" x14ac:dyDescent="0.25">
      <c r="A69" s="2" t="s">
        <v>15</v>
      </c>
      <c r="B69" s="2" t="s">
        <v>33</v>
      </c>
      <c r="C69" s="2" t="s">
        <v>59</v>
      </c>
      <c r="D69" s="2" t="s">
        <v>1</v>
      </c>
      <c r="E69" s="2">
        <v>2009</v>
      </c>
      <c r="F69" s="2">
        <v>27</v>
      </c>
      <c r="G69" s="9">
        <v>985.73961226471283</v>
      </c>
      <c r="H69" s="7">
        <f>Table1[n]/Table1[Total N]</f>
        <v>2.7390600584639341E-2</v>
      </c>
      <c r="I69" s="36">
        <f>((Table1[[#This Row],[Prevalence]]*(1-Table1[[#This Row],[Prevalence]]))/Table1[[#This Row],[Total N]])</f>
        <v>2.7025753305222793E-5</v>
      </c>
      <c r="J69" s="5">
        <v>1.4563999999999999E-2</v>
      </c>
      <c r="K69" s="5">
        <v>4.0217000000000003E-2</v>
      </c>
      <c r="L69" s="2" t="s">
        <v>18</v>
      </c>
      <c r="M69" s="2"/>
    </row>
    <row r="70" spans="1:13" x14ac:dyDescent="0.25">
      <c r="A70" s="2" t="s">
        <v>15</v>
      </c>
      <c r="B70" s="2" t="s">
        <v>33</v>
      </c>
      <c r="C70" s="2" t="s">
        <v>59</v>
      </c>
      <c r="D70" s="2" t="s">
        <v>2</v>
      </c>
      <c r="E70" s="2">
        <v>2009</v>
      </c>
      <c r="F70" s="2">
        <v>55</v>
      </c>
      <c r="G70" s="9">
        <v>858.66782721474306</v>
      </c>
      <c r="H70" s="7">
        <f>Table1[n]/Table1[Total N]</f>
        <v>6.4052708459338983E-2</v>
      </c>
      <c r="I70" s="36">
        <f>((Table1[[#This Row],[Prevalence]]*(1-Table1[[#This Row],[Prevalence]]))/Table1[[#This Row],[Total N]])</f>
        <v>6.981740447038912E-5</v>
      </c>
      <c r="J70" s="5">
        <v>4.3031E-2</v>
      </c>
      <c r="K70" s="5">
        <v>8.5074000000000011E-2</v>
      </c>
      <c r="L70" s="2" t="s">
        <v>18</v>
      </c>
      <c r="M70" s="2"/>
    </row>
    <row r="71" spans="1:13" x14ac:dyDescent="0.25">
      <c r="A71" s="2" t="s">
        <v>15</v>
      </c>
      <c r="B71" s="2" t="s">
        <v>33</v>
      </c>
      <c r="C71" s="2" t="s">
        <v>59</v>
      </c>
      <c r="D71" s="2" t="s">
        <v>3</v>
      </c>
      <c r="E71" s="2">
        <v>2009</v>
      </c>
      <c r="F71" s="2">
        <v>66</v>
      </c>
      <c r="G71" s="9">
        <v>634.03978209252944</v>
      </c>
      <c r="H71" s="7">
        <f>Table1[n]/Table1[Total N]</f>
        <v>0.1040944146788067</v>
      </c>
      <c r="I71" s="36">
        <f>((Table1[[#This Row],[Prevalence]]*(1-Table1[[#This Row],[Prevalence]]))/Table1[[#This Row],[Total N]])</f>
        <v>1.4708661845113291E-4</v>
      </c>
      <c r="J71" s="5">
        <v>7.1454000000000004E-2</v>
      </c>
      <c r="K71" s="5">
        <v>0.136735</v>
      </c>
      <c r="L71" s="2" t="s">
        <v>18</v>
      </c>
      <c r="M71" s="2"/>
    </row>
    <row r="72" spans="1:13" x14ac:dyDescent="0.25">
      <c r="A72" s="2" t="s">
        <v>15</v>
      </c>
      <c r="B72" s="2" t="s">
        <v>33</v>
      </c>
      <c r="C72" s="2" t="s">
        <v>59</v>
      </c>
      <c r="D72" s="2" t="s">
        <v>4</v>
      </c>
      <c r="E72" s="2">
        <v>2009</v>
      </c>
      <c r="F72" s="2">
        <v>63</v>
      </c>
      <c r="G72" s="9">
        <v>570.52483920244788</v>
      </c>
      <c r="H72" s="7">
        <f>Table1[n]/Table1[Total N]</f>
        <v>0.11042464003507614</v>
      </c>
      <c r="I72" s="36">
        <f>((Table1[[#This Row],[Prevalence]]*(1-Table1[[#This Row],[Prevalence]]))/Table1[[#This Row],[Total N]])</f>
        <v>1.7217662082078642E-4</v>
      </c>
      <c r="J72" s="5">
        <v>7.4653999999999998E-2</v>
      </c>
      <c r="K72" s="5">
        <v>0.14619499999999999</v>
      </c>
      <c r="L72" s="2" t="s">
        <v>18</v>
      </c>
      <c r="M72" s="2"/>
    </row>
    <row r="73" spans="1:13" x14ac:dyDescent="0.25">
      <c r="A73" s="2" t="s">
        <v>15</v>
      </c>
      <c r="B73" s="2" t="s">
        <v>33</v>
      </c>
      <c r="C73" s="2" t="s">
        <v>59</v>
      </c>
      <c r="D73" s="2" t="s">
        <v>5</v>
      </c>
      <c r="E73" s="2">
        <v>2009</v>
      </c>
      <c r="F73" s="2">
        <v>45</v>
      </c>
      <c r="G73" s="9">
        <v>511.71589006081274</v>
      </c>
      <c r="H73" s="7">
        <f>Table1[n]/Table1[Total N]</f>
        <v>8.7939422781364407E-2</v>
      </c>
      <c r="I73" s="36">
        <f>((Table1[[#This Row],[Prevalence]]*(1-Table1[[#This Row],[Prevalence]]))/Table1[[#This Row],[Total N]])</f>
        <v>1.5673947645579876E-4</v>
      </c>
      <c r="J73" s="5">
        <v>5.7251000000000003E-2</v>
      </c>
      <c r="K73" s="5">
        <v>0.118628</v>
      </c>
      <c r="L73" s="2" t="s">
        <v>18</v>
      </c>
      <c r="M73" s="2"/>
    </row>
    <row r="74" spans="1:13" x14ac:dyDescent="0.25">
      <c r="A74" s="2" t="s">
        <v>15</v>
      </c>
      <c r="B74" s="2" t="s">
        <v>33</v>
      </c>
      <c r="C74" s="2" t="s">
        <v>59</v>
      </c>
      <c r="D74" s="2" t="s">
        <v>6</v>
      </c>
      <c r="E74" s="2">
        <v>2009</v>
      </c>
      <c r="F74" s="2">
        <v>36</v>
      </c>
      <c r="G74" s="9">
        <v>252.28591608340213</v>
      </c>
      <c r="H74" s="7">
        <f>Table1[n]/Table1[Total N]</f>
        <v>0.14269524259966582</v>
      </c>
      <c r="I74" s="36">
        <f>((Table1[[#This Row],[Prevalence]]*(1-Table1[[#This Row],[Prevalence]]))/Table1[[#This Row],[Total N]])</f>
        <v>4.8489948324601163E-4</v>
      </c>
      <c r="J74" s="5">
        <v>6.7178000000000002E-2</v>
      </c>
      <c r="K74" s="5">
        <v>0.21821300000000002</v>
      </c>
      <c r="L74" s="2" t="s">
        <v>18</v>
      </c>
      <c r="M74" s="2"/>
    </row>
    <row r="75" spans="1:13" x14ac:dyDescent="0.25">
      <c r="A75" s="2" t="s">
        <v>15</v>
      </c>
      <c r="B75" s="2" t="s">
        <v>33</v>
      </c>
      <c r="C75" s="2" t="s">
        <v>59</v>
      </c>
      <c r="D75" s="2" t="s">
        <v>7</v>
      </c>
      <c r="E75" s="2">
        <v>2009</v>
      </c>
      <c r="F75" s="2">
        <v>26</v>
      </c>
      <c r="G75" s="9">
        <v>405.78012714494355</v>
      </c>
      <c r="H75" s="7">
        <f>Table1[n]/Table1[Total N]</f>
        <v>6.4074108761646847E-2</v>
      </c>
      <c r="I75" s="36">
        <f>((Table1[[#This Row],[Prevalence]]*(1-Table1[[#This Row],[Prevalence]]))/Table1[[#This Row],[Total N]])</f>
        <v>1.4778598885555297E-4</v>
      </c>
      <c r="J75" s="5">
        <v>3.5684999999999995E-2</v>
      </c>
      <c r="K75" s="5">
        <v>9.2463000000000004E-2</v>
      </c>
      <c r="L75" s="2" t="s">
        <v>18</v>
      </c>
      <c r="M75" s="2"/>
    </row>
    <row r="76" spans="1:13" x14ac:dyDescent="0.25">
      <c r="A76" s="3" t="s">
        <v>12</v>
      </c>
      <c r="B76" s="3" t="s">
        <v>19</v>
      </c>
      <c r="C76" s="3" t="s">
        <v>59</v>
      </c>
      <c r="D76" s="3" t="s">
        <v>1</v>
      </c>
      <c r="E76" s="3">
        <v>2003</v>
      </c>
      <c r="F76" s="3">
        <v>4</v>
      </c>
      <c r="G76" s="10">
        <f>Table1[[#This Row],[n]]/Table1[[#This Row],[Prevalence]]</f>
        <v>1119.0432681886909</v>
      </c>
      <c r="H76" s="6">
        <v>3.5744819826980341E-3</v>
      </c>
      <c r="I76" s="37">
        <f>(Table1[[#This Row],[Prevalence]]*(1-Table1[[#This Row],[Prevalence]]))/Table1[[#This Row],[Total N]]</f>
        <v>3.1828126422836702E-6</v>
      </c>
      <c r="J76" s="6">
        <v>0</v>
      </c>
      <c r="K76" s="6">
        <v>7.5190000000000005E-3</v>
      </c>
      <c r="L76" s="3" t="s">
        <v>18</v>
      </c>
      <c r="M76" s="3"/>
    </row>
    <row r="77" spans="1:13" x14ac:dyDescent="0.25">
      <c r="A77" s="3" t="s">
        <v>12</v>
      </c>
      <c r="B77" s="3" t="s">
        <v>19</v>
      </c>
      <c r="C77" s="3" t="s">
        <v>59</v>
      </c>
      <c r="D77" s="3" t="s">
        <v>2</v>
      </c>
      <c r="E77" s="3">
        <v>2003</v>
      </c>
      <c r="F77" s="3">
        <v>14</v>
      </c>
      <c r="G77" s="10">
        <f>Table1[[#This Row],[n]]/Table1[[#This Row],[Prevalence]]</f>
        <v>581.83871888986232</v>
      </c>
      <c r="H77" s="6">
        <v>2.4061650669642172E-2</v>
      </c>
      <c r="I77" s="37">
        <f>(Table1[[#This Row],[Prevalence]]*(1-Table1[[#This Row],[Prevalence]]))/Table1[[#This Row],[Total N]]</f>
        <v>4.0359444764175919E-5</v>
      </c>
      <c r="J77" s="6">
        <v>1.2016000000000001E-2</v>
      </c>
      <c r="K77" s="6">
        <v>3.6107E-2</v>
      </c>
      <c r="L77" s="3" t="s">
        <v>18</v>
      </c>
      <c r="M77" s="3"/>
    </row>
    <row r="78" spans="1:13" x14ac:dyDescent="0.25">
      <c r="A78" s="3" t="s">
        <v>12</v>
      </c>
      <c r="B78" s="3" t="s">
        <v>19</v>
      </c>
      <c r="C78" s="3" t="s">
        <v>59</v>
      </c>
      <c r="D78" s="3" t="s">
        <v>3</v>
      </c>
      <c r="E78" s="3">
        <v>2003</v>
      </c>
      <c r="F78" s="3">
        <v>31</v>
      </c>
      <c r="G78" s="10">
        <f>Table1[[#This Row],[n]]/Table1[[#This Row],[Prevalence]]</f>
        <v>423.4401999605733</v>
      </c>
      <c r="H78" s="6">
        <v>7.3209865295941257E-2</v>
      </c>
      <c r="I78" s="37">
        <f>(Table1[[#This Row],[Prevalence]]*(1-Table1[[#This Row],[Prevalence]]))/Table1[[#This Row],[Total N]]</f>
        <v>1.6023556791634088E-4</v>
      </c>
      <c r="J78" s="6">
        <v>4.4005999999999997E-2</v>
      </c>
      <c r="K78" s="6">
        <v>0.10241400000000001</v>
      </c>
      <c r="L78" s="3" t="s">
        <v>18</v>
      </c>
      <c r="M78" s="3"/>
    </row>
    <row r="79" spans="1:13" x14ac:dyDescent="0.25">
      <c r="A79" s="3" t="s">
        <v>12</v>
      </c>
      <c r="B79" s="3" t="s">
        <v>19</v>
      </c>
      <c r="C79" s="3" t="s">
        <v>59</v>
      </c>
      <c r="D79" s="3" t="s">
        <v>4</v>
      </c>
      <c r="E79" s="3">
        <v>2003</v>
      </c>
      <c r="F79" s="3">
        <v>22</v>
      </c>
      <c r="G79" s="10">
        <f>Table1[[#This Row],[n]]/Table1[[#This Row],[Prevalence]]</f>
        <v>332.79868372251627</v>
      </c>
      <c r="H79" s="6">
        <v>6.6106030690744402E-2</v>
      </c>
      <c r="I79" s="37">
        <f>(Table1[[#This Row],[Prevalence]]*(1-Table1[[#This Row],[Prevalence]]))/Table1[[#This Row],[Total N]]</f>
        <v>1.8550561170047641E-4</v>
      </c>
      <c r="J79" s="6">
        <v>3.8716E-2</v>
      </c>
      <c r="K79" s="6">
        <v>9.349600000000001E-2</v>
      </c>
      <c r="L79" s="3" t="s">
        <v>18</v>
      </c>
      <c r="M79" s="3"/>
    </row>
    <row r="80" spans="1:13" x14ac:dyDescent="0.25">
      <c r="A80" s="3" t="s">
        <v>12</v>
      </c>
      <c r="B80" s="3" t="s">
        <v>19</v>
      </c>
      <c r="C80" s="3" t="s">
        <v>59</v>
      </c>
      <c r="D80" s="3" t="s">
        <v>5</v>
      </c>
      <c r="E80" s="3">
        <v>2003</v>
      </c>
      <c r="F80" s="3">
        <v>24</v>
      </c>
      <c r="G80" s="10">
        <f>Table1[[#This Row],[n]]/Table1[[#This Row],[Prevalence]]</f>
        <v>285.40208064747873</v>
      </c>
      <c r="H80" s="6">
        <v>8.4091888698051148E-2</v>
      </c>
      <c r="I80" s="37">
        <f>(Table1[[#This Row],[Prevalence]]*(1-Table1[[#This Row],[Prevalence]]))/Table1[[#This Row],[Total N]]</f>
        <v>2.6986643817912239E-4</v>
      </c>
      <c r="J80" s="6">
        <v>4.9303999999999994E-2</v>
      </c>
      <c r="K80" s="6">
        <v>0.11888</v>
      </c>
      <c r="L80" s="3" t="s">
        <v>18</v>
      </c>
      <c r="M80" s="3"/>
    </row>
    <row r="81" spans="1:13" x14ac:dyDescent="0.25">
      <c r="A81" s="3" t="s">
        <v>12</v>
      </c>
      <c r="B81" s="3" t="s">
        <v>19</v>
      </c>
      <c r="C81" s="3" t="s">
        <v>59</v>
      </c>
      <c r="D81" s="3" t="s">
        <v>6</v>
      </c>
      <c r="E81" s="3">
        <v>2003</v>
      </c>
      <c r="F81" s="3">
        <v>22</v>
      </c>
      <c r="G81" s="10">
        <f>Table1[[#This Row],[n]]/Table1[[#This Row],[Prevalence]]</f>
        <v>251.09726150204338</v>
      </c>
      <c r="H81" s="6">
        <v>8.7615451751236917E-2</v>
      </c>
      <c r="I81" s="37">
        <f>(Table1[[#This Row],[Prevalence]]*(1-Table1[[#This Row],[Prevalence]]))/Table1[[#This Row],[Total N]]</f>
        <v>3.1835864671512186E-4</v>
      </c>
      <c r="J81" s="6">
        <v>4.7294999999999997E-2</v>
      </c>
      <c r="K81" s="6">
        <v>0.12793599999999999</v>
      </c>
      <c r="L81" s="3" t="s">
        <v>18</v>
      </c>
      <c r="M81" s="3"/>
    </row>
    <row r="82" spans="1:13" x14ac:dyDescent="0.25">
      <c r="A82" s="3" t="s">
        <v>12</v>
      </c>
      <c r="B82" s="3" t="s">
        <v>19</v>
      </c>
      <c r="C82" s="3" t="s">
        <v>59</v>
      </c>
      <c r="D82" s="3" t="s">
        <v>7</v>
      </c>
      <c r="E82" s="3">
        <v>2003</v>
      </c>
      <c r="F82" s="3">
        <v>7</v>
      </c>
      <c r="G82" s="10">
        <f>Table1[[#This Row],[n]]/Table1[[#This Row],[Prevalence]]</f>
        <v>135.62233534638352</v>
      </c>
      <c r="H82" s="6">
        <v>5.1613917295567795E-2</v>
      </c>
      <c r="I82" s="37">
        <f>(Table1[[#This Row],[Prevalence]]*(1-Table1[[#This Row],[Prevalence]]))/Table1[[#This Row],[Total N]]</f>
        <v>3.6092816652916735E-4</v>
      </c>
      <c r="J82" s="6">
        <v>1.1973000000000001E-2</v>
      </c>
      <c r="K82" s="6">
        <v>9.1255000000000003E-2</v>
      </c>
      <c r="L82" s="3" t="s">
        <v>18</v>
      </c>
      <c r="M82" s="3"/>
    </row>
    <row r="83" spans="1:13" x14ac:dyDescent="0.25">
      <c r="A83" s="3" t="s">
        <v>12</v>
      </c>
      <c r="B83" s="3" t="s">
        <v>19</v>
      </c>
      <c r="C83" s="3" t="s">
        <v>59</v>
      </c>
      <c r="D83" s="3" t="s">
        <v>32</v>
      </c>
      <c r="E83" s="3">
        <v>2003</v>
      </c>
      <c r="F83" s="3">
        <v>9</v>
      </c>
      <c r="G83" s="10">
        <f>Table1[[#This Row],[n]]/Table1[[#This Row],[Prevalence]]</f>
        <v>158.88050719816081</v>
      </c>
      <c r="H83" s="6">
        <v>5.6646344845657587E-2</v>
      </c>
      <c r="I83" s="37">
        <f>(Table1[[#This Row],[Prevalence]]*(1-Table1[[#This Row],[Prevalence]]))/Table1[[#This Row],[Total N]]</f>
        <v>3.3633790200981317E-4</v>
      </c>
      <c r="J83" s="6">
        <v>2.0834999999999999E-2</v>
      </c>
      <c r="K83" s="6">
        <v>9.2457999999999985E-2</v>
      </c>
      <c r="L83" s="3" t="s">
        <v>18</v>
      </c>
      <c r="M83" s="3"/>
    </row>
    <row r="84" spans="1:13" x14ac:dyDescent="0.25">
      <c r="A84" s="3" t="s">
        <v>38</v>
      </c>
      <c r="B84" s="3" t="s">
        <v>35</v>
      </c>
      <c r="C84" s="3" t="s">
        <v>59</v>
      </c>
      <c r="D84" s="3" t="s">
        <v>1</v>
      </c>
      <c r="E84" s="3">
        <v>2007</v>
      </c>
      <c r="F84" s="10">
        <f>Table1[[#This Row],[Prevalence]]*Table1[[#This Row],[Total N]]</f>
        <v>11.75</v>
      </c>
      <c r="G84" s="10">
        <v>1175</v>
      </c>
      <c r="H84" s="8">
        <v>0.01</v>
      </c>
      <c r="I84" s="37">
        <f>((Table1[[#This Row],[Prevalence]]*(1-Table1[[#This Row],[Prevalence]]))/Table1[[#This Row],[Total N]])</f>
        <v>8.4255319148936176E-6</v>
      </c>
      <c r="J84" s="3"/>
      <c r="K84" s="3"/>
      <c r="L84" s="3" t="s">
        <v>18</v>
      </c>
      <c r="M84" s="3"/>
    </row>
    <row r="85" spans="1:13" x14ac:dyDescent="0.25">
      <c r="A85" s="3" t="s">
        <v>38</v>
      </c>
      <c r="B85" s="3" t="s">
        <v>35</v>
      </c>
      <c r="C85" s="3" t="s">
        <v>59</v>
      </c>
      <c r="D85" s="3" t="s">
        <v>2</v>
      </c>
      <c r="E85" s="3">
        <v>2007</v>
      </c>
      <c r="F85" s="10">
        <f>Table1[[#This Row],[Prevalence]]*Table1[[#This Row],[Total N]]</f>
        <v>19.646000000000001</v>
      </c>
      <c r="G85" s="10">
        <v>1034</v>
      </c>
      <c r="H85" s="8">
        <v>1.9E-2</v>
      </c>
      <c r="I85" s="37">
        <f>((Table1[[#This Row],[Prevalence]]*(1-Table1[[#This Row],[Prevalence]]))/Table1[[#This Row],[Total N]])</f>
        <v>1.8026112185686654E-5</v>
      </c>
      <c r="J85" s="3"/>
      <c r="K85" s="3"/>
      <c r="L85" s="3" t="s">
        <v>18</v>
      </c>
      <c r="M85" s="3"/>
    </row>
    <row r="86" spans="1:13" x14ac:dyDescent="0.25">
      <c r="A86" s="3" t="s">
        <v>38</v>
      </c>
      <c r="B86" s="3" t="s">
        <v>35</v>
      </c>
      <c r="C86" s="3" t="s">
        <v>59</v>
      </c>
      <c r="D86" s="3" t="s">
        <v>3</v>
      </c>
      <c r="E86" s="3">
        <v>2007</v>
      </c>
      <c r="F86" s="10">
        <f>Table1[[#This Row],[Prevalence]]*Table1[[#This Row],[Total N]]</f>
        <v>63.801999999999992</v>
      </c>
      <c r="G86" s="10">
        <v>874</v>
      </c>
      <c r="H86" s="8">
        <v>7.2999999999999995E-2</v>
      </c>
      <c r="I86" s="37">
        <f>((Table1[[#This Row],[Prevalence]]*(1-Table1[[#This Row],[Prevalence]]))/Table1[[#This Row],[Total N]])</f>
        <v>7.7426773455377572E-5</v>
      </c>
      <c r="J86" s="3"/>
      <c r="K86" s="3"/>
      <c r="L86" s="3" t="s">
        <v>18</v>
      </c>
      <c r="M86" s="3"/>
    </row>
    <row r="87" spans="1:13" x14ac:dyDescent="0.25">
      <c r="A87" s="3" t="s">
        <v>38</v>
      </c>
      <c r="B87" s="3" t="s">
        <v>35</v>
      </c>
      <c r="C87" s="3" t="s">
        <v>59</v>
      </c>
      <c r="D87" s="3" t="s">
        <v>4</v>
      </c>
      <c r="E87" s="3">
        <v>2007</v>
      </c>
      <c r="F87" s="10">
        <f>Table1[[#This Row],[Prevalence]]*Table1[[#This Row],[Total N]]</f>
        <v>68.708000000000013</v>
      </c>
      <c r="G87" s="10">
        <v>772</v>
      </c>
      <c r="H87" s="8">
        <v>8.900000000000001E-2</v>
      </c>
      <c r="I87" s="37">
        <f>((Table1[[#This Row],[Prevalence]]*(1-Table1[[#This Row],[Prevalence]]))/Table1[[#This Row],[Total N]])</f>
        <v>1.0502461139896374E-4</v>
      </c>
      <c r="J87" s="3"/>
      <c r="K87" s="3"/>
      <c r="L87" s="3" t="s">
        <v>18</v>
      </c>
      <c r="M87" s="3"/>
    </row>
    <row r="88" spans="1:13" x14ac:dyDescent="0.25">
      <c r="A88" s="3" t="s">
        <v>38</v>
      </c>
      <c r="B88" s="3" t="s">
        <v>35</v>
      </c>
      <c r="C88" s="3" t="s">
        <v>59</v>
      </c>
      <c r="D88" s="3" t="s">
        <v>5</v>
      </c>
      <c r="E88" s="3">
        <v>2007</v>
      </c>
      <c r="F88" s="10">
        <f>Table1[[#This Row],[Prevalence]]*Table1[[#This Row],[Total N]]</f>
        <v>63.054000000000009</v>
      </c>
      <c r="G88" s="10">
        <v>678</v>
      </c>
      <c r="H88" s="8">
        <v>9.3000000000000013E-2</v>
      </c>
      <c r="I88" s="37">
        <f>((Table1[[#This Row],[Prevalence]]*(1-Table1[[#This Row],[Prevalence]]))/Table1[[#This Row],[Total N]])</f>
        <v>1.2441150442477877E-4</v>
      </c>
      <c r="J88" s="3"/>
      <c r="K88" s="3"/>
      <c r="L88" s="3" t="s">
        <v>18</v>
      </c>
      <c r="M88" s="3"/>
    </row>
    <row r="89" spans="1:13" x14ac:dyDescent="0.25">
      <c r="A89" s="3" t="s">
        <v>38</v>
      </c>
      <c r="B89" s="3" t="s">
        <v>35</v>
      </c>
      <c r="C89" s="3" t="s">
        <v>59</v>
      </c>
      <c r="D89" s="3" t="s">
        <v>6</v>
      </c>
      <c r="E89" s="3">
        <v>2007</v>
      </c>
      <c r="F89" s="10">
        <f>Table1[[#This Row],[Prevalence]]*Table1[[#This Row],[Total N]]</f>
        <v>58.751999999999995</v>
      </c>
      <c r="G89" s="10">
        <v>576</v>
      </c>
      <c r="H89" s="8">
        <v>0.10199999999999999</v>
      </c>
      <c r="I89" s="37">
        <f>((Table1[[#This Row],[Prevalence]]*(1-Table1[[#This Row],[Prevalence]]))/Table1[[#This Row],[Total N]])</f>
        <v>1.5902083333333333E-4</v>
      </c>
      <c r="J89" s="3"/>
      <c r="K89" s="3"/>
      <c r="L89" s="3" t="s">
        <v>18</v>
      </c>
      <c r="M89" s="3"/>
    </row>
    <row r="90" spans="1:13" x14ac:dyDescent="0.25">
      <c r="A90" s="3" t="s">
        <v>38</v>
      </c>
      <c r="B90" s="3" t="s">
        <v>35</v>
      </c>
      <c r="C90" s="3" t="s">
        <v>59</v>
      </c>
      <c r="D90" s="3" t="s">
        <v>7</v>
      </c>
      <c r="E90" s="3">
        <v>2007</v>
      </c>
      <c r="F90" s="10">
        <f>Table1[[#This Row],[Prevalence]]*Table1[[#This Row],[Total N]]</f>
        <v>30.743999999999996</v>
      </c>
      <c r="G90" s="10">
        <v>549</v>
      </c>
      <c r="H90" s="8">
        <v>5.5999999999999994E-2</v>
      </c>
      <c r="I90" s="37">
        <f>((Table1[[#This Row],[Prevalence]]*(1-Table1[[#This Row],[Prevalence]]))/Table1[[#This Row],[Total N]])</f>
        <v>9.6291438979963562E-5</v>
      </c>
      <c r="J90" s="3"/>
      <c r="K90" s="3"/>
      <c r="L90" s="3" t="s">
        <v>18</v>
      </c>
      <c r="M90" s="3"/>
    </row>
    <row r="91" spans="1:13" x14ac:dyDescent="0.25">
      <c r="A91" s="3" t="s">
        <v>38</v>
      </c>
      <c r="B91" s="3" t="s">
        <v>35</v>
      </c>
      <c r="C91" s="3" t="s">
        <v>59</v>
      </c>
      <c r="D91" s="3" t="s">
        <v>32</v>
      </c>
      <c r="E91" s="3">
        <v>2007</v>
      </c>
      <c r="F91" s="10">
        <f>Table1[[#This Row],[Prevalence]]*Table1[[#This Row],[Total N]]</f>
        <v>35.274999999999999</v>
      </c>
      <c r="G91" s="10">
        <v>425</v>
      </c>
      <c r="H91" s="8">
        <v>8.3000000000000004E-2</v>
      </c>
      <c r="I91" s="37">
        <f>((Table1[[#This Row],[Prevalence]]*(1-Table1[[#This Row],[Prevalence]]))/Table1[[#This Row],[Total N]])</f>
        <v>1.7908470588235296E-4</v>
      </c>
      <c r="J91" s="3"/>
      <c r="K91" s="3"/>
      <c r="L91" s="3" t="s">
        <v>18</v>
      </c>
      <c r="M91" s="3"/>
    </row>
    <row r="92" spans="1:13" x14ac:dyDescent="0.25">
      <c r="A92" s="3" t="s">
        <v>38</v>
      </c>
      <c r="B92" s="3" t="s">
        <v>35</v>
      </c>
      <c r="C92" s="3" t="s">
        <v>59</v>
      </c>
      <c r="D92" s="3" t="s">
        <v>36</v>
      </c>
      <c r="E92" s="3">
        <v>2007</v>
      </c>
      <c r="F92" s="10">
        <f>Table1[[#This Row],[Prevalence]]*Table1[[#This Row],[Total N]]</f>
        <v>8.74</v>
      </c>
      <c r="G92" s="10">
        <v>380</v>
      </c>
      <c r="H92" s="8">
        <v>2.3E-2</v>
      </c>
      <c r="I92" s="37">
        <f>((Table1[[#This Row],[Prevalence]]*(1-Table1[[#This Row],[Prevalence]]))/Table1[[#This Row],[Total N]])</f>
        <v>5.9134210526315781E-5</v>
      </c>
      <c r="J92" s="3"/>
      <c r="K92" s="3"/>
      <c r="L92" s="3" t="s">
        <v>18</v>
      </c>
      <c r="M92" s="3"/>
    </row>
    <row r="93" spans="1:13" ht="17.25" customHeight="1" x14ac:dyDescent="0.25">
      <c r="A93" s="3" t="s">
        <v>38</v>
      </c>
      <c r="B93" s="3" t="s">
        <v>35</v>
      </c>
      <c r="C93" s="3" t="s">
        <v>59</v>
      </c>
      <c r="D93" s="3" t="s">
        <v>37</v>
      </c>
      <c r="E93" s="3">
        <v>2007</v>
      </c>
      <c r="F93" s="10">
        <f>Table1[[#This Row],[Prevalence]]*Table1[[#This Row],[Total N]]</f>
        <v>11.594000000000001</v>
      </c>
      <c r="G93" s="10">
        <v>341</v>
      </c>
      <c r="H93" s="8">
        <v>3.4000000000000002E-2</v>
      </c>
      <c r="I93" s="37">
        <f>((Table1[[#This Row],[Prevalence]]*(1-Table1[[#This Row],[Prevalence]]))/Table1[[#This Row],[Total N]])</f>
        <v>9.6316715542521994E-5</v>
      </c>
      <c r="J93" s="3"/>
      <c r="K93" s="3"/>
      <c r="L93" s="3" t="s">
        <v>18</v>
      </c>
      <c r="M93" s="3"/>
    </row>
    <row r="94" spans="1:13" x14ac:dyDescent="0.25">
      <c r="A94" s="3" t="s">
        <v>13</v>
      </c>
      <c r="B94" s="3" t="s">
        <v>33</v>
      </c>
      <c r="C94" s="3" t="s">
        <v>59</v>
      </c>
      <c r="D94" s="3" t="s">
        <v>1</v>
      </c>
      <c r="E94" s="3">
        <v>2009</v>
      </c>
      <c r="F94" s="3">
        <v>7</v>
      </c>
      <c r="G94" s="10">
        <v>963.49708650572427</v>
      </c>
      <c r="H94" s="6">
        <f>Table1[n]/Table1[Total N]</f>
        <v>7.2652010037587301E-3</v>
      </c>
      <c r="I94" s="37">
        <f>((Table1[[#This Row],[Prevalence]]*(1-Table1[[#This Row],[Prevalence]]))/Table1[[#This Row],[Total N]])</f>
        <v>7.4856664946343489E-6</v>
      </c>
      <c r="J94" s="4">
        <v>7.0699999999999995E-4</v>
      </c>
      <c r="K94" s="4">
        <v>1.3823E-2</v>
      </c>
      <c r="L94" s="3" t="s">
        <v>18</v>
      </c>
      <c r="M94" s="3"/>
    </row>
    <row r="95" spans="1:13" x14ac:dyDescent="0.25">
      <c r="A95" s="3" t="s">
        <v>13</v>
      </c>
      <c r="B95" s="3" t="s">
        <v>33</v>
      </c>
      <c r="C95" s="3" t="s">
        <v>59</v>
      </c>
      <c r="D95" s="3" t="s">
        <v>2</v>
      </c>
      <c r="E95" s="3">
        <v>2009</v>
      </c>
      <c r="F95" s="3">
        <v>10</v>
      </c>
      <c r="G95" s="10">
        <v>670.05493031263165</v>
      </c>
      <c r="H95" s="6">
        <f>Table1[n]/Table1[Total N]</f>
        <v>1.4924149569848309E-2</v>
      </c>
      <c r="I95" s="37">
        <f>((Table1[[#This Row],[Prevalence]]*(1-Table1[[#This Row],[Prevalence]]))/Table1[[#This Row],[Total N]])</f>
        <v>2.1940618096199626E-5</v>
      </c>
      <c r="J95" s="4">
        <v>3.8409999999999998E-3</v>
      </c>
      <c r="K95" s="4">
        <v>2.6006999999999999E-2</v>
      </c>
      <c r="L95" s="3" t="s">
        <v>18</v>
      </c>
      <c r="M95" s="3"/>
    </row>
    <row r="96" spans="1:13" x14ac:dyDescent="0.25">
      <c r="A96" s="3" t="s">
        <v>13</v>
      </c>
      <c r="B96" s="3" t="s">
        <v>33</v>
      </c>
      <c r="C96" s="3" t="s">
        <v>59</v>
      </c>
      <c r="D96" s="3" t="s">
        <v>3</v>
      </c>
      <c r="E96" s="3">
        <v>2009</v>
      </c>
      <c r="F96" s="3">
        <v>24</v>
      </c>
      <c r="G96" s="10">
        <v>368.03944592214856</v>
      </c>
      <c r="H96" s="6">
        <f>Table1[n]/Table1[Total N]</f>
        <v>6.5210401401040924E-2</v>
      </c>
      <c r="I96" s="37">
        <f>((Table1[[#This Row],[Prevalence]]*(1-Table1[[#This Row],[Prevalence]]))/Table1[[#This Row],[Total N]])</f>
        <v>1.6562899880859645E-4</v>
      </c>
      <c r="J96" s="4">
        <v>3.2902000000000001E-2</v>
      </c>
      <c r="K96" s="4">
        <v>9.7518999999999995E-2</v>
      </c>
      <c r="L96" s="3" t="s">
        <v>18</v>
      </c>
      <c r="M96" s="3"/>
    </row>
    <row r="97" spans="1:13" x14ac:dyDescent="0.25">
      <c r="A97" s="3" t="s">
        <v>13</v>
      </c>
      <c r="B97" s="3" t="s">
        <v>33</v>
      </c>
      <c r="C97" s="3" t="s">
        <v>59</v>
      </c>
      <c r="D97" s="3" t="s">
        <v>4</v>
      </c>
      <c r="E97" s="3">
        <v>2009</v>
      </c>
      <c r="F97" s="3">
        <v>34</v>
      </c>
      <c r="G97" s="10">
        <v>499.58022619476617</v>
      </c>
      <c r="H97" s="6">
        <f>Table1[n]/Table1[Total N]</f>
        <v>6.8057137206917334E-2</v>
      </c>
      <c r="I97" s="37">
        <f>((Table1[[#This Row],[Prevalence]]*(1-Table1[[#This Row],[Prevalence]]))/Table1[[#This Row],[Total N]])</f>
        <v>1.2695731327322225E-4</v>
      </c>
      <c r="J97" s="4">
        <v>4.1223000000000003E-2</v>
      </c>
      <c r="K97" s="4">
        <v>9.4891000000000003E-2</v>
      </c>
      <c r="L97" s="3" t="s">
        <v>18</v>
      </c>
      <c r="M97" s="3"/>
    </row>
    <row r="98" spans="1:13" x14ac:dyDescent="0.25">
      <c r="A98" s="3" t="s">
        <v>13</v>
      </c>
      <c r="B98" s="3" t="s">
        <v>33</v>
      </c>
      <c r="C98" s="3" t="s">
        <v>59</v>
      </c>
      <c r="D98" s="3" t="s">
        <v>5</v>
      </c>
      <c r="E98" s="3">
        <v>2009</v>
      </c>
      <c r="F98" s="3">
        <v>35</v>
      </c>
      <c r="G98" s="10">
        <v>335.51817350394879</v>
      </c>
      <c r="H98" s="6">
        <f>Table1[n]/Table1[Total N]</f>
        <v>0.10431625695407548</v>
      </c>
      <c r="I98" s="37">
        <f>((Table1[[#This Row],[Prevalence]]*(1-Table1[[#This Row],[Prevalence]]))/Table1[[#This Row],[Total N]])</f>
        <v>2.7847783776775698E-4</v>
      </c>
      <c r="J98" s="4">
        <v>6.2424999999999994E-2</v>
      </c>
      <c r="K98" s="4">
        <v>0.146207</v>
      </c>
      <c r="L98" s="3" t="s">
        <v>18</v>
      </c>
      <c r="M98" s="3"/>
    </row>
    <row r="99" spans="1:13" x14ac:dyDescent="0.25">
      <c r="A99" s="3" t="s">
        <v>13</v>
      </c>
      <c r="B99" s="3" t="s">
        <v>33</v>
      </c>
      <c r="C99" s="3" t="s">
        <v>59</v>
      </c>
      <c r="D99" s="3" t="s">
        <v>6</v>
      </c>
      <c r="E99" s="3">
        <v>2009</v>
      </c>
      <c r="F99" s="3">
        <v>18</v>
      </c>
      <c r="G99" s="10">
        <v>317.52684689160503</v>
      </c>
      <c r="H99" s="6">
        <f>Table1[n]/Table1[Total N]</f>
        <v>5.6688120000589134E-2</v>
      </c>
      <c r="I99" s="37">
        <f>((Table1[[#This Row],[Prevalence]]*(1-Table1[[#This Row],[Prevalence]]))/Table1[[#This Row],[Total N]])</f>
        <v>1.6840962449276832E-4</v>
      </c>
      <c r="J99" s="4">
        <v>2.5624999999999998E-2</v>
      </c>
      <c r="K99" s="4">
        <v>8.7750999999999996E-2</v>
      </c>
      <c r="L99" s="3" t="s">
        <v>18</v>
      </c>
      <c r="M99" s="3"/>
    </row>
    <row r="100" spans="1:13" x14ac:dyDescent="0.25">
      <c r="A100" s="3" t="s">
        <v>13</v>
      </c>
      <c r="B100" s="3" t="s">
        <v>33</v>
      </c>
      <c r="C100" s="3" t="s">
        <v>59</v>
      </c>
      <c r="D100" s="3" t="s">
        <v>7</v>
      </c>
      <c r="E100" s="3">
        <v>2009</v>
      </c>
      <c r="F100" s="3">
        <v>11</v>
      </c>
      <c r="G100" s="10">
        <v>258.69483208444495</v>
      </c>
      <c r="H100" s="6">
        <f>Table1[n]/Table1[Total N]</f>
        <v>4.2521143199371308E-2</v>
      </c>
      <c r="I100" s="37">
        <f>((Table1[[#This Row],[Prevalence]]*(1-Table1[[#This Row],[Prevalence]]))/Table1[[#This Row],[Total N]])</f>
        <v>1.5737885156940444E-4</v>
      </c>
      <c r="J100" s="4">
        <v>8.685E-3</v>
      </c>
      <c r="K100" s="4">
        <v>7.6356999999999994E-2</v>
      </c>
      <c r="L100" s="3" t="s">
        <v>18</v>
      </c>
      <c r="M100" s="3"/>
    </row>
    <row r="101" spans="1:13" x14ac:dyDescent="0.25">
      <c r="A101" s="3" t="s">
        <v>13</v>
      </c>
      <c r="B101" s="3" t="s">
        <v>33</v>
      </c>
      <c r="C101" s="3" t="s">
        <v>59</v>
      </c>
      <c r="D101" s="3" t="s">
        <v>32</v>
      </c>
      <c r="E101" s="3">
        <v>2009</v>
      </c>
      <c r="F101" s="3">
        <v>15</v>
      </c>
      <c r="G101" s="10">
        <v>164.65714491839395</v>
      </c>
      <c r="H101" s="6">
        <f>Table1[n]/Table1[Total N]</f>
        <v>9.1098385116747768E-2</v>
      </c>
      <c r="I101" s="37">
        <f>((Table1[[#This Row],[Prevalence]]*(1-Table1[[#This Row],[Prevalence]]))/Table1[[#This Row],[Total N]])</f>
        <v>5.0285986306215194E-4</v>
      </c>
      <c r="J101" s="4">
        <v>2.3006000000000002E-2</v>
      </c>
      <c r="K101" s="4">
        <v>0.159191</v>
      </c>
      <c r="L101" s="3" t="s">
        <v>18</v>
      </c>
      <c r="M101" s="3"/>
    </row>
    <row r="102" spans="1:13" x14ac:dyDescent="0.25">
      <c r="A102" s="2" t="s">
        <v>39</v>
      </c>
      <c r="B102" s="2" t="s">
        <v>40</v>
      </c>
      <c r="C102" s="2" t="s">
        <v>59</v>
      </c>
      <c r="D102" s="2" t="s">
        <v>1</v>
      </c>
      <c r="E102" s="2">
        <v>2012</v>
      </c>
      <c r="F102" s="2">
        <v>17</v>
      </c>
      <c r="G102" s="9">
        <f>Table1[[#This Row],[n]]/Table1[[#This Row],[Prevalence]]</f>
        <v>1545.4545454545453</v>
      </c>
      <c r="H102" s="2">
        <v>1.1000000000000001E-2</v>
      </c>
      <c r="I102" s="36">
        <f>((Table1[[#This Row],[Prevalence]]*(1-Table1[[#This Row],[Prevalence]]))/Table1[[#This Row],[Total N]])</f>
        <v>7.0393529411764727E-6</v>
      </c>
      <c r="J102" s="2"/>
      <c r="K102" s="2"/>
      <c r="L102" s="2"/>
      <c r="M102" s="2"/>
    </row>
    <row r="103" spans="1:13" x14ac:dyDescent="0.25">
      <c r="A103" s="2" t="s">
        <v>39</v>
      </c>
      <c r="B103" s="2" t="s">
        <v>40</v>
      </c>
      <c r="C103" s="2" t="s">
        <v>59</v>
      </c>
      <c r="D103" s="2" t="s">
        <v>2</v>
      </c>
      <c r="E103" s="11">
        <v>2012</v>
      </c>
      <c r="F103" s="2">
        <v>58</v>
      </c>
      <c r="G103" s="9">
        <f>Table1[[#This Row],[n]]/Table1[[#This Row],[Prevalence]]</f>
        <v>1870.9677419354839</v>
      </c>
      <c r="H103" s="2">
        <v>3.1E-2</v>
      </c>
      <c r="I103" s="36">
        <f>((Table1[[#This Row],[Prevalence]]*(1-Table1[[#This Row],[Prevalence]]))/Table1[[#This Row],[Total N]])</f>
        <v>1.6055327586206897E-5</v>
      </c>
      <c r="J103" s="2"/>
      <c r="K103" s="2"/>
      <c r="L103" s="2"/>
      <c r="M103" s="2"/>
    </row>
    <row r="104" spans="1:13" x14ac:dyDescent="0.25">
      <c r="A104" s="2" t="s">
        <v>39</v>
      </c>
      <c r="B104" s="2" t="s">
        <v>40</v>
      </c>
      <c r="C104" s="2" t="s">
        <v>59</v>
      </c>
      <c r="D104" s="2" t="s">
        <v>3</v>
      </c>
      <c r="E104" s="2">
        <v>2012</v>
      </c>
      <c r="F104" s="2">
        <v>112</v>
      </c>
      <c r="G104" s="9">
        <f>Table1[[#This Row],[n]]/Table1[[#This Row],[Prevalence]]</f>
        <v>1777.7777777777778</v>
      </c>
      <c r="H104" s="2">
        <v>6.3E-2</v>
      </c>
      <c r="I104" s="36">
        <f>((Table1[[#This Row],[Prevalence]]*(1-Table1[[#This Row],[Prevalence]]))/Table1[[#This Row],[Total N]])</f>
        <v>3.3204937500000004E-5</v>
      </c>
      <c r="J104" s="2"/>
      <c r="K104" s="2"/>
      <c r="L104" s="2"/>
      <c r="M104" s="2"/>
    </row>
    <row r="105" spans="1:13" x14ac:dyDescent="0.25">
      <c r="A105" s="2" t="s">
        <v>39</v>
      </c>
      <c r="B105" s="2" t="s">
        <v>40</v>
      </c>
      <c r="C105" s="2" t="s">
        <v>59</v>
      </c>
      <c r="D105" s="2" t="s">
        <v>4</v>
      </c>
      <c r="E105" s="11">
        <v>2012</v>
      </c>
      <c r="F105" s="2">
        <v>97</v>
      </c>
      <c r="G105" s="9">
        <f>Table1[[#This Row],[n]]/Table1[[#This Row],[Prevalence]]</f>
        <v>1469.6969696969695</v>
      </c>
      <c r="H105" s="2">
        <v>6.6000000000000003E-2</v>
      </c>
      <c r="I105" s="36">
        <f>((Table1[[#This Row],[Prevalence]]*(1-Table1[[#This Row],[Prevalence]]))/Table1[[#This Row],[Total N]])</f>
        <v>4.1943340206185571E-5</v>
      </c>
      <c r="J105" s="2"/>
      <c r="K105" s="2"/>
      <c r="L105" s="2"/>
      <c r="M105" s="2"/>
    </row>
    <row r="106" spans="1:13" x14ac:dyDescent="0.25">
      <c r="A106" s="2" t="s">
        <v>39</v>
      </c>
      <c r="B106" s="2" t="s">
        <v>40</v>
      </c>
      <c r="C106" s="2" t="s">
        <v>59</v>
      </c>
      <c r="D106" s="2" t="s">
        <v>5</v>
      </c>
      <c r="E106" s="2">
        <v>2012</v>
      </c>
      <c r="F106" s="2">
        <v>108</v>
      </c>
      <c r="G106" s="9">
        <f>Table1[[#This Row],[n]]/Table1[[#This Row],[Prevalence]]</f>
        <v>1241.3793103448277</v>
      </c>
      <c r="H106" s="2">
        <v>8.6999999999999994E-2</v>
      </c>
      <c r="I106" s="36">
        <f>((Table1[[#This Row],[Prevalence]]*(1-Table1[[#This Row],[Prevalence]]))/Table1[[#This Row],[Total N]])</f>
        <v>6.3986083333333324E-5</v>
      </c>
      <c r="J106" s="2"/>
      <c r="K106" s="2"/>
      <c r="L106" s="2"/>
      <c r="M106" s="2"/>
    </row>
    <row r="107" spans="1:13" x14ac:dyDescent="0.25">
      <c r="A107" s="2" t="s">
        <v>39</v>
      </c>
      <c r="B107" s="2" t="s">
        <v>40</v>
      </c>
      <c r="C107" s="2" t="s">
        <v>59</v>
      </c>
      <c r="D107" s="2" t="s">
        <v>6</v>
      </c>
      <c r="E107" s="11">
        <v>2012</v>
      </c>
      <c r="F107" s="2">
        <v>90</v>
      </c>
      <c r="G107" s="9">
        <f>Table1[[#This Row],[n]]/Table1[[#This Row],[Prevalence]]</f>
        <v>967.74193548387086</v>
      </c>
      <c r="H107" s="2">
        <v>9.3000000000000013E-2</v>
      </c>
      <c r="I107" s="36">
        <f>((Table1[[#This Row],[Prevalence]]*(1-Table1[[#This Row],[Prevalence]]))/Table1[[#This Row],[Total N]])</f>
        <v>8.7162700000000025E-5</v>
      </c>
      <c r="J107" s="2"/>
      <c r="K107" s="2"/>
      <c r="L107" s="2"/>
      <c r="M107" s="2"/>
    </row>
    <row r="108" spans="1:13" x14ac:dyDescent="0.25">
      <c r="A108" s="2" t="s">
        <v>39</v>
      </c>
      <c r="B108" s="2" t="s">
        <v>40</v>
      </c>
      <c r="C108" s="2" t="s">
        <v>59</v>
      </c>
      <c r="D108" s="2" t="s">
        <v>7</v>
      </c>
      <c r="E108" s="2">
        <v>2012</v>
      </c>
      <c r="F108" s="2">
        <v>66</v>
      </c>
      <c r="G108" s="9">
        <f>Table1[[#This Row],[n]]/Table1[[#This Row],[Prevalence]]</f>
        <v>673.46938775510205</v>
      </c>
      <c r="H108" s="2">
        <v>9.8000000000000004E-2</v>
      </c>
      <c r="I108" s="36">
        <f>((Table1[[#This Row],[Prevalence]]*(1-Table1[[#This Row],[Prevalence]]))/Table1[[#This Row],[Total N]])</f>
        <v>1.3125466666666667E-4</v>
      </c>
      <c r="J108" s="2"/>
      <c r="K108" s="2"/>
      <c r="L108" s="2"/>
      <c r="M108" s="2"/>
    </row>
    <row r="109" spans="1:13" x14ac:dyDescent="0.25">
      <c r="A109" s="2" t="s">
        <v>39</v>
      </c>
      <c r="B109" s="2" t="s">
        <v>40</v>
      </c>
      <c r="C109" s="2" t="s">
        <v>59</v>
      </c>
      <c r="D109" s="2" t="s">
        <v>32</v>
      </c>
      <c r="E109" s="11">
        <v>2012</v>
      </c>
      <c r="F109" s="2">
        <v>60</v>
      </c>
      <c r="G109" s="9">
        <f>Table1[[#This Row],[n]]/Table1[[#This Row],[Prevalence]]</f>
        <v>714.28571428571422</v>
      </c>
      <c r="H109" s="2">
        <v>8.4000000000000005E-2</v>
      </c>
      <c r="I109" s="36">
        <f>((Table1[[#This Row],[Prevalence]]*(1-Table1[[#This Row],[Prevalence]]))/Table1[[#This Row],[Total N]])</f>
        <v>1.0772160000000002E-4</v>
      </c>
      <c r="J109" s="2"/>
      <c r="K109" s="2"/>
      <c r="L109" s="2"/>
      <c r="M109" s="2"/>
    </row>
    <row r="110" spans="1:13" x14ac:dyDescent="0.25">
      <c r="A110" s="2" t="s">
        <v>39</v>
      </c>
      <c r="B110" s="2" t="s">
        <v>40</v>
      </c>
      <c r="C110" s="2" t="s">
        <v>59</v>
      </c>
      <c r="D110" s="2" t="s">
        <v>36</v>
      </c>
      <c r="E110" s="11">
        <v>2012</v>
      </c>
      <c r="F110" s="2">
        <v>24</v>
      </c>
      <c r="G110" s="9">
        <f>Table1[[#This Row],[n]]/Table1[[#This Row],[Prevalence]]</f>
        <v>545.45454545454538</v>
      </c>
      <c r="H110" s="2">
        <v>4.4000000000000004E-2</v>
      </c>
      <c r="I110" s="36">
        <f>((Table1[[#This Row],[Prevalence]]*(1-Table1[[#This Row],[Prevalence]]))/Table1[[#This Row],[Total N]])</f>
        <v>7.7117333333333348E-5</v>
      </c>
      <c r="J110" s="2"/>
      <c r="K110" s="2"/>
      <c r="L110" s="2"/>
      <c r="M110" s="2"/>
    </row>
    <row r="111" spans="1:13" x14ac:dyDescent="0.25">
      <c r="A111" s="2" t="s">
        <v>39</v>
      </c>
      <c r="B111" s="2" t="s">
        <v>40</v>
      </c>
      <c r="C111" s="2" t="s">
        <v>59</v>
      </c>
      <c r="D111" s="2" t="s">
        <v>37</v>
      </c>
      <c r="E111" s="2">
        <v>2012</v>
      </c>
      <c r="F111" s="2">
        <v>16</v>
      </c>
      <c r="G111" s="2">
        <f>Table1[[#This Row],[n]]/Table1[[#This Row],[Prevalence]]</f>
        <v>400</v>
      </c>
      <c r="H111" s="2">
        <v>0.04</v>
      </c>
      <c r="I111" s="36">
        <f>((Table1[[#This Row],[Prevalence]]*(1-Table1[[#This Row],[Prevalence]]))/Table1[[#This Row],[Total N]])</f>
        <v>9.5999999999999989E-5</v>
      </c>
      <c r="J111" s="2"/>
      <c r="K111" s="2"/>
      <c r="L111" s="2"/>
      <c r="M111" s="2"/>
    </row>
    <row r="112" spans="1:13" x14ac:dyDescent="0.25">
      <c r="A112" s="17" t="s">
        <v>26</v>
      </c>
      <c r="B112" s="18" t="s">
        <v>52</v>
      </c>
      <c r="C112" s="18" t="s">
        <v>59</v>
      </c>
      <c r="D112" s="18" t="s">
        <v>53</v>
      </c>
      <c r="E112" s="18">
        <v>1979</v>
      </c>
      <c r="F112" s="18">
        <v>2843406</v>
      </c>
      <c r="G112" s="18">
        <v>15297576</v>
      </c>
      <c r="H112" s="18">
        <f>Table1[[#This Row],[n]]/Table1[[#This Row],[Total N]]</f>
        <v>0.1858729775227134</v>
      </c>
      <c r="I112" s="38">
        <f>(Table1[[#This Row],[Prevalence]]*(1-Table1[[#This Row],[Prevalence]]))/Table1[[#This Row],[Total N]]</f>
        <v>9.8920386961669154E-9</v>
      </c>
      <c r="J112" s="18"/>
      <c r="K112" s="18"/>
      <c r="L112" s="18"/>
      <c r="M112" s="17"/>
    </row>
    <row r="113" spans="1:13" x14ac:dyDescent="0.25">
      <c r="A113" s="17" t="s">
        <v>26</v>
      </c>
      <c r="B113" s="18" t="s">
        <v>52</v>
      </c>
      <c r="C113" s="18" t="s">
        <v>59</v>
      </c>
      <c r="D113" s="21" t="s">
        <v>54</v>
      </c>
      <c r="E113" s="18">
        <v>1979</v>
      </c>
      <c r="F113" s="18">
        <v>2491840</v>
      </c>
      <c r="G113" s="18">
        <v>15297576</v>
      </c>
      <c r="H113" s="18">
        <f>Table1[[#This Row],[n]]/Table1[[#This Row],[Total N]]</f>
        <v>0.16289116654821653</v>
      </c>
      <c r="I113" s="38">
        <f>(Table1[[#This Row],[Prevalence]]*(1-Table1[[#This Row],[Prevalence]]))/Table1[[#This Row],[Total N]]</f>
        <v>8.9136758927543632E-9</v>
      </c>
      <c r="J113" s="18"/>
      <c r="K113" s="18"/>
      <c r="L113" s="18"/>
      <c r="M113" s="18"/>
    </row>
    <row r="114" spans="1:13" x14ac:dyDescent="0.25">
      <c r="A114" s="17" t="s">
        <v>26</v>
      </c>
      <c r="B114" s="18" t="s">
        <v>52</v>
      </c>
      <c r="C114" s="18" t="s">
        <v>59</v>
      </c>
      <c r="D114" s="21" t="s">
        <v>55</v>
      </c>
      <c r="E114" s="18">
        <v>1979</v>
      </c>
      <c r="F114" s="18">
        <v>2074771</v>
      </c>
      <c r="G114" s="18">
        <v>15297576</v>
      </c>
      <c r="H114" s="18">
        <f>Table1[[#This Row],[n]]/Table1[[#This Row],[Total N]]</f>
        <v>0.13562743535315661</v>
      </c>
      <c r="I114" s="38">
        <f>(Table1[[#This Row],[Prevalence]]*(1-Table1[[#This Row],[Prevalence]]))/Table1[[#This Row],[Total N]]</f>
        <v>7.6634778041097449E-9</v>
      </c>
      <c r="J114" s="18"/>
      <c r="K114" s="18"/>
      <c r="L114" s="18"/>
      <c r="M114" s="18"/>
    </row>
    <row r="115" spans="1:13" x14ac:dyDescent="0.25">
      <c r="A115" s="17" t="s">
        <v>26</v>
      </c>
      <c r="B115" s="18" t="s">
        <v>52</v>
      </c>
      <c r="C115" s="18" t="s">
        <v>59</v>
      </c>
      <c r="D115" s="18" t="s">
        <v>1</v>
      </c>
      <c r="E115" s="18">
        <v>1979</v>
      </c>
      <c r="F115" s="18">
        <v>1741845</v>
      </c>
      <c r="G115" s="18">
        <v>15297576</v>
      </c>
      <c r="H115" s="18">
        <f>Table1[[#This Row],[n]]/Table1[[#This Row],[Total N]]</f>
        <v>0.11386411807988403</v>
      </c>
      <c r="I115" s="38">
        <f>(Table1[[#This Row],[Prevalence]]*(1-Table1[[#This Row],[Prevalence]]))/Table1[[#This Row],[Total N]]</f>
        <v>6.5957561311526906E-9</v>
      </c>
      <c r="J115" s="18"/>
      <c r="K115" s="18"/>
      <c r="L115" s="18"/>
      <c r="M115" s="18"/>
    </row>
    <row r="116" spans="1:13" x14ac:dyDescent="0.25">
      <c r="A116" s="17" t="s">
        <v>26</v>
      </c>
      <c r="B116" s="18" t="s">
        <v>52</v>
      </c>
      <c r="C116" s="18" t="s">
        <v>59</v>
      </c>
      <c r="D116" s="18" t="s">
        <v>2</v>
      </c>
      <c r="E116" s="18">
        <v>1979</v>
      </c>
      <c r="F116" s="18">
        <v>1327404</v>
      </c>
      <c r="G116" s="18">
        <v>15297576</v>
      </c>
      <c r="H116" s="18">
        <f>Table1[[#This Row],[n]]/Table1[[#This Row],[Total N]]</f>
        <v>8.6772178807936626E-2</v>
      </c>
      <c r="I116" s="38">
        <f>(Table1[[#This Row],[Prevalence]]*(1-Table1[[#This Row],[Prevalence]]))/Table1[[#This Row],[Total N]]</f>
        <v>5.1800865570375403E-9</v>
      </c>
      <c r="J116" s="18"/>
      <c r="K116" s="18"/>
      <c r="L116" s="18"/>
      <c r="M116" s="18"/>
    </row>
    <row r="117" spans="1:13" x14ac:dyDescent="0.25">
      <c r="A117" s="17" t="s">
        <v>26</v>
      </c>
      <c r="B117" s="18" t="s">
        <v>52</v>
      </c>
      <c r="C117" s="18" t="s">
        <v>59</v>
      </c>
      <c r="D117" s="18" t="s">
        <v>3</v>
      </c>
      <c r="E117" s="18">
        <v>1979</v>
      </c>
      <c r="F117" s="18">
        <v>1055712</v>
      </c>
      <c r="G117" s="18">
        <v>15297576</v>
      </c>
      <c r="H117" s="18">
        <f>Table1[[#This Row],[n]]/Table1[[#This Row],[Total N]]</f>
        <v>6.9011717934919892E-2</v>
      </c>
      <c r="I117" s="38">
        <f>(Table1[[#This Row],[Prevalence]]*(1-Table1[[#This Row],[Prevalence]]))/Table1[[#This Row],[Total N]]</f>
        <v>4.1999530332512125E-9</v>
      </c>
      <c r="J117" s="18"/>
      <c r="K117" s="18"/>
      <c r="L117" s="18"/>
      <c r="M117" s="18"/>
    </row>
    <row r="118" spans="1:13" x14ac:dyDescent="0.25">
      <c r="A118" s="17" t="s">
        <v>26</v>
      </c>
      <c r="B118" s="18" t="s">
        <v>52</v>
      </c>
      <c r="C118" s="18" t="s">
        <v>59</v>
      </c>
      <c r="D118" s="18" t="s">
        <v>4</v>
      </c>
      <c r="E118" s="18">
        <v>1979</v>
      </c>
      <c r="F118" s="18">
        <v>818076</v>
      </c>
      <c r="G118" s="18">
        <v>15297576</v>
      </c>
      <c r="H118" s="18">
        <f>Table1[[#This Row],[n]]/Table1[[#This Row],[Total N]]</f>
        <v>5.3477492120320241E-2</v>
      </c>
      <c r="I118" s="38">
        <f>(Table1[[#This Row],[Prevalence]]*(1-Table1[[#This Row],[Prevalence]]))/Table1[[#This Row],[Total N]]</f>
        <v>3.3088673628319498E-9</v>
      </c>
      <c r="J118" s="18"/>
      <c r="K118" s="18"/>
      <c r="L118" s="18"/>
      <c r="M118" s="18"/>
    </row>
    <row r="119" spans="1:13" x14ac:dyDescent="0.25">
      <c r="A119" s="17" t="s">
        <v>26</v>
      </c>
      <c r="B119" s="18" t="s">
        <v>52</v>
      </c>
      <c r="C119" s="18" t="s">
        <v>59</v>
      </c>
      <c r="D119" s="18" t="s">
        <v>5</v>
      </c>
      <c r="E119" s="18">
        <v>1979</v>
      </c>
      <c r="F119" s="18">
        <v>615594</v>
      </c>
      <c r="G119" s="18">
        <v>15297576</v>
      </c>
      <c r="H119" s="18">
        <f>Table1[[#This Row],[n]]/Table1[[#This Row],[Total N]]</f>
        <v>4.024127744160251E-2</v>
      </c>
      <c r="I119" s="38">
        <f>(Table1[[#This Row],[Prevalence]]*(1-Table1[[#This Row],[Prevalence]]))/Table1[[#This Row],[Total N]]</f>
        <v>2.5247082957110647E-9</v>
      </c>
      <c r="J119" s="18"/>
      <c r="K119" s="18"/>
      <c r="L119" s="18"/>
      <c r="M119" s="18"/>
    </row>
    <row r="120" spans="1:13" x14ac:dyDescent="0.25">
      <c r="A120" s="17" t="s">
        <v>26</v>
      </c>
      <c r="B120" s="18" t="s">
        <v>52</v>
      </c>
      <c r="C120" s="18" t="s">
        <v>59</v>
      </c>
      <c r="D120" s="18" t="s">
        <v>6</v>
      </c>
      <c r="E120" s="18">
        <v>1979</v>
      </c>
      <c r="F120" s="18">
        <v>535182</v>
      </c>
      <c r="G120" s="18">
        <v>15297576</v>
      </c>
      <c r="H120" s="18">
        <f>Table1[[#This Row],[n]]/Table1[[#This Row],[Total N]]</f>
        <v>3.4984758369561296E-2</v>
      </c>
      <c r="I120" s="38">
        <f>(Table1[[#This Row],[Prevalence]]*(1-Table1[[#This Row],[Prevalence]]))/Table1[[#This Row],[Total N]]</f>
        <v>2.2069395210969835E-9</v>
      </c>
      <c r="J120" s="18"/>
      <c r="K120" s="18"/>
      <c r="L120" s="18"/>
      <c r="M120" s="18"/>
    </row>
    <row r="121" spans="1:13" x14ac:dyDescent="0.25">
      <c r="A121" s="17" t="s">
        <v>26</v>
      </c>
      <c r="B121" s="18" t="s">
        <v>52</v>
      </c>
      <c r="C121" s="18" t="s">
        <v>59</v>
      </c>
      <c r="D121" s="18" t="s">
        <v>7</v>
      </c>
      <c r="E121" s="18">
        <v>1979</v>
      </c>
      <c r="F121" s="18">
        <v>440879</v>
      </c>
      <c r="G121" s="18">
        <v>15297576</v>
      </c>
      <c r="H121" s="18">
        <f>Table1[[#This Row],[n]]/Table1[[#This Row],[Total N]]</f>
        <v>2.8820186936806196E-2</v>
      </c>
      <c r="I121" s="38">
        <f>(Table1[[#This Row],[Prevalence]]*(1-Table1[[#This Row],[Prevalence]]))/Table1[[#This Row],[Total N]]</f>
        <v>1.8296744374228794E-9</v>
      </c>
      <c r="J121" s="18"/>
      <c r="K121" s="18"/>
      <c r="L121" s="18"/>
      <c r="M121" s="18"/>
    </row>
    <row r="122" spans="1:13" x14ac:dyDescent="0.25">
      <c r="A122" s="17" t="s">
        <v>26</v>
      </c>
      <c r="B122" s="18" t="s">
        <v>52</v>
      </c>
      <c r="C122" s="18" t="s">
        <v>59</v>
      </c>
      <c r="D122" s="18" t="s">
        <v>32</v>
      </c>
      <c r="E122" s="18">
        <v>1979</v>
      </c>
      <c r="F122" s="18">
        <v>373930</v>
      </c>
      <c r="G122" s="18">
        <v>15297576</v>
      </c>
      <c r="H122" s="18">
        <f>Table1[[#This Row],[n]]/Table1[[#This Row],[Total N]]</f>
        <v>2.4443741936631007E-2</v>
      </c>
      <c r="I122" s="38">
        <f>(Table1[[#This Row],[Prevalence]]*(1-Table1[[#This Row],[Prevalence]]))/Table1[[#This Row],[Total N]]</f>
        <v>1.5588250986147345E-9</v>
      </c>
      <c r="J122" s="18"/>
      <c r="K122" s="18"/>
      <c r="L122" s="18"/>
      <c r="M122" s="18"/>
    </row>
    <row r="123" spans="1:13" x14ac:dyDescent="0.25">
      <c r="A123" s="17" t="s">
        <v>26</v>
      </c>
      <c r="B123" s="18" t="s">
        <v>52</v>
      </c>
      <c r="C123" s="18" t="s">
        <v>59</v>
      </c>
      <c r="D123" s="18" t="s">
        <v>36</v>
      </c>
      <c r="E123" s="18">
        <v>1979</v>
      </c>
      <c r="F123" s="18">
        <v>275311</v>
      </c>
      <c r="G123" s="18">
        <v>15297576</v>
      </c>
      <c r="H123" s="18">
        <f>Table1[[#This Row],[n]]/Table1[[#This Row],[Total N]]</f>
        <v>1.7997034301382126E-2</v>
      </c>
      <c r="I123" s="38">
        <f>(Table1[[#This Row],[Prevalence]]*(1-Table1[[#This Row],[Prevalence]]))/Table1[[#This Row],[Total N]]</f>
        <v>1.1552902929024183E-9</v>
      </c>
      <c r="J123" s="18"/>
      <c r="K123" s="18"/>
      <c r="L123" s="18"/>
      <c r="M123" s="18"/>
    </row>
    <row r="124" spans="1:13" x14ac:dyDescent="0.25">
      <c r="A124" s="17" t="s">
        <v>26</v>
      </c>
      <c r="B124" s="18" t="s">
        <v>52</v>
      </c>
      <c r="C124" s="18" t="s">
        <v>59</v>
      </c>
      <c r="D124" s="18" t="s">
        <v>37</v>
      </c>
      <c r="E124" s="18">
        <v>1979</v>
      </c>
      <c r="F124" s="18">
        <v>217228</v>
      </c>
      <c r="G124" s="18">
        <v>15297576</v>
      </c>
      <c r="H124" s="18">
        <f>Table1[[#This Row],[n]]/Table1[[#This Row],[Total N]]</f>
        <v>1.4200158247293558E-2</v>
      </c>
      <c r="I124" s="38">
        <f>(Table1[[#This Row],[Prevalence]]*(1-Table1[[#This Row],[Prevalence]]))/Table1[[#This Row],[Total N]]</f>
        <v>9.1508051687701232E-10</v>
      </c>
      <c r="J124" s="18"/>
      <c r="K124" s="18"/>
      <c r="L124" s="18"/>
      <c r="M124" s="18"/>
    </row>
    <row r="125" spans="1:13" x14ac:dyDescent="0.25">
      <c r="A125" s="17" t="s">
        <v>26</v>
      </c>
      <c r="B125" s="18" t="s">
        <v>52</v>
      </c>
      <c r="C125" s="18" t="s">
        <v>59</v>
      </c>
      <c r="D125" s="18" t="s">
        <v>56</v>
      </c>
      <c r="E125" s="18">
        <v>1979</v>
      </c>
      <c r="F125" s="18">
        <v>183127</v>
      </c>
      <c r="G125" s="18">
        <v>15297576</v>
      </c>
      <c r="H125" s="18">
        <f>Table1[[#This Row],[n]]/Table1[[#This Row],[Total N]]</f>
        <v>1.1970981546357409E-2</v>
      </c>
      <c r="I125" s="38">
        <f>(Table1[[#This Row],[Prevalence]]*(1-Table1[[#This Row],[Prevalence]]))/Table1[[#This Row],[Total N]]</f>
        <v>7.7317328883832182E-10</v>
      </c>
      <c r="J125" s="18"/>
      <c r="K125" s="18"/>
      <c r="L125" s="18"/>
      <c r="M125" s="18"/>
    </row>
    <row r="126" spans="1:13" x14ac:dyDescent="0.25">
      <c r="A126" s="17" t="s">
        <v>26</v>
      </c>
      <c r="B126" s="18" t="s">
        <v>52</v>
      </c>
      <c r="C126" s="18" t="s">
        <v>59</v>
      </c>
      <c r="D126" s="18" t="s">
        <v>57</v>
      </c>
      <c r="E126" s="18">
        <v>1979</v>
      </c>
      <c r="F126" s="18">
        <v>128908</v>
      </c>
      <c r="G126" s="18">
        <v>15297576</v>
      </c>
      <c r="H126" s="18">
        <f>Table1[[#This Row],[n]]/Table1[[#This Row],[Total N]]</f>
        <v>8.4266945299046065E-3</v>
      </c>
      <c r="I126" s="38">
        <f>(Table1[[#This Row],[Prevalence]]*(1-Table1[[#This Row],[Prevalence]]))/Table1[[#This Row],[Total N]]</f>
        <v>5.4620976220051341E-10</v>
      </c>
      <c r="J126" s="18"/>
      <c r="K126" s="18"/>
      <c r="L126" s="18"/>
      <c r="M126" s="18"/>
    </row>
    <row r="127" spans="1:13" x14ac:dyDescent="0.25">
      <c r="A127" s="17" t="s">
        <v>26</v>
      </c>
      <c r="B127" s="18" t="s">
        <v>52</v>
      </c>
      <c r="C127" s="18" t="s">
        <v>59</v>
      </c>
      <c r="D127" s="18" t="s">
        <v>58</v>
      </c>
      <c r="E127" s="18">
        <v>1979</v>
      </c>
      <c r="F127" s="18">
        <v>174363</v>
      </c>
      <c r="G127" s="18">
        <v>15297576</v>
      </c>
      <c r="H127" s="18">
        <f>Table1[[#This Row],[n]]/Table1[[#This Row],[Total N]]</f>
        <v>1.1398080323313969E-2</v>
      </c>
      <c r="I127" s="38">
        <f>(Table1[[#This Row],[Prevalence]]*(1-Table1[[#This Row],[Prevalence]]))/Table1[[#This Row],[Total N]]</f>
        <v>7.3659801319223717E-10</v>
      </c>
      <c r="J127" s="18"/>
      <c r="K127" s="18"/>
      <c r="L127" s="18"/>
      <c r="M127" s="18"/>
    </row>
    <row r="128" spans="1:13" x14ac:dyDescent="0.25">
      <c r="A128" s="19" t="s">
        <v>26</v>
      </c>
      <c r="B128" s="20" t="s">
        <v>52</v>
      </c>
      <c r="C128" s="20" t="s">
        <v>59</v>
      </c>
      <c r="D128" s="20" t="s">
        <v>53</v>
      </c>
      <c r="E128" s="20">
        <v>1989</v>
      </c>
      <c r="F128" s="20">
        <v>3800043</v>
      </c>
      <c r="G128" s="20">
        <v>21242106</v>
      </c>
      <c r="H128" s="20">
        <f>Table1[[#This Row],[n]]/Table1[[#This Row],[Total N]]</f>
        <v>0.17889200816529208</v>
      </c>
      <c r="I128" s="39">
        <f>(Table1[[#This Row],[Prevalence]]*(1-Table1[[#This Row],[Prevalence]]))/Table1[[#This Row],[Total N]]</f>
        <v>6.915023283467334E-9</v>
      </c>
      <c r="J128" s="20"/>
      <c r="K128" s="20"/>
      <c r="L128" s="20"/>
      <c r="M128" s="20"/>
    </row>
    <row r="129" spans="1:13" x14ac:dyDescent="0.25">
      <c r="A129" s="19" t="s">
        <v>26</v>
      </c>
      <c r="B129" s="20" t="s">
        <v>52</v>
      </c>
      <c r="C129" s="20" t="s">
        <v>59</v>
      </c>
      <c r="D129" s="20" t="s">
        <v>54</v>
      </c>
      <c r="E129" s="20">
        <v>1989</v>
      </c>
      <c r="F129" s="20">
        <v>3468938</v>
      </c>
      <c r="G129" s="20">
        <v>21242106</v>
      </c>
      <c r="H129" s="20">
        <f>Table1[[#This Row],[n]]/Table1[[#This Row],[Total N]]</f>
        <v>0.16330480603006123</v>
      </c>
      <c r="I129" s="39">
        <f>(Table1[[#This Row],[Prevalence]]*(1-Table1[[#This Row],[Prevalence]]))/Table1[[#This Row],[Total N]]</f>
        <v>6.432335209962011E-9</v>
      </c>
      <c r="J129" s="20"/>
      <c r="K129" s="20"/>
      <c r="L129" s="20"/>
      <c r="M129" s="20"/>
    </row>
    <row r="130" spans="1:13" x14ac:dyDescent="0.25">
      <c r="A130" s="19" t="s">
        <v>26</v>
      </c>
      <c r="B130" s="20" t="s">
        <v>52</v>
      </c>
      <c r="C130" s="20" t="s">
        <v>59</v>
      </c>
      <c r="D130" s="20" t="s">
        <v>55</v>
      </c>
      <c r="E130" s="20">
        <v>1989</v>
      </c>
      <c r="F130" s="20">
        <v>2989692</v>
      </c>
      <c r="G130" s="20">
        <v>21242106</v>
      </c>
      <c r="H130" s="20">
        <f>Table1[[#This Row],[n]]/Table1[[#This Row],[Total N]]</f>
        <v>0.14074367202573981</v>
      </c>
      <c r="I130" s="39">
        <f>(Table1[[#This Row],[Prevalence]]*(1-Table1[[#This Row],[Prevalence]]))/Table1[[#This Row],[Total N]]</f>
        <v>5.693168596863739E-9</v>
      </c>
      <c r="J130" s="20"/>
      <c r="K130" s="20"/>
      <c r="L130" s="20"/>
      <c r="M130" s="20"/>
    </row>
    <row r="131" spans="1:13" x14ac:dyDescent="0.25">
      <c r="A131" s="19" t="s">
        <v>26</v>
      </c>
      <c r="B131" s="20" t="s">
        <v>52</v>
      </c>
      <c r="C131" s="20" t="s">
        <v>59</v>
      </c>
      <c r="D131" s="20" t="s">
        <v>1</v>
      </c>
      <c r="E131" s="20">
        <v>1989</v>
      </c>
      <c r="F131" s="20">
        <v>2378696</v>
      </c>
      <c r="G131" s="20">
        <v>21242106</v>
      </c>
      <c r="H131" s="20">
        <f>Table1[[#This Row],[n]]/Table1[[#This Row],[Total N]]</f>
        <v>0.11198023397491755</v>
      </c>
      <c r="I131" s="39">
        <f>(Table1[[#This Row],[Prevalence]]*(1-Table1[[#This Row],[Prevalence]]))/Table1[[#This Row],[Total N]]</f>
        <v>4.6812995459979474E-9</v>
      </c>
      <c r="J131" s="20"/>
      <c r="K131" s="20"/>
      <c r="L131" s="20"/>
      <c r="M131" s="20"/>
    </row>
    <row r="132" spans="1:13" x14ac:dyDescent="0.25">
      <c r="A132" s="19" t="s">
        <v>26</v>
      </c>
      <c r="B132" s="20" t="s">
        <v>52</v>
      </c>
      <c r="C132" s="20" t="s">
        <v>59</v>
      </c>
      <c r="D132" s="20" t="s">
        <v>2</v>
      </c>
      <c r="E132" s="20">
        <v>1989</v>
      </c>
      <c r="F132" s="20">
        <v>1902934</v>
      </c>
      <c r="G132" s="20">
        <v>21242106</v>
      </c>
      <c r="H132" s="20">
        <f>Table1[[#This Row],[n]]/Table1[[#This Row],[Total N]]</f>
        <v>8.9583113840030745E-2</v>
      </c>
      <c r="I132" s="39">
        <f>(Table1[[#This Row],[Prevalence]]*(1-Table1[[#This Row],[Prevalence]]))/Table1[[#This Row],[Total N]]</f>
        <v>3.8394488547771505E-9</v>
      </c>
      <c r="J132" s="20"/>
      <c r="K132" s="20"/>
      <c r="L132" s="20"/>
      <c r="M132" s="20"/>
    </row>
    <row r="133" spans="1:13" x14ac:dyDescent="0.25">
      <c r="A133" s="19" t="s">
        <v>26</v>
      </c>
      <c r="B133" s="20" t="s">
        <v>52</v>
      </c>
      <c r="C133" s="20" t="s">
        <v>59</v>
      </c>
      <c r="D133" s="20" t="s">
        <v>3</v>
      </c>
      <c r="E133" s="20">
        <v>1989</v>
      </c>
      <c r="F133" s="20">
        <v>1629761</v>
      </c>
      <c r="G133" s="20">
        <v>21242106</v>
      </c>
      <c r="H133" s="20">
        <f>Table1[[#This Row],[n]]/Table1[[#This Row],[Total N]]</f>
        <v>7.6723136585421431E-2</v>
      </c>
      <c r="I133" s="39">
        <f>(Table1[[#This Row],[Prevalence]]*(1-Table1[[#This Row],[Prevalence]]))/Table1[[#This Row],[Total N]]</f>
        <v>3.3347304122254265E-9</v>
      </c>
      <c r="J133" s="20"/>
      <c r="K133" s="20"/>
      <c r="L133" s="20"/>
      <c r="M133" s="20"/>
    </row>
    <row r="134" spans="1:13" x14ac:dyDescent="0.25">
      <c r="A134" s="19" t="s">
        <v>26</v>
      </c>
      <c r="B134" s="20" t="s">
        <v>52</v>
      </c>
      <c r="C134" s="20" t="s">
        <v>59</v>
      </c>
      <c r="D134" s="20" t="s">
        <v>4</v>
      </c>
      <c r="E134" s="20">
        <v>1989</v>
      </c>
      <c r="F134" s="20">
        <v>1159424</v>
      </c>
      <c r="G134" s="20">
        <v>21242106</v>
      </c>
      <c r="H134" s="20">
        <f>Table1[[#This Row],[n]]/Table1[[#This Row],[Total N]]</f>
        <v>5.4581405440684648E-2</v>
      </c>
      <c r="I134" s="39">
        <f>(Table1[[#This Row],[Prevalence]]*(1-Table1[[#This Row],[Prevalence]]))/Table1[[#This Row],[Total N]]</f>
        <v>2.429244803731054E-9</v>
      </c>
      <c r="J134" s="20"/>
      <c r="K134" s="20"/>
      <c r="L134" s="20"/>
      <c r="M134" s="20"/>
    </row>
    <row r="135" spans="1:13" x14ac:dyDescent="0.25">
      <c r="A135" s="19" t="s">
        <v>26</v>
      </c>
      <c r="B135" s="20" t="s">
        <v>52</v>
      </c>
      <c r="C135" s="20" t="s">
        <v>59</v>
      </c>
      <c r="D135" s="20" t="s">
        <v>5</v>
      </c>
      <c r="E135" s="20">
        <v>1989</v>
      </c>
      <c r="F135" s="20">
        <v>918892</v>
      </c>
      <c r="G135" s="20">
        <v>21242106</v>
      </c>
      <c r="H135" s="20">
        <f>Table1[[#This Row],[n]]/Table1[[#This Row],[Total N]]</f>
        <v>4.3258046071326446E-2</v>
      </c>
      <c r="I135" s="39">
        <f>(Table1[[#This Row],[Prevalence]]*(1-Table1[[#This Row],[Prevalence]]))/Table1[[#This Row],[Total N]]</f>
        <v>1.9483373033454144E-9</v>
      </c>
      <c r="J135" s="20"/>
      <c r="K135" s="20"/>
      <c r="L135" s="20"/>
      <c r="M135" s="20"/>
    </row>
    <row r="136" spans="1:13" x14ac:dyDescent="0.25">
      <c r="A136" s="19" t="s">
        <v>26</v>
      </c>
      <c r="B136" s="20" t="s">
        <v>52</v>
      </c>
      <c r="C136" s="20" t="s">
        <v>59</v>
      </c>
      <c r="D136" s="20" t="s">
        <v>6</v>
      </c>
      <c r="E136" s="20">
        <v>1989</v>
      </c>
      <c r="F136" s="20">
        <v>732178</v>
      </c>
      <c r="G136" s="20">
        <v>21242106</v>
      </c>
      <c r="H136" s="20">
        <f>Table1[[#This Row],[n]]/Table1[[#This Row],[Total N]]</f>
        <v>3.4468239636879693E-2</v>
      </c>
      <c r="I136" s="39">
        <f>(Table1[[#This Row],[Prevalence]]*(1-Table1[[#This Row],[Prevalence]]))/Table1[[#This Row],[Total N]]</f>
        <v>1.5667081264548027E-9</v>
      </c>
      <c r="J136" s="20"/>
      <c r="K136" s="20"/>
      <c r="L136" s="20"/>
      <c r="M136" s="20"/>
    </row>
    <row r="137" spans="1:13" x14ac:dyDescent="0.25">
      <c r="A137" s="19" t="s">
        <v>26</v>
      </c>
      <c r="B137" s="20" t="s">
        <v>52</v>
      </c>
      <c r="C137" s="20" t="s">
        <v>59</v>
      </c>
      <c r="D137" s="20" t="s">
        <v>7</v>
      </c>
      <c r="E137" s="20">
        <v>1989</v>
      </c>
      <c r="F137" s="20">
        <v>574532</v>
      </c>
      <c r="G137" s="20">
        <v>21242106</v>
      </c>
      <c r="H137" s="20">
        <f>Table1[[#This Row],[n]]/Table1[[#This Row],[Total N]]</f>
        <v>2.7046847426521647E-2</v>
      </c>
      <c r="I137" s="39">
        <f>(Table1[[#This Row],[Prevalence]]*(1-Table1[[#This Row],[Prevalence]]))/Table1[[#This Row],[Total N]]</f>
        <v>1.2388279895980232E-9</v>
      </c>
      <c r="J137" s="20"/>
      <c r="K137" s="20"/>
      <c r="L137" s="20"/>
      <c r="M137" s="20"/>
    </row>
    <row r="138" spans="1:13" x14ac:dyDescent="0.25">
      <c r="A138" s="19" t="s">
        <v>26</v>
      </c>
      <c r="B138" s="20" t="s">
        <v>52</v>
      </c>
      <c r="C138" s="20" t="s">
        <v>59</v>
      </c>
      <c r="D138" s="20" t="s">
        <v>32</v>
      </c>
      <c r="E138" s="20">
        <v>1989</v>
      </c>
      <c r="F138" s="20">
        <v>476523</v>
      </c>
      <c r="G138" s="20">
        <v>21242106</v>
      </c>
      <c r="H138" s="20">
        <f>Table1[[#This Row],[n]]/Table1[[#This Row],[Total N]]</f>
        <v>2.243294520797514E-2</v>
      </c>
      <c r="I138" s="39">
        <f>(Table1[[#This Row],[Prevalence]]*(1-Table1[[#This Row],[Prevalence]]))/Table1[[#This Row],[Total N]]</f>
        <v>1.0323697743185692E-9</v>
      </c>
      <c r="J138" s="20"/>
      <c r="K138" s="20"/>
      <c r="L138" s="20"/>
      <c r="M138" s="20"/>
    </row>
    <row r="139" spans="1:13" x14ac:dyDescent="0.25">
      <c r="A139" s="19" t="s">
        <v>26</v>
      </c>
      <c r="B139" s="20" t="s">
        <v>52</v>
      </c>
      <c r="C139" s="20" t="s">
        <v>59</v>
      </c>
      <c r="D139" s="20" t="s">
        <v>36</v>
      </c>
      <c r="E139" s="20">
        <v>1989</v>
      </c>
      <c r="F139" s="20">
        <v>360172</v>
      </c>
      <c r="G139" s="20">
        <v>21242106</v>
      </c>
      <c r="H139" s="20">
        <f>Table1[[#This Row],[n]]/Table1[[#This Row],[Total N]]</f>
        <v>1.6955569283008003E-2</v>
      </c>
      <c r="I139" s="39">
        <f>(Table1[[#This Row],[Prevalence]]*(1-Table1[[#This Row],[Prevalence]]))/Table1[[#This Row],[Total N]]</f>
        <v>7.8467163064232515E-10</v>
      </c>
      <c r="J139" s="20"/>
      <c r="K139" s="20"/>
      <c r="L139" s="20"/>
      <c r="M139" s="20"/>
    </row>
    <row r="140" spans="1:13" x14ac:dyDescent="0.25">
      <c r="A140" s="19" t="s">
        <v>26</v>
      </c>
      <c r="B140" s="20" t="s">
        <v>52</v>
      </c>
      <c r="C140" s="20" t="s">
        <v>59</v>
      </c>
      <c r="D140" s="20" t="s">
        <v>37</v>
      </c>
      <c r="E140" s="20">
        <v>1989</v>
      </c>
      <c r="F140" s="20">
        <v>318397</v>
      </c>
      <c r="G140" s="20">
        <v>21242106</v>
      </c>
      <c r="H140" s="20">
        <f>Table1[[#This Row],[n]]/Table1[[#This Row],[Total N]]</f>
        <v>1.4988956368073863E-2</v>
      </c>
      <c r="I140" s="39">
        <f>(Table1[[#This Row],[Prevalence]]*(1-Table1[[#This Row],[Prevalence]]))/Table1[[#This Row],[Total N]]</f>
        <v>6.9504820073253754E-10</v>
      </c>
      <c r="J140" s="20"/>
      <c r="K140" s="20"/>
      <c r="L140" s="20"/>
      <c r="M140" s="20"/>
    </row>
    <row r="141" spans="1:13" x14ac:dyDescent="0.25">
      <c r="A141" s="19" t="s">
        <v>26</v>
      </c>
      <c r="B141" s="20" t="s">
        <v>52</v>
      </c>
      <c r="C141" s="20" t="s">
        <v>59</v>
      </c>
      <c r="D141" s="20" t="s">
        <v>56</v>
      </c>
      <c r="E141" s="20">
        <v>1989</v>
      </c>
      <c r="F141" s="20">
        <v>230670</v>
      </c>
      <c r="G141" s="20">
        <v>21242106</v>
      </c>
      <c r="H141" s="20">
        <f>Table1[[#This Row],[n]]/Table1[[#This Row],[Total N]]</f>
        <v>1.085909278486794E-2</v>
      </c>
      <c r="I141" s="39">
        <f>(Table1[[#This Row],[Prevalence]]*(1-Table1[[#This Row],[Prevalence]]))/Table1[[#This Row],[Total N]]</f>
        <v>5.0565480130630977E-10</v>
      </c>
      <c r="J141" s="20"/>
      <c r="K141" s="20"/>
      <c r="L141" s="20"/>
      <c r="M141" s="20"/>
    </row>
    <row r="142" spans="1:13" x14ac:dyDescent="0.25">
      <c r="A142" s="19" t="s">
        <v>26</v>
      </c>
      <c r="B142" s="20" t="s">
        <v>52</v>
      </c>
      <c r="C142" s="20" t="s">
        <v>59</v>
      </c>
      <c r="D142" s="20" t="s">
        <v>57</v>
      </c>
      <c r="E142" s="20">
        <v>1989</v>
      </c>
      <c r="F142" s="20">
        <v>174178</v>
      </c>
      <c r="G142" s="20">
        <v>21242106</v>
      </c>
      <c r="H142" s="20">
        <f>Table1[[#This Row],[n]]/Table1[[#This Row],[Total N]]</f>
        <v>8.199657792876092E-3</v>
      </c>
      <c r="I142" s="39">
        <f>(Table1[[#This Row],[Prevalence]]*(1-Table1[[#This Row],[Prevalence]]))/Table1[[#This Row],[Total N]]</f>
        <v>3.8284449785514764E-10</v>
      </c>
      <c r="J142" s="20"/>
      <c r="K142" s="20"/>
      <c r="L142" s="20"/>
      <c r="M142" s="20"/>
    </row>
    <row r="143" spans="1:13" x14ac:dyDescent="0.25">
      <c r="A143" s="19" t="s">
        <v>26</v>
      </c>
      <c r="B143" s="20" t="s">
        <v>52</v>
      </c>
      <c r="C143" s="20" t="s">
        <v>59</v>
      </c>
      <c r="D143" s="20" t="s">
        <v>58</v>
      </c>
      <c r="E143" s="20">
        <v>1989</v>
      </c>
      <c r="F143" s="20">
        <v>127076</v>
      </c>
      <c r="G143" s="20">
        <v>21242106</v>
      </c>
      <c r="H143" s="20">
        <f>Table1[[#This Row],[n]]/Table1[[#This Row],[Total N]]</f>
        <v>5.982269366323659E-3</v>
      </c>
      <c r="I143" s="39">
        <f>(Table1[[#This Row],[Prevalence]]*(1-Table1[[#This Row],[Prevalence]]))/Table1[[#This Row],[Total N]]</f>
        <v>2.7993843075410722E-10</v>
      </c>
      <c r="J143" s="20"/>
      <c r="K143" s="20"/>
      <c r="L143" s="20"/>
      <c r="M143" s="20"/>
    </row>
    <row r="144" spans="1:13" x14ac:dyDescent="0.25">
      <c r="A144" s="17" t="s">
        <v>26</v>
      </c>
      <c r="B144" s="18" t="s">
        <v>52</v>
      </c>
      <c r="C144" s="18" t="s">
        <v>59</v>
      </c>
      <c r="D144" s="18" t="s">
        <v>53</v>
      </c>
      <c r="E144" s="18">
        <v>1999</v>
      </c>
      <c r="F144" s="18">
        <v>4534902</v>
      </c>
      <c r="G144" s="18">
        <v>28279219</v>
      </c>
      <c r="H144" s="18">
        <f>Table1[n]/Table1[Total N]</f>
        <v>0.16036164223630081</v>
      </c>
      <c r="I144" s="38">
        <f>(Table1[[#This Row],[Prevalence]]*(1-Table1[[#This Row],[Prevalence]]))/Table1[[#This Row],[Total N]]</f>
        <v>4.7612978963661429E-9</v>
      </c>
      <c r="J144" s="18"/>
      <c r="K144" s="18"/>
      <c r="L144" s="18"/>
      <c r="M144" s="18"/>
    </row>
    <row r="145" spans="1:13" x14ac:dyDescent="0.25">
      <c r="A145" s="17" t="s">
        <v>26</v>
      </c>
      <c r="B145" s="18" t="s">
        <v>52</v>
      </c>
      <c r="C145" s="18" t="s">
        <v>59</v>
      </c>
      <c r="D145" s="18" t="s">
        <v>54</v>
      </c>
      <c r="E145" s="18">
        <v>1999</v>
      </c>
      <c r="F145" s="18">
        <v>3963136</v>
      </c>
      <c r="G145" s="18">
        <v>28279219</v>
      </c>
      <c r="H145" s="18">
        <f>Table1[n]/Table1[Total N]</f>
        <v>0.14014304991944793</v>
      </c>
      <c r="I145" s="38">
        <f>(Table1[[#This Row],[Prevalence]]*(1-Table1[[#This Row],[Prevalence]]))/Table1[[#This Row],[Total N]]</f>
        <v>4.2611847052325967E-9</v>
      </c>
      <c r="J145" s="18"/>
      <c r="K145" s="18"/>
      <c r="L145" s="18"/>
      <c r="M145" s="18"/>
    </row>
    <row r="146" spans="1:13" x14ac:dyDescent="0.25">
      <c r="A146" s="17" t="s">
        <v>26</v>
      </c>
      <c r="B146" s="18" t="s">
        <v>52</v>
      </c>
      <c r="C146" s="18" t="s">
        <v>59</v>
      </c>
      <c r="D146" s="18" t="s">
        <v>55</v>
      </c>
      <c r="E146" s="18">
        <v>1999</v>
      </c>
      <c r="F146" s="18">
        <v>4038635</v>
      </c>
      <c r="G146" s="18">
        <v>28279219</v>
      </c>
      <c r="H146" s="18">
        <f>Table1[n]/Table1[Total N]</f>
        <v>0.14281281954781</v>
      </c>
      <c r="I146" s="38">
        <f>(Table1[[#This Row],[Prevalence]]*(1-Table1[[#This Row],[Prevalence]]))/Table1[[#This Row],[Total N]]</f>
        <v>4.3288790302382347E-9</v>
      </c>
      <c r="J146" s="18"/>
      <c r="K146" s="18"/>
      <c r="L146" s="18"/>
      <c r="M146" s="18"/>
    </row>
    <row r="147" spans="1:13" x14ac:dyDescent="0.25">
      <c r="A147" s="17" t="s">
        <v>26</v>
      </c>
      <c r="B147" s="18" t="s">
        <v>52</v>
      </c>
      <c r="C147" s="18" t="s">
        <v>59</v>
      </c>
      <c r="D147" s="18" t="s">
        <v>1</v>
      </c>
      <c r="E147" s="18">
        <v>1999</v>
      </c>
      <c r="F147" s="18">
        <v>3403178</v>
      </c>
      <c r="G147" s="18">
        <v>28279219</v>
      </c>
      <c r="H147" s="18">
        <f>Table1[n]/Table1[Total N]</f>
        <v>0.12034200803070269</v>
      </c>
      <c r="I147" s="38">
        <f>(Table1[[#This Row],[Prevalence]]*(1-Table1[[#This Row],[Prevalence]]))/Table1[[#This Row],[Total N]]</f>
        <v>3.7433781015607605E-9</v>
      </c>
      <c r="J147" s="18"/>
      <c r="K147" s="18"/>
      <c r="L147" s="18"/>
      <c r="M147" s="18"/>
    </row>
    <row r="148" spans="1:13" x14ac:dyDescent="0.25">
      <c r="A148" s="17" t="s">
        <v>26</v>
      </c>
      <c r="B148" s="18" t="s">
        <v>52</v>
      </c>
      <c r="C148" s="18" t="s">
        <v>59</v>
      </c>
      <c r="D148" s="18" t="s">
        <v>2</v>
      </c>
      <c r="E148" s="18">
        <v>1999</v>
      </c>
      <c r="F148" s="18">
        <v>2832918</v>
      </c>
      <c r="G148" s="18">
        <v>28279219</v>
      </c>
      <c r="H148" s="18">
        <f>Table1[n]/Table1[Total N]</f>
        <v>0.10017667036702817</v>
      </c>
      <c r="I148" s="38">
        <f>(Table1[[#This Row],[Prevalence]]*(1-Table1[[#This Row],[Prevalence]]))/Table1[[#This Row],[Total N]]</f>
        <v>3.1875457763244433E-9</v>
      </c>
      <c r="J148" s="18"/>
      <c r="K148" s="18"/>
      <c r="L148" s="18"/>
      <c r="M148" s="18"/>
    </row>
    <row r="149" spans="1:13" x14ac:dyDescent="0.25">
      <c r="A149" s="17" t="s">
        <v>26</v>
      </c>
      <c r="B149" s="18" t="s">
        <v>52</v>
      </c>
      <c r="C149" s="18" t="s">
        <v>59</v>
      </c>
      <c r="D149" s="18" t="s">
        <v>3</v>
      </c>
      <c r="E149" s="18">
        <v>1999</v>
      </c>
      <c r="F149" s="18">
        <v>2259503</v>
      </c>
      <c r="G149" s="18">
        <v>28279219</v>
      </c>
      <c r="H149" s="18">
        <f>Table1[n]/Table1[Total N]</f>
        <v>7.9899766680260872E-2</v>
      </c>
      <c r="I149" s="38">
        <f>(Table1[[#This Row],[Prevalence]]*(1-Table1[[#This Row],[Prevalence]]))/Table1[[#This Row],[Total N]]</f>
        <v>2.5996401797624167E-9</v>
      </c>
      <c r="J149" s="18"/>
      <c r="K149" s="18"/>
      <c r="L149" s="18"/>
      <c r="M149" s="18"/>
    </row>
    <row r="150" spans="1:13" x14ac:dyDescent="0.25">
      <c r="A150" s="17" t="s">
        <v>26</v>
      </c>
      <c r="B150" s="18" t="s">
        <v>52</v>
      </c>
      <c r="C150" s="18" t="s">
        <v>59</v>
      </c>
      <c r="D150" s="18" t="s">
        <v>4</v>
      </c>
      <c r="E150" s="18">
        <v>1999</v>
      </c>
      <c r="F150" s="18">
        <v>1685922</v>
      </c>
      <c r="G150" s="18">
        <v>28279219</v>
      </c>
      <c r="H150" s="18">
        <f>Table1[n]/Table1[Total N]</f>
        <v>5.9616992958681073E-2</v>
      </c>
      <c r="I150" s="38">
        <f>(Table1[[#This Row],[Prevalence]]*(1-Table1[[#This Row],[Prevalence]]))/Table1[[#This Row],[Total N]]</f>
        <v>1.9824736711875122E-9</v>
      </c>
      <c r="J150" s="18"/>
      <c r="K150" s="18"/>
      <c r="L150" s="18"/>
      <c r="M150" s="18"/>
    </row>
    <row r="151" spans="1:13" x14ac:dyDescent="0.25">
      <c r="A151" s="17" t="s">
        <v>26</v>
      </c>
      <c r="B151" s="18" t="s">
        <v>52</v>
      </c>
      <c r="C151" s="18" t="s">
        <v>59</v>
      </c>
      <c r="D151" s="18" t="s">
        <v>5</v>
      </c>
      <c r="E151" s="18">
        <v>1999</v>
      </c>
      <c r="F151" s="18">
        <v>1419012</v>
      </c>
      <c r="G151" s="18">
        <v>28279219</v>
      </c>
      <c r="H151" s="18">
        <f>Table1[n]/Table1[Total N]</f>
        <v>5.0178613489997727E-2</v>
      </c>
      <c r="I151" s="38">
        <f>(Table1[[#This Row],[Prevalence]]*(1-Table1[[#This Row],[Prevalence]]))/Table1[[#This Row],[Total N]]</f>
        <v>1.685361969799065E-9</v>
      </c>
      <c r="J151" s="18"/>
      <c r="K151" s="18"/>
      <c r="L151" s="18"/>
      <c r="M151" s="18"/>
    </row>
    <row r="152" spans="1:13" x14ac:dyDescent="0.25">
      <c r="A152" s="17" t="s">
        <v>26</v>
      </c>
      <c r="B152" s="18" t="s">
        <v>52</v>
      </c>
      <c r="C152" s="18" t="s">
        <v>59</v>
      </c>
      <c r="D152" s="18" t="s">
        <v>6</v>
      </c>
      <c r="E152" s="18">
        <v>1999</v>
      </c>
      <c r="F152" s="18">
        <v>1033491</v>
      </c>
      <c r="G152" s="18">
        <v>28279219</v>
      </c>
      <c r="H152" s="18">
        <f>Table1[n]/Table1[Total N]</f>
        <v>3.6545952701169011E-2</v>
      </c>
      <c r="I152" s="38">
        <f>(Table1[[#This Row],[Prevalence]]*(1-Table1[[#This Row],[Prevalence]]))/Table1[[#This Row],[Total N]]</f>
        <v>1.2450961266763743E-9</v>
      </c>
      <c r="J152" s="18"/>
      <c r="K152" s="18"/>
      <c r="L152" s="18"/>
      <c r="M152" s="18"/>
    </row>
    <row r="153" spans="1:13" x14ac:dyDescent="0.25">
      <c r="A153" s="17" t="s">
        <v>26</v>
      </c>
      <c r="B153" s="18" t="s">
        <v>52</v>
      </c>
      <c r="C153" s="18" t="s">
        <v>59</v>
      </c>
      <c r="D153" s="18" t="s">
        <v>7</v>
      </c>
      <c r="E153" s="18">
        <v>1999</v>
      </c>
      <c r="F153" s="18">
        <v>838328</v>
      </c>
      <c r="G153" s="18">
        <v>28279219</v>
      </c>
      <c r="H153" s="18">
        <f>Table1[n]/Table1[Total N]</f>
        <v>2.9644665929423299E-2</v>
      </c>
      <c r="I153" s="38">
        <f>(Table1[[#This Row],[Prevalence]]*(1-Table1[[#This Row],[Prevalence]]))/Table1[[#This Row],[Total N]]</f>
        <v>1.0172084211857546E-9</v>
      </c>
      <c r="J153" s="18"/>
      <c r="K153" s="18"/>
      <c r="L153" s="18"/>
      <c r="M153" s="18"/>
    </row>
    <row r="154" spans="1:13" x14ac:dyDescent="0.25">
      <c r="A154" s="17" t="s">
        <v>26</v>
      </c>
      <c r="B154" s="18" t="s">
        <v>52</v>
      </c>
      <c r="C154" s="18" t="s">
        <v>59</v>
      </c>
      <c r="D154" s="18" t="s">
        <v>32</v>
      </c>
      <c r="E154" s="18">
        <v>1999</v>
      </c>
      <c r="F154" s="18">
        <v>684806</v>
      </c>
      <c r="G154" s="18">
        <v>28279219</v>
      </c>
      <c r="H154" s="18">
        <f>Table1[n]/Table1[Total N]</f>
        <v>2.4215873854224898E-2</v>
      </c>
      <c r="I154" s="38">
        <f>(Table1[[#This Row],[Prevalence]]*(1-Table1[[#This Row],[Prevalence]]))/Table1[[#This Row],[Total N]]</f>
        <v>8.3557701178738938E-10</v>
      </c>
      <c r="J154" s="18"/>
      <c r="K154" s="18"/>
      <c r="L154" s="18"/>
      <c r="M154" s="18"/>
    </row>
    <row r="155" spans="1:13" x14ac:dyDescent="0.25">
      <c r="A155" s="17" t="s">
        <v>26</v>
      </c>
      <c r="B155" s="18" t="s">
        <v>52</v>
      </c>
      <c r="C155" s="18" t="s">
        <v>59</v>
      </c>
      <c r="D155" s="18" t="s">
        <v>36</v>
      </c>
      <c r="E155" s="18">
        <v>1999</v>
      </c>
      <c r="F155" s="18">
        <v>459916</v>
      </c>
      <c r="G155" s="18">
        <v>28279219</v>
      </c>
      <c r="H155" s="18">
        <f>Table1[n]/Table1[Total N]</f>
        <v>1.6263391149522199E-2</v>
      </c>
      <c r="I155" s="38">
        <f>(Table1[[#This Row],[Prevalence]]*(1-Table1[[#This Row],[Prevalence]]))/Table1[[#This Row],[Total N]]</f>
        <v>5.6574735171575428E-10</v>
      </c>
      <c r="J155" s="18"/>
      <c r="K155" s="18"/>
      <c r="L155" s="18"/>
      <c r="M155" s="18"/>
    </row>
    <row r="156" spans="1:13" x14ac:dyDescent="0.25">
      <c r="A156" s="17" t="s">
        <v>26</v>
      </c>
      <c r="B156" s="18" t="s">
        <v>52</v>
      </c>
      <c r="C156" s="18" t="s">
        <v>59</v>
      </c>
      <c r="D156" s="18" t="s">
        <v>37</v>
      </c>
      <c r="E156" s="18">
        <v>1999</v>
      </c>
      <c r="F156" s="18">
        <v>409228</v>
      </c>
      <c r="G156" s="18">
        <v>28279219</v>
      </c>
      <c r="H156" s="18">
        <f>Table1[n]/Table1[Total N]</f>
        <v>1.4470979555694236E-2</v>
      </c>
      <c r="I156" s="38">
        <f>(Table1[[#This Row],[Prevalence]]*(1-Table1[[#This Row],[Prevalence]]))/Table1[[#This Row],[Total N]]</f>
        <v>5.04312736019793E-10</v>
      </c>
      <c r="J156" s="18"/>
      <c r="K156" s="18"/>
      <c r="L156" s="18"/>
      <c r="M156" s="18"/>
    </row>
    <row r="157" spans="1:13" x14ac:dyDescent="0.25">
      <c r="A157" s="17" t="s">
        <v>26</v>
      </c>
      <c r="B157" s="18" t="s">
        <v>52</v>
      </c>
      <c r="C157" s="18" t="s">
        <v>59</v>
      </c>
      <c r="D157" s="18" t="s">
        <v>56</v>
      </c>
      <c r="E157" s="18">
        <v>1999</v>
      </c>
      <c r="F157" s="18">
        <v>301333</v>
      </c>
      <c r="G157" s="18">
        <v>28279219</v>
      </c>
      <c r="H157" s="18">
        <f>Table1[n]/Table1[Total N]</f>
        <v>1.0655633735853879E-2</v>
      </c>
      <c r="I157" s="38">
        <f>(Table1[[#This Row],[Prevalence]]*(1-Table1[[#This Row],[Prevalence]]))/Table1[[#This Row],[Total N]]</f>
        <v>3.7278579742747534E-10</v>
      </c>
      <c r="J157" s="18"/>
      <c r="K157" s="18"/>
      <c r="L157" s="18"/>
      <c r="M157" s="18"/>
    </row>
    <row r="158" spans="1:13" x14ac:dyDescent="0.25">
      <c r="A158" s="17" t="s">
        <v>26</v>
      </c>
      <c r="B158" s="18" t="s">
        <v>52</v>
      </c>
      <c r="C158" s="18" t="s">
        <v>59</v>
      </c>
      <c r="D158" s="18" t="s">
        <v>57</v>
      </c>
      <c r="E158" s="18">
        <v>1999</v>
      </c>
      <c r="F158" s="18">
        <v>254125</v>
      </c>
      <c r="G158" s="18">
        <v>28279219</v>
      </c>
      <c r="H158" s="18">
        <f>Table1[n]/Table1[Total N]</f>
        <v>8.9862807031552035E-3</v>
      </c>
      <c r="I158" s="38">
        <f>(Table1[[#This Row],[Prevalence]]*(1-Table1[[#This Row],[Prevalence]]))/Table1[[#This Row],[Total N]]</f>
        <v>3.1491419413949525E-10</v>
      </c>
      <c r="J158" s="18"/>
      <c r="K158" s="18"/>
      <c r="L158" s="18"/>
      <c r="M158" s="18"/>
    </row>
    <row r="159" spans="1:13" x14ac:dyDescent="0.25">
      <c r="A159" s="17" t="s">
        <v>26</v>
      </c>
      <c r="B159" s="18" t="s">
        <v>52</v>
      </c>
      <c r="C159" s="18" t="s">
        <v>59</v>
      </c>
      <c r="D159" s="18" t="s">
        <v>58</v>
      </c>
      <c r="E159" s="18">
        <v>1999</v>
      </c>
      <c r="F159" s="18">
        <v>160786</v>
      </c>
      <c r="G159" s="18">
        <v>28279219</v>
      </c>
      <c r="H159" s="18">
        <f>Table1[n]/Table1[Total N]</f>
        <v>5.6856591407280378E-3</v>
      </c>
      <c r="I159" s="38">
        <f>(Table1[[#This Row],[Prevalence]]*(1-Table1[[#This Row],[Prevalence]]))/Table1[[#This Row],[Total N]]</f>
        <v>1.9991119347615269E-10</v>
      </c>
      <c r="J159" s="18"/>
      <c r="K159" s="18"/>
      <c r="L159" s="18"/>
      <c r="M159" s="18"/>
    </row>
    <row r="160" spans="1:13" x14ac:dyDescent="0.25">
      <c r="A160" s="19" t="s">
        <v>26</v>
      </c>
      <c r="B160" s="20" t="s">
        <v>52</v>
      </c>
      <c r="C160" s="20" t="s">
        <v>59</v>
      </c>
      <c r="D160" s="20" t="s">
        <v>53</v>
      </c>
      <c r="E160" s="20">
        <v>2009</v>
      </c>
      <c r="F160" s="20">
        <v>5939306</v>
      </c>
      <c r="G160" s="20">
        <v>38205310</v>
      </c>
      <c r="H160" s="20">
        <f>Table1[n]/Table1[Total N]</f>
        <v>0.15545760523864352</v>
      </c>
      <c r="I160" s="39">
        <f>(Table1[[#This Row],[Prevalence]]*(1-Table1[[#This Row],[Prevalence]]))/Table1[[#This Row],[Total N]]</f>
        <v>3.4364473999061804E-9</v>
      </c>
      <c r="J160" s="20"/>
      <c r="K160" s="20"/>
      <c r="L160" s="20"/>
      <c r="M160" s="20"/>
    </row>
    <row r="161" spans="1:13" x14ac:dyDescent="0.25">
      <c r="A161" s="19" t="s">
        <v>26</v>
      </c>
      <c r="B161" s="20" t="s">
        <v>52</v>
      </c>
      <c r="C161" s="20" t="s">
        <v>59</v>
      </c>
      <c r="D161" s="20" t="s">
        <v>54</v>
      </c>
      <c r="E161" s="20">
        <v>2009</v>
      </c>
      <c r="F161" s="20">
        <v>5597716</v>
      </c>
      <c r="G161" s="20">
        <v>38205310</v>
      </c>
      <c r="H161" s="20">
        <f>Table1[n]/Table1[Total N]</f>
        <v>0.14651670147421916</v>
      </c>
      <c r="I161" s="39">
        <f>(Table1[[#This Row],[Prevalence]]*(1-Table1[[#This Row],[Prevalence]]))/Table1[[#This Row],[Total N]]</f>
        <v>3.2730936527758496E-9</v>
      </c>
      <c r="J161" s="20"/>
      <c r="K161" s="20"/>
      <c r="L161" s="20"/>
      <c r="M161" s="20"/>
    </row>
    <row r="162" spans="1:13" x14ac:dyDescent="0.25">
      <c r="A162" s="19" t="s">
        <v>26</v>
      </c>
      <c r="B162" s="20" t="s">
        <v>52</v>
      </c>
      <c r="C162" s="20" t="s">
        <v>59</v>
      </c>
      <c r="D162" s="20" t="s">
        <v>55</v>
      </c>
      <c r="E162" s="20">
        <v>2009</v>
      </c>
      <c r="F162" s="20">
        <v>5034855</v>
      </c>
      <c r="G162" s="20">
        <v>38205310</v>
      </c>
      <c r="H162" s="20">
        <f>Table1[n]/Table1[Total N]</f>
        <v>0.13178416822164249</v>
      </c>
      <c r="I162" s="39">
        <f>(Table1[[#This Row],[Prevalence]]*(1-Table1[[#This Row],[Prevalence]]))/Table1[[#This Row],[Total N]]</f>
        <v>2.9947957817322335E-9</v>
      </c>
      <c r="J162" s="20"/>
      <c r="K162" s="20"/>
      <c r="L162" s="20"/>
      <c r="M162" s="20"/>
    </row>
    <row r="163" spans="1:13" x14ac:dyDescent="0.25">
      <c r="A163" s="19" t="s">
        <v>26</v>
      </c>
      <c r="B163" s="20" t="s">
        <v>52</v>
      </c>
      <c r="C163" s="20" t="s">
        <v>59</v>
      </c>
      <c r="D163" s="20" t="s">
        <v>1</v>
      </c>
      <c r="E163" s="20">
        <v>2009</v>
      </c>
      <c r="F163" s="20">
        <v>4169543</v>
      </c>
      <c r="G163" s="20">
        <v>38205310</v>
      </c>
      <c r="H163" s="20">
        <f>Table1[n]/Table1[Total N]</f>
        <v>0.10913516995412417</v>
      </c>
      <c r="I163" s="39">
        <f>(Table1[[#This Row],[Prevalence]]*(1-Table1[[#This Row],[Prevalence]]))/Table1[[#This Row],[Total N]]</f>
        <v>2.5447950725490409E-9</v>
      </c>
      <c r="J163" s="20"/>
      <c r="K163" s="20"/>
      <c r="L163" s="20"/>
      <c r="M163" s="20"/>
    </row>
    <row r="164" spans="1:13" x14ac:dyDescent="0.25">
      <c r="A164" s="19" t="s">
        <v>26</v>
      </c>
      <c r="B164" s="20" t="s">
        <v>52</v>
      </c>
      <c r="C164" s="20" t="s">
        <v>59</v>
      </c>
      <c r="D164" s="20" t="s">
        <v>2</v>
      </c>
      <c r="E164" s="20">
        <v>2009</v>
      </c>
      <c r="F164" s="20">
        <v>3775103</v>
      </c>
      <c r="G164" s="20">
        <v>38205310</v>
      </c>
      <c r="H164" s="20">
        <f>Table1[n]/Table1[Total N]</f>
        <v>9.8810950624402732E-2</v>
      </c>
      <c r="I164" s="39">
        <f>(Table1[[#This Row],[Prevalence]]*(1-Table1[[#This Row],[Prevalence]]))/Table1[[#This Row],[Total N]]</f>
        <v>2.3307583857088082E-9</v>
      </c>
      <c r="J164" s="20"/>
      <c r="K164" s="20"/>
      <c r="L164" s="20"/>
      <c r="M164" s="20"/>
    </row>
    <row r="165" spans="1:13" x14ac:dyDescent="0.25">
      <c r="A165" s="19" t="s">
        <v>26</v>
      </c>
      <c r="B165" s="20" t="s">
        <v>52</v>
      </c>
      <c r="C165" s="20" t="s">
        <v>59</v>
      </c>
      <c r="D165" s="20" t="s">
        <v>3</v>
      </c>
      <c r="E165" s="20">
        <v>2009</v>
      </c>
      <c r="F165" s="20">
        <v>3201226</v>
      </c>
      <c r="G165" s="20">
        <v>38205310</v>
      </c>
      <c r="H165" s="20">
        <f>Table1[n]/Table1[Total N]</f>
        <v>8.3790080488811633E-2</v>
      </c>
      <c r="I165" s="39">
        <f>(Table1[[#This Row],[Prevalence]]*(1-Table1[[#This Row],[Prevalence]]))/Table1[[#This Row],[Total N]]</f>
        <v>2.0093882997020596E-9</v>
      </c>
      <c r="J165" s="20"/>
      <c r="K165" s="20"/>
      <c r="L165" s="20"/>
      <c r="M165" s="20"/>
    </row>
    <row r="166" spans="1:13" x14ac:dyDescent="0.25">
      <c r="A166" s="19" t="s">
        <v>26</v>
      </c>
      <c r="B166" s="20" t="s">
        <v>52</v>
      </c>
      <c r="C166" s="20" t="s">
        <v>59</v>
      </c>
      <c r="D166" s="20" t="s">
        <v>4</v>
      </c>
      <c r="E166" s="20">
        <v>2009</v>
      </c>
      <c r="F166" s="20">
        <v>2519506</v>
      </c>
      <c r="G166" s="20">
        <v>38205310</v>
      </c>
      <c r="H166" s="20">
        <f>Table1[n]/Table1[Total N]</f>
        <v>6.59464875432237E-2</v>
      </c>
      <c r="I166" s="39">
        <f>(Table1[[#This Row],[Prevalence]]*(1-Table1[[#This Row],[Prevalence]]))/Table1[[#This Row],[Total N]]</f>
        <v>1.6122771500593803E-9</v>
      </c>
      <c r="J166" s="20"/>
      <c r="K166" s="20"/>
      <c r="L166" s="20"/>
      <c r="M166" s="20"/>
    </row>
    <row r="167" spans="1:13" x14ac:dyDescent="0.25">
      <c r="A167" s="19" t="s">
        <v>26</v>
      </c>
      <c r="B167" s="20" t="s">
        <v>52</v>
      </c>
      <c r="C167" s="20" t="s">
        <v>59</v>
      </c>
      <c r="D167" s="20" t="s">
        <v>5</v>
      </c>
      <c r="E167" s="20">
        <v>2009</v>
      </c>
      <c r="F167" s="20">
        <v>2008632</v>
      </c>
      <c r="G167" s="20">
        <v>38205310</v>
      </c>
      <c r="H167" s="20">
        <f>Table1[n]/Table1[Total N]</f>
        <v>5.257468137282488E-2</v>
      </c>
      <c r="I167" s="39">
        <f>(Table1[[#This Row],[Prevalence]]*(1-Table1[[#This Row],[Prevalence]]))/Table1[[#This Row],[Total N]]</f>
        <v>1.3037607665366628E-9</v>
      </c>
      <c r="J167" s="20"/>
      <c r="K167" s="20"/>
      <c r="L167" s="20"/>
      <c r="M167" s="20"/>
    </row>
    <row r="168" spans="1:13" x14ac:dyDescent="0.25">
      <c r="A168" s="19" t="s">
        <v>26</v>
      </c>
      <c r="B168" s="20" t="s">
        <v>52</v>
      </c>
      <c r="C168" s="20" t="s">
        <v>59</v>
      </c>
      <c r="D168" s="20" t="s">
        <v>6</v>
      </c>
      <c r="E168" s="20">
        <v>2009</v>
      </c>
      <c r="F168" s="20">
        <v>1476169</v>
      </c>
      <c r="G168" s="20">
        <v>38205310</v>
      </c>
      <c r="H168" s="20">
        <f>Table1[n]/Table1[Total N]</f>
        <v>3.8637796683235914E-2</v>
      </c>
      <c r="I168" s="39">
        <f>(Table1[[#This Row],[Prevalence]]*(1-Table1[[#This Row],[Prevalence]]))/Table1[[#This Row],[Total N]]</f>
        <v>9.7224488822890954E-10</v>
      </c>
      <c r="J168" s="20"/>
      <c r="K168" s="20"/>
      <c r="L168" s="20"/>
      <c r="M168" s="20"/>
    </row>
    <row r="169" spans="1:13" x14ac:dyDescent="0.25">
      <c r="A169" s="19" t="s">
        <v>26</v>
      </c>
      <c r="B169" s="20" t="s">
        <v>52</v>
      </c>
      <c r="C169" s="20" t="s">
        <v>59</v>
      </c>
      <c r="D169" s="20" t="s">
        <v>7</v>
      </c>
      <c r="E169" s="20">
        <v>2009</v>
      </c>
      <c r="F169" s="20">
        <v>1272745</v>
      </c>
      <c r="G169" s="20">
        <v>38205310</v>
      </c>
      <c r="H169" s="20">
        <f>Table1[n]/Table1[Total N]</f>
        <v>3.3313301213888855E-2</v>
      </c>
      <c r="I169" s="39">
        <f>(Table1[[#This Row],[Prevalence]]*(1-Table1[[#This Row],[Prevalence]]))/Table1[[#This Row],[Total N]]</f>
        <v>8.429070507770141E-10</v>
      </c>
      <c r="J169" s="20"/>
      <c r="K169" s="20"/>
      <c r="L169" s="20"/>
      <c r="M169" s="20"/>
    </row>
    <row r="170" spans="1:13" x14ac:dyDescent="0.25">
      <c r="A170" s="19" t="s">
        <v>26</v>
      </c>
      <c r="B170" s="20" t="s">
        <v>52</v>
      </c>
      <c r="C170" s="20" t="s">
        <v>59</v>
      </c>
      <c r="D170" s="20" t="s">
        <v>32</v>
      </c>
      <c r="E170" s="20">
        <v>2009</v>
      </c>
      <c r="F170" s="20">
        <v>956206</v>
      </c>
      <c r="G170" s="20">
        <v>38205310</v>
      </c>
      <c r="H170" s="20">
        <f>Table1[n]/Table1[Total N]</f>
        <v>2.5028091644852507E-2</v>
      </c>
      <c r="I170" s="39">
        <f>(Table1[[#This Row],[Prevalence]]*(1-Table1[[#This Row],[Prevalence]]))/Table1[[#This Row],[Total N]]</f>
        <v>6.3869881630248177E-10</v>
      </c>
      <c r="J170" s="20"/>
      <c r="K170" s="20"/>
      <c r="L170" s="20"/>
      <c r="M170" s="20"/>
    </row>
    <row r="171" spans="1:13" x14ac:dyDescent="0.25">
      <c r="A171" s="19" t="s">
        <v>26</v>
      </c>
      <c r="B171" s="20" t="s">
        <v>52</v>
      </c>
      <c r="C171" s="20" t="s">
        <v>59</v>
      </c>
      <c r="D171" s="20" t="s">
        <v>36</v>
      </c>
      <c r="E171" s="20">
        <v>2009</v>
      </c>
      <c r="F171" s="20">
        <v>711953</v>
      </c>
      <c r="G171" s="20">
        <v>38205310</v>
      </c>
      <c r="H171" s="20">
        <f>Table1[n]/Table1[Total N]</f>
        <v>1.8634922737179729E-2</v>
      </c>
      <c r="I171" s="39">
        <f>(Table1[[#This Row],[Prevalence]]*(1-Table1[[#This Row],[Prevalence]]))/Table1[[#This Row],[Total N]]</f>
        <v>4.7866808021605036E-10</v>
      </c>
      <c r="J171" s="20"/>
      <c r="K171" s="20"/>
      <c r="L171" s="20"/>
      <c r="M171" s="20"/>
    </row>
    <row r="172" spans="1:13" x14ac:dyDescent="0.25">
      <c r="A172" s="19" t="s">
        <v>26</v>
      </c>
      <c r="B172" s="20" t="s">
        <v>52</v>
      </c>
      <c r="C172" s="20" t="s">
        <v>59</v>
      </c>
      <c r="D172" s="20" t="s">
        <v>37</v>
      </c>
      <c r="E172" s="20">
        <v>2009</v>
      </c>
      <c r="F172" s="20">
        <v>593778</v>
      </c>
      <c r="G172" s="20">
        <v>38205310</v>
      </c>
      <c r="H172" s="20">
        <f>Table1[n]/Table1[Total N]</f>
        <v>1.5541766314682435E-2</v>
      </c>
      <c r="I172" s="39">
        <f>(Table1[[#This Row],[Prevalence]]*(1-Table1[[#This Row],[Prevalence]]))/Table1[[#This Row],[Total N]]</f>
        <v>4.0047364658216983E-10</v>
      </c>
      <c r="J172" s="20"/>
      <c r="K172" s="20"/>
      <c r="L172" s="20"/>
      <c r="M172" s="20"/>
    </row>
    <row r="173" spans="1:13" x14ac:dyDescent="0.25">
      <c r="A173" s="19" t="s">
        <v>26</v>
      </c>
      <c r="B173" s="20" t="s">
        <v>52</v>
      </c>
      <c r="C173" s="20" t="s">
        <v>59</v>
      </c>
      <c r="D173" s="20" t="s">
        <v>56</v>
      </c>
      <c r="E173" s="20">
        <v>2009</v>
      </c>
      <c r="F173" s="20">
        <v>390763</v>
      </c>
      <c r="G173" s="20">
        <v>38205310</v>
      </c>
      <c r="H173" s="20">
        <f>Table1[n]/Table1[Total N]</f>
        <v>1.022797616352282E-2</v>
      </c>
      <c r="I173" s="39">
        <f>(Table1[[#This Row],[Prevalence]]*(1-Table1[[#This Row],[Prevalence]]))/Table1[[#This Row],[Total N]]</f>
        <v>2.6497271366522689E-10</v>
      </c>
      <c r="J173" s="20"/>
      <c r="K173" s="20"/>
      <c r="L173" s="20"/>
      <c r="M173" s="20"/>
    </row>
    <row r="174" spans="1:13" x14ac:dyDescent="0.25">
      <c r="A174" s="19" t="s">
        <v>26</v>
      </c>
      <c r="B174" s="20" t="s">
        <v>52</v>
      </c>
      <c r="C174" s="20" t="s">
        <v>59</v>
      </c>
      <c r="D174" s="20" t="s">
        <v>57</v>
      </c>
      <c r="E174" s="20">
        <v>2009</v>
      </c>
      <c r="F174" s="20">
        <v>339301</v>
      </c>
      <c r="G174" s="20">
        <v>38205310</v>
      </c>
      <c r="H174" s="20">
        <f>Table1[n]/Table1[Total N]</f>
        <v>8.8809906266956087E-3</v>
      </c>
      <c r="I174" s="39">
        <f>(Table1[[#This Row],[Prevalence]]*(1-Table1[[#This Row],[Prevalence]]))/Table1[[#This Row],[Total N]]</f>
        <v>2.3038992831583237E-10</v>
      </c>
      <c r="J174" s="20"/>
      <c r="K174" s="20"/>
      <c r="L174" s="20"/>
      <c r="M174" s="20"/>
    </row>
    <row r="175" spans="1:13" x14ac:dyDescent="0.25">
      <c r="A175" s="19" t="s">
        <v>26</v>
      </c>
      <c r="B175" s="20" t="s">
        <v>52</v>
      </c>
      <c r="C175" s="20" t="s">
        <v>59</v>
      </c>
      <c r="D175" s="20" t="s">
        <v>58</v>
      </c>
      <c r="E175" s="20">
        <v>2009</v>
      </c>
      <c r="F175" s="20">
        <v>218508</v>
      </c>
      <c r="G175" s="20">
        <v>38205310</v>
      </c>
      <c r="H175" s="20">
        <f>Table1[n]/Table1[Total N]</f>
        <v>5.719309698049826E-3</v>
      </c>
      <c r="I175" s="39">
        <f>(Table1[[#This Row],[Prevalence]]*(1-Table1[[#This Row],[Prevalence]]))/Table1[[#This Row],[Total N]]</f>
        <v>1.4884316328352313E-10</v>
      </c>
      <c r="J175" s="20"/>
      <c r="K175" s="20"/>
      <c r="L175" s="20"/>
      <c r="M175" s="20"/>
    </row>
    <row r="176" spans="1:13" x14ac:dyDescent="0.25">
      <c r="A176" s="18" t="s">
        <v>84</v>
      </c>
      <c r="B176" s="18" t="s">
        <v>52</v>
      </c>
      <c r="C176" s="18" t="s">
        <v>59</v>
      </c>
      <c r="D176" s="18" t="s">
        <v>59</v>
      </c>
      <c r="E176" s="18">
        <v>1979</v>
      </c>
      <c r="F176" s="18"/>
      <c r="G176" s="18"/>
      <c r="H176" s="18">
        <v>15297576</v>
      </c>
      <c r="I176" s="38">
        <f>SUM(I112:I127)</f>
        <v>5.8000354704160582E-8</v>
      </c>
      <c r="J176" s="18"/>
      <c r="K176" s="18"/>
      <c r="L176" s="18"/>
      <c r="M176" s="18"/>
    </row>
    <row r="177" spans="1:13" x14ac:dyDescent="0.25">
      <c r="A177" s="18" t="s">
        <v>84</v>
      </c>
      <c r="B177" s="18" t="s">
        <v>52</v>
      </c>
      <c r="C177" s="18" t="s">
        <v>59</v>
      </c>
      <c r="D177" s="18" t="s">
        <v>59</v>
      </c>
      <c r="E177" s="18">
        <v>1989</v>
      </c>
      <c r="F177" s="18"/>
      <c r="G177" s="18"/>
      <c r="H177" s="18">
        <v>21242106</v>
      </c>
      <c r="I177" s="38">
        <f>SUM(I128:I143)</f>
        <v>4.1759651462031905E-8</v>
      </c>
      <c r="J177" s="18"/>
      <c r="K177" s="18"/>
      <c r="L177" s="18"/>
      <c r="M177" s="18"/>
    </row>
    <row r="178" spans="1:13" x14ac:dyDescent="0.25">
      <c r="A178" s="18" t="s">
        <v>84</v>
      </c>
      <c r="B178" s="18" t="s">
        <v>52</v>
      </c>
      <c r="C178" s="18" t="s">
        <v>59</v>
      </c>
      <c r="D178" s="18" t="s">
        <v>59</v>
      </c>
      <c r="E178" s="18">
        <v>1999</v>
      </c>
      <c r="F178" s="18"/>
      <c r="G178" s="18"/>
      <c r="H178" s="18">
        <v>28279219</v>
      </c>
      <c r="I178" s="38">
        <f>SUM(I144:I159)</f>
        <v>3.1605314162899356E-8</v>
      </c>
      <c r="J178" s="18"/>
      <c r="K178" s="18"/>
      <c r="L178" s="18"/>
      <c r="M178" s="18"/>
    </row>
    <row r="179" spans="1:13" x14ac:dyDescent="0.25">
      <c r="A179" s="18" t="s">
        <v>84</v>
      </c>
      <c r="B179" s="18" t="s">
        <v>52</v>
      </c>
      <c r="C179" s="18" t="s">
        <v>59</v>
      </c>
      <c r="D179" s="18" t="s">
        <v>59</v>
      </c>
      <c r="E179" s="18">
        <v>2009</v>
      </c>
      <c r="F179" s="18"/>
      <c r="G179" s="18"/>
      <c r="H179" s="18">
        <v>38205310</v>
      </c>
      <c r="I179" s="38">
        <f>SUM(I160:I175)</f>
        <v>2.3482514796341427E-8</v>
      </c>
      <c r="J179" s="18"/>
      <c r="K179" s="18"/>
      <c r="L179" s="18"/>
      <c r="M179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2020-08-12T23:41:53Z</dcterms:modified>
</cp:coreProperties>
</file>