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nicktzr\Google Drive\ICRC\CISNET\HHCoM\"/>
    </mc:Choice>
  </mc:AlternateContent>
  <bookViews>
    <workbookView xWindow="0" yWindow="0" windowWidth="28800" windowHeight="12330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3" i="7" l="1"/>
  <c r="B24" i="7"/>
  <c r="B25" i="7"/>
  <c r="B28" i="7" a="1"/>
  <c r="B28" i="7" s="1"/>
  <c r="B29" i="7"/>
  <c r="B31" i="7"/>
  <c r="B33" i="7"/>
  <c r="B35" i="7"/>
  <c r="B37" i="7"/>
  <c r="B39" i="7"/>
  <c r="B41" i="7"/>
  <c r="B43" i="7"/>
  <c r="C28" i="7" a="1"/>
  <c r="C29" i="7" s="1"/>
  <c r="C28" i="7"/>
  <c r="C30" i="7"/>
  <c r="C31" i="7"/>
  <c r="C32" i="7"/>
  <c r="C34" i="7"/>
  <c r="C35" i="7"/>
  <c r="C36" i="7"/>
  <c r="C38" i="7"/>
  <c r="C39" i="7"/>
  <c r="C40" i="7"/>
  <c r="C42" i="7"/>
  <c r="C43" i="7"/>
  <c r="D28" i="7" a="1"/>
  <c r="D31" i="7" s="1"/>
  <c r="D43" i="7"/>
  <c r="E28" i="7" a="1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F28" i="7" a="1"/>
  <c r="F28" i="7" s="1"/>
  <c r="F29" i="7"/>
  <c r="F31" i="7"/>
  <c r="F33" i="7"/>
  <c r="F35" i="7"/>
  <c r="F37" i="7"/>
  <c r="F39" i="7"/>
  <c r="F41" i="7"/>
  <c r="F43" i="7"/>
  <c r="G28" i="7" a="1"/>
  <c r="G29" i="7" s="1"/>
  <c r="G28" i="7"/>
  <c r="G30" i="7"/>
  <c r="G31" i="7"/>
  <c r="G32" i="7"/>
  <c r="G34" i="7"/>
  <c r="G35" i="7"/>
  <c r="G36" i="7"/>
  <c r="G38" i="7"/>
  <c r="G39" i="7"/>
  <c r="G40" i="7"/>
  <c r="G42" i="7"/>
  <c r="G43" i="7"/>
  <c r="H28" i="7" a="1"/>
  <c r="H31" i="7" s="1"/>
  <c r="H43" i="7"/>
  <c r="I28" i="7" a="1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J28" i="7" a="1"/>
  <c r="J28" i="7" s="1"/>
  <c r="J29" i="7"/>
  <c r="J31" i="7"/>
  <c r="J33" i="7"/>
  <c r="J35" i="7"/>
  <c r="J37" i="7"/>
  <c r="J39" i="7"/>
  <c r="J41" i="7"/>
  <c r="J43" i="7"/>
  <c r="K28" i="7" a="1"/>
  <c r="K29" i="7" s="1"/>
  <c r="K28" i="7"/>
  <c r="K30" i="7"/>
  <c r="K31" i="7"/>
  <c r="K32" i="7"/>
  <c r="K34" i="7"/>
  <c r="K35" i="7"/>
  <c r="K36" i="7"/>
  <c r="K38" i="7"/>
  <c r="K39" i="7"/>
  <c r="K40" i="7"/>
  <c r="K43" i="7"/>
  <c r="L28" i="7" a="1"/>
  <c r="L35" i="7" s="1"/>
  <c r="L31" i="7"/>
  <c r="L43" i="7"/>
  <c r="M28" i="7" a="1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N28" i="7" a="1"/>
  <c r="N28" i="7" s="1"/>
  <c r="N29" i="7"/>
  <c r="N31" i="7"/>
  <c r="N33" i="7"/>
  <c r="N35" i="7"/>
  <c r="N37" i="7"/>
  <c r="N39" i="7"/>
  <c r="N41" i="7"/>
  <c r="N43" i="7"/>
  <c r="O28" i="7" a="1"/>
  <c r="O29" i="7" s="1"/>
  <c r="O28" i="7"/>
  <c r="O30" i="7"/>
  <c r="O31" i="7"/>
  <c r="O32" i="7"/>
  <c r="O35" i="7"/>
  <c r="O36" i="7"/>
  <c r="O39" i="7"/>
  <c r="O40" i="7"/>
  <c r="O43" i="7"/>
  <c r="P28" i="7" a="1"/>
  <c r="P31" i="7" s="1"/>
  <c r="Q28" i="7" a="1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R28" i="7" a="1"/>
  <c r="R28" i="7" s="1"/>
  <c r="R29" i="7"/>
  <c r="R31" i="7"/>
  <c r="R33" i="7"/>
  <c r="R35" i="7"/>
  <c r="R37" i="7"/>
  <c r="R39" i="7"/>
  <c r="R41" i="7"/>
  <c r="R43" i="7"/>
  <c r="Z28" i="7" a="1"/>
  <c r="Z29" i="7" s="1"/>
  <c r="Z28" i="7"/>
  <c r="Z31" i="7"/>
  <c r="Z32" i="7"/>
  <c r="Z35" i="7"/>
  <c r="Z36" i="7"/>
  <c r="Z39" i="7"/>
  <c r="Z40" i="7"/>
  <c r="Z43" i="7"/>
  <c r="AI28" i="7" a="1"/>
  <c r="AI31" i="7" s="1"/>
  <c r="AJ28" i="7" a="1"/>
  <c r="AJ36" i="7" s="1"/>
  <c r="AJ28" i="7"/>
  <c r="AJ29" i="7"/>
  <c r="AJ30" i="7"/>
  <c r="AJ31" i="7"/>
  <c r="AJ32" i="7"/>
  <c r="AJ33" i="7"/>
  <c r="AJ34" i="7"/>
  <c r="AJ35" i="7"/>
  <c r="AJ37" i="7"/>
  <c r="AJ38" i="7"/>
  <c r="AJ39" i="7"/>
  <c r="AJ41" i="7"/>
  <c r="AJ42" i="7"/>
  <c r="AJ43" i="7"/>
  <c r="W47" i="7" a="1"/>
  <c r="W49" i="7" s="1"/>
  <c r="W47" i="7"/>
  <c r="W53" i="7"/>
  <c r="W58" i="7"/>
  <c r="X47" i="7" a="1"/>
  <c r="X54" i="7" s="1"/>
  <c r="AB47" i="7" a="1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C47" i="7" a="1"/>
  <c r="AC49" i="7" s="1"/>
  <c r="AC47" i="7"/>
  <c r="AC48" i="7"/>
  <c r="AC50" i="7"/>
  <c r="AC51" i="7"/>
  <c r="AC52" i="7"/>
  <c r="AC54" i="7"/>
  <c r="AC55" i="7"/>
  <c r="AC56" i="7"/>
  <c r="AC58" i="7"/>
  <c r="AC59" i="7"/>
  <c r="AC60" i="7"/>
  <c r="AC62" i="7"/>
  <c r="AD47" i="7" a="1"/>
  <c r="AD50" i="7" s="1"/>
  <c r="AD47" i="7"/>
  <c r="AD51" i="7"/>
  <c r="AD55" i="7"/>
  <c r="AD59" i="7"/>
  <c r="D68" i="7"/>
  <c r="D69" i="7"/>
  <c r="D70" i="7"/>
  <c r="D71" i="7"/>
  <c r="X62" i="7" l="1"/>
  <c r="X58" i="7"/>
  <c r="X50" i="7"/>
  <c r="AI43" i="7"/>
  <c r="X61" i="7"/>
  <c r="X57" i="7"/>
  <c r="X53" i="7"/>
  <c r="X49" i="7"/>
  <c r="W62" i="7"/>
  <c r="W57" i="7"/>
  <c r="W51" i="7"/>
  <c r="AD61" i="7"/>
  <c r="AD57" i="7"/>
  <c r="AD53" i="7"/>
  <c r="AD49" i="7"/>
  <c r="X60" i="7"/>
  <c r="X56" i="7"/>
  <c r="X52" i="7"/>
  <c r="X48" i="7"/>
  <c r="W61" i="7"/>
  <c r="W55" i="7"/>
  <c r="W50" i="7"/>
  <c r="AI35" i="7"/>
  <c r="P35" i="7"/>
  <c r="L39" i="7"/>
  <c r="H35" i="7"/>
  <c r="D35" i="7"/>
  <c r="AD60" i="7"/>
  <c r="AD56" i="7"/>
  <c r="AD52" i="7"/>
  <c r="AD48" i="7"/>
  <c r="AC61" i="7"/>
  <c r="AC57" i="7"/>
  <c r="AC53" i="7"/>
  <c r="X59" i="7"/>
  <c r="X55" i="7"/>
  <c r="X51" i="7"/>
  <c r="X47" i="7"/>
  <c r="W59" i="7"/>
  <c r="W54" i="7"/>
  <c r="P30" i="7"/>
  <c r="P34" i="7"/>
  <c r="P38" i="7"/>
  <c r="P42" i="7"/>
  <c r="P28" i="7"/>
  <c r="P32" i="7"/>
  <c r="P36" i="7"/>
  <c r="P40" i="7"/>
  <c r="P29" i="7"/>
  <c r="P33" i="7"/>
  <c r="P37" i="7"/>
  <c r="P41" i="7"/>
  <c r="H30" i="7"/>
  <c r="H34" i="7"/>
  <c r="H38" i="7"/>
  <c r="H42" i="7"/>
  <c r="H28" i="7"/>
  <c r="C47" i="7" s="1" a="1"/>
  <c r="H32" i="7"/>
  <c r="H36" i="7"/>
  <c r="H40" i="7"/>
  <c r="H29" i="7"/>
  <c r="H33" i="7"/>
  <c r="H37" i="7"/>
  <c r="H41" i="7"/>
  <c r="D30" i="7"/>
  <c r="D34" i="7"/>
  <c r="D38" i="7"/>
  <c r="D42" i="7"/>
  <c r="D28" i="7"/>
  <c r="B47" i="7" s="1" a="1"/>
  <c r="D32" i="7"/>
  <c r="D36" i="7"/>
  <c r="D40" i="7"/>
  <c r="D29" i="7"/>
  <c r="D33" i="7"/>
  <c r="D37" i="7"/>
  <c r="D41" i="7"/>
  <c r="AI30" i="7"/>
  <c r="AI34" i="7"/>
  <c r="AI38" i="7"/>
  <c r="AI42" i="7"/>
  <c r="AI28" i="7"/>
  <c r="AI32" i="7"/>
  <c r="AI36" i="7"/>
  <c r="AI40" i="7"/>
  <c r="AI29" i="7"/>
  <c r="AI33" i="7"/>
  <c r="AI37" i="7"/>
  <c r="AI41" i="7"/>
  <c r="P43" i="7"/>
  <c r="AD62" i="7"/>
  <c r="AD58" i="7"/>
  <c r="AD54" i="7"/>
  <c r="W48" i="7"/>
  <c r="W52" i="7"/>
  <c r="W56" i="7"/>
  <c r="W60" i="7"/>
  <c r="AI39" i="7"/>
  <c r="P39" i="7"/>
  <c r="L30" i="7"/>
  <c r="L34" i="7"/>
  <c r="L38" i="7"/>
  <c r="L42" i="7"/>
  <c r="L28" i="7"/>
  <c r="L32" i="7"/>
  <c r="L36" i="7"/>
  <c r="L40" i="7"/>
  <c r="L29" i="7"/>
  <c r="L33" i="7"/>
  <c r="L37" i="7"/>
  <c r="L41" i="7"/>
  <c r="H39" i="7"/>
  <c r="D39" i="7"/>
  <c r="AJ40" i="7"/>
  <c r="Z42" i="7"/>
  <c r="Z38" i="7"/>
  <c r="Z34" i="7"/>
  <c r="Z30" i="7"/>
  <c r="O42" i="7"/>
  <c r="O38" i="7"/>
  <c r="O34" i="7"/>
  <c r="K42" i="7"/>
  <c r="Z41" i="7"/>
  <c r="Z37" i="7"/>
  <c r="Z33" i="7"/>
  <c r="R42" i="7"/>
  <c r="R38" i="7"/>
  <c r="R34" i="7"/>
  <c r="R30" i="7"/>
  <c r="O41" i="7"/>
  <c r="O37" i="7"/>
  <c r="O33" i="7"/>
  <c r="N42" i="7"/>
  <c r="N38" i="7"/>
  <c r="N34" i="7"/>
  <c r="N30" i="7"/>
  <c r="K41" i="7"/>
  <c r="K37" i="7"/>
  <c r="K33" i="7"/>
  <c r="J42" i="7"/>
  <c r="J38" i="7"/>
  <c r="J34" i="7"/>
  <c r="J30" i="7"/>
  <c r="G41" i="7"/>
  <c r="G37" i="7"/>
  <c r="G33" i="7"/>
  <c r="F42" i="7"/>
  <c r="F38" i="7"/>
  <c r="F34" i="7"/>
  <c r="F30" i="7"/>
  <c r="G47" i="7" s="1" a="1"/>
  <c r="C41" i="7"/>
  <c r="C37" i="7"/>
  <c r="C33" i="7"/>
  <c r="B42" i="7"/>
  <c r="B38" i="7"/>
  <c r="B34" i="7"/>
  <c r="B30" i="7"/>
  <c r="R40" i="7"/>
  <c r="R36" i="7"/>
  <c r="R32" i="7"/>
  <c r="N40" i="7"/>
  <c r="N36" i="7"/>
  <c r="N32" i="7"/>
  <c r="J40" i="7"/>
  <c r="J36" i="7"/>
  <c r="J32" i="7"/>
  <c r="F40" i="7"/>
  <c r="F36" i="7"/>
  <c r="F32" i="7"/>
  <c r="B40" i="7"/>
  <c r="B36" i="7"/>
  <c r="B32" i="7"/>
  <c r="E21" i="6" a="1"/>
  <c r="E21" i="6" s="1"/>
  <c r="G49" i="7" l="1"/>
  <c r="G53" i="7"/>
  <c r="G57" i="7"/>
  <c r="G47" i="7"/>
  <c r="G51" i="7"/>
  <c r="G55" i="7"/>
  <c r="G59" i="7"/>
  <c r="G48" i="7"/>
  <c r="G52" i="7"/>
  <c r="G56" i="7"/>
  <c r="G60" i="7"/>
  <c r="G58" i="7"/>
  <c r="G50" i="7"/>
  <c r="G62" i="7"/>
  <c r="G54" i="7"/>
  <c r="G61" i="7"/>
  <c r="H47" i="7" a="1"/>
  <c r="C50" i="7"/>
  <c r="C54" i="7"/>
  <c r="C58" i="7"/>
  <c r="C62" i="7"/>
  <c r="C48" i="7"/>
  <c r="C52" i="7"/>
  <c r="C56" i="7"/>
  <c r="C60" i="7"/>
  <c r="C49" i="7"/>
  <c r="C53" i="7"/>
  <c r="C57" i="7"/>
  <c r="C61" i="7"/>
  <c r="C59" i="7"/>
  <c r="C51" i="7"/>
  <c r="C55" i="7"/>
  <c r="C47" i="7"/>
  <c r="B47" i="7"/>
  <c r="B51" i="7"/>
  <c r="B55" i="7"/>
  <c r="B59" i="7"/>
  <c r="B49" i="7"/>
  <c r="B53" i="7"/>
  <c r="B57" i="7"/>
  <c r="B61" i="7"/>
  <c r="B50" i="7"/>
  <c r="B54" i="7"/>
  <c r="B58" i="7"/>
  <c r="B62" i="7"/>
  <c r="B60" i="7"/>
  <c r="B52" i="7"/>
  <c r="B56" i="7"/>
  <c r="B48" i="7"/>
  <c r="I47" i="7" a="1"/>
  <c r="E23" i="6"/>
  <c r="E22" i="6"/>
  <c r="E24" i="6"/>
  <c r="I49" i="7" l="1"/>
  <c r="I53" i="7"/>
  <c r="I57" i="7"/>
  <c r="I61" i="7"/>
  <c r="I47" i="7"/>
  <c r="I52" i="7"/>
  <c r="I58" i="7"/>
  <c r="I50" i="7"/>
  <c r="I55" i="7"/>
  <c r="I60" i="7"/>
  <c r="I51" i="7"/>
  <c r="I56" i="7"/>
  <c r="I62" i="7"/>
  <c r="I48" i="7"/>
  <c r="I54" i="7"/>
  <c r="I59" i="7"/>
  <c r="H50" i="7"/>
  <c r="H54" i="7"/>
  <c r="H58" i="7"/>
  <c r="H62" i="7"/>
  <c r="H47" i="7"/>
  <c r="H51" i="7"/>
  <c r="H55" i="7"/>
  <c r="H59" i="7"/>
  <c r="H49" i="7"/>
  <c r="H57" i="7"/>
  <c r="H52" i="7"/>
  <c r="H53" i="7"/>
  <c r="H61" i="7"/>
  <c r="H48" i="7"/>
  <c r="H56" i="7"/>
  <c r="H60" i="7"/>
  <c r="E13" i="2"/>
  <c r="D13" i="2"/>
  <c r="C13" i="2"/>
  <c r="B14" i="6" l="1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<sst xmlns="http://schemas.openxmlformats.org/spreadsheetml/2006/main" count="634" uniqueCount="340">
  <si>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</si>
  <si>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</si>
  <si>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</si>
  <si>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</si>
  <si>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</si>
  <si>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</si>
  <si>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</si>
  <si>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</si>
  <si>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</si>
  <si>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</si>
  <si>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</si>
  <si>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</si>
  <si>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</si>
  <si>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</si>
  <si>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</si>
  <si>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</si>
  <si>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</si>
  <si>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</si>
  <si>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</si>
  <si>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</si>
  <si>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</si>
  <si>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</si>
  <si>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</si>
  <si>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</si>
  <si>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</si>
  <si>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</si>
  <si>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</si>
  <si>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</si>
  <si>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</si>
  <si>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</si>
  <si>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</si>
  <si>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</si>
  <si>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</si>
  <si>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</si>
  <si>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</si>
  <si>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</si>
  <si>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</si>
  <si>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</si>
  <si>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</si>
  <si>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</si>
  <si>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</si>
  <si>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</si>
  <si>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</si>
  <si>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</si>
  <si>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</si>
  <si>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</si>
  <si>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</si>
  <si>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</si>
  <si>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</si>
  <si>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</si>
  <si>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</si>
  <si>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</si>
  <si>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</si>
  <si>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</si>
  <si>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</si>
  <si>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</si>
  <si>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</si>
  <si>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</si>
  <si>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</si>
  <si>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</si>
  <si>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</si>
  <si>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</si>
  <si>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</si>
  <si>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</si>
  <si>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</si>
  <si>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</si>
  <si>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</si>
  <si>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</si>
  <si>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</si>
  <si>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</si>
  <si>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</si>
  <si>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</si>
  <si>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</si>
  <si>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</si>
  <si>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</si>
  <si>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</si>
  <si>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</si>
  <si>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</si>
  <si>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</si>
  <si>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</si>
  <si>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</si>
  <si>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</si>
  <si>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</si>
  <si>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</si>
  <si>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</si>
  <si>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</si>
  <si>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</si>
  <si>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</si>
  <si>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</si>
  <si>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</si>
  <si>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</si>
  <si>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</si>
  <si>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</si>
  <si>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</si>
  <si>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</si>
  <si>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</si>
  <si>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</si>
  <si>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</si>
  <si>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</si>
  <si>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</si>
  <si>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</si>
  <si>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</si>
  <si>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</si>
  <si>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</si>
  <si>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</si>
  <si>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</si>
  <si>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</si>
  <si>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</si>
  <si>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</si>
  <si>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</si>
  <si>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</si>
  <si>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</si>
  <si>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</si>
  <si>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</si>
  <si>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</si>
  <si>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</si>
  <si>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</si>
  <si>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</si>
  <si>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</si>
  <si>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</si>
  <si>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</si>
  <si>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</si>
  <si>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</si>
  <si>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</si>
  <si>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</si>
  <si>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</si>
  <si>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</si>
  <si>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</si>
  <si>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</si>
  <si>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</si>
  <si>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</si>
  <si>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</si>
  <si>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</si>
  <si>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</si>
  <si>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</si>
  <si>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</si>
  <si>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</si>
  <si>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</si>
  <si>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</si>
  <si>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</si>
  <si>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</si>
  <si>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</si>
  <si>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</si>
  <si>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</si>
  <si>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</si>
  <si>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</si>
  <si>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</si>
  <si>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</si>
  <si>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</si>
  <si>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</si>
  <si>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</si>
  <si>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</si>
  <si>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</si>
  <si>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</si>
  <si>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</si>
  <si>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</si>
  <si>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</si>
  <si>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</si>
  <si>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</si>
  <si>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</si>
  <si>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</si>
  <si>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</si>
  <si>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</si>
  <si>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</si>
  <si>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</si>
  <si>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</si>
  <si>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</si>
  <si>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</si>
  <si>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</si>
  <si>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</si>
  <si>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</si>
  <si>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</si>
  <si>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</si>
  <si>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</si>
  <si>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</si>
  <si>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</si>
  <si>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</si>
  <si>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</si>
  <si>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</si>
  <si>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</si>
  <si>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</si>
  <si>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</si>
  <si>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</si>
  <si>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</si>
  <si>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</si>
  <si>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</si>
  <si>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</si>
  <si>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</si>
  <si>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</si>
  <si>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</si>
  <si>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</si>
  <si>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</si>
  <si>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</si>
  <si>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</si>
  <si>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</si>
  <si>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</si>
  <si>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</si>
  <si>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</si>
  <si>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</si>
  <si>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</si>
  <si>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</si>
  <si>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</si>
  <si>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</si>
  <si>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</si>
  <si>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</si>
  <si>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</si>
  <si>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</si>
  <si>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</si>
  <si>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</si>
  <si>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</si>
  <si>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</si>
  <si>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</si>
  <si>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</si>
  <si>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</si>
  <si>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</si>
  <si>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</si>
  <si>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</si>
  <si>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</si>
  <si>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</si>
  <si>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</si>
  <si>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</si>
  <si>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</si>
  <si>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</si>
  <si>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</si>
  <si>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</si>
  <si>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</si>
  <si>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</si>
  <si>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</si>
  <si>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</si>
  <si>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</si>
  <si>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</si>
  <si>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</si>
  <si>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</si>
  <si>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</si>
  <si>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</si>
  <si>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</si>
  <si>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</si>
  <si>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</si>
  <si>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</si>
  <si>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</si>
  <si>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</si>
  <si>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</si>
  <si>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</si>
  <si>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</si>
  <si>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</si>
  <si>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</si>
  <si>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</si>
  <si>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</si>
  <si>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</si>
  <si>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</si>
  <si>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</si>
  <si>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</si>
  <si>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</si>
  <si>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</si>
  <si>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</si>
  <si>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</si>
  <si>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</si>
  <si>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</si>
  <si>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hi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</si>
  <si>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</si>
  <si>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</si>
  <si>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</si>
  <si>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</si>
  <si>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</si>
  <si>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</si>
  <si>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</si>
  <si>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</si>
  <si>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</si>
  <si>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</si>
  <si>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</si>
  <si>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</si>
  <si>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</si>
  <si>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</si>
  <si>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</si>
  <si>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</si>
  <si>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</si>
  <si>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</si>
  <si>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</si>
  <si>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</si>
  <si>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</si>
  <si>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</si>
  <si>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</si>
  <si>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</si>
  <si>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</si>
  <si>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</si>
  <si>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</si>
  <si>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</si>
  <si>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</si>
  <si>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</si>
  <si>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</si>
  <si>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</si>
  <si>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</si>
  <si>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</si>
  <si>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</si>
  <si>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</si>
  <si>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</si>
  <si>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</si>
  <si>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</si>
  <si>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</si>
  <si>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</si>
  <si>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</si>
  <si>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</si>
  <si>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</si>
  <si>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</si>
  <si>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</si>
  <si>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</si>
  <si>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</si>
  <si>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</si>
  <si>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</si>
  <si>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</si>
  <si>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</si>
  <si>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</si>
  <si>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</si>
  <si>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</si>
  <si>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</si>
  <si>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</si>
  <si>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</si>
  <si>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</si>
  <si>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</si>
  <si>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</si>
  <si>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</si>
  <si>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</si>
  <si>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</si>
  <si>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</si>
  <si>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</si>
  <si>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</si>
  <si>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</si>
  <si>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</si>
  <si>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</si>
  <si>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</si>
  <si>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</si>
  <si>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</si>
  <si>
    <t>Stage 1</t>
  </si>
  <si>
    <t>Stage 2-3</t>
  </si>
  <si>
    <t>Stage 4</t>
  </si>
  <si>
    <t>Sankar</t>
  </si>
  <si>
    <t>Sankar multiplied by Coghill 2015 HR (HIV+ vs HIV-)</t>
  </si>
  <si>
    <t>Vaccine types</t>
  </si>
  <si>
    <t>Non-Vaccine Types</t>
  </si>
  <si>
    <t>HPV to Well (Natural Immunity)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</si>
</sst>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8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i/>
      <sz val="11"/>
      <color indexed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1" xfId="0" applyNumberFormat="1" applyFill="1" applyBorder="1"/>
    <xf numFmtId="0" fontId="0" fillId="2" borderId="7" xfId="0" applyFill="1" applyBorder="1"/>
    <xf numFmtId="0" fontId="0" fillId="2" borderId="9" xfId="0" applyFill="1" applyBorder="1"/>
    <xf numFmtId="0" fontId="0" fillId="2" borderId="0" xfId="0" applyFill="1"/>
    <xf numFmtId="11" fontId="0" fillId="0" borderId="0" xfId="0" applyNumberFormat="1"/>
    <xf numFmtId="0" fontId="2" fillId="0" borderId="15" xfId="0" applyFont="1" applyBorder="1"/>
    <xf numFmtId="0" fontId="2" fillId="0" borderId="16" xfId="0" applyFont="1" applyBorder="1"/>
    <xf numFmtId="0" fontId="2" fillId="0" borderId="12" xfId="0" applyFont="1" applyBorder="1"/>
    <xf numFmtId="0" fontId="0" fillId="0" borderId="17" xfId="0" applyBorder="1"/>
    <xf numFmtId="0" fontId="0" fillId="0" borderId="14" xfId="0" applyBorder="1"/>
    <xf numFmtId="0" fontId="0" fillId="0" borderId="18" xfId="0" applyBorder="1"/>
    <xf numFmtId="10" fontId="0" fillId="2" borderId="0" xfId="0" applyNumberFormat="1" applyFill="1"/>
    <xf numFmtId="0" fontId="0" fillId="0" borderId="0" xfId="0" applyFill="1" applyBorder="1"/>
    <xf numFmtId="164" fontId="0" fillId="0" borderId="0" xfId="0" applyNumberFormat="1" applyFill="1" applyBorder="1"/>
    <xf numFmtId="164" fontId="0" fillId="0" borderId="19" xfId="0" applyNumberFormat="1" applyFill="1" applyBorder="1"/>
    <xf numFmtId="164" fontId="0" fillId="0" borderId="14" xfId="0" applyNumberFormat="1" applyFill="1" applyBorder="1"/>
    <xf numFmtId="164" fontId="0" fillId="0" borderId="13" xfId="0" applyNumberFormat="1" applyFill="1" applyBorder="1"/>
    <xf numFmtId="0" fontId="5" fillId="0" borderId="0" xfId="0" applyNumberFormat="1" applyFont="1" applyFill="1" applyBorder="1" applyAlignment="1" applyProtection="1"/>
    <xf numFmtId="0" fontId="5" fillId="2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/>
    <xf numFmtId="0" fontId="5" fillId="3" borderId="21" xfId="0" applyNumberFormat="1" applyFont="1" applyFill="1" applyBorder="1" applyAlignment="1" applyProtection="1">
      <alignment wrapText="1"/>
    </xf>
    <xf numFmtId="0" fontId="5" fillId="3" borderId="22" xfId="0" applyNumberFormat="1" applyFont="1" applyFill="1" applyBorder="1" applyAlignment="1" applyProtection="1">
      <alignment wrapText="1"/>
    </xf>
    <xf numFmtId="0" fontId="5" fillId="3" borderId="23" xfId="0" applyNumberFormat="1" applyFont="1" applyFill="1" applyBorder="1" applyAlignment="1" applyProtection="1">
      <alignment wrapText="1"/>
    </xf>
    <xf numFmtId="0" fontId="5" fillId="3" borderId="24" xfId="0" applyNumberFormat="1" applyFont="1" applyFill="1" applyBorder="1" applyAlignment="1" applyProtection="1">
      <alignment wrapText="1"/>
    </xf>
    <xf numFmtId="165" fontId="5" fillId="3" borderId="25" xfId="0" applyNumberFormat="1" applyFont="1" applyFill="1" applyBorder="1" applyAlignment="1" applyProtection="1"/>
    <xf numFmtId="165" fontId="7" fillId="3" borderId="26" xfId="0" applyNumberFormat="1" applyFont="1" applyFill="1" applyBorder="1" applyAlignment="1" applyProtection="1"/>
    <xf numFmtId="165" fontId="5" fillId="3" borderId="26" xfId="0" applyNumberFormat="1" applyFont="1" applyFill="1" applyBorder="1" applyAlignment="1" applyProtection="1"/>
    <xf numFmtId="165" fontId="5" fillId="3" borderId="27" xfId="0" applyNumberFormat="1" applyFont="1" applyFill="1" applyBorder="1" applyAlignment="1" applyProtection="1"/>
    <xf numFmtId="165" fontId="5" fillId="3" borderId="28" xfId="0" applyNumberFormat="1" applyFont="1" applyFill="1" applyBorder="1" applyAlignment="1" applyProtection="1"/>
    <xf numFmtId="165" fontId="5" fillId="3" borderId="29" xfId="0" applyNumberFormat="1" applyFont="1" applyFill="1" applyBorder="1" applyAlignment="1" applyProtection="1"/>
    <xf numFmtId="165" fontId="7" fillId="3" borderId="29" xfId="0" applyNumberFormat="1" applyFont="1" applyFill="1" applyBorder="1" applyAlignment="1" applyProtection="1"/>
    <xf numFmtId="165" fontId="5" fillId="3" borderId="30" xfId="0" applyNumberFormat="1" applyFont="1" applyFill="1" applyBorder="1" applyAlignment="1" applyProtection="1"/>
    <xf numFmtId="49" fontId="5" fillId="0" borderId="0" xfId="0" applyNumberFormat="1" applyFont="1" applyFill="1" applyBorder="1" applyAlignment="1" applyProtection="1"/>
    <xf numFmtId="49" fontId="5" fillId="0" borderId="31" xfId="0" applyNumberFormat="1" applyFont="1" applyFill="1" applyBorder="1" applyAlignment="1" applyProtection="1"/>
    <xf numFmtId="165" fontId="5" fillId="3" borderId="32" xfId="0" applyNumberFormat="1" applyFont="1" applyFill="1" applyBorder="1" applyAlignment="1" applyProtection="1"/>
    <xf numFmtId="165" fontId="7" fillId="3" borderId="33" xfId="0" applyNumberFormat="1" applyFont="1" applyFill="1" applyBorder="1" applyAlignment="1" applyProtection="1"/>
    <xf numFmtId="165" fontId="5" fillId="3" borderId="33" xfId="0" applyNumberFormat="1" applyFont="1" applyFill="1" applyBorder="1" applyAlignment="1" applyProtection="1"/>
    <xf numFmtId="165" fontId="5" fillId="3" borderId="34" xfId="0" applyNumberFormat="1" applyFont="1" applyFill="1" applyBorder="1" applyAlignment="1" applyProtection="1"/>
    <xf numFmtId="165" fontId="5" fillId="3" borderId="35" xfId="0" applyNumberFormat="1" applyFont="1" applyFill="1" applyBorder="1" applyAlignment="1" applyProtection="1"/>
    <xf numFmtId="0" fontId="5" fillId="0" borderId="36" xfId="0" applyNumberFormat="1" applyFont="1" applyFill="1" applyBorder="1" applyAlignment="1" applyProtection="1"/>
    <xf numFmtId="165" fontId="5" fillId="3" borderId="37" xfId="0" applyNumberFormat="1" applyFont="1" applyFill="1" applyBorder="1" applyAlignment="1" applyProtection="1"/>
    <xf numFmtId="165" fontId="7" fillId="3" borderId="38" xfId="0" applyNumberFormat="1" applyFont="1" applyFill="1" applyBorder="1" applyAlignment="1" applyProtection="1"/>
    <xf numFmtId="165" fontId="5" fillId="3" borderId="38" xfId="0" applyNumberFormat="1" applyFont="1" applyFill="1" applyBorder="1" applyAlignment="1" applyProtection="1"/>
    <xf numFmtId="165" fontId="5" fillId="3" borderId="39" xfId="0" applyNumberFormat="1" applyFont="1" applyFill="1" applyBorder="1" applyAlignment="1" applyProtection="1"/>
    <xf numFmtId="165" fontId="5" fillId="3" borderId="4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>
      <alignment wrapText="1"/>
    </xf>
    <xf numFmtId="0" fontId="5" fillId="0" borderId="0" xfId="0" applyNumberFormat="1" applyFont="1" applyFill="1" applyBorder="1" applyAlignment="1" applyProtection="1">
      <alignment wrapText="1"/>
    </xf>
    <xf numFmtId="0" fontId="5" fillId="0" borderId="41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>
      <alignment horizontal="right"/>
    </xf>
    <xf numFmtId="0" fontId="5" fillId="0" borderId="43" xfId="0" applyNumberFormat="1" applyFont="1" applyFill="1" applyBorder="1" applyAlignment="1" applyProtection="1"/>
    <xf numFmtId="0" fontId="5" fillId="0" borderId="44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>
      <alignment horizontal="right"/>
    </xf>
    <xf numFmtId="2" fontId="6" fillId="2" borderId="45" xfId="0" applyNumberFormat="1" applyFont="1" applyFill="1" applyBorder="1" applyAlignment="1" applyProtection="1"/>
    <xf numFmtId="2" fontId="5" fillId="2" borderId="45" xfId="0" applyNumberFormat="1" applyFont="1" applyFill="1" applyBorder="1" applyAlignment="1" applyProtection="1"/>
    <xf numFmtId="0" fontId="5" fillId="0" borderId="46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>
      <alignment horizontal="right"/>
    </xf>
    <xf numFmtId="2" fontId="6" fillId="2" borderId="48" xfId="0" applyNumberFormat="1" applyFont="1" applyFill="1" applyBorder="1" applyAlignment="1" applyProtection="1"/>
    <xf numFmtId="0" fontId="5" fillId="0" borderId="49" xfId="0" applyNumberFormat="1" applyFont="1" applyFill="1" applyBorder="1" applyAlignment="1" applyProtection="1"/>
    <xf numFmtId="0" fontId="5" fillId="2" borderId="50" xfId="0" applyNumberFormat="1" applyFont="1" applyFill="1" applyBorder="1" applyAlignment="1" applyProtection="1"/>
    <xf numFmtId="0" fontId="5" fillId="2" borderId="45" xfId="0" applyNumberFormat="1" applyFont="1" applyFill="1" applyBorder="1" applyAlignment="1" applyProtection="1"/>
    <xf numFmtId="0" fontId="5" fillId="2" borderId="48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tabSelected="1" workbookViewId="0">
      <selection activeCell="D25" sqref="D25"/>
    </sheetView>
  </sheetViews>
  <sheetFormatPr defaultRowHeight="14.5" x14ac:dyDescent="0.35"/>
  <cols>
    <col min="1" max="1" width="36.453125" customWidth="1"/>
    <col min="7" max="7" width="30.1796875" bestFit="1" customWidth="1"/>
    <col min="8" max="8" width="10.81640625" bestFit="1" customWidth="1"/>
    <col min="12" max="12" width="25" customWidth="1"/>
    <col min="16" max="16" width="15.54296875" customWidth="1"/>
    <col min="17" max="18" width="49.81640625" bestFit="1" customWidth="1"/>
    <col min="19" max="19" width="13.54296875" customWidth="1"/>
    <col min="21" max="21" width="11.81640625" bestFit="1" customWidth="1"/>
  </cols>
  <sheetData>
    <row r="1" spans="1:20" ht="15" thickBot="1" x14ac:dyDescent="0.4">
      <c r="A1" s="24" t="s">
        <v>146</v>
      </c>
      <c r="G1" s="12" t="s">
        <v>164</v>
      </c>
      <c r="Q1" s="24" t="s">
        <v>68</v>
      </c>
    </row>
    <row r="2" spans="1:20" x14ac:dyDescent="0.3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3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9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3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9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3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9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3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9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3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9">
        <v>1.212</v>
      </c>
      <c r="M7" s="4">
        <v>0.76600000000000001</v>
      </c>
      <c r="N7" s="30">
        <v>1.645</v>
      </c>
      <c r="Q7" s="3" t="s">
        <v>165</v>
      </c>
    </row>
    <row r="8" spans="1:20" ht="15" thickBot="1" x14ac:dyDescent="0.4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40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3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3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3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3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38">
        <f>1/R3</f>
        <v>1</v>
      </c>
      <c r="S12" s="26">
        <v>1</v>
      </c>
      <c r="T12" s="26">
        <v>1</v>
      </c>
    </row>
    <row r="13" spans="1:20" x14ac:dyDescent="0.3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38">
        <f>1/R4</f>
        <v>0.32051282051282048</v>
      </c>
      <c r="S13" s="38">
        <f t="shared" ref="S13:T15" si="0">1/S4</f>
        <v>0.42372881355932207</v>
      </c>
      <c r="T13" s="38">
        <f t="shared" si="0"/>
        <v>0.24271844660194175</v>
      </c>
    </row>
    <row r="14" spans="1:20" x14ac:dyDescent="0.3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38">
        <f>1/R5</f>
        <v>0.17301038062283736</v>
      </c>
      <c r="S14" s="38">
        <f t="shared" si="0"/>
        <v>0.23980815347721823</v>
      </c>
      <c r="T14" s="38">
        <f t="shared" si="0"/>
        <v>0.12376237623762376</v>
      </c>
    </row>
    <row r="15" spans="1:20" x14ac:dyDescent="0.3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38">
        <f>1/R6</f>
        <v>9.8716683119447174E-2</v>
      </c>
      <c r="S15" s="38">
        <f t="shared" si="0"/>
        <v>0.13661202185792348</v>
      </c>
      <c r="T15" s="38">
        <f t="shared" si="0"/>
        <v>7.1225071225071226E-2</v>
      </c>
    </row>
    <row r="16" spans="1:20" x14ac:dyDescent="0.3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3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" thickBot="1" x14ac:dyDescent="0.4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35">
      <c r="A19" s="43"/>
      <c r="B19" s="44" t="s">
        <v>238</v>
      </c>
      <c r="C19" s="44"/>
      <c r="D19" s="45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35">
      <c r="A20" s="46"/>
      <c r="B20" s="7" t="s">
        <v>47</v>
      </c>
      <c r="C20" s="7" t="s">
        <v>239</v>
      </c>
      <c r="D20" s="47" t="s">
        <v>240</v>
      </c>
      <c r="E20" s="50" t="s">
        <v>331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35">
      <c r="A21" s="46" t="s">
        <v>198</v>
      </c>
      <c r="B21" s="51">
        <v>1.2823314148397711</v>
      </c>
      <c r="C21" s="51">
        <v>2.9</v>
      </c>
      <c r="D21" s="53">
        <v>3.2</v>
      </c>
      <c r="E21" s="41">
        <f t="array" ref="E21:E24">0.7*C21:C24+0.3*D21:D24</f>
        <v>2.9899999999999998</v>
      </c>
      <c r="Q21" s="4" t="s">
        <v>174</v>
      </c>
      <c r="R21" s="26">
        <v>1</v>
      </c>
      <c r="S21" s="26">
        <v>1</v>
      </c>
      <c r="T21" s="26">
        <v>1</v>
      </c>
    </row>
    <row r="22" spans="1:20" x14ac:dyDescent="0.35">
      <c r="A22" s="46" t="s">
        <v>199</v>
      </c>
      <c r="B22" s="51">
        <v>1.190381294008237</v>
      </c>
      <c r="C22" s="51">
        <v>2.7</v>
      </c>
      <c r="D22" s="53">
        <v>3</v>
      </c>
      <c r="E22" s="41">
        <v>2.79</v>
      </c>
      <c r="G22" s="24" t="s">
        <v>181</v>
      </c>
      <c r="Q22" s="4" t="s">
        <v>175</v>
      </c>
      <c r="R22" s="26">
        <v>2.2000000000000002</v>
      </c>
      <c r="S22" s="26">
        <v>0.8</v>
      </c>
      <c r="T22" s="26">
        <v>6.3</v>
      </c>
    </row>
    <row r="23" spans="1:20" x14ac:dyDescent="0.35">
      <c r="A23" s="46" t="s">
        <v>241</v>
      </c>
      <c r="B23" s="51">
        <v>1.0984311731767029</v>
      </c>
      <c r="C23" s="51">
        <v>2.5</v>
      </c>
      <c r="D23" s="53">
        <v>2.8</v>
      </c>
      <c r="E23" s="41">
        <v>2.59</v>
      </c>
      <c r="G23" s="13" t="s">
        <v>147</v>
      </c>
      <c r="H23" s="13" t="s">
        <v>62</v>
      </c>
      <c r="I23" s="9"/>
      <c r="J23" s="9"/>
      <c r="Q23" s="4" t="s">
        <v>176</v>
      </c>
      <c r="R23" s="26">
        <v>5.5</v>
      </c>
      <c r="S23" s="26">
        <v>2</v>
      </c>
      <c r="T23" s="26">
        <v>15.2</v>
      </c>
    </row>
    <row r="24" spans="1:20" ht="15" thickBot="1" x14ac:dyDescent="0.4">
      <c r="A24" s="48" t="s">
        <v>201</v>
      </c>
      <c r="B24" s="52">
        <v>1.006481052345169</v>
      </c>
      <c r="C24" s="52">
        <v>2.2999999999999998</v>
      </c>
      <c r="D24" s="54">
        <v>2.5</v>
      </c>
      <c r="E24" s="41">
        <v>2.36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</row>
    <row r="25" spans="1:20" x14ac:dyDescent="0.35">
      <c r="G25" s="9" t="s">
        <v>183</v>
      </c>
      <c r="H25" s="7"/>
      <c r="I25" s="7"/>
      <c r="J25" s="7"/>
      <c r="Q25" s="3" t="s">
        <v>178</v>
      </c>
    </row>
    <row r="27" spans="1:20" x14ac:dyDescent="0.35">
      <c r="G27" s="24" t="s">
        <v>184</v>
      </c>
      <c r="R27" t="s">
        <v>207</v>
      </c>
    </row>
    <row r="28" spans="1:20" x14ac:dyDescent="0.35">
      <c r="H28" t="s">
        <v>185</v>
      </c>
      <c r="I28" t="s">
        <v>186</v>
      </c>
      <c r="Q28" t="s">
        <v>197</v>
      </c>
      <c r="R28" t="s">
        <v>202</v>
      </c>
    </row>
    <row r="29" spans="1:20" x14ac:dyDescent="0.35">
      <c r="G29" s="4" t="s">
        <v>169</v>
      </c>
      <c r="H29" s="26">
        <f>1/24.3*12</f>
        <v>0.49382716049382713</v>
      </c>
      <c r="I29" s="26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35">
      <c r="G30" s="4" t="s">
        <v>170</v>
      </c>
      <c r="H30" s="26">
        <f>1/24.3*12</f>
        <v>0.49382716049382713</v>
      </c>
      <c r="I30" s="26">
        <v>1</v>
      </c>
      <c r="Q30" t="s">
        <v>199</v>
      </c>
      <c r="R30">
        <v>1.2</v>
      </c>
      <c r="S30">
        <v>0.88</v>
      </c>
      <c r="T30">
        <v>1.64</v>
      </c>
    </row>
    <row r="31" spans="1:20" x14ac:dyDescent="0.35">
      <c r="G31" s="11" t="s">
        <v>187</v>
      </c>
      <c r="H31" s="26">
        <f>MIN(H29:H30)</f>
        <v>0.49382716049382713</v>
      </c>
      <c r="I31" s="26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35">
      <c r="Q32" t="s">
        <v>201</v>
      </c>
      <c r="R32">
        <v>1</v>
      </c>
    </row>
    <row r="34" spans="7:20" x14ac:dyDescent="0.35">
      <c r="G34" s="24" t="s">
        <v>179</v>
      </c>
      <c r="Q34" t="s">
        <v>203</v>
      </c>
    </row>
    <row r="35" spans="7:20" x14ac:dyDescent="0.3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3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26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3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26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3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26">
        <f>MAX(M36:M37)</f>
        <v>1.925E-2</v>
      </c>
    </row>
    <row r="39" spans="7:20" x14ac:dyDescent="0.3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3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3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3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35">
      <c r="G45" s="24" t="s">
        <v>257</v>
      </c>
    </row>
    <row r="46" spans="7:20" x14ac:dyDescent="0.35">
      <c r="G46" s="4" t="s">
        <v>62</v>
      </c>
      <c r="H46" s="4" t="s">
        <v>255</v>
      </c>
      <c r="I46" s="4" t="s">
        <v>256</v>
      </c>
    </row>
    <row r="47" spans="7:20" x14ac:dyDescent="0.3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85"/>
  <sheetViews>
    <sheetView topLeftCell="A76" workbookViewId="0">
      <selection activeCell="N60" sqref="N60"/>
    </sheetView>
  </sheetViews>
  <sheetFormatPr defaultRowHeight="14.5" x14ac:dyDescent="0.35"/>
  <cols>
    <col min="1" max="16384" width="8.7265625" style="55"/>
  </cols>
  <sheetData>
    <row r="1" spans="1:64" ht="15" thickBot="1" x14ac:dyDescent="0.4">
      <c r="A1" s="57" t="s">
        <v>311</v>
      </c>
    </row>
    <row r="2" spans="1:64" ht="58.5" thickBot="1" x14ac:dyDescent="0.4">
      <c r="A2" s="58" t="s">
        <v>262</v>
      </c>
      <c r="B2" s="59" t="s">
        <v>263</v>
      </c>
      <c r="C2" s="60" t="s">
        <v>264</v>
      </c>
      <c r="D2" s="60" t="s">
        <v>265</v>
      </c>
      <c r="E2" s="60" t="s">
        <v>266</v>
      </c>
      <c r="F2" s="61" t="s">
        <v>267</v>
      </c>
      <c r="G2" s="59" t="s">
        <v>268</v>
      </c>
      <c r="H2" s="60" t="s">
        <v>269</v>
      </c>
      <c r="I2" s="60" t="s">
        <v>270</v>
      </c>
      <c r="J2" s="60" t="s">
        <v>271</v>
      </c>
      <c r="K2" s="61" t="s">
        <v>272</v>
      </c>
      <c r="L2" s="59" t="s">
        <v>273</v>
      </c>
      <c r="M2" s="60" t="s">
        <v>274</v>
      </c>
      <c r="N2" s="60" t="s">
        <v>275</v>
      </c>
      <c r="O2" s="60" t="s">
        <v>276</v>
      </c>
      <c r="P2" s="61" t="s">
        <v>277</v>
      </c>
      <c r="Q2" s="62" t="s">
        <v>278</v>
      </c>
      <c r="R2" s="60" t="s">
        <v>279</v>
      </c>
      <c r="S2" s="60" t="s">
        <v>280</v>
      </c>
      <c r="T2" s="60" t="s">
        <v>281</v>
      </c>
      <c r="U2" s="60" t="s">
        <v>282</v>
      </c>
      <c r="V2" s="61" t="s">
        <v>283</v>
      </c>
      <c r="W2" s="59" t="s">
        <v>284</v>
      </c>
      <c r="X2" s="60" t="s">
        <v>285</v>
      </c>
      <c r="Y2" s="60" t="s">
        <v>286</v>
      </c>
      <c r="Z2" s="60" t="s">
        <v>287</v>
      </c>
      <c r="AA2" s="61" t="s">
        <v>288</v>
      </c>
      <c r="AB2" s="59" t="s">
        <v>289</v>
      </c>
      <c r="AC2" s="60" t="s">
        <v>290</v>
      </c>
      <c r="AD2" s="60" t="s">
        <v>291</v>
      </c>
      <c r="AE2" s="60" t="s">
        <v>292</v>
      </c>
      <c r="AF2" s="61" t="s">
        <v>293</v>
      </c>
      <c r="AG2" s="59" t="s">
        <v>294</v>
      </c>
      <c r="AH2" s="60" t="s">
        <v>295</v>
      </c>
      <c r="AI2" s="60" t="s">
        <v>296</v>
      </c>
      <c r="AJ2" s="60" t="s">
        <v>297</v>
      </c>
      <c r="AK2" s="61" t="s">
        <v>298</v>
      </c>
      <c r="AL2" s="62" t="s">
        <v>299</v>
      </c>
      <c r="AM2" s="60" t="s">
        <v>300</v>
      </c>
      <c r="AN2" s="60" t="s">
        <v>301</v>
      </c>
      <c r="AO2" s="60" t="s">
        <v>302</v>
      </c>
      <c r="AP2" s="60" t="s">
        <v>303</v>
      </c>
      <c r="AQ2" s="61" t="s">
        <v>304</v>
      </c>
      <c r="AR2" s="59" t="s">
        <v>208</v>
      </c>
      <c r="AS2" s="60" t="s">
        <v>209</v>
      </c>
      <c r="AT2" s="60" t="s">
        <v>210</v>
      </c>
      <c r="AU2" s="60" t="s">
        <v>211</v>
      </c>
      <c r="AV2" s="61" t="s">
        <v>212</v>
      </c>
      <c r="AW2" s="59" t="s">
        <v>213</v>
      </c>
      <c r="AX2" s="60" t="s">
        <v>214</v>
      </c>
      <c r="AY2" s="60" t="s">
        <v>215</v>
      </c>
      <c r="AZ2" s="60" t="s">
        <v>216</v>
      </c>
      <c r="BA2" s="61" t="s">
        <v>217</v>
      </c>
      <c r="BB2" s="59" t="s">
        <v>218</v>
      </c>
      <c r="BC2" s="60" t="s">
        <v>219</v>
      </c>
      <c r="BD2" s="60" t="s">
        <v>220</v>
      </c>
      <c r="BE2" s="60" t="s">
        <v>221</v>
      </c>
      <c r="BF2" s="61" t="s">
        <v>222</v>
      </c>
      <c r="BG2" s="62" t="s">
        <v>223</v>
      </c>
      <c r="BH2" s="60" t="s">
        <v>224</v>
      </c>
      <c r="BI2" s="60" t="s">
        <v>225</v>
      </c>
      <c r="BJ2" s="60" t="s">
        <v>226</v>
      </c>
      <c r="BK2" s="60" t="s">
        <v>227</v>
      </c>
      <c r="BL2" s="61" t="s">
        <v>228</v>
      </c>
    </row>
    <row r="3" spans="1:64" ht="15" thickBot="1" x14ac:dyDescent="0.4">
      <c r="A3" s="55" t="s">
        <v>309</v>
      </c>
      <c r="B3" s="63">
        <v>0.59145199999999998</v>
      </c>
      <c r="C3" s="64">
        <v>0.13264633333333339</v>
      </c>
      <c r="D3" s="65">
        <v>0.20903799999999997</v>
      </c>
      <c r="E3" s="65">
        <v>6.6664000000000001E-2</v>
      </c>
      <c r="F3" s="66">
        <v>0</v>
      </c>
      <c r="G3" s="63">
        <v>0.17660799999999999</v>
      </c>
      <c r="H3" s="65">
        <v>2.2391999999999999E-2</v>
      </c>
      <c r="I3" s="64">
        <v>0.73117633333333332</v>
      </c>
      <c r="J3" s="65">
        <v>3.4812000000000003E-2</v>
      </c>
      <c r="K3" s="66">
        <v>3.4812000000000003E-2</v>
      </c>
      <c r="L3" s="63">
        <v>0.24519100000000002</v>
      </c>
      <c r="M3" s="65">
        <v>2.6141000000000001E-2</v>
      </c>
      <c r="N3" s="65">
        <v>9.1818999999999998E-2</v>
      </c>
      <c r="O3" s="64">
        <v>0.50452233333333341</v>
      </c>
      <c r="P3" s="66">
        <v>0.13212699999999999</v>
      </c>
      <c r="Q3" s="67">
        <v>0</v>
      </c>
      <c r="R3" s="68">
        <v>0</v>
      </c>
      <c r="S3" s="68">
        <v>5.2525999999999996E-2</v>
      </c>
      <c r="T3" s="68">
        <v>3.7418E-2</v>
      </c>
      <c r="U3" s="69">
        <v>0.90851966666666673</v>
      </c>
      <c r="V3" s="70">
        <v>1.3366666666666666E-3</v>
      </c>
      <c r="W3" s="63">
        <v>0.59281499999999998</v>
      </c>
      <c r="X3" s="64">
        <v>0.13221333333333338</v>
      </c>
      <c r="Y3" s="65">
        <v>0.20834800000000001</v>
      </c>
      <c r="Z3" s="65">
        <v>6.6423999999999997E-2</v>
      </c>
      <c r="AA3" s="66">
        <v>0</v>
      </c>
      <c r="AB3" s="63">
        <v>0.17720499999999997</v>
      </c>
      <c r="AC3" s="65">
        <v>2.2474000000000004E-2</v>
      </c>
      <c r="AD3" s="64">
        <v>0.73075133333333342</v>
      </c>
      <c r="AE3" s="65">
        <v>3.4685000000000001E-2</v>
      </c>
      <c r="AF3" s="66">
        <v>3.4685000000000001E-2</v>
      </c>
      <c r="AG3" s="63">
        <v>0.24598299999999998</v>
      </c>
      <c r="AH3" s="65">
        <v>2.6237E-2</v>
      </c>
      <c r="AI3" s="65">
        <v>9.2146000000000006E-2</v>
      </c>
      <c r="AJ3" s="64">
        <v>0.50376433333333337</v>
      </c>
      <c r="AK3" s="66">
        <v>0.13167000000000001</v>
      </c>
      <c r="AL3" s="67">
        <v>0</v>
      </c>
      <c r="AM3" s="68">
        <v>0</v>
      </c>
      <c r="AN3" s="68">
        <v>5.2716999999999993E-2</v>
      </c>
      <c r="AO3" s="68">
        <v>3.7554999999999998E-2</v>
      </c>
      <c r="AP3" s="69">
        <v>0.90819666666666665</v>
      </c>
      <c r="AQ3" s="70">
        <v>1.3316666666666668E-3</v>
      </c>
      <c r="AR3" s="63">
        <v>0.78637999999999997</v>
      </c>
      <c r="AS3" s="64">
        <v>4.7047333333333406E-2</v>
      </c>
      <c r="AT3" s="65">
        <v>0.12715399999999999</v>
      </c>
      <c r="AU3" s="65">
        <v>3.9218999999999997E-2</v>
      </c>
      <c r="AV3" s="66">
        <v>0</v>
      </c>
      <c r="AW3" s="63">
        <v>0.284721</v>
      </c>
      <c r="AX3" s="65">
        <v>3.8297999999999999E-2</v>
      </c>
      <c r="AY3" s="64">
        <v>0.63610333333333335</v>
      </c>
      <c r="AZ3" s="65">
        <v>2.0338999999999999E-2</v>
      </c>
      <c r="BA3" s="66">
        <v>2.0338999999999999E-2</v>
      </c>
      <c r="BB3" s="63">
        <v>0.38433199999999995</v>
      </c>
      <c r="BC3" s="65">
        <v>4.4648E-2</v>
      </c>
      <c r="BD3" s="65">
        <v>0.15301799999999999</v>
      </c>
      <c r="BE3" s="64">
        <v>0.33890733333333328</v>
      </c>
      <c r="BF3" s="66">
        <v>7.8895000000000007E-2</v>
      </c>
      <c r="BG3" s="67">
        <v>0</v>
      </c>
      <c r="BH3" s="68">
        <v>0</v>
      </c>
      <c r="BI3" s="68">
        <v>8.8842000000000018E-2</v>
      </c>
      <c r="BJ3" s="68">
        <v>6.3644999999999993E-2</v>
      </c>
      <c r="BK3" s="69">
        <v>0.84655800000000003</v>
      </c>
      <c r="BL3" s="70">
        <v>7.5533333333333323E-4</v>
      </c>
    </row>
    <row r="4" spans="1:64" ht="15" thickBot="1" x14ac:dyDescent="0.4">
      <c r="A4" s="71" t="s">
        <v>310</v>
      </c>
      <c r="B4" s="63">
        <v>0.59145199999999998</v>
      </c>
      <c r="C4" s="64">
        <v>0.13264633333333339</v>
      </c>
      <c r="D4" s="65">
        <v>0.20903799999999997</v>
      </c>
      <c r="E4" s="65">
        <v>6.6664000000000001E-2</v>
      </c>
      <c r="F4" s="66">
        <v>0</v>
      </c>
      <c r="G4" s="63">
        <v>0.17660799999999999</v>
      </c>
      <c r="H4" s="65">
        <v>2.2391999999999999E-2</v>
      </c>
      <c r="I4" s="64">
        <v>0.73117633333333332</v>
      </c>
      <c r="J4" s="65">
        <v>3.4812000000000003E-2</v>
      </c>
      <c r="K4" s="66">
        <v>3.4812000000000003E-2</v>
      </c>
      <c r="L4" s="63">
        <v>0.24519100000000002</v>
      </c>
      <c r="M4" s="65">
        <v>2.6141000000000001E-2</v>
      </c>
      <c r="N4" s="65">
        <v>9.1818999999999998E-2</v>
      </c>
      <c r="O4" s="64">
        <v>0.50452233333333341</v>
      </c>
      <c r="P4" s="66">
        <v>0.13212699999999999</v>
      </c>
      <c r="Q4" s="67">
        <v>0</v>
      </c>
      <c r="R4" s="68">
        <v>0</v>
      </c>
      <c r="S4" s="68">
        <v>5.2525999999999996E-2</v>
      </c>
      <c r="T4" s="68">
        <v>3.7418E-2</v>
      </c>
      <c r="U4" s="69">
        <v>0.90851966666666673</v>
      </c>
      <c r="V4" s="70">
        <v>1.3366666666666666E-3</v>
      </c>
      <c r="W4" s="63">
        <v>0.59281499999999998</v>
      </c>
      <c r="X4" s="64">
        <v>0.13221333333333338</v>
      </c>
      <c r="Y4" s="65">
        <v>0.20834800000000001</v>
      </c>
      <c r="Z4" s="65">
        <v>6.6423999999999997E-2</v>
      </c>
      <c r="AA4" s="66">
        <v>0</v>
      </c>
      <c r="AB4" s="63">
        <v>0.17720499999999997</v>
      </c>
      <c r="AC4" s="65">
        <v>2.2474000000000004E-2</v>
      </c>
      <c r="AD4" s="64">
        <v>0.73075133333333342</v>
      </c>
      <c r="AE4" s="65">
        <v>3.4685000000000001E-2</v>
      </c>
      <c r="AF4" s="66">
        <v>3.4685000000000001E-2</v>
      </c>
      <c r="AG4" s="63">
        <v>0.24598299999999998</v>
      </c>
      <c r="AH4" s="65">
        <v>2.6237E-2</v>
      </c>
      <c r="AI4" s="65">
        <v>9.2146000000000006E-2</v>
      </c>
      <c r="AJ4" s="64">
        <v>0.50376433333333337</v>
      </c>
      <c r="AK4" s="66">
        <v>0.13167000000000001</v>
      </c>
      <c r="AL4" s="67">
        <v>0</v>
      </c>
      <c r="AM4" s="68">
        <v>0</v>
      </c>
      <c r="AN4" s="68">
        <v>5.2716999999999993E-2</v>
      </c>
      <c r="AO4" s="68">
        <v>3.7554999999999998E-2</v>
      </c>
      <c r="AP4" s="69">
        <v>0.90819666666666665</v>
      </c>
      <c r="AQ4" s="70">
        <v>1.3316666666666668E-3</v>
      </c>
      <c r="AR4" s="63">
        <v>0.78637999999999997</v>
      </c>
      <c r="AS4" s="64">
        <v>4.7047333333333406E-2</v>
      </c>
      <c r="AT4" s="65">
        <v>0.12715399999999999</v>
      </c>
      <c r="AU4" s="65">
        <v>3.9218999999999997E-2</v>
      </c>
      <c r="AV4" s="66">
        <v>0</v>
      </c>
      <c r="AW4" s="63">
        <v>0.284721</v>
      </c>
      <c r="AX4" s="65">
        <v>3.8297999999999999E-2</v>
      </c>
      <c r="AY4" s="64">
        <v>0.63610333333333335</v>
      </c>
      <c r="AZ4" s="65">
        <v>2.0338999999999999E-2</v>
      </c>
      <c r="BA4" s="66">
        <v>2.0338999999999999E-2</v>
      </c>
      <c r="BB4" s="63">
        <v>0.38433199999999995</v>
      </c>
      <c r="BC4" s="65">
        <v>4.4648E-2</v>
      </c>
      <c r="BD4" s="65">
        <v>0.15301799999999999</v>
      </c>
      <c r="BE4" s="64">
        <v>0.33890733333333328</v>
      </c>
      <c r="BF4" s="66">
        <v>7.8895000000000007E-2</v>
      </c>
      <c r="BG4" s="67">
        <v>0</v>
      </c>
      <c r="BH4" s="68">
        <v>0</v>
      </c>
      <c r="BI4" s="68">
        <v>8.8842000000000018E-2</v>
      </c>
      <c r="BJ4" s="68">
        <v>6.3644999999999993E-2</v>
      </c>
      <c r="BK4" s="69">
        <v>0.84655800000000003</v>
      </c>
      <c r="BL4" s="70">
        <v>7.5533333333333323E-4</v>
      </c>
    </row>
    <row r="5" spans="1:64" ht="15" thickBot="1" x14ac:dyDescent="0.4">
      <c r="A5" s="72" t="s">
        <v>305</v>
      </c>
      <c r="B5" s="63">
        <v>0.59145199999999998</v>
      </c>
      <c r="C5" s="64">
        <v>0.13264633333333339</v>
      </c>
      <c r="D5" s="65">
        <v>0.20903799999999997</v>
      </c>
      <c r="E5" s="65">
        <v>6.6664000000000001E-2</v>
      </c>
      <c r="F5" s="66">
        <v>0</v>
      </c>
      <c r="G5" s="63">
        <v>0.17660799999999999</v>
      </c>
      <c r="H5" s="65">
        <v>2.2391999999999999E-2</v>
      </c>
      <c r="I5" s="64">
        <v>0.73117633333333332</v>
      </c>
      <c r="J5" s="65">
        <v>3.4812000000000003E-2</v>
      </c>
      <c r="K5" s="66">
        <v>3.4812000000000003E-2</v>
      </c>
      <c r="L5" s="63">
        <v>0.24519100000000002</v>
      </c>
      <c r="M5" s="65">
        <v>2.6141000000000001E-2</v>
      </c>
      <c r="N5" s="65">
        <v>9.1818999999999998E-2</v>
      </c>
      <c r="O5" s="64">
        <v>0.50452233333333341</v>
      </c>
      <c r="P5" s="66">
        <v>0.13212699999999999</v>
      </c>
      <c r="Q5" s="67">
        <v>0</v>
      </c>
      <c r="R5" s="68">
        <v>0</v>
      </c>
      <c r="S5" s="68">
        <v>5.2525999999999996E-2</v>
      </c>
      <c r="T5" s="68">
        <v>3.7418E-2</v>
      </c>
      <c r="U5" s="69">
        <v>0.90851966666666673</v>
      </c>
      <c r="V5" s="70">
        <v>1.3366666666666666E-3</v>
      </c>
      <c r="W5" s="63">
        <v>0.59281499999999998</v>
      </c>
      <c r="X5" s="64">
        <v>0.13221333333333338</v>
      </c>
      <c r="Y5" s="65">
        <v>0.20834800000000001</v>
      </c>
      <c r="Z5" s="65">
        <v>6.6423999999999997E-2</v>
      </c>
      <c r="AA5" s="66">
        <v>0</v>
      </c>
      <c r="AB5" s="63">
        <v>0.17720499999999997</v>
      </c>
      <c r="AC5" s="65">
        <v>2.2474000000000004E-2</v>
      </c>
      <c r="AD5" s="64">
        <v>0.73075133333333342</v>
      </c>
      <c r="AE5" s="65">
        <v>3.4685000000000001E-2</v>
      </c>
      <c r="AF5" s="66">
        <v>3.4685000000000001E-2</v>
      </c>
      <c r="AG5" s="63">
        <v>0.24598299999999998</v>
      </c>
      <c r="AH5" s="65">
        <v>2.6237E-2</v>
      </c>
      <c r="AI5" s="65">
        <v>9.2146000000000006E-2</v>
      </c>
      <c r="AJ5" s="64">
        <v>0.50376433333333337</v>
      </c>
      <c r="AK5" s="66">
        <v>0.13167000000000001</v>
      </c>
      <c r="AL5" s="67">
        <v>0</v>
      </c>
      <c r="AM5" s="68">
        <v>0</v>
      </c>
      <c r="AN5" s="68">
        <v>5.2716999999999993E-2</v>
      </c>
      <c r="AO5" s="68">
        <v>3.7554999999999998E-2</v>
      </c>
      <c r="AP5" s="69">
        <v>0.90819666666666665</v>
      </c>
      <c r="AQ5" s="70">
        <v>1.3316666666666668E-3</v>
      </c>
      <c r="AR5" s="63">
        <v>0.78637999999999997</v>
      </c>
      <c r="AS5" s="64">
        <v>4.7047333333333406E-2</v>
      </c>
      <c r="AT5" s="65">
        <v>0.12715399999999999</v>
      </c>
      <c r="AU5" s="65">
        <v>3.9218999999999997E-2</v>
      </c>
      <c r="AV5" s="66">
        <v>0</v>
      </c>
      <c r="AW5" s="63">
        <v>0.284721</v>
      </c>
      <c r="AX5" s="65">
        <v>3.8297999999999999E-2</v>
      </c>
      <c r="AY5" s="64">
        <v>0.63610333333333335</v>
      </c>
      <c r="AZ5" s="65">
        <v>2.0338999999999999E-2</v>
      </c>
      <c r="BA5" s="66">
        <v>2.0338999999999999E-2</v>
      </c>
      <c r="BB5" s="63">
        <v>0.38433199999999995</v>
      </c>
      <c r="BC5" s="65">
        <v>4.4648E-2</v>
      </c>
      <c r="BD5" s="65">
        <v>0.15301799999999999</v>
      </c>
      <c r="BE5" s="64">
        <v>0.33890733333333328</v>
      </c>
      <c r="BF5" s="66">
        <v>7.8895000000000007E-2</v>
      </c>
      <c r="BG5" s="67">
        <v>0</v>
      </c>
      <c r="BH5" s="68">
        <v>0</v>
      </c>
      <c r="BI5" s="68">
        <v>8.8842000000000018E-2</v>
      </c>
      <c r="BJ5" s="68">
        <v>6.3644999999999993E-2</v>
      </c>
      <c r="BK5" s="69">
        <v>0.84655800000000003</v>
      </c>
      <c r="BL5" s="70">
        <v>7.5533333333333323E-4</v>
      </c>
    </row>
    <row r="6" spans="1:64" ht="15" thickBot="1" x14ac:dyDescent="0.4">
      <c r="A6" s="55" t="s">
        <v>229</v>
      </c>
      <c r="B6" s="63">
        <v>0.59145199999999998</v>
      </c>
      <c r="C6" s="64">
        <v>0.13264633333333339</v>
      </c>
      <c r="D6" s="65">
        <v>0.20903799999999997</v>
      </c>
      <c r="E6" s="65">
        <v>6.6664000000000001E-2</v>
      </c>
      <c r="F6" s="66">
        <v>0</v>
      </c>
      <c r="G6" s="63">
        <v>0.17660799999999999</v>
      </c>
      <c r="H6" s="65">
        <v>2.2391999999999999E-2</v>
      </c>
      <c r="I6" s="64">
        <v>0.73117633333333332</v>
      </c>
      <c r="J6" s="65">
        <v>3.4812000000000003E-2</v>
      </c>
      <c r="K6" s="66">
        <v>3.4812000000000003E-2</v>
      </c>
      <c r="L6" s="63">
        <v>0.24519100000000002</v>
      </c>
      <c r="M6" s="65">
        <v>2.6141000000000001E-2</v>
      </c>
      <c r="N6" s="65">
        <v>9.1818999999999998E-2</v>
      </c>
      <c r="O6" s="64">
        <v>0.50452233333333341</v>
      </c>
      <c r="P6" s="66">
        <v>0.13212699999999999</v>
      </c>
      <c r="Q6" s="67">
        <v>0</v>
      </c>
      <c r="R6" s="68">
        <v>0</v>
      </c>
      <c r="S6" s="68">
        <v>5.2525999999999996E-2</v>
      </c>
      <c r="T6" s="68">
        <v>3.7418E-2</v>
      </c>
      <c r="U6" s="69">
        <v>0.90851966666666673</v>
      </c>
      <c r="V6" s="70">
        <v>1.3366666666666666E-3</v>
      </c>
      <c r="W6" s="63">
        <v>0.59281499999999998</v>
      </c>
      <c r="X6" s="64">
        <v>0.13221333333333338</v>
      </c>
      <c r="Y6" s="65">
        <v>0.20834800000000001</v>
      </c>
      <c r="Z6" s="65">
        <v>6.6423999999999997E-2</v>
      </c>
      <c r="AA6" s="66">
        <v>0</v>
      </c>
      <c r="AB6" s="63">
        <v>0.17720499999999997</v>
      </c>
      <c r="AC6" s="65">
        <v>2.2474000000000004E-2</v>
      </c>
      <c r="AD6" s="64">
        <v>0.73075133333333342</v>
      </c>
      <c r="AE6" s="65">
        <v>3.4685000000000001E-2</v>
      </c>
      <c r="AF6" s="66">
        <v>3.4685000000000001E-2</v>
      </c>
      <c r="AG6" s="63">
        <v>0.24598299999999998</v>
      </c>
      <c r="AH6" s="65">
        <v>2.6237E-2</v>
      </c>
      <c r="AI6" s="65">
        <v>9.2146000000000006E-2</v>
      </c>
      <c r="AJ6" s="64">
        <v>0.50376433333333337</v>
      </c>
      <c r="AK6" s="66">
        <v>0.13167000000000001</v>
      </c>
      <c r="AL6" s="67">
        <v>0</v>
      </c>
      <c r="AM6" s="68">
        <v>0</v>
      </c>
      <c r="AN6" s="68">
        <v>5.2716999999999993E-2</v>
      </c>
      <c r="AO6" s="68">
        <v>3.7554999999999998E-2</v>
      </c>
      <c r="AP6" s="69">
        <v>0.90819666666666665</v>
      </c>
      <c r="AQ6" s="70">
        <v>1.3316666666666668E-3</v>
      </c>
      <c r="AR6" s="63">
        <v>0.78637999999999997</v>
      </c>
      <c r="AS6" s="64">
        <v>4.7047333333333406E-2</v>
      </c>
      <c r="AT6" s="65">
        <v>0.12715399999999999</v>
      </c>
      <c r="AU6" s="65">
        <v>3.9218999999999997E-2</v>
      </c>
      <c r="AV6" s="66">
        <v>0</v>
      </c>
      <c r="AW6" s="63">
        <v>0.284721</v>
      </c>
      <c r="AX6" s="65">
        <v>3.8297999999999999E-2</v>
      </c>
      <c r="AY6" s="64">
        <v>0.63610333333333335</v>
      </c>
      <c r="AZ6" s="65">
        <v>2.0338999999999999E-2</v>
      </c>
      <c r="BA6" s="66">
        <v>2.0338999999999999E-2</v>
      </c>
      <c r="BB6" s="63">
        <v>0.38433199999999995</v>
      </c>
      <c r="BC6" s="65">
        <v>4.4648E-2</v>
      </c>
      <c r="BD6" s="65">
        <v>0.15301799999999999</v>
      </c>
      <c r="BE6" s="64">
        <v>0.33890733333333328</v>
      </c>
      <c r="BF6" s="66">
        <v>7.8895000000000007E-2</v>
      </c>
      <c r="BG6" s="67">
        <v>0</v>
      </c>
      <c r="BH6" s="68">
        <v>0</v>
      </c>
      <c r="BI6" s="68">
        <v>8.8842000000000018E-2</v>
      </c>
      <c r="BJ6" s="68">
        <v>6.3644999999999993E-2</v>
      </c>
      <c r="BK6" s="69">
        <v>0.84655800000000003</v>
      </c>
      <c r="BL6" s="70">
        <v>7.5533333333333323E-4</v>
      </c>
    </row>
    <row r="7" spans="1:64" x14ac:dyDescent="0.35">
      <c r="A7" s="55" t="s">
        <v>230</v>
      </c>
      <c r="B7" s="63">
        <v>0.59145199999999998</v>
      </c>
      <c r="C7" s="64">
        <v>0.13264633333333339</v>
      </c>
      <c r="D7" s="65">
        <v>0.20903799999999997</v>
      </c>
      <c r="E7" s="65">
        <v>6.6664000000000001E-2</v>
      </c>
      <c r="F7" s="66">
        <v>0</v>
      </c>
      <c r="G7" s="63">
        <v>0.17660799999999999</v>
      </c>
      <c r="H7" s="65">
        <v>2.2391999999999999E-2</v>
      </c>
      <c r="I7" s="64">
        <v>0.73117633333333332</v>
      </c>
      <c r="J7" s="65">
        <v>3.4812000000000003E-2</v>
      </c>
      <c r="K7" s="66">
        <v>3.4812000000000003E-2</v>
      </c>
      <c r="L7" s="63">
        <v>0.24519100000000002</v>
      </c>
      <c r="M7" s="65">
        <v>2.6141000000000001E-2</v>
      </c>
      <c r="N7" s="65">
        <v>9.1818999999999998E-2</v>
      </c>
      <c r="O7" s="64">
        <v>0.50452233333333341</v>
      </c>
      <c r="P7" s="66">
        <v>0.13212699999999999</v>
      </c>
      <c r="Q7" s="67">
        <v>0</v>
      </c>
      <c r="R7" s="68">
        <v>0</v>
      </c>
      <c r="S7" s="68">
        <v>5.2525999999999996E-2</v>
      </c>
      <c r="T7" s="68">
        <v>3.7418E-2</v>
      </c>
      <c r="U7" s="69">
        <v>0.90851966666666673</v>
      </c>
      <c r="V7" s="70">
        <v>1.3366666666666666E-3</v>
      </c>
      <c r="W7" s="63">
        <v>0.59281499999999998</v>
      </c>
      <c r="X7" s="64">
        <v>0.13221333333333338</v>
      </c>
      <c r="Y7" s="65">
        <v>0.20834800000000001</v>
      </c>
      <c r="Z7" s="65">
        <v>6.6423999999999997E-2</v>
      </c>
      <c r="AA7" s="66">
        <v>0</v>
      </c>
      <c r="AB7" s="63">
        <v>0.17720499999999997</v>
      </c>
      <c r="AC7" s="65">
        <v>2.2474000000000004E-2</v>
      </c>
      <c r="AD7" s="64">
        <v>0.73075133333333342</v>
      </c>
      <c r="AE7" s="65">
        <v>3.4685000000000001E-2</v>
      </c>
      <c r="AF7" s="66">
        <v>3.4685000000000001E-2</v>
      </c>
      <c r="AG7" s="63">
        <v>0.24598299999999998</v>
      </c>
      <c r="AH7" s="65">
        <v>2.6237E-2</v>
      </c>
      <c r="AI7" s="65">
        <v>9.2146000000000006E-2</v>
      </c>
      <c r="AJ7" s="64">
        <v>0.50376433333333337</v>
      </c>
      <c r="AK7" s="66">
        <v>0.13167000000000001</v>
      </c>
      <c r="AL7" s="67">
        <v>0</v>
      </c>
      <c r="AM7" s="68">
        <v>0</v>
      </c>
      <c r="AN7" s="68">
        <v>5.2716999999999993E-2</v>
      </c>
      <c r="AO7" s="68">
        <v>3.7554999999999998E-2</v>
      </c>
      <c r="AP7" s="69">
        <v>0.90819666666666665</v>
      </c>
      <c r="AQ7" s="70">
        <v>1.3316666666666668E-3</v>
      </c>
      <c r="AR7" s="63">
        <v>0.78637999999999997</v>
      </c>
      <c r="AS7" s="64">
        <v>4.7047333333333406E-2</v>
      </c>
      <c r="AT7" s="65">
        <v>0.12715399999999999</v>
      </c>
      <c r="AU7" s="65">
        <v>3.9218999999999997E-2</v>
      </c>
      <c r="AV7" s="66">
        <v>0</v>
      </c>
      <c r="AW7" s="63">
        <v>0.284721</v>
      </c>
      <c r="AX7" s="65">
        <v>3.8297999999999999E-2</v>
      </c>
      <c r="AY7" s="64">
        <v>0.63610333333333335</v>
      </c>
      <c r="AZ7" s="65">
        <v>2.0338999999999999E-2</v>
      </c>
      <c r="BA7" s="66">
        <v>2.0338999999999999E-2</v>
      </c>
      <c r="BB7" s="63">
        <v>0.38433199999999995</v>
      </c>
      <c r="BC7" s="65">
        <v>4.4648E-2</v>
      </c>
      <c r="BD7" s="65">
        <v>0.15301799999999999</v>
      </c>
      <c r="BE7" s="64">
        <v>0.33890733333333328</v>
      </c>
      <c r="BF7" s="66">
        <v>7.8895000000000007E-2</v>
      </c>
      <c r="BG7" s="67">
        <v>0</v>
      </c>
      <c r="BH7" s="68">
        <v>0</v>
      </c>
      <c r="BI7" s="68">
        <v>8.8842000000000018E-2</v>
      </c>
      <c r="BJ7" s="68">
        <v>6.3644999999999993E-2</v>
      </c>
      <c r="BK7" s="69">
        <v>0.84655800000000003</v>
      </c>
      <c r="BL7" s="70">
        <v>7.5533333333333323E-4</v>
      </c>
    </row>
    <row r="8" spans="1:64" x14ac:dyDescent="0.35">
      <c r="A8" s="55" t="s">
        <v>306</v>
      </c>
      <c r="B8" s="73">
        <v>0.43646124999999997</v>
      </c>
      <c r="C8" s="74">
        <v>0.41889249999999995</v>
      </c>
      <c r="D8" s="75">
        <v>0.119132</v>
      </c>
      <c r="E8" s="75">
        <v>2.0116999999999999E-2</v>
      </c>
      <c r="F8" s="76">
        <v>0</v>
      </c>
      <c r="G8" s="73">
        <v>0.17660799999999999</v>
      </c>
      <c r="H8" s="75">
        <v>2.2391999999999999E-2</v>
      </c>
      <c r="I8" s="74">
        <v>0.71429199999999993</v>
      </c>
      <c r="J8" s="75">
        <v>4.0140000000000002E-2</v>
      </c>
      <c r="K8" s="76">
        <v>4.1170749999999999E-2</v>
      </c>
      <c r="L8" s="73">
        <v>0.24519099999999999</v>
      </c>
      <c r="M8" s="75">
        <v>2.6141000000000001E-2</v>
      </c>
      <c r="N8" s="75">
        <v>9.1818999999999998E-2</v>
      </c>
      <c r="O8" s="74">
        <v>0.41614674999999995</v>
      </c>
      <c r="P8" s="76">
        <v>0.215305</v>
      </c>
      <c r="Q8" s="77">
        <v>0</v>
      </c>
      <c r="R8" s="75">
        <v>0</v>
      </c>
      <c r="S8" s="75">
        <v>3.7458999999999999E-2</v>
      </c>
      <c r="T8" s="75">
        <v>3.1790499999999999E-2</v>
      </c>
      <c r="U8" s="74">
        <v>0.91122724999999993</v>
      </c>
      <c r="V8" s="76">
        <v>1.4126E-2</v>
      </c>
      <c r="W8" s="73">
        <v>0.43766475000000005</v>
      </c>
      <c r="X8" s="74">
        <v>0.41817850000000001</v>
      </c>
      <c r="Y8" s="75">
        <v>0.118717</v>
      </c>
      <c r="Z8" s="75">
        <v>2.0042499999999998E-2</v>
      </c>
      <c r="AA8" s="76">
        <v>0</v>
      </c>
      <c r="AB8" s="73">
        <v>0.177205</v>
      </c>
      <c r="AC8" s="75">
        <v>2.2474000000000001E-2</v>
      </c>
      <c r="AD8" s="74">
        <v>0.71390849999999995</v>
      </c>
      <c r="AE8" s="75">
        <v>3.9994000000000002E-2</v>
      </c>
      <c r="AF8" s="76">
        <v>4.1021250000000002E-2</v>
      </c>
      <c r="AG8" s="73">
        <v>0.24598300000000001</v>
      </c>
      <c r="AH8" s="75">
        <v>2.6237E-2</v>
      </c>
      <c r="AI8" s="75">
        <v>9.2146000000000006E-2</v>
      </c>
      <c r="AJ8" s="74">
        <v>0.41563824999999999</v>
      </c>
      <c r="AK8" s="76">
        <v>0.2145985</v>
      </c>
      <c r="AL8" s="77">
        <v>0</v>
      </c>
      <c r="AM8" s="75">
        <v>0</v>
      </c>
      <c r="AN8" s="75">
        <v>3.7595499999999997E-2</v>
      </c>
      <c r="AO8" s="75">
        <v>3.1907249999999998E-2</v>
      </c>
      <c r="AP8" s="74">
        <v>0.91102624999999993</v>
      </c>
      <c r="AQ8" s="76">
        <v>1.4073749999999999E-2</v>
      </c>
      <c r="AR8" s="73">
        <v>0.62775775</v>
      </c>
      <c r="AS8" s="74">
        <v>0.28420100000000004</v>
      </c>
      <c r="AT8" s="75">
        <v>7.0921999999999999E-2</v>
      </c>
      <c r="AU8" s="75">
        <v>1.1722E-2</v>
      </c>
      <c r="AV8" s="76">
        <v>0</v>
      </c>
      <c r="AW8" s="73">
        <v>0.284721</v>
      </c>
      <c r="AX8" s="75">
        <v>3.8297999999999999E-2</v>
      </c>
      <c r="AY8" s="74">
        <v>0.62401899999999999</v>
      </c>
      <c r="AZ8" s="75">
        <v>2.3477999999999999E-2</v>
      </c>
      <c r="BA8" s="76">
        <v>2.4086749999999997E-2</v>
      </c>
      <c r="BB8" s="73">
        <v>0.38433200000000001</v>
      </c>
      <c r="BC8" s="75">
        <v>4.4648E-2</v>
      </c>
      <c r="BD8" s="75">
        <v>0.15301799999999999</v>
      </c>
      <c r="BE8" s="74">
        <v>0.28137224999999993</v>
      </c>
      <c r="BF8" s="76">
        <v>0.1312325</v>
      </c>
      <c r="BG8" s="77">
        <v>0</v>
      </c>
      <c r="BH8" s="75">
        <v>0</v>
      </c>
      <c r="BI8" s="75">
        <v>6.3570000000000002E-2</v>
      </c>
      <c r="BJ8" s="75">
        <v>5.4125749999999993E-2</v>
      </c>
      <c r="BK8" s="74">
        <v>0.86890174999999992</v>
      </c>
      <c r="BL8" s="76">
        <v>8.0052500000000002E-3</v>
      </c>
    </row>
    <row r="9" spans="1:64" x14ac:dyDescent="0.35">
      <c r="A9" s="55" t="s">
        <v>10</v>
      </c>
      <c r="B9" s="73">
        <v>0.43646124999999997</v>
      </c>
      <c r="C9" s="74">
        <v>0.41889249999999995</v>
      </c>
      <c r="D9" s="75">
        <v>0.119132</v>
      </c>
      <c r="E9" s="75">
        <v>2.0116999999999999E-2</v>
      </c>
      <c r="F9" s="76">
        <v>0</v>
      </c>
      <c r="G9" s="73">
        <v>0.17660799999999999</v>
      </c>
      <c r="H9" s="75">
        <v>2.2391999999999999E-2</v>
      </c>
      <c r="I9" s="74">
        <v>0.71429199999999993</v>
      </c>
      <c r="J9" s="75">
        <v>4.0140000000000002E-2</v>
      </c>
      <c r="K9" s="76">
        <v>4.1170749999999999E-2</v>
      </c>
      <c r="L9" s="73">
        <v>0.24519099999999999</v>
      </c>
      <c r="M9" s="75">
        <v>2.6141000000000001E-2</v>
      </c>
      <c r="N9" s="75">
        <v>9.1818999999999998E-2</v>
      </c>
      <c r="O9" s="74">
        <v>0.41614674999999995</v>
      </c>
      <c r="P9" s="76">
        <v>0.215305</v>
      </c>
      <c r="Q9" s="77">
        <v>0</v>
      </c>
      <c r="R9" s="75">
        <v>0</v>
      </c>
      <c r="S9" s="75">
        <v>3.7458999999999999E-2</v>
      </c>
      <c r="T9" s="75">
        <v>3.1790499999999999E-2</v>
      </c>
      <c r="U9" s="74">
        <v>0.91122724999999993</v>
      </c>
      <c r="V9" s="76">
        <v>1.4126E-2</v>
      </c>
      <c r="W9" s="73">
        <v>0.43766475000000005</v>
      </c>
      <c r="X9" s="74">
        <v>0.41817850000000001</v>
      </c>
      <c r="Y9" s="75">
        <v>0.118717</v>
      </c>
      <c r="Z9" s="75">
        <v>2.0042499999999998E-2</v>
      </c>
      <c r="AA9" s="76">
        <v>0</v>
      </c>
      <c r="AB9" s="73">
        <v>0.177205</v>
      </c>
      <c r="AC9" s="75">
        <v>2.2474000000000001E-2</v>
      </c>
      <c r="AD9" s="74">
        <v>0.71390849999999995</v>
      </c>
      <c r="AE9" s="75">
        <v>3.9994000000000002E-2</v>
      </c>
      <c r="AF9" s="76">
        <v>4.1021250000000002E-2</v>
      </c>
      <c r="AG9" s="73">
        <v>0.24598300000000001</v>
      </c>
      <c r="AH9" s="75">
        <v>2.6237E-2</v>
      </c>
      <c r="AI9" s="75">
        <v>9.2146000000000006E-2</v>
      </c>
      <c r="AJ9" s="74">
        <v>0.41563824999999999</v>
      </c>
      <c r="AK9" s="76">
        <v>0.2145985</v>
      </c>
      <c r="AL9" s="77">
        <v>0</v>
      </c>
      <c r="AM9" s="75">
        <v>0</v>
      </c>
      <c r="AN9" s="75">
        <v>3.7595499999999997E-2</v>
      </c>
      <c r="AO9" s="75">
        <v>3.1907249999999998E-2</v>
      </c>
      <c r="AP9" s="74">
        <v>0.91102624999999993</v>
      </c>
      <c r="AQ9" s="76">
        <v>1.4073749999999999E-2</v>
      </c>
      <c r="AR9" s="73">
        <v>0.62775775</v>
      </c>
      <c r="AS9" s="74">
        <v>0.28420100000000004</v>
      </c>
      <c r="AT9" s="75">
        <v>7.0921999999999999E-2</v>
      </c>
      <c r="AU9" s="75">
        <v>1.1722E-2</v>
      </c>
      <c r="AV9" s="76">
        <v>0</v>
      </c>
      <c r="AW9" s="73">
        <v>0.284721</v>
      </c>
      <c r="AX9" s="75">
        <v>3.8297999999999999E-2</v>
      </c>
      <c r="AY9" s="74">
        <v>0.62401899999999999</v>
      </c>
      <c r="AZ9" s="75">
        <v>2.3477999999999999E-2</v>
      </c>
      <c r="BA9" s="76">
        <v>2.4086749999999997E-2</v>
      </c>
      <c r="BB9" s="73">
        <v>0.38433200000000001</v>
      </c>
      <c r="BC9" s="75">
        <v>4.4648E-2</v>
      </c>
      <c r="BD9" s="75">
        <v>0.15301799999999999</v>
      </c>
      <c r="BE9" s="74">
        <v>0.28137224999999993</v>
      </c>
      <c r="BF9" s="76">
        <v>0.1312325</v>
      </c>
      <c r="BG9" s="77">
        <v>0</v>
      </c>
      <c r="BH9" s="75">
        <v>0</v>
      </c>
      <c r="BI9" s="75">
        <v>6.3570000000000002E-2</v>
      </c>
      <c r="BJ9" s="75">
        <v>5.4125749999999993E-2</v>
      </c>
      <c r="BK9" s="74">
        <v>0.86890174999999992</v>
      </c>
      <c r="BL9" s="76">
        <v>8.0052500000000002E-3</v>
      </c>
    </row>
    <row r="10" spans="1:64" x14ac:dyDescent="0.35">
      <c r="A10" s="55" t="s">
        <v>11</v>
      </c>
      <c r="B10" s="73">
        <v>0.43646124999999997</v>
      </c>
      <c r="C10" s="74">
        <v>0.41889249999999995</v>
      </c>
      <c r="D10" s="75">
        <v>0.119132</v>
      </c>
      <c r="E10" s="75">
        <v>2.0116999999999999E-2</v>
      </c>
      <c r="F10" s="76">
        <v>0</v>
      </c>
      <c r="G10" s="73">
        <v>0.17660799999999999</v>
      </c>
      <c r="H10" s="75">
        <v>2.2391999999999999E-2</v>
      </c>
      <c r="I10" s="74">
        <v>0.71429199999999993</v>
      </c>
      <c r="J10" s="75">
        <v>4.0140000000000002E-2</v>
      </c>
      <c r="K10" s="76">
        <v>4.1170749999999999E-2</v>
      </c>
      <c r="L10" s="73">
        <v>0.24519099999999999</v>
      </c>
      <c r="M10" s="75">
        <v>2.6141000000000001E-2</v>
      </c>
      <c r="N10" s="75">
        <v>9.1818999999999998E-2</v>
      </c>
      <c r="O10" s="74">
        <v>0.41614674999999995</v>
      </c>
      <c r="P10" s="76">
        <v>0.215305</v>
      </c>
      <c r="Q10" s="77">
        <v>0</v>
      </c>
      <c r="R10" s="75">
        <v>0</v>
      </c>
      <c r="S10" s="75">
        <v>3.7458999999999999E-2</v>
      </c>
      <c r="T10" s="75">
        <v>3.1790499999999999E-2</v>
      </c>
      <c r="U10" s="74">
        <v>0.91122724999999993</v>
      </c>
      <c r="V10" s="76">
        <v>1.4126E-2</v>
      </c>
      <c r="W10" s="73">
        <v>0.43766475000000005</v>
      </c>
      <c r="X10" s="74">
        <v>0.41817850000000001</v>
      </c>
      <c r="Y10" s="75">
        <v>0.118717</v>
      </c>
      <c r="Z10" s="75">
        <v>2.0042499999999998E-2</v>
      </c>
      <c r="AA10" s="76">
        <v>0</v>
      </c>
      <c r="AB10" s="73">
        <v>0.177205</v>
      </c>
      <c r="AC10" s="75">
        <v>2.2474000000000001E-2</v>
      </c>
      <c r="AD10" s="74">
        <v>0.71390849999999995</v>
      </c>
      <c r="AE10" s="75">
        <v>3.9994000000000002E-2</v>
      </c>
      <c r="AF10" s="76">
        <v>4.1021250000000002E-2</v>
      </c>
      <c r="AG10" s="73">
        <v>0.24598300000000001</v>
      </c>
      <c r="AH10" s="75">
        <v>2.6237E-2</v>
      </c>
      <c r="AI10" s="75">
        <v>9.2146000000000006E-2</v>
      </c>
      <c r="AJ10" s="74">
        <v>0.41563824999999999</v>
      </c>
      <c r="AK10" s="76">
        <v>0.2145985</v>
      </c>
      <c r="AL10" s="77">
        <v>0</v>
      </c>
      <c r="AM10" s="75">
        <v>0</v>
      </c>
      <c r="AN10" s="75">
        <v>3.7595499999999997E-2</v>
      </c>
      <c r="AO10" s="75">
        <v>3.1907249999999998E-2</v>
      </c>
      <c r="AP10" s="74">
        <v>0.91102624999999993</v>
      </c>
      <c r="AQ10" s="76">
        <v>1.4073749999999999E-2</v>
      </c>
      <c r="AR10" s="73">
        <v>0.62775775</v>
      </c>
      <c r="AS10" s="74">
        <v>0.28420100000000004</v>
      </c>
      <c r="AT10" s="75">
        <v>7.0921999999999999E-2</v>
      </c>
      <c r="AU10" s="75">
        <v>1.1722E-2</v>
      </c>
      <c r="AV10" s="76">
        <v>0</v>
      </c>
      <c r="AW10" s="73">
        <v>0.284721</v>
      </c>
      <c r="AX10" s="75">
        <v>3.8297999999999999E-2</v>
      </c>
      <c r="AY10" s="74">
        <v>0.62401899999999999</v>
      </c>
      <c r="AZ10" s="75">
        <v>2.3477999999999999E-2</v>
      </c>
      <c r="BA10" s="76">
        <v>2.4086749999999997E-2</v>
      </c>
      <c r="BB10" s="73">
        <v>0.38433200000000001</v>
      </c>
      <c r="BC10" s="75">
        <v>4.4648E-2</v>
      </c>
      <c r="BD10" s="75">
        <v>0.15301799999999999</v>
      </c>
      <c r="BE10" s="74">
        <v>0.28137224999999993</v>
      </c>
      <c r="BF10" s="76">
        <v>0.1312325</v>
      </c>
      <c r="BG10" s="77">
        <v>0</v>
      </c>
      <c r="BH10" s="75">
        <v>0</v>
      </c>
      <c r="BI10" s="75">
        <v>6.3570000000000002E-2</v>
      </c>
      <c r="BJ10" s="75">
        <v>5.4125749999999993E-2</v>
      </c>
      <c r="BK10" s="74">
        <v>0.86890174999999992</v>
      </c>
      <c r="BL10" s="76">
        <v>8.0052500000000002E-3</v>
      </c>
    </row>
    <row r="11" spans="1:64" x14ac:dyDescent="0.35">
      <c r="A11" s="55" t="s">
        <v>12</v>
      </c>
      <c r="B11" s="73">
        <v>0.43646124999999997</v>
      </c>
      <c r="C11" s="74">
        <v>0.41889249999999995</v>
      </c>
      <c r="D11" s="75">
        <v>0.119132</v>
      </c>
      <c r="E11" s="75">
        <v>2.0116999999999999E-2</v>
      </c>
      <c r="F11" s="76">
        <v>0</v>
      </c>
      <c r="G11" s="73">
        <v>0.17660799999999999</v>
      </c>
      <c r="H11" s="75">
        <v>2.2391999999999999E-2</v>
      </c>
      <c r="I11" s="74">
        <v>0.71429199999999993</v>
      </c>
      <c r="J11" s="75">
        <v>4.0140000000000002E-2</v>
      </c>
      <c r="K11" s="76">
        <v>4.1170749999999999E-2</v>
      </c>
      <c r="L11" s="73">
        <v>0.24519099999999999</v>
      </c>
      <c r="M11" s="75">
        <v>2.6141000000000001E-2</v>
      </c>
      <c r="N11" s="75">
        <v>9.1818999999999998E-2</v>
      </c>
      <c r="O11" s="74">
        <v>0.41614674999999995</v>
      </c>
      <c r="P11" s="76">
        <v>0.215305</v>
      </c>
      <c r="Q11" s="77">
        <v>0</v>
      </c>
      <c r="R11" s="75">
        <v>0</v>
      </c>
      <c r="S11" s="75">
        <v>3.7458999999999999E-2</v>
      </c>
      <c r="T11" s="75">
        <v>3.1790499999999999E-2</v>
      </c>
      <c r="U11" s="74">
        <v>0.91122724999999993</v>
      </c>
      <c r="V11" s="76">
        <v>1.4126E-2</v>
      </c>
      <c r="W11" s="73">
        <v>0.43766475000000005</v>
      </c>
      <c r="X11" s="74">
        <v>0.41817850000000001</v>
      </c>
      <c r="Y11" s="75">
        <v>0.118717</v>
      </c>
      <c r="Z11" s="75">
        <v>2.0042499999999998E-2</v>
      </c>
      <c r="AA11" s="76">
        <v>0</v>
      </c>
      <c r="AB11" s="73">
        <v>0.177205</v>
      </c>
      <c r="AC11" s="75">
        <v>2.2474000000000001E-2</v>
      </c>
      <c r="AD11" s="74">
        <v>0.71390849999999995</v>
      </c>
      <c r="AE11" s="75">
        <v>3.9994000000000002E-2</v>
      </c>
      <c r="AF11" s="76">
        <v>4.1021250000000002E-2</v>
      </c>
      <c r="AG11" s="73">
        <v>0.24598300000000001</v>
      </c>
      <c r="AH11" s="75">
        <v>2.6237E-2</v>
      </c>
      <c r="AI11" s="75">
        <v>9.2146000000000006E-2</v>
      </c>
      <c r="AJ11" s="74">
        <v>0.41563824999999999</v>
      </c>
      <c r="AK11" s="76">
        <v>0.2145985</v>
      </c>
      <c r="AL11" s="77">
        <v>0</v>
      </c>
      <c r="AM11" s="75">
        <v>0</v>
      </c>
      <c r="AN11" s="75">
        <v>3.7595499999999997E-2</v>
      </c>
      <c r="AO11" s="75">
        <v>3.1907249999999998E-2</v>
      </c>
      <c r="AP11" s="74">
        <v>0.91102624999999993</v>
      </c>
      <c r="AQ11" s="76">
        <v>1.4073749999999999E-2</v>
      </c>
      <c r="AR11" s="73">
        <v>0.62775775</v>
      </c>
      <c r="AS11" s="74">
        <v>0.28420100000000004</v>
      </c>
      <c r="AT11" s="75">
        <v>7.0921999999999999E-2</v>
      </c>
      <c r="AU11" s="75">
        <v>1.1722E-2</v>
      </c>
      <c r="AV11" s="76">
        <v>0</v>
      </c>
      <c r="AW11" s="73">
        <v>0.284721</v>
      </c>
      <c r="AX11" s="75">
        <v>3.8297999999999999E-2</v>
      </c>
      <c r="AY11" s="74">
        <v>0.62401899999999999</v>
      </c>
      <c r="AZ11" s="75">
        <v>2.3477999999999999E-2</v>
      </c>
      <c r="BA11" s="76">
        <v>2.4086749999999997E-2</v>
      </c>
      <c r="BB11" s="73">
        <v>0.38433200000000001</v>
      </c>
      <c r="BC11" s="75">
        <v>4.4648E-2</v>
      </c>
      <c r="BD11" s="75">
        <v>0.15301799999999999</v>
      </c>
      <c r="BE11" s="74">
        <v>0.28137224999999993</v>
      </c>
      <c r="BF11" s="76">
        <v>0.1312325</v>
      </c>
      <c r="BG11" s="77">
        <v>0</v>
      </c>
      <c r="BH11" s="75">
        <v>0</v>
      </c>
      <c r="BI11" s="75">
        <v>6.3570000000000002E-2</v>
      </c>
      <c r="BJ11" s="75">
        <v>5.4125749999999993E-2</v>
      </c>
      <c r="BK11" s="74">
        <v>0.86890174999999992</v>
      </c>
      <c r="BL11" s="76">
        <v>8.0052500000000002E-3</v>
      </c>
    </row>
    <row r="12" spans="1:64" x14ac:dyDescent="0.35">
      <c r="A12" s="55" t="s">
        <v>13</v>
      </c>
      <c r="B12" s="73">
        <v>0.43646124999999997</v>
      </c>
      <c r="C12" s="74">
        <v>0.41889249999999995</v>
      </c>
      <c r="D12" s="75">
        <v>0.119132</v>
      </c>
      <c r="E12" s="75">
        <v>2.0116999999999999E-2</v>
      </c>
      <c r="F12" s="76">
        <v>0</v>
      </c>
      <c r="G12" s="73">
        <v>0.17660799999999999</v>
      </c>
      <c r="H12" s="75">
        <v>2.2391999999999999E-2</v>
      </c>
      <c r="I12" s="74">
        <v>0.71429199999999993</v>
      </c>
      <c r="J12" s="75">
        <v>4.0140000000000002E-2</v>
      </c>
      <c r="K12" s="76">
        <v>4.1170749999999999E-2</v>
      </c>
      <c r="L12" s="73">
        <v>0.24519099999999999</v>
      </c>
      <c r="M12" s="75">
        <v>2.6141000000000001E-2</v>
      </c>
      <c r="N12" s="75">
        <v>9.1818999999999998E-2</v>
      </c>
      <c r="O12" s="74">
        <v>0.41614674999999995</v>
      </c>
      <c r="P12" s="76">
        <v>0.215305</v>
      </c>
      <c r="Q12" s="77">
        <v>0</v>
      </c>
      <c r="R12" s="75">
        <v>0</v>
      </c>
      <c r="S12" s="75">
        <v>3.7458999999999999E-2</v>
      </c>
      <c r="T12" s="75">
        <v>3.1790499999999999E-2</v>
      </c>
      <c r="U12" s="74">
        <v>0.91122724999999993</v>
      </c>
      <c r="V12" s="76">
        <v>1.4126E-2</v>
      </c>
      <c r="W12" s="73">
        <v>0.43766475000000005</v>
      </c>
      <c r="X12" s="74">
        <v>0.41817850000000001</v>
      </c>
      <c r="Y12" s="75">
        <v>0.118717</v>
      </c>
      <c r="Z12" s="75">
        <v>2.0042499999999998E-2</v>
      </c>
      <c r="AA12" s="76">
        <v>0</v>
      </c>
      <c r="AB12" s="73">
        <v>0.177205</v>
      </c>
      <c r="AC12" s="75">
        <v>2.2474000000000001E-2</v>
      </c>
      <c r="AD12" s="74">
        <v>0.71390849999999995</v>
      </c>
      <c r="AE12" s="75">
        <v>3.9994000000000002E-2</v>
      </c>
      <c r="AF12" s="76">
        <v>4.1021250000000002E-2</v>
      </c>
      <c r="AG12" s="73">
        <v>0.24598300000000001</v>
      </c>
      <c r="AH12" s="75">
        <v>2.6237E-2</v>
      </c>
      <c r="AI12" s="75">
        <v>9.2146000000000006E-2</v>
      </c>
      <c r="AJ12" s="74">
        <v>0.41563824999999999</v>
      </c>
      <c r="AK12" s="76">
        <v>0.2145985</v>
      </c>
      <c r="AL12" s="77">
        <v>0</v>
      </c>
      <c r="AM12" s="75">
        <v>0</v>
      </c>
      <c r="AN12" s="75">
        <v>3.7595499999999997E-2</v>
      </c>
      <c r="AO12" s="75">
        <v>3.1907249999999998E-2</v>
      </c>
      <c r="AP12" s="74">
        <v>0.91102624999999993</v>
      </c>
      <c r="AQ12" s="76">
        <v>1.4073749999999999E-2</v>
      </c>
      <c r="AR12" s="73">
        <v>0.62775775</v>
      </c>
      <c r="AS12" s="74">
        <v>0.28420100000000004</v>
      </c>
      <c r="AT12" s="75">
        <v>7.0921999999999999E-2</v>
      </c>
      <c r="AU12" s="75">
        <v>1.1722E-2</v>
      </c>
      <c r="AV12" s="76">
        <v>0</v>
      </c>
      <c r="AW12" s="73">
        <v>0.284721</v>
      </c>
      <c r="AX12" s="75">
        <v>3.8297999999999999E-2</v>
      </c>
      <c r="AY12" s="74">
        <v>0.62401899999999999</v>
      </c>
      <c r="AZ12" s="75">
        <v>2.3477999999999999E-2</v>
      </c>
      <c r="BA12" s="76">
        <v>2.4086749999999997E-2</v>
      </c>
      <c r="BB12" s="73">
        <v>0.38433200000000001</v>
      </c>
      <c r="BC12" s="75">
        <v>4.4648E-2</v>
      </c>
      <c r="BD12" s="75">
        <v>0.15301799999999999</v>
      </c>
      <c r="BE12" s="74">
        <v>0.28137224999999993</v>
      </c>
      <c r="BF12" s="76">
        <v>0.1312325</v>
      </c>
      <c r="BG12" s="77">
        <v>0</v>
      </c>
      <c r="BH12" s="75">
        <v>0</v>
      </c>
      <c r="BI12" s="75">
        <v>6.3570000000000002E-2</v>
      </c>
      <c r="BJ12" s="75">
        <v>5.4125749999999993E-2</v>
      </c>
      <c r="BK12" s="74">
        <v>0.86890174999999992</v>
      </c>
      <c r="BL12" s="76">
        <v>8.0052500000000002E-3</v>
      </c>
    </row>
    <row r="13" spans="1:64" x14ac:dyDescent="0.35">
      <c r="A13" s="55" t="s">
        <v>232</v>
      </c>
      <c r="B13" s="73">
        <v>0.26398274999999999</v>
      </c>
      <c r="C13" s="74">
        <v>0.62208375000000005</v>
      </c>
      <c r="D13" s="75">
        <v>9.2994999999999994E-2</v>
      </c>
      <c r="E13" s="75">
        <v>6.7190000000000001E-3</v>
      </c>
      <c r="F13" s="76">
        <v>0</v>
      </c>
      <c r="G13" s="73">
        <v>0.17660799999999999</v>
      </c>
      <c r="H13" s="75">
        <v>2.2391999999999999E-2</v>
      </c>
      <c r="I13" s="74">
        <v>0.68909249999999989</v>
      </c>
      <c r="J13" s="75">
        <v>5.3425E-2</v>
      </c>
      <c r="K13" s="76">
        <v>4.4262999999999997E-2</v>
      </c>
      <c r="L13" s="73">
        <v>0.24519099999999999</v>
      </c>
      <c r="M13" s="75">
        <v>2.6141000000000001E-2</v>
      </c>
      <c r="N13" s="75">
        <v>9.1818999999999998E-2</v>
      </c>
      <c r="O13" s="74">
        <v>0.3386087499999999</v>
      </c>
      <c r="P13" s="76">
        <v>0.28402075000000004</v>
      </c>
      <c r="Q13" s="77">
        <v>0</v>
      </c>
      <c r="R13" s="75">
        <v>0</v>
      </c>
      <c r="S13" s="75">
        <v>1.4918499999999999E-2</v>
      </c>
      <c r="T13" s="75">
        <v>9.3095000000000001E-3</v>
      </c>
      <c r="U13" s="74">
        <v>0.92913724999999991</v>
      </c>
      <c r="V13" s="76">
        <v>3.2415249999999993E-2</v>
      </c>
      <c r="W13" s="73">
        <v>0.26482074999999999</v>
      </c>
      <c r="X13" s="74">
        <v>0.62159975000000001</v>
      </c>
      <c r="Y13" s="75">
        <v>9.2665999999999998E-2</v>
      </c>
      <c r="Z13" s="75">
        <v>6.6940000000000003E-3</v>
      </c>
      <c r="AA13" s="76">
        <v>0</v>
      </c>
      <c r="AB13" s="73">
        <v>0.177205</v>
      </c>
      <c r="AC13" s="75">
        <v>2.2474000000000001E-2</v>
      </c>
      <c r="AD13" s="74">
        <v>0.68876649999999995</v>
      </c>
      <c r="AE13" s="75">
        <v>5.3232000000000002E-2</v>
      </c>
      <c r="AF13" s="76">
        <v>4.4103000000000003E-2</v>
      </c>
      <c r="AG13" s="73">
        <v>0.24598300000000001</v>
      </c>
      <c r="AH13" s="75">
        <v>2.6237E-2</v>
      </c>
      <c r="AI13" s="75">
        <v>9.2146000000000006E-2</v>
      </c>
      <c r="AJ13" s="74">
        <v>0.33828224999999995</v>
      </c>
      <c r="AK13" s="76">
        <v>0.28313224999999997</v>
      </c>
      <c r="AL13" s="77">
        <v>0</v>
      </c>
      <c r="AM13" s="75">
        <v>0</v>
      </c>
      <c r="AN13" s="75">
        <v>1.4973E-2</v>
      </c>
      <c r="AO13" s="75">
        <v>9.3434999999999994E-3</v>
      </c>
      <c r="AP13" s="74">
        <v>0.92916699999999997</v>
      </c>
      <c r="AQ13" s="76">
        <v>3.2296999999999999E-2</v>
      </c>
      <c r="AR13" s="73">
        <v>0.40971574999999999</v>
      </c>
      <c r="AS13" s="74">
        <v>0.51712974999999994</v>
      </c>
      <c r="AT13" s="75">
        <v>5.5032999999999999E-2</v>
      </c>
      <c r="AU13" s="75">
        <v>3.9020000000000001E-3</v>
      </c>
      <c r="AV13" s="76">
        <v>0</v>
      </c>
      <c r="AW13" s="73">
        <v>0.284721</v>
      </c>
      <c r="AX13" s="75">
        <v>3.8297999999999999E-2</v>
      </c>
      <c r="AY13" s="74">
        <v>0.60550850000000001</v>
      </c>
      <c r="AZ13" s="75">
        <v>3.134E-2</v>
      </c>
      <c r="BA13" s="76">
        <v>2.5912999999999999E-2</v>
      </c>
      <c r="BB13" s="73">
        <v>0.38433200000000001</v>
      </c>
      <c r="BC13" s="75">
        <v>4.4648E-2</v>
      </c>
      <c r="BD13" s="75">
        <v>0.15301799999999999</v>
      </c>
      <c r="BE13" s="74">
        <v>0.22758199999999995</v>
      </c>
      <c r="BF13" s="76">
        <v>0.17620050000000001</v>
      </c>
      <c r="BG13" s="77">
        <v>0</v>
      </c>
      <c r="BH13" s="75">
        <v>0</v>
      </c>
      <c r="BI13" s="75">
        <v>2.5549999999999996E-2</v>
      </c>
      <c r="BJ13" s="75">
        <v>1.5996E-2</v>
      </c>
      <c r="BK13" s="74">
        <v>0.92580125000000002</v>
      </c>
      <c r="BL13" s="76">
        <v>1.8433249999999998E-2</v>
      </c>
    </row>
    <row r="14" spans="1:64" x14ac:dyDescent="0.35">
      <c r="A14" s="55" t="s">
        <v>233</v>
      </c>
      <c r="B14" s="73">
        <v>0.26398274999999999</v>
      </c>
      <c r="C14" s="74">
        <v>0.62208375000000005</v>
      </c>
      <c r="D14" s="75">
        <v>9.2994999999999994E-2</v>
      </c>
      <c r="E14" s="75">
        <v>6.7190000000000001E-3</v>
      </c>
      <c r="F14" s="76">
        <v>0</v>
      </c>
      <c r="G14" s="73">
        <v>0.17660799999999999</v>
      </c>
      <c r="H14" s="75">
        <v>2.2391999999999999E-2</v>
      </c>
      <c r="I14" s="74">
        <v>0.68909249999999989</v>
      </c>
      <c r="J14" s="75">
        <v>5.3425E-2</v>
      </c>
      <c r="K14" s="76">
        <v>4.4262999999999997E-2</v>
      </c>
      <c r="L14" s="73">
        <v>0.24519099999999999</v>
      </c>
      <c r="M14" s="75">
        <v>2.6141000000000001E-2</v>
      </c>
      <c r="N14" s="75">
        <v>9.1818999999999998E-2</v>
      </c>
      <c r="O14" s="74">
        <v>0.3386087499999999</v>
      </c>
      <c r="P14" s="76">
        <v>0.28402075000000004</v>
      </c>
      <c r="Q14" s="77">
        <v>0</v>
      </c>
      <c r="R14" s="75">
        <v>0</v>
      </c>
      <c r="S14" s="75">
        <v>1.4918499999999999E-2</v>
      </c>
      <c r="T14" s="75">
        <v>9.3095000000000001E-3</v>
      </c>
      <c r="U14" s="74">
        <v>0.92913724999999991</v>
      </c>
      <c r="V14" s="76">
        <v>3.2415249999999993E-2</v>
      </c>
      <c r="W14" s="73">
        <v>0.26482074999999999</v>
      </c>
      <c r="X14" s="74">
        <v>0.62159975000000001</v>
      </c>
      <c r="Y14" s="75">
        <v>9.2665999999999998E-2</v>
      </c>
      <c r="Z14" s="75">
        <v>6.6940000000000003E-3</v>
      </c>
      <c r="AA14" s="76">
        <v>0</v>
      </c>
      <c r="AB14" s="73">
        <v>0.177205</v>
      </c>
      <c r="AC14" s="75">
        <v>2.2474000000000001E-2</v>
      </c>
      <c r="AD14" s="74">
        <v>0.68876649999999995</v>
      </c>
      <c r="AE14" s="75">
        <v>5.3232000000000002E-2</v>
      </c>
      <c r="AF14" s="76">
        <v>4.4103000000000003E-2</v>
      </c>
      <c r="AG14" s="73">
        <v>0.24598300000000001</v>
      </c>
      <c r="AH14" s="75">
        <v>2.6237E-2</v>
      </c>
      <c r="AI14" s="75">
        <v>9.2146000000000006E-2</v>
      </c>
      <c r="AJ14" s="74">
        <v>0.33828224999999995</v>
      </c>
      <c r="AK14" s="76">
        <v>0.28313224999999997</v>
      </c>
      <c r="AL14" s="77">
        <v>0</v>
      </c>
      <c r="AM14" s="75">
        <v>0</v>
      </c>
      <c r="AN14" s="75">
        <v>1.4973E-2</v>
      </c>
      <c r="AO14" s="75">
        <v>9.3434999999999994E-3</v>
      </c>
      <c r="AP14" s="74">
        <v>0.92916699999999997</v>
      </c>
      <c r="AQ14" s="76">
        <v>3.2296999999999999E-2</v>
      </c>
      <c r="AR14" s="73">
        <v>0.40971574999999999</v>
      </c>
      <c r="AS14" s="74">
        <v>0.51712974999999994</v>
      </c>
      <c r="AT14" s="75">
        <v>5.5032999999999999E-2</v>
      </c>
      <c r="AU14" s="75">
        <v>3.9020000000000001E-3</v>
      </c>
      <c r="AV14" s="76">
        <v>0</v>
      </c>
      <c r="AW14" s="73">
        <v>0.284721</v>
      </c>
      <c r="AX14" s="75">
        <v>3.8297999999999999E-2</v>
      </c>
      <c r="AY14" s="74">
        <v>0.60550850000000001</v>
      </c>
      <c r="AZ14" s="75">
        <v>3.134E-2</v>
      </c>
      <c r="BA14" s="76">
        <v>2.5912999999999999E-2</v>
      </c>
      <c r="BB14" s="73">
        <v>0.38433200000000001</v>
      </c>
      <c r="BC14" s="75">
        <v>4.4648E-2</v>
      </c>
      <c r="BD14" s="75">
        <v>0.15301799999999999</v>
      </c>
      <c r="BE14" s="74">
        <v>0.22758199999999995</v>
      </c>
      <c r="BF14" s="76">
        <v>0.17620050000000001</v>
      </c>
      <c r="BG14" s="77">
        <v>0</v>
      </c>
      <c r="BH14" s="75">
        <v>0</v>
      </c>
      <c r="BI14" s="75">
        <v>2.5549999999999996E-2</v>
      </c>
      <c r="BJ14" s="75">
        <v>1.5996E-2</v>
      </c>
      <c r="BK14" s="74">
        <v>0.92580125000000002</v>
      </c>
      <c r="BL14" s="76">
        <v>1.8433249999999998E-2</v>
      </c>
    </row>
    <row r="15" spans="1:64" x14ac:dyDescent="0.35">
      <c r="A15" s="55" t="s">
        <v>253</v>
      </c>
      <c r="B15" s="73">
        <v>0.26398274999999999</v>
      </c>
      <c r="C15" s="74">
        <v>0.62208375000000005</v>
      </c>
      <c r="D15" s="75">
        <v>9.2994999999999994E-2</v>
      </c>
      <c r="E15" s="75">
        <v>6.7190000000000001E-3</v>
      </c>
      <c r="F15" s="76">
        <v>0</v>
      </c>
      <c r="G15" s="73">
        <v>0.17660799999999999</v>
      </c>
      <c r="H15" s="75">
        <v>2.2391999999999999E-2</v>
      </c>
      <c r="I15" s="74">
        <v>0.68909249999999989</v>
      </c>
      <c r="J15" s="75">
        <v>5.3425E-2</v>
      </c>
      <c r="K15" s="76">
        <v>4.4262999999999997E-2</v>
      </c>
      <c r="L15" s="73">
        <v>0.24519099999999999</v>
      </c>
      <c r="M15" s="75">
        <v>2.6141000000000001E-2</v>
      </c>
      <c r="N15" s="75">
        <v>9.1818999999999998E-2</v>
      </c>
      <c r="O15" s="74">
        <v>0.3386087499999999</v>
      </c>
      <c r="P15" s="76">
        <v>0.28402075000000004</v>
      </c>
      <c r="Q15" s="77">
        <v>0</v>
      </c>
      <c r="R15" s="75">
        <v>0</v>
      </c>
      <c r="S15" s="75">
        <v>1.4918499999999999E-2</v>
      </c>
      <c r="T15" s="75">
        <v>9.3095000000000001E-3</v>
      </c>
      <c r="U15" s="74">
        <v>0.92913724999999991</v>
      </c>
      <c r="V15" s="76">
        <v>3.2415249999999993E-2</v>
      </c>
      <c r="W15" s="73">
        <v>0.26482074999999999</v>
      </c>
      <c r="X15" s="74">
        <v>0.62159975000000001</v>
      </c>
      <c r="Y15" s="75">
        <v>9.2665999999999998E-2</v>
      </c>
      <c r="Z15" s="75">
        <v>6.6940000000000003E-3</v>
      </c>
      <c r="AA15" s="76">
        <v>0</v>
      </c>
      <c r="AB15" s="73">
        <v>0.177205</v>
      </c>
      <c r="AC15" s="75">
        <v>2.2474000000000001E-2</v>
      </c>
      <c r="AD15" s="74">
        <v>0.68876649999999995</v>
      </c>
      <c r="AE15" s="75">
        <v>5.3232000000000002E-2</v>
      </c>
      <c r="AF15" s="76">
        <v>4.4103000000000003E-2</v>
      </c>
      <c r="AG15" s="73">
        <v>0.24598300000000001</v>
      </c>
      <c r="AH15" s="75">
        <v>2.6237E-2</v>
      </c>
      <c r="AI15" s="75">
        <v>9.2146000000000006E-2</v>
      </c>
      <c r="AJ15" s="74">
        <v>0.33828224999999995</v>
      </c>
      <c r="AK15" s="76">
        <v>0.28313224999999997</v>
      </c>
      <c r="AL15" s="77">
        <v>0</v>
      </c>
      <c r="AM15" s="75">
        <v>0</v>
      </c>
      <c r="AN15" s="75">
        <v>1.4973E-2</v>
      </c>
      <c r="AO15" s="75">
        <v>9.3434999999999994E-3</v>
      </c>
      <c r="AP15" s="74">
        <v>0.92916699999999997</v>
      </c>
      <c r="AQ15" s="76">
        <v>3.2296999999999999E-2</v>
      </c>
      <c r="AR15" s="73">
        <v>0.40971574999999999</v>
      </c>
      <c r="AS15" s="74">
        <v>0.51712974999999994</v>
      </c>
      <c r="AT15" s="75">
        <v>5.5032999999999999E-2</v>
      </c>
      <c r="AU15" s="75">
        <v>3.9020000000000001E-3</v>
      </c>
      <c r="AV15" s="76">
        <v>0</v>
      </c>
      <c r="AW15" s="73">
        <v>0.284721</v>
      </c>
      <c r="AX15" s="75">
        <v>3.8297999999999999E-2</v>
      </c>
      <c r="AY15" s="74">
        <v>0.60550850000000001</v>
      </c>
      <c r="AZ15" s="75">
        <v>3.134E-2</v>
      </c>
      <c r="BA15" s="76">
        <v>2.5912999999999999E-2</v>
      </c>
      <c r="BB15" s="73">
        <v>0.38433200000000001</v>
      </c>
      <c r="BC15" s="75">
        <v>4.4648E-2</v>
      </c>
      <c r="BD15" s="75">
        <v>0.15301799999999999</v>
      </c>
      <c r="BE15" s="74">
        <v>0.22758199999999995</v>
      </c>
      <c r="BF15" s="76">
        <v>0.17620050000000001</v>
      </c>
      <c r="BG15" s="77">
        <v>0</v>
      </c>
      <c r="BH15" s="75">
        <v>0</v>
      </c>
      <c r="BI15" s="75">
        <v>2.5549999999999996E-2</v>
      </c>
      <c r="BJ15" s="75">
        <v>1.5996E-2</v>
      </c>
      <c r="BK15" s="74">
        <v>0.92580125000000002</v>
      </c>
      <c r="BL15" s="76">
        <v>1.8433249999999998E-2</v>
      </c>
    </row>
    <row r="16" spans="1:64" x14ac:dyDescent="0.35">
      <c r="A16" s="55" t="s">
        <v>254</v>
      </c>
      <c r="B16" s="73">
        <v>0.26398274999999999</v>
      </c>
      <c r="C16" s="74">
        <v>0.62208375000000005</v>
      </c>
      <c r="D16" s="75">
        <v>9.2994999999999994E-2</v>
      </c>
      <c r="E16" s="75">
        <v>6.7190000000000001E-3</v>
      </c>
      <c r="F16" s="76">
        <v>0</v>
      </c>
      <c r="G16" s="73">
        <v>0.17660799999999999</v>
      </c>
      <c r="H16" s="75">
        <v>2.2391999999999999E-2</v>
      </c>
      <c r="I16" s="74">
        <v>0.68909249999999989</v>
      </c>
      <c r="J16" s="75">
        <v>5.3425E-2</v>
      </c>
      <c r="K16" s="76">
        <v>4.4262999999999997E-2</v>
      </c>
      <c r="L16" s="73">
        <v>0.24519099999999999</v>
      </c>
      <c r="M16" s="75">
        <v>2.6141000000000001E-2</v>
      </c>
      <c r="N16" s="75">
        <v>9.1818999999999998E-2</v>
      </c>
      <c r="O16" s="74">
        <v>0.3386087499999999</v>
      </c>
      <c r="P16" s="76">
        <v>0.28402075000000004</v>
      </c>
      <c r="Q16" s="77">
        <v>0</v>
      </c>
      <c r="R16" s="75">
        <v>0</v>
      </c>
      <c r="S16" s="75">
        <v>1.4918499999999999E-2</v>
      </c>
      <c r="T16" s="75">
        <v>9.3095000000000001E-3</v>
      </c>
      <c r="U16" s="74">
        <v>0.92913724999999991</v>
      </c>
      <c r="V16" s="76">
        <v>3.2415249999999993E-2</v>
      </c>
      <c r="W16" s="73">
        <v>0.26482074999999999</v>
      </c>
      <c r="X16" s="74">
        <v>0.62159975000000001</v>
      </c>
      <c r="Y16" s="75">
        <v>9.2665999999999998E-2</v>
      </c>
      <c r="Z16" s="75">
        <v>6.6940000000000003E-3</v>
      </c>
      <c r="AA16" s="76">
        <v>0</v>
      </c>
      <c r="AB16" s="73">
        <v>0.177205</v>
      </c>
      <c r="AC16" s="75">
        <v>2.2474000000000001E-2</v>
      </c>
      <c r="AD16" s="74">
        <v>0.68876649999999995</v>
      </c>
      <c r="AE16" s="75">
        <v>5.3232000000000002E-2</v>
      </c>
      <c r="AF16" s="76">
        <v>4.4103000000000003E-2</v>
      </c>
      <c r="AG16" s="73">
        <v>0.24598300000000001</v>
      </c>
      <c r="AH16" s="75">
        <v>2.6237E-2</v>
      </c>
      <c r="AI16" s="75">
        <v>9.2146000000000006E-2</v>
      </c>
      <c r="AJ16" s="74">
        <v>0.33828224999999995</v>
      </c>
      <c r="AK16" s="76">
        <v>0.28313224999999997</v>
      </c>
      <c r="AL16" s="77">
        <v>0</v>
      </c>
      <c r="AM16" s="75">
        <v>0</v>
      </c>
      <c r="AN16" s="75">
        <v>1.4973E-2</v>
      </c>
      <c r="AO16" s="75">
        <v>9.3434999999999994E-3</v>
      </c>
      <c r="AP16" s="74">
        <v>0.92916699999999997</v>
      </c>
      <c r="AQ16" s="76">
        <v>3.2296999999999999E-2</v>
      </c>
      <c r="AR16" s="73">
        <v>0.40971574999999999</v>
      </c>
      <c r="AS16" s="74">
        <v>0.51712974999999994</v>
      </c>
      <c r="AT16" s="75">
        <v>5.5032999999999999E-2</v>
      </c>
      <c r="AU16" s="75">
        <v>3.9020000000000001E-3</v>
      </c>
      <c r="AV16" s="76">
        <v>0</v>
      </c>
      <c r="AW16" s="73">
        <v>0.284721</v>
      </c>
      <c r="AX16" s="75">
        <v>3.8297999999999999E-2</v>
      </c>
      <c r="AY16" s="74">
        <v>0.60550850000000001</v>
      </c>
      <c r="AZ16" s="75">
        <v>3.134E-2</v>
      </c>
      <c r="BA16" s="76">
        <v>2.5912999999999999E-2</v>
      </c>
      <c r="BB16" s="73">
        <v>0.38433200000000001</v>
      </c>
      <c r="BC16" s="75">
        <v>4.4648E-2</v>
      </c>
      <c r="BD16" s="75">
        <v>0.15301799999999999</v>
      </c>
      <c r="BE16" s="74">
        <v>0.22758199999999995</v>
      </c>
      <c r="BF16" s="76">
        <v>0.17620050000000001</v>
      </c>
      <c r="BG16" s="77">
        <v>0</v>
      </c>
      <c r="BH16" s="75">
        <v>0</v>
      </c>
      <c r="BI16" s="75">
        <v>2.5549999999999996E-2</v>
      </c>
      <c r="BJ16" s="75">
        <v>1.5996E-2</v>
      </c>
      <c r="BK16" s="74">
        <v>0.92580125000000002</v>
      </c>
      <c r="BL16" s="76">
        <v>1.8433249999999998E-2</v>
      </c>
    </row>
    <row r="17" spans="1:64" ht="15" thickBot="1" x14ac:dyDescent="0.4">
      <c r="A17" s="78" t="s">
        <v>307</v>
      </c>
      <c r="B17" s="79">
        <v>0.23293700000000003</v>
      </c>
      <c r="C17" s="80">
        <v>0.63785533333333333</v>
      </c>
      <c r="D17" s="81">
        <v>9.2994999999999994E-2</v>
      </c>
      <c r="E17" s="81">
        <v>6.7190000000000001E-3</v>
      </c>
      <c r="F17" s="82">
        <v>0</v>
      </c>
      <c r="G17" s="79">
        <v>0.17660799999999999</v>
      </c>
      <c r="H17" s="81">
        <v>2.2391999999999999E-2</v>
      </c>
      <c r="I17" s="80">
        <v>0.6738183333333333</v>
      </c>
      <c r="J17" s="81">
        <v>5.3425E-2</v>
      </c>
      <c r="K17" s="82">
        <v>4.4262999999999997E-2</v>
      </c>
      <c r="L17" s="79">
        <v>0.24519100000000002</v>
      </c>
      <c r="M17" s="81">
        <v>2.6141000000000001E-2</v>
      </c>
      <c r="N17" s="81">
        <v>9.1818999999999998E-2</v>
      </c>
      <c r="O17" s="80">
        <v>0.28246066666666664</v>
      </c>
      <c r="P17" s="82">
        <v>0.32489466666666661</v>
      </c>
      <c r="Q17" s="83">
        <v>0</v>
      </c>
      <c r="R17" s="81">
        <v>0</v>
      </c>
      <c r="S17" s="81">
        <v>7.4450000000000002E-3</v>
      </c>
      <c r="T17" s="81">
        <v>4.9616666666666672E-3</v>
      </c>
      <c r="U17" s="80">
        <v>0.919902</v>
      </c>
      <c r="V17" s="82">
        <v>3.8197666666666664E-2</v>
      </c>
      <c r="W17" s="79">
        <v>0.23369500000000001</v>
      </c>
      <c r="X17" s="80">
        <v>0.63745133333333326</v>
      </c>
      <c r="Y17" s="81">
        <v>9.2665999999999984E-2</v>
      </c>
      <c r="Z17" s="81">
        <v>6.6940000000000012E-3</v>
      </c>
      <c r="AA17" s="82">
        <v>0</v>
      </c>
      <c r="AB17" s="79">
        <v>0.17720499999999997</v>
      </c>
      <c r="AC17" s="81">
        <v>2.2474000000000004E-2</v>
      </c>
      <c r="AD17" s="80">
        <v>0.67349233333333325</v>
      </c>
      <c r="AE17" s="81">
        <v>5.3232000000000002E-2</v>
      </c>
      <c r="AF17" s="82">
        <v>4.4103000000000003E-2</v>
      </c>
      <c r="AG17" s="79">
        <v>0.24598299999999998</v>
      </c>
      <c r="AH17" s="81">
        <v>2.6237E-2</v>
      </c>
      <c r="AI17" s="81">
        <v>9.2146000000000006E-2</v>
      </c>
      <c r="AJ17" s="80">
        <v>0.28223199999999998</v>
      </c>
      <c r="AK17" s="82">
        <v>0.3239083333333333</v>
      </c>
      <c r="AL17" s="83">
        <v>0</v>
      </c>
      <c r="AM17" s="81">
        <v>0</v>
      </c>
      <c r="AN17" s="81">
        <v>7.4720000000000003E-3</v>
      </c>
      <c r="AO17" s="81">
        <v>4.9800000000000001E-3</v>
      </c>
      <c r="AP17" s="80">
        <v>0.9199963333333333</v>
      </c>
      <c r="AQ17" s="82">
        <v>3.8058000000000002E-2</v>
      </c>
      <c r="AR17" s="79">
        <v>0.36699399999999999</v>
      </c>
      <c r="AS17" s="80">
        <v>0.54457733333333325</v>
      </c>
      <c r="AT17" s="81">
        <v>5.5032999999999999E-2</v>
      </c>
      <c r="AU17" s="81">
        <v>3.9020000000000005E-3</v>
      </c>
      <c r="AV17" s="82">
        <v>0</v>
      </c>
      <c r="AW17" s="79">
        <v>0.284721</v>
      </c>
      <c r="AX17" s="81">
        <v>3.8297999999999999E-2</v>
      </c>
      <c r="AY17" s="80">
        <v>0.59023433333333319</v>
      </c>
      <c r="AZ17" s="81">
        <v>3.134E-2</v>
      </c>
      <c r="BA17" s="82">
        <v>2.5913000000000002E-2</v>
      </c>
      <c r="BB17" s="79">
        <v>0.38433199999999995</v>
      </c>
      <c r="BC17" s="81">
        <v>4.4648E-2</v>
      </c>
      <c r="BD17" s="81">
        <v>0.15301799999999999</v>
      </c>
      <c r="BE17" s="80">
        <v>0.18472799999999998</v>
      </c>
      <c r="BF17" s="82">
        <v>0.20378033333333334</v>
      </c>
      <c r="BG17" s="83">
        <v>0</v>
      </c>
      <c r="BH17" s="81">
        <v>0</v>
      </c>
      <c r="BI17" s="81">
        <v>1.2801999999999999E-2</v>
      </c>
      <c r="BJ17" s="81">
        <v>8.5379999999999987E-3</v>
      </c>
      <c r="BK17" s="80">
        <v>0.92741933333333326</v>
      </c>
      <c r="BL17" s="82">
        <v>2.1746999999999999E-2</v>
      </c>
    </row>
    <row r="18" spans="1:64" ht="15" thickBot="1" x14ac:dyDescent="0.4">
      <c r="A18" s="55" t="s">
        <v>308</v>
      </c>
      <c r="B18" s="79">
        <v>0.23293700000000003</v>
      </c>
      <c r="C18" s="80">
        <v>0.63785533333333333</v>
      </c>
      <c r="D18" s="81">
        <v>9.2994999999999994E-2</v>
      </c>
      <c r="E18" s="81">
        <v>6.7190000000000001E-3</v>
      </c>
      <c r="F18" s="82">
        <v>0</v>
      </c>
      <c r="G18" s="79">
        <v>0.17660799999999999</v>
      </c>
      <c r="H18" s="81">
        <v>2.2391999999999999E-2</v>
      </c>
      <c r="I18" s="80">
        <v>0.6738183333333333</v>
      </c>
      <c r="J18" s="81">
        <v>5.3425E-2</v>
      </c>
      <c r="K18" s="82">
        <v>4.4262999999999997E-2</v>
      </c>
      <c r="L18" s="79">
        <v>0.24519100000000002</v>
      </c>
      <c r="M18" s="81">
        <v>2.6141000000000001E-2</v>
      </c>
      <c r="N18" s="81">
        <v>9.1818999999999998E-2</v>
      </c>
      <c r="O18" s="80">
        <v>0.28246066666666664</v>
      </c>
      <c r="P18" s="82">
        <v>0.32489466666666661</v>
      </c>
      <c r="Q18" s="83">
        <v>0</v>
      </c>
      <c r="R18" s="81">
        <v>0</v>
      </c>
      <c r="S18" s="81">
        <v>7.4450000000000002E-3</v>
      </c>
      <c r="T18" s="81">
        <v>4.9616666666666672E-3</v>
      </c>
      <c r="U18" s="80">
        <v>0.919902</v>
      </c>
      <c r="V18" s="82">
        <v>3.8197666666666664E-2</v>
      </c>
      <c r="W18" s="79">
        <v>0.23369500000000001</v>
      </c>
      <c r="X18" s="80">
        <v>0.63745133333333326</v>
      </c>
      <c r="Y18" s="81">
        <v>9.2665999999999984E-2</v>
      </c>
      <c r="Z18" s="81">
        <v>6.6940000000000012E-3</v>
      </c>
      <c r="AA18" s="82">
        <v>0</v>
      </c>
      <c r="AB18" s="79">
        <v>0.17720499999999997</v>
      </c>
      <c r="AC18" s="81">
        <v>2.2474000000000004E-2</v>
      </c>
      <c r="AD18" s="80">
        <v>0.67349233333333325</v>
      </c>
      <c r="AE18" s="81">
        <v>5.3232000000000002E-2</v>
      </c>
      <c r="AF18" s="82">
        <v>4.4103000000000003E-2</v>
      </c>
      <c r="AG18" s="79">
        <v>0.24598299999999998</v>
      </c>
      <c r="AH18" s="81">
        <v>2.6237E-2</v>
      </c>
      <c r="AI18" s="81">
        <v>9.2146000000000006E-2</v>
      </c>
      <c r="AJ18" s="80">
        <v>0.28223199999999998</v>
      </c>
      <c r="AK18" s="82">
        <v>0.3239083333333333</v>
      </c>
      <c r="AL18" s="83">
        <v>0</v>
      </c>
      <c r="AM18" s="81">
        <v>0</v>
      </c>
      <c r="AN18" s="81">
        <v>7.4720000000000003E-3</v>
      </c>
      <c r="AO18" s="81">
        <v>4.9800000000000001E-3</v>
      </c>
      <c r="AP18" s="80">
        <v>0.9199963333333333</v>
      </c>
      <c r="AQ18" s="82">
        <v>3.8058000000000002E-2</v>
      </c>
      <c r="AR18" s="79">
        <v>0.36699399999999999</v>
      </c>
      <c r="AS18" s="80">
        <v>0.54457733333333325</v>
      </c>
      <c r="AT18" s="81">
        <v>5.5032999999999999E-2</v>
      </c>
      <c r="AU18" s="81">
        <v>3.9020000000000005E-3</v>
      </c>
      <c r="AV18" s="82">
        <v>0</v>
      </c>
      <c r="AW18" s="79">
        <v>0.284721</v>
      </c>
      <c r="AX18" s="81">
        <v>3.8297999999999999E-2</v>
      </c>
      <c r="AY18" s="80">
        <v>0.59023433333333319</v>
      </c>
      <c r="AZ18" s="81">
        <v>3.134E-2</v>
      </c>
      <c r="BA18" s="82">
        <v>2.5913000000000002E-2</v>
      </c>
      <c r="BB18" s="79">
        <v>0.38433199999999995</v>
      </c>
      <c r="BC18" s="81">
        <v>4.4648E-2</v>
      </c>
      <c r="BD18" s="81">
        <v>0.15301799999999999</v>
      </c>
      <c r="BE18" s="80">
        <v>0.18472799999999998</v>
      </c>
      <c r="BF18" s="82">
        <v>0.20378033333333334</v>
      </c>
      <c r="BG18" s="83">
        <v>0</v>
      </c>
      <c r="BH18" s="81">
        <v>0</v>
      </c>
      <c r="BI18" s="81">
        <v>1.2801999999999999E-2</v>
      </c>
      <c r="BJ18" s="81">
        <v>8.5379999999999987E-3</v>
      </c>
      <c r="BK18" s="80">
        <v>0.92741933333333326</v>
      </c>
      <c r="BL18" s="82">
        <v>2.1746999999999999E-2</v>
      </c>
    </row>
    <row r="21" spans="1:64" x14ac:dyDescent="0.35">
      <c r="A21" s="57" t="s">
        <v>312</v>
      </c>
    </row>
    <row r="23" spans="1:64" x14ac:dyDescent="0.35">
      <c r="A23" s="55" t="s">
        <v>47</v>
      </c>
      <c r="B23" s="55">
        <f>0.5 / 0.9</f>
        <v>0.55555555555555558</v>
      </c>
    </row>
    <row r="24" spans="1:64" x14ac:dyDescent="0.35">
      <c r="A24" s="55" t="s">
        <v>157</v>
      </c>
      <c r="B24" s="55">
        <f>0.2 / 0.9</f>
        <v>0.22222222222222224</v>
      </c>
    </row>
    <row r="25" spans="1:64" x14ac:dyDescent="0.35">
      <c r="A25" s="55" t="s">
        <v>322</v>
      </c>
      <c r="B25" s="55">
        <f>0.2/0.9</f>
        <v>0.22222222222222224</v>
      </c>
    </row>
    <row r="27" spans="1:64" ht="44" thickBot="1" x14ac:dyDescent="0.4">
      <c r="A27" s="84" t="s">
        <v>262</v>
      </c>
      <c r="B27" s="85" t="s">
        <v>313</v>
      </c>
      <c r="C27" s="85" t="s">
        <v>314</v>
      </c>
      <c r="D27" s="85" t="s">
        <v>315</v>
      </c>
      <c r="E27" s="85" t="s">
        <v>316</v>
      </c>
      <c r="F27" s="85" t="s">
        <v>317</v>
      </c>
      <c r="G27" s="85" t="s">
        <v>318</v>
      </c>
      <c r="H27" s="85" t="s">
        <v>319</v>
      </c>
      <c r="I27" s="85" t="s">
        <v>320</v>
      </c>
      <c r="J27" s="85" t="s">
        <v>321</v>
      </c>
      <c r="K27" s="85" t="s">
        <v>323</v>
      </c>
      <c r="L27" s="85" t="s">
        <v>324</v>
      </c>
      <c r="M27" s="85" t="s">
        <v>325</v>
      </c>
      <c r="N27" s="85" t="s">
        <v>326</v>
      </c>
      <c r="O27" s="85" t="s">
        <v>327</v>
      </c>
      <c r="P27" s="85" t="s">
        <v>330</v>
      </c>
      <c r="Q27" s="85" t="s">
        <v>328</v>
      </c>
      <c r="R27" s="85" t="s">
        <v>329</v>
      </c>
      <c r="V27" s="84" t="s">
        <v>262</v>
      </c>
      <c r="W27" s="85" t="s">
        <v>313</v>
      </c>
      <c r="X27" s="85" t="s">
        <v>314</v>
      </c>
      <c r="Y27" s="85" t="s">
        <v>315</v>
      </c>
      <c r="Z27" s="85" t="s">
        <v>316</v>
      </c>
      <c r="AA27" s="85" t="s">
        <v>317</v>
      </c>
      <c r="AB27" s="85" t="s">
        <v>318</v>
      </c>
      <c r="AC27" s="85" t="s">
        <v>319</v>
      </c>
      <c r="AD27" s="85" t="s">
        <v>320</v>
      </c>
      <c r="AE27" s="85" t="s">
        <v>321</v>
      </c>
      <c r="AF27" s="85" t="s">
        <v>323</v>
      </c>
      <c r="AG27" s="85" t="s">
        <v>324</v>
      </c>
      <c r="AH27" s="85" t="s">
        <v>325</v>
      </c>
      <c r="AI27" s="85" t="s">
        <v>326</v>
      </c>
      <c r="AJ27" s="85" t="s">
        <v>327</v>
      </c>
      <c r="AK27" s="85" t="s">
        <v>330</v>
      </c>
      <c r="AL27" s="85" t="s">
        <v>328</v>
      </c>
      <c r="AM27" s="85" t="s">
        <v>329</v>
      </c>
    </row>
    <row r="28" spans="1:64" ht="15" thickBot="1" x14ac:dyDescent="0.4">
      <c r="A28" s="55" t="s">
        <v>309</v>
      </c>
      <c r="B28" s="55">
        <f t="array" ref="B28:B43">B23*B3:B18+B24*W3:W18+B25*AR3:AR18</f>
        <v>0.63507222222222226</v>
      </c>
      <c r="C28" s="55">
        <f t="array" ref="C28:C43">B23*D3:D18+B24*Y3:Y18+B25*AT3:AT18</f>
        <v>0.1906882222222222</v>
      </c>
      <c r="D28" s="55">
        <f t="array" ref="D28:D43">B23*E3:E18+B24*Z3:Z18+B25*AU3:AU18</f>
        <v>6.0511777777777782E-2</v>
      </c>
      <c r="E28" s="55">
        <f t="array" ref="E28:E43">B23*F3:F18+B24*AA3:AA18+B25*AV3:AV18</f>
        <v>0</v>
      </c>
      <c r="F28" s="55">
        <f t="array" ref="F28:F43">B23*G3:G18+B24*AB3:AB18+B25*AW3:AW18</f>
        <v>0.20076577777777777</v>
      </c>
      <c r="G28" s="55">
        <f t="array" ref="G28:G43">B23*H3:H18+B24*AB3:AB18+B25*AW3:AW18</f>
        <v>0.11509022222222222</v>
      </c>
      <c r="H28" s="55">
        <f t="array" ref="H28:H43">B23*J3:J18+B24*AE3:AE18+B25*AZ3:AZ18</f>
        <v>3.1567555555555557E-2</v>
      </c>
      <c r="I28" s="55">
        <f t="array" ref="I28:I43">B23*K3:K18+B24*AF3:AF18+B25*BA3:BA18</f>
        <v>3.1567555555555557E-2</v>
      </c>
      <c r="J28" s="55">
        <f t="array" ref="J28:J43">B23*L3:L18+B24*AG3:AG18+B25*BB3:BB18</f>
        <v>0.27628722222222224</v>
      </c>
      <c r="K28" s="55">
        <f t="array" ref="K28:K43">B23*M3:M18+B24*AH3:AH18+B25*BC3:BC18</f>
        <v>3.0275000000000003E-2</v>
      </c>
      <c r="L28" s="55">
        <f t="array" ref="L28:L43">B23*N3:N18+B24*AI3:AI18+B25*BD3:BD18</f>
        <v>0.10549144444444444</v>
      </c>
      <c r="M28" s="55">
        <f t="array" ref="M28:M43">B23*P3:P18+B24*AK3:AK18+B25*BF3:BF18</f>
        <v>0.12019611111111113</v>
      </c>
      <c r="N28" s="55">
        <f t="array" ref="N28:N43">B23*Q3:Q18+B24*AL3:AL18+B25*BG3:BG18</f>
        <v>0</v>
      </c>
      <c r="O28" s="55">
        <f t="array" ref="O28:O43">B23*Q3:Q18+B24*AM3:AM18+B25*BH3:BH18</f>
        <v>0</v>
      </c>
      <c r="P28" s="55">
        <f t="array" ref="P28:P43">B23*S3:S18+B24*AN3:AN18+B25*BI3:BI18</f>
        <v>6.0638666666666667E-2</v>
      </c>
      <c r="Q28" s="55">
        <f t="array" ref="Q28:Q43">B23*T3:T18+B24*AO3:AO18+B25*BJ3:BJ18</f>
        <v>4.3276666666666672E-2</v>
      </c>
      <c r="R28" s="55">
        <f t="array" ref="R28:R43">B23*V3:V18+B24*AQ3:AQ18+B25*BL3:BL18</f>
        <v>1.2063703703703702E-3</v>
      </c>
      <c r="V28" s="55" t="s">
        <v>309</v>
      </c>
      <c r="W28" s="63">
        <v>0.78637999999999997</v>
      </c>
      <c r="X28" s="65">
        <v>0.12715399999999999</v>
      </c>
      <c r="Y28" s="65">
        <v>3.9218999999999997E-2</v>
      </c>
      <c r="Z28" s="56">
        <f t="array" ref="Z28:Z43">W23*AA3:AA18+W24*AV3:AV18+W25*BQ3:BQ18</f>
        <v>0</v>
      </c>
      <c r="AA28" s="63">
        <v>0.284721</v>
      </c>
      <c r="AB28" s="65">
        <v>3.8297999999999999E-2</v>
      </c>
      <c r="AC28" s="65">
        <v>2.0338999999999999E-2</v>
      </c>
      <c r="AD28" s="66">
        <v>2.0338999999999999E-2</v>
      </c>
      <c r="AE28" s="63">
        <v>0.38433199999999995</v>
      </c>
      <c r="AF28" s="65">
        <v>4.4648E-2</v>
      </c>
      <c r="AG28" s="65">
        <v>0.15301799999999999</v>
      </c>
      <c r="AH28" s="66">
        <v>7.8895000000000007E-2</v>
      </c>
      <c r="AI28" s="56">
        <f t="array" ref="AI28:AI43">W23*AL3:AL18+W24*BG3:BG18+W25*CB3:CB18</f>
        <v>0</v>
      </c>
      <c r="AJ28" s="56">
        <f t="array" ref="AJ28:AJ43">W23*AL3:AL18+W24*BH3:BH18+W25*CC3:CC18</f>
        <v>0</v>
      </c>
      <c r="AK28" s="68">
        <v>8.8842000000000018E-2</v>
      </c>
      <c r="AL28" s="68">
        <v>6.3644999999999993E-2</v>
      </c>
      <c r="AM28" s="70">
        <v>7.5533333333333323E-4</v>
      </c>
    </row>
    <row r="29" spans="1:64" ht="15" thickBot="1" x14ac:dyDescent="0.4">
      <c r="A29" s="71" t="s">
        <v>310</v>
      </c>
      <c r="B29" s="55">
        <v>0.63507222222222226</v>
      </c>
      <c r="C29" s="55">
        <v>0.1906882222222222</v>
      </c>
      <c r="D29" s="55">
        <v>6.0511777777777782E-2</v>
      </c>
      <c r="E29" s="55">
        <v>0</v>
      </c>
      <c r="F29" s="55">
        <v>0.20076577777777777</v>
      </c>
      <c r="G29" s="55">
        <v>0.11509022222222222</v>
      </c>
      <c r="H29" s="55">
        <v>3.1567555555555557E-2</v>
      </c>
      <c r="I29" s="55">
        <v>3.1567555555555557E-2</v>
      </c>
      <c r="J29" s="55">
        <v>0.27628722222222224</v>
      </c>
      <c r="K29" s="55">
        <v>3.0275000000000003E-2</v>
      </c>
      <c r="L29" s="55">
        <v>0.10549144444444444</v>
      </c>
      <c r="M29" s="55">
        <v>0.12019611111111113</v>
      </c>
      <c r="N29" s="55">
        <v>0</v>
      </c>
      <c r="O29" s="55">
        <v>0</v>
      </c>
      <c r="P29" s="55">
        <v>6.0638666666666667E-2</v>
      </c>
      <c r="Q29" s="55">
        <v>4.3276666666666672E-2</v>
      </c>
      <c r="R29" s="55">
        <v>1.2063703703703702E-3</v>
      </c>
      <c r="V29" s="71" t="s">
        <v>310</v>
      </c>
      <c r="W29" s="63">
        <v>0.78637999999999997</v>
      </c>
      <c r="X29" s="65">
        <v>0.12715399999999999</v>
      </c>
      <c r="Y29" s="65">
        <v>3.9218999999999997E-2</v>
      </c>
      <c r="Z29" s="56">
        <v>0</v>
      </c>
      <c r="AA29" s="63">
        <v>0.284721</v>
      </c>
      <c r="AB29" s="65">
        <v>3.8297999999999999E-2</v>
      </c>
      <c r="AC29" s="65">
        <v>2.0338999999999999E-2</v>
      </c>
      <c r="AD29" s="66">
        <v>2.0338999999999999E-2</v>
      </c>
      <c r="AE29" s="63">
        <v>0.38433199999999995</v>
      </c>
      <c r="AF29" s="65">
        <v>4.4648E-2</v>
      </c>
      <c r="AG29" s="65">
        <v>0.15301799999999999</v>
      </c>
      <c r="AH29" s="66">
        <v>7.8895000000000007E-2</v>
      </c>
      <c r="AI29" s="56">
        <v>0</v>
      </c>
      <c r="AJ29" s="56">
        <v>0</v>
      </c>
      <c r="AK29" s="68">
        <v>8.8842000000000018E-2</v>
      </c>
      <c r="AL29" s="68">
        <v>6.3644999999999993E-2</v>
      </c>
      <c r="AM29" s="70">
        <v>7.5533333333333323E-4</v>
      </c>
    </row>
    <row r="30" spans="1:64" ht="15" thickBot="1" x14ac:dyDescent="0.4">
      <c r="A30" s="72" t="s">
        <v>305</v>
      </c>
      <c r="B30" s="55">
        <v>0.63507222222222226</v>
      </c>
      <c r="C30" s="55">
        <v>0.1906882222222222</v>
      </c>
      <c r="D30" s="55">
        <v>6.0511777777777782E-2</v>
      </c>
      <c r="E30" s="55">
        <v>0</v>
      </c>
      <c r="F30" s="55">
        <v>0.20076577777777777</v>
      </c>
      <c r="G30" s="55">
        <v>0.11509022222222222</v>
      </c>
      <c r="H30" s="55">
        <v>3.1567555555555557E-2</v>
      </c>
      <c r="I30" s="55">
        <v>3.1567555555555557E-2</v>
      </c>
      <c r="J30" s="55">
        <v>0.27628722222222224</v>
      </c>
      <c r="K30" s="55">
        <v>3.0275000000000003E-2</v>
      </c>
      <c r="L30" s="55">
        <v>0.10549144444444444</v>
      </c>
      <c r="M30" s="55">
        <v>0.12019611111111113</v>
      </c>
      <c r="N30" s="55">
        <v>0</v>
      </c>
      <c r="O30" s="55">
        <v>0</v>
      </c>
      <c r="P30" s="55">
        <v>6.0638666666666667E-2</v>
      </c>
      <c r="Q30" s="55">
        <v>4.3276666666666672E-2</v>
      </c>
      <c r="R30" s="55">
        <v>1.2063703703703702E-3</v>
      </c>
      <c r="V30" s="72" t="s">
        <v>305</v>
      </c>
      <c r="W30" s="63">
        <v>0.78637999999999997</v>
      </c>
      <c r="X30" s="65">
        <v>0.12715399999999999</v>
      </c>
      <c r="Y30" s="65">
        <v>3.9218999999999997E-2</v>
      </c>
      <c r="Z30" s="56">
        <v>0</v>
      </c>
      <c r="AA30" s="63">
        <v>0.284721</v>
      </c>
      <c r="AB30" s="65">
        <v>3.8297999999999999E-2</v>
      </c>
      <c r="AC30" s="65">
        <v>2.0338999999999999E-2</v>
      </c>
      <c r="AD30" s="66">
        <v>2.0338999999999999E-2</v>
      </c>
      <c r="AE30" s="63">
        <v>0.38433199999999995</v>
      </c>
      <c r="AF30" s="65">
        <v>4.4648E-2</v>
      </c>
      <c r="AG30" s="65">
        <v>0.15301799999999999</v>
      </c>
      <c r="AH30" s="66">
        <v>7.8895000000000007E-2</v>
      </c>
      <c r="AI30" s="56">
        <v>0</v>
      </c>
      <c r="AJ30" s="56">
        <v>0</v>
      </c>
      <c r="AK30" s="68">
        <v>8.8842000000000018E-2</v>
      </c>
      <c r="AL30" s="68">
        <v>6.3644999999999993E-2</v>
      </c>
      <c r="AM30" s="70">
        <v>7.5533333333333323E-4</v>
      </c>
    </row>
    <row r="31" spans="1:64" ht="15" thickBot="1" x14ac:dyDescent="0.4">
      <c r="A31" s="55" t="s">
        <v>229</v>
      </c>
      <c r="B31" s="55">
        <v>0.63507222222222226</v>
      </c>
      <c r="C31" s="55">
        <v>0.1906882222222222</v>
      </c>
      <c r="D31" s="55">
        <v>6.0511777777777782E-2</v>
      </c>
      <c r="E31" s="55">
        <v>0</v>
      </c>
      <c r="F31" s="55">
        <v>0.20076577777777777</v>
      </c>
      <c r="G31" s="55">
        <v>0.11509022222222222</v>
      </c>
      <c r="H31" s="55">
        <v>3.1567555555555557E-2</v>
      </c>
      <c r="I31" s="55">
        <v>3.1567555555555557E-2</v>
      </c>
      <c r="J31" s="55">
        <v>0.27628722222222224</v>
      </c>
      <c r="K31" s="55">
        <v>3.0275000000000003E-2</v>
      </c>
      <c r="L31" s="55">
        <v>0.10549144444444444</v>
      </c>
      <c r="M31" s="55">
        <v>0.12019611111111113</v>
      </c>
      <c r="N31" s="55">
        <v>0</v>
      </c>
      <c r="O31" s="55">
        <v>0</v>
      </c>
      <c r="P31" s="55">
        <v>6.0638666666666667E-2</v>
      </c>
      <c r="Q31" s="55">
        <v>4.3276666666666672E-2</v>
      </c>
      <c r="R31" s="55">
        <v>1.2063703703703702E-3</v>
      </c>
      <c r="V31" s="55" t="s">
        <v>229</v>
      </c>
      <c r="W31" s="63">
        <v>0.78637999999999997</v>
      </c>
      <c r="X31" s="65">
        <v>0.12715399999999999</v>
      </c>
      <c r="Y31" s="65">
        <v>3.9218999999999997E-2</v>
      </c>
      <c r="Z31" s="56">
        <v>0</v>
      </c>
      <c r="AA31" s="63">
        <v>0.284721</v>
      </c>
      <c r="AB31" s="65">
        <v>3.8297999999999999E-2</v>
      </c>
      <c r="AC31" s="65">
        <v>2.0338999999999999E-2</v>
      </c>
      <c r="AD31" s="66">
        <v>2.0338999999999999E-2</v>
      </c>
      <c r="AE31" s="63">
        <v>0.38433199999999995</v>
      </c>
      <c r="AF31" s="65">
        <v>4.4648E-2</v>
      </c>
      <c r="AG31" s="65">
        <v>0.15301799999999999</v>
      </c>
      <c r="AH31" s="66">
        <v>7.8895000000000007E-2</v>
      </c>
      <c r="AI31" s="56">
        <v>0</v>
      </c>
      <c r="AJ31" s="56">
        <v>0</v>
      </c>
      <c r="AK31" s="68">
        <v>8.8842000000000018E-2</v>
      </c>
      <c r="AL31" s="68">
        <v>6.3644999999999993E-2</v>
      </c>
      <c r="AM31" s="70">
        <v>7.5533333333333323E-4</v>
      </c>
    </row>
    <row r="32" spans="1:64" x14ac:dyDescent="0.35">
      <c r="A32" s="55" t="s">
        <v>230</v>
      </c>
      <c r="B32" s="55">
        <v>0.63507222222222226</v>
      </c>
      <c r="C32" s="55">
        <v>0.1906882222222222</v>
      </c>
      <c r="D32" s="55">
        <v>6.0511777777777782E-2</v>
      </c>
      <c r="E32" s="55">
        <v>0</v>
      </c>
      <c r="F32" s="55">
        <v>0.20076577777777777</v>
      </c>
      <c r="G32" s="55">
        <v>0.11509022222222222</v>
      </c>
      <c r="H32" s="55">
        <v>3.1567555555555557E-2</v>
      </c>
      <c r="I32" s="55">
        <v>3.1567555555555557E-2</v>
      </c>
      <c r="J32" s="55">
        <v>0.27628722222222224</v>
      </c>
      <c r="K32" s="55">
        <v>3.0275000000000003E-2</v>
      </c>
      <c r="L32" s="55">
        <v>0.10549144444444444</v>
      </c>
      <c r="M32" s="55">
        <v>0.12019611111111113</v>
      </c>
      <c r="N32" s="55">
        <v>0</v>
      </c>
      <c r="O32" s="55">
        <v>0</v>
      </c>
      <c r="P32" s="55">
        <v>6.0638666666666667E-2</v>
      </c>
      <c r="Q32" s="55">
        <v>4.3276666666666672E-2</v>
      </c>
      <c r="R32" s="55">
        <v>1.2063703703703702E-3</v>
      </c>
      <c r="V32" s="55" t="s">
        <v>230</v>
      </c>
      <c r="W32" s="63">
        <v>0.78637999999999997</v>
      </c>
      <c r="X32" s="65">
        <v>0.12715399999999999</v>
      </c>
      <c r="Y32" s="65">
        <v>3.9218999999999997E-2</v>
      </c>
      <c r="Z32" s="56">
        <v>0</v>
      </c>
      <c r="AA32" s="63">
        <v>0.284721</v>
      </c>
      <c r="AB32" s="65">
        <v>3.8297999999999999E-2</v>
      </c>
      <c r="AC32" s="65">
        <v>2.0338999999999999E-2</v>
      </c>
      <c r="AD32" s="66">
        <v>2.0338999999999999E-2</v>
      </c>
      <c r="AE32" s="63">
        <v>0.38433199999999995</v>
      </c>
      <c r="AF32" s="65">
        <v>4.4648E-2</v>
      </c>
      <c r="AG32" s="65">
        <v>0.15301799999999999</v>
      </c>
      <c r="AH32" s="66">
        <v>7.8895000000000007E-2</v>
      </c>
      <c r="AI32" s="56">
        <v>0</v>
      </c>
      <c r="AJ32" s="56">
        <v>0</v>
      </c>
      <c r="AK32" s="68">
        <v>8.8842000000000018E-2</v>
      </c>
      <c r="AL32" s="68">
        <v>6.3644999999999993E-2</v>
      </c>
      <c r="AM32" s="70">
        <v>7.5533333333333323E-4</v>
      </c>
    </row>
    <row r="33" spans="1:39" x14ac:dyDescent="0.35">
      <c r="A33" s="55" t="s">
        <v>306</v>
      </c>
      <c r="B33" s="55">
        <v>0.47923902777777783</v>
      </c>
      <c r="C33" s="55">
        <v>0.10832644444444445</v>
      </c>
      <c r="D33" s="55">
        <v>1.8234888888888887E-2</v>
      </c>
      <c r="E33" s="55">
        <v>0</v>
      </c>
      <c r="F33" s="55">
        <v>0.20076577777777777</v>
      </c>
      <c r="G33" s="55">
        <v>0.11509022222222223</v>
      </c>
      <c r="H33" s="55">
        <v>3.6404888888888889E-2</v>
      </c>
      <c r="I33" s="55">
        <v>3.7341083333333337E-2</v>
      </c>
      <c r="J33" s="55">
        <v>0.27628722222222224</v>
      </c>
      <c r="K33" s="55">
        <v>3.0275000000000003E-2</v>
      </c>
      <c r="L33" s="55">
        <v>0.10549144444444444</v>
      </c>
      <c r="M33" s="55">
        <v>0.19646522222222224</v>
      </c>
      <c r="N33" s="55">
        <v>0</v>
      </c>
      <c r="O33" s="55">
        <v>0</v>
      </c>
      <c r="P33" s="55">
        <v>4.3291777777777776E-2</v>
      </c>
      <c r="Q33" s="55">
        <v>3.6779833333333331E-2</v>
      </c>
      <c r="R33" s="55">
        <v>1.2754222222222222E-2</v>
      </c>
      <c r="V33" s="55" t="s">
        <v>306</v>
      </c>
      <c r="W33" s="73">
        <v>0.62775775</v>
      </c>
      <c r="X33" s="75">
        <v>7.0921999999999999E-2</v>
      </c>
      <c r="Y33" s="75">
        <v>1.1722E-2</v>
      </c>
      <c r="Z33" s="56">
        <v>0</v>
      </c>
      <c r="AA33" s="73">
        <v>0.284721</v>
      </c>
      <c r="AB33" s="75">
        <v>3.8297999999999999E-2</v>
      </c>
      <c r="AC33" s="75">
        <v>2.3477999999999999E-2</v>
      </c>
      <c r="AD33" s="76">
        <v>2.4086749999999997E-2</v>
      </c>
      <c r="AE33" s="73">
        <v>0.38433200000000001</v>
      </c>
      <c r="AF33" s="75">
        <v>4.4648E-2</v>
      </c>
      <c r="AG33" s="75">
        <v>0.15301799999999999</v>
      </c>
      <c r="AH33" s="76">
        <v>0.1312325</v>
      </c>
      <c r="AI33" s="56">
        <v>0</v>
      </c>
      <c r="AJ33" s="56">
        <v>0</v>
      </c>
      <c r="AK33" s="75">
        <v>6.3570000000000002E-2</v>
      </c>
      <c r="AL33" s="75">
        <v>5.4125749999999993E-2</v>
      </c>
      <c r="AM33" s="76">
        <v>8.0052500000000002E-3</v>
      </c>
    </row>
    <row r="34" spans="1:39" x14ac:dyDescent="0.35">
      <c r="A34" s="55" t="s">
        <v>10</v>
      </c>
      <c r="B34" s="55">
        <v>0.47923902777777783</v>
      </c>
      <c r="C34" s="55">
        <v>0.10832644444444445</v>
      </c>
      <c r="D34" s="55">
        <v>1.8234888888888887E-2</v>
      </c>
      <c r="E34" s="55">
        <v>0</v>
      </c>
      <c r="F34" s="55">
        <v>0.20076577777777777</v>
      </c>
      <c r="G34" s="55">
        <v>0.11509022222222223</v>
      </c>
      <c r="H34" s="55">
        <v>3.6404888888888889E-2</v>
      </c>
      <c r="I34" s="55">
        <v>3.7341083333333337E-2</v>
      </c>
      <c r="J34" s="55">
        <v>0.27628722222222224</v>
      </c>
      <c r="K34" s="55">
        <v>3.0275000000000003E-2</v>
      </c>
      <c r="L34" s="55">
        <v>0.10549144444444444</v>
      </c>
      <c r="M34" s="55">
        <v>0.19646522222222224</v>
      </c>
      <c r="N34" s="55">
        <v>0</v>
      </c>
      <c r="O34" s="55">
        <v>0</v>
      </c>
      <c r="P34" s="55">
        <v>4.3291777777777776E-2</v>
      </c>
      <c r="Q34" s="55">
        <v>3.6779833333333331E-2</v>
      </c>
      <c r="R34" s="55">
        <v>1.2754222222222222E-2</v>
      </c>
      <c r="V34" s="55" t="s">
        <v>10</v>
      </c>
      <c r="W34" s="73">
        <v>0.62775775</v>
      </c>
      <c r="X34" s="75">
        <v>7.0921999999999999E-2</v>
      </c>
      <c r="Y34" s="75">
        <v>1.1722E-2</v>
      </c>
      <c r="Z34" s="56">
        <v>0</v>
      </c>
      <c r="AA34" s="73">
        <v>0.284721</v>
      </c>
      <c r="AB34" s="75">
        <v>3.8297999999999999E-2</v>
      </c>
      <c r="AC34" s="75">
        <v>2.3477999999999999E-2</v>
      </c>
      <c r="AD34" s="76">
        <v>2.4086749999999997E-2</v>
      </c>
      <c r="AE34" s="73">
        <v>0.38433200000000001</v>
      </c>
      <c r="AF34" s="75">
        <v>4.4648E-2</v>
      </c>
      <c r="AG34" s="75">
        <v>0.15301799999999999</v>
      </c>
      <c r="AH34" s="76">
        <v>0.1312325</v>
      </c>
      <c r="AI34" s="56">
        <v>0</v>
      </c>
      <c r="AJ34" s="56">
        <v>0</v>
      </c>
      <c r="AK34" s="75">
        <v>6.3570000000000002E-2</v>
      </c>
      <c r="AL34" s="75">
        <v>5.4125749999999993E-2</v>
      </c>
      <c r="AM34" s="76">
        <v>8.0052500000000002E-3</v>
      </c>
    </row>
    <row r="35" spans="1:39" x14ac:dyDescent="0.35">
      <c r="A35" s="55" t="s">
        <v>11</v>
      </c>
      <c r="B35" s="55">
        <v>0.47923902777777783</v>
      </c>
      <c r="C35" s="55">
        <v>0.10832644444444445</v>
      </c>
      <c r="D35" s="55">
        <v>1.8234888888888887E-2</v>
      </c>
      <c r="E35" s="55">
        <v>0</v>
      </c>
      <c r="F35" s="55">
        <v>0.20076577777777777</v>
      </c>
      <c r="G35" s="55">
        <v>0.11509022222222223</v>
      </c>
      <c r="H35" s="55">
        <v>3.6404888888888889E-2</v>
      </c>
      <c r="I35" s="55">
        <v>3.7341083333333337E-2</v>
      </c>
      <c r="J35" s="55">
        <v>0.27628722222222224</v>
      </c>
      <c r="K35" s="55">
        <v>3.0275000000000003E-2</v>
      </c>
      <c r="L35" s="55">
        <v>0.10549144444444444</v>
      </c>
      <c r="M35" s="55">
        <v>0.19646522222222224</v>
      </c>
      <c r="N35" s="55">
        <v>0</v>
      </c>
      <c r="O35" s="55">
        <v>0</v>
      </c>
      <c r="P35" s="55">
        <v>4.3291777777777776E-2</v>
      </c>
      <c r="Q35" s="55">
        <v>3.6779833333333331E-2</v>
      </c>
      <c r="R35" s="55">
        <v>1.2754222222222222E-2</v>
      </c>
      <c r="V35" s="55" t="s">
        <v>11</v>
      </c>
      <c r="W35" s="73">
        <v>0.62775775</v>
      </c>
      <c r="X35" s="75">
        <v>7.0921999999999999E-2</v>
      </c>
      <c r="Y35" s="75">
        <v>1.1722E-2</v>
      </c>
      <c r="Z35" s="56">
        <v>0</v>
      </c>
      <c r="AA35" s="73">
        <v>0.284721</v>
      </c>
      <c r="AB35" s="75">
        <v>3.8297999999999999E-2</v>
      </c>
      <c r="AC35" s="75">
        <v>2.3477999999999999E-2</v>
      </c>
      <c r="AD35" s="76">
        <v>2.4086749999999997E-2</v>
      </c>
      <c r="AE35" s="73">
        <v>0.38433200000000001</v>
      </c>
      <c r="AF35" s="75">
        <v>4.4648E-2</v>
      </c>
      <c r="AG35" s="75">
        <v>0.15301799999999999</v>
      </c>
      <c r="AH35" s="76">
        <v>0.1312325</v>
      </c>
      <c r="AI35" s="56">
        <v>0</v>
      </c>
      <c r="AJ35" s="56">
        <v>0</v>
      </c>
      <c r="AK35" s="75">
        <v>6.3570000000000002E-2</v>
      </c>
      <c r="AL35" s="75">
        <v>5.4125749999999993E-2</v>
      </c>
      <c r="AM35" s="76">
        <v>8.0052500000000002E-3</v>
      </c>
    </row>
    <row r="36" spans="1:39" x14ac:dyDescent="0.35">
      <c r="A36" s="55" t="s">
        <v>12</v>
      </c>
      <c r="B36" s="55">
        <v>0.47923902777777783</v>
      </c>
      <c r="C36" s="55">
        <v>0.10832644444444445</v>
      </c>
      <c r="D36" s="55">
        <v>1.8234888888888887E-2</v>
      </c>
      <c r="E36" s="55">
        <v>0</v>
      </c>
      <c r="F36" s="55">
        <v>0.20076577777777777</v>
      </c>
      <c r="G36" s="55">
        <v>0.11509022222222223</v>
      </c>
      <c r="H36" s="55">
        <v>3.6404888888888889E-2</v>
      </c>
      <c r="I36" s="55">
        <v>3.7341083333333337E-2</v>
      </c>
      <c r="J36" s="55">
        <v>0.27628722222222224</v>
      </c>
      <c r="K36" s="55">
        <v>3.0275000000000003E-2</v>
      </c>
      <c r="L36" s="55">
        <v>0.10549144444444444</v>
      </c>
      <c r="M36" s="55">
        <v>0.19646522222222224</v>
      </c>
      <c r="N36" s="55">
        <v>0</v>
      </c>
      <c r="O36" s="55">
        <v>0</v>
      </c>
      <c r="P36" s="55">
        <v>4.3291777777777776E-2</v>
      </c>
      <c r="Q36" s="55">
        <v>3.6779833333333331E-2</v>
      </c>
      <c r="R36" s="55">
        <v>1.2754222222222222E-2</v>
      </c>
      <c r="V36" s="55" t="s">
        <v>12</v>
      </c>
      <c r="W36" s="73">
        <v>0.62775775</v>
      </c>
      <c r="X36" s="75">
        <v>7.0921999999999999E-2</v>
      </c>
      <c r="Y36" s="75">
        <v>1.1722E-2</v>
      </c>
      <c r="Z36" s="56">
        <v>0</v>
      </c>
      <c r="AA36" s="73">
        <v>0.284721</v>
      </c>
      <c r="AB36" s="75">
        <v>3.8297999999999999E-2</v>
      </c>
      <c r="AC36" s="75">
        <v>2.3477999999999999E-2</v>
      </c>
      <c r="AD36" s="76">
        <v>2.4086749999999997E-2</v>
      </c>
      <c r="AE36" s="73">
        <v>0.38433200000000001</v>
      </c>
      <c r="AF36" s="75">
        <v>4.4648E-2</v>
      </c>
      <c r="AG36" s="75">
        <v>0.15301799999999999</v>
      </c>
      <c r="AH36" s="76">
        <v>0.1312325</v>
      </c>
      <c r="AI36" s="56">
        <v>0</v>
      </c>
      <c r="AJ36" s="56">
        <v>0</v>
      </c>
      <c r="AK36" s="75">
        <v>6.3570000000000002E-2</v>
      </c>
      <c r="AL36" s="75">
        <v>5.4125749999999993E-2</v>
      </c>
      <c r="AM36" s="76">
        <v>8.0052500000000002E-3</v>
      </c>
    </row>
    <row r="37" spans="1:39" x14ac:dyDescent="0.35">
      <c r="A37" s="55" t="s">
        <v>13</v>
      </c>
      <c r="B37" s="55">
        <v>0.47923902777777783</v>
      </c>
      <c r="C37" s="55">
        <v>0.10832644444444445</v>
      </c>
      <c r="D37" s="55">
        <v>1.8234888888888887E-2</v>
      </c>
      <c r="E37" s="55">
        <v>0</v>
      </c>
      <c r="F37" s="55">
        <v>0.20076577777777777</v>
      </c>
      <c r="G37" s="55">
        <v>0.11509022222222223</v>
      </c>
      <c r="H37" s="55">
        <v>3.6404888888888889E-2</v>
      </c>
      <c r="I37" s="55">
        <v>3.7341083333333337E-2</v>
      </c>
      <c r="J37" s="55">
        <v>0.27628722222222224</v>
      </c>
      <c r="K37" s="55">
        <v>3.0275000000000003E-2</v>
      </c>
      <c r="L37" s="55">
        <v>0.10549144444444444</v>
      </c>
      <c r="M37" s="55">
        <v>0.19646522222222224</v>
      </c>
      <c r="N37" s="55">
        <v>0</v>
      </c>
      <c r="O37" s="55">
        <v>0</v>
      </c>
      <c r="P37" s="55">
        <v>4.3291777777777776E-2</v>
      </c>
      <c r="Q37" s="55">
        <v>3.6779833333333331E-2</v>
      </c>
      <c r="R37" s="55">
        <v>1.2754222222222222E-2</v>
      </c>
      <c r="V37" s="55" t="s">
        <v>13</v>
      </c>
      <c r="W37" s="73">
        <v>0.62775775</v>
      </c>
      <c r="X37" s="75">
        <v>7.0921999999999999E-2</v>
      </c>
      <c r="Y37" s="75">
        <v>1.1722E-2</v>
      </c>
      <c r="Z37" s="56">
        <v>0</v>
      </c>
      <c r="AA37" s="73">
        <v>0.284721</v>
      </c>
      <c r="AB37" s="75">
        <v>3.8297999999999999E-2</v>
      </c>
      <c r="AC37" s="75">
        <v>2.3477999999999999E-2</v>
      </c>
      <c r="AD37" s="76">
        <v>2.4086749999999997E-2</v>
      </c>
      <c r="AE37" s="73">
        <v>0.38433200000000001</v>
      </c>
      <c r="AF37" s="75">
        <v>4.4648E-2</v>
      </c>
      <c r="AG37" s="75">
        <v>0.15301799999999999</v>
      </c>
      <c r="AH37" s="76">
        <v>0.1312325</v>
      </c>
      <c r="AI37" s="56">
        <v>0</v>
      </c>
      <c r="AJ37" s="56">
        <v>0</v>
      </c>
      <c r="AK37" s="75">
        <v>6.3570000000000002E-2</v>
      </c>
      <c r="AL37" s="75">
        <v>5.4125749999999993E-2</v>
      </c>
      <c r="AM37" s="76">
        <v>8.0052500000000002E-3</v>
      </c>
    </row>
    <row r="38" spans="1:39" x14ac:dyDescent="0.35">
      <c r="A38" s="55" t="s">
        <v>232</v>
      </c>
      <c r="B38" s="55">
        <v>0.29655408333333333</v>
      </c>
      <c r="C38" s="55">
        <v>8.4485888888888888E-2</v>
      </c>
      <c r="D38" s="55">
        <v>6.0874444444444448E-3</v>
      </c>
      <c r="E38" s="55">
        <v>0</v>
      </c>
      <c r="F38" s="55">
        <v>0.20076577777777777</v>
      </c>
      <c r="G38" s="55">
        <v>0.11509022222222223</v>
      </c>
      <c r="H38" s="55">
        <v>4.8474333333333335E-2</v>
      </c>
      <c r="I38" s="55">
        <v>4.0149666666666667E-2</v>
      </c>
      <c r="J38" s="55">
        <v>0.27628722222222224</v>
      </c>
      <c r="K38" s="55">
        <v>3.0275000000000003E-2</v>
      </c>
      <c r="L38" s="55">
        <v>0.10549144444444444</v>
      </c>
      <c r="M38" s="55">
        <v>0.25986325000000005</v>
      </c>
      <c r="N38" s="55">
        <v>0</v>
      </c>
      <c r="O38" s="55">
        <v>0</v>
      </c>
      <c r="P38" s="55">
        <v>1.7293166666666665E-2</v>
      </c>
      <c r="Q38" s="55">
        <v>1.0802944444444445E-2</v>
      </c>
      <c r="R38" s="55">
        <v>2.9281861111111109E-2</v>
      </c>
      <c r="V38" s="55" t="s">
        <v>232</v>
      </c>
      <c r="W38" s="73">
        <v>0.40971574999999999</v>
      </c>
      <c r="X38" s="75">
        <v>5.5032999999999999E-2</v>
      </c>
      <c r="Y38" s="75">
        <v>3.9020000000000001E-3</v>
      </c>
      <c r="Z38" s="56">
        <v>0</v>
      </c>
      <c r="AA38" s="73">
        <v>0.284721</v>
      </c>
      <c r="AB38" s="75">
        <v>3.8297999999999999E-2</v>
      </c>
      <c r="AC38" s="75">
        <v>3.134E-2</v>
      </c>
      <c r="AD38" s="76">
        <v>2.5912999999999999E-2</v>
      </c>
      <c r="AE38" s="73">
        <v>0.38433200000000001</v>
      </c>
      <c r="AF38" s="75">
        <v>4.4648E-2</v>
      </c>
      <c r="AG38" s="75">
        <v>0.15301799999999999</v>
      </c>
      <c r="AH38" s="76">
        <v>0.17620050000000001</v>
      </c>
      <c r="AI38" s="56">
        <v>0</v>
      </c>
      <c r="AJ38" s="56">
        <v>0</v>
      </c>
      <c r="AK38" s="75">
        <v>2.5549999999999996E-2</v>
      </c>
      <c r="AL38" s="75">
        <v>1.5996E-2</v>
      </c>
      <c r="AM38" s="76">
        <v>1.8433249999999998E-2</v>
      </c>
    </row>
    <row r="39" spans="1:39" x14ac:dyDescent="0.35">
      <c r="A39" s="55" t="s">
        <v>233</v>
      </c>
      <c r="B39" s="55">
        <v>0.29655408333333333</v>
      </c>
      <c r="C39" s="55">
        <v>8.4485888888888888E-2</v>
      </c>
      <c r="D39" s="55">
        <v>6.0874444444444448E-3</v>
      </c>
      <c r="E39" s="55">
        <v>0</v>
      </c>
      <c r="F39" s="55">
        <v>0.20076577777777777</v>
      </c>
      <c r="G39" s="55">
        <v>0.11509022222222223</v>
      </c>
      <c r="H39" s="55">
        <v>4.8474333333333335E-2</v>
      </c>
      <c r="I39" s="55">
        <v>4.0149666666666667E-2</v>
      </c>
      <c r="J39" s="55">
        <v>0.27628722222222224</v>
      </c>
      <c r="K39" s="55">
        <v>3.0275000000000003E-2</v>
      </c>
      <c r="L39" s="55">
        <v>0.10549144444444444</v>
      </c>
      <c r="M39" s="55">
        <v>0.25986325000000005</v>
      </c>
      <c r="N39" s="55">
        <v>0</v>
      </c>
      <c r="O39" s="55">
        <v>0</v>
      </c>
      <c r="P39" s="55">
        <v>1.7293166666666665E-2</v>
      </c>
      <c r="Q39" s="55">
        <v>1.0802944444444445E-2</v>
      </c>
      <c r="R39" s="55">
        <v>2.9281861111111109E-2</v>
      </c>
      <c r="V39" s="55" t="s">
        <v>233</v>
      </c>
      <c r="W39" s="73">
        <v>0.40971574999999999</v>
      </c>
      <c r="X39" s="75">
        <v>5.5032999999999999E-2</v>
      </c>
      <c r="Y39" s="75">
        <v>3.9020000000000001E-3</v>
      </c>
      <c r="Z39" s="56">
        <v>0</v>
      </c>
      <c r="AA39" s="73">
        <v>0.284721</v>
      </c>
      <c r="AB39" s="75">
        <v>3.8297999999999999E-2</v>
      </c>
      <c r="AC39" s="75">
        <v>3.134E-2</v>
      </c>
      <c r="AD39" s="76">
        <v>2.5912999999999999E-2</v>
      </c>
      <c r="AE39" s="73">
        <v>0.38433200000000001</v>
      </c>
      <c r="AF39" s="75">
        <v>4.4648E-2</v>
      </c>
      <c r="AG39" s="75">
        <v>0.15301799999999999</v>
      </c>
      <c r="AH39" s="76">
        <v>0.17620050000000001</v>
      </c>
      <c r="AI39" s="56">
        <v>0</v>
      </c>
      <c r="AJ39" s="56">
        <v>0</v>
      </c>
      <c r="AK39" s="75">
        <v>2.5549999999999996E-2</v>
      </c>
      <c r="AL39" s="75">
        <v>1.5996E-2</v>
      </c>
      <c r="AM39" s="76">
        <v>1.8433249999999998E-2</v>
      </c>
    </row>
    <row r="40" spans="1:39" x14ac:dyDescent="0.35">
      <c r="A40" s="55" t="s">
        <v>253</v>
      </c>
      <c r="B40" s="55">
        <v>0.29655408333333333</v>
      </c>
      <c r="C40" s="55">
        <v>8.4485888888888888E-2</v>
      </c>
      <c r="D40" s="55">
        <v>6.0874444444444448E-3</v>
      </c>
      <c r="E40" s="55">
        <v>0</v>
      </c>
      <c r="F40" s="55">
        <v>0.20076577777777777</v>
      </c>
      <c r="G40" s="55">
        <v>0.11509022222222223</v>
      </c>
      <c r="H40" s="55">
        <v>4.8474333333333335E-2</v>
      </c>
      <c r="I40" s="55">
        <v>4.0149666666666667E-2</v>
      </c>
      <c r="J40" s="55">
        <v>0.27628722222222224</v>
      </c>
      <c r="K40" s="55">
        <v>3.0275000000000003E-2</v>
      </c>
      <c r="L40" s="55">
        <v>0.10549144444444444</v>
      </c>
      <c r="M40" s="55">
        <v>0.25986325000000005</v>
      </c>
      <c r="N40" s="55">
        <v>0</v>
      </c>
      <c r="O40" s="55">
        <v>0</v>
      </c>
      <c r="P40" s="55">
        <v>1.7293166666666665E-2</v>
      </c>
      <c r="Q40" s="55">
        <v>1.0802944444444445E-2</v>
      </c>
      <c r="R40" s="55">
        <v>2.9281861111111109E-2</v>
      </c>
      <c r="V40" s="55" t="s">
        <v>253</v>
      </c>
      <c r="W40" s="73">
        <v>0.40971574999999999</v>
      </c>
      <c r="X40" s="75">
        <v>5.5032999999999999E-2</v>
      </c>
      <c r="Y40" s="75">
        <v>3.9020000000000001E-3</v>
      </c>
      <c r="Z40" s="56">
        <v>0</v>
      </c>
      <c r="AA40" s="73">
        <v>0.284721</v>
      </c>
      <c r="AB40" s="75">
        <v>3.8297999999999999E-2</v>
      </c>
      <c r="AC40" s="75">
        <v>3.134E-2</v>
      </c>
      <c r="AD40" s="76">
        <v>2.5912999999999999E-2</v>
      </c>
      <c r="AE40" s="73">
        <v>0.38433200000000001</v>
      </c>
      <c r="AF40" s="75">
        <v>4.4648E-2</v>
      </c>
      <c r="AG40" s="75">
        <v>0.15301799999999999</v>
      </c>
      <c r="AH40" s="76">
        <v>0.17620050000000001</v>
      </c>
      <c r="AI40" s="56">
        <v>0</v>
      </c>
      <c r="AJ40" s="56">
        <v>0</v>
      </c>
      <c r="AK40" s="75">
        <v>2.5549999999999996E-2</v>
      </c>
      <c r="AL40" s="75">
        <v>1.5996E-2</v>
      </c>
      <c r="AM40" s="76">
        <v>1.8433249999999998E-2</v>
      </c>
    </row>
    <row r="41" spans="1:39" x14ac:dyDescent="0.35">
      <c r="A41" s="55" t="s">
        <v>254</v>
      </c>
      <c r="B41" s="55">
        <v>0.29655408333333333</v>
      </c>
      <c r="C41" s="55">
        <v>8.4485888888888888E-2</v>
      </c>
      <c r="D41" s="55">
        <v>6.0874444444444448E-3</v>
      </c>
      <c r="E41" s="55">
        <v>0</v>
      </c>
      <c r="F41" s="55">
        <v>0.20076577777777777</v>
      </c>
      <c r="G41" s="55">
        <v>0.11509022222222223</v>
      </c>
      <c r="H41" s="55">
        <v>4.8474333333333335E-2</v>
      </c>
      <c r="I41" s="55">
        <v>4.0149666666666667E-2</v>
      </c>
      <c r="J41" s="55">
        <v>0.27628722222222224</v>
      </c>
      <c r="K41" s="55">
        <v>3.0275000000000003E-2</v>
      </c>
      <c r="L41" s="55">
        <v>0.10549144444444444</v>
      </c>
      <c r="M41" s="55">
        <v>0.25986325000000005</v>
      </c>
      <c r="N41" s="55">
        <v>0</v>
      </c>
      <c r="O41" s="55">
        <v>0</v>
      </c>
      <c r="P41" s="55">
        <v>1.7293166666666665E-2</v>
      </c>
      <c r="Q41" s="55">
        <v>1.0802944444444445E-2</v>
      </c>
      <c r="R41" s="55">
        <v>2.9281861111111109E-2</v>
      </c>
      <c r="V41" s="55" t="s">
        <v>254</v>
      </c>
      <c r="W41" s="73">
        <v>0.40971574999999999</v>
      </c>
      <c r="X41" s="75">
        <v>5.5032999999999999E-2</v>
      </c>
      <c r="Y41" s="75">
        <v>3.9020000000000001E-3</v>
      </c>
      <c r="Z41" s="56">
        <v>0</v>
      </c>
      <c r="AA41" s="73">
        <v>0.284721</v>
      </c>
      <c r="AB41" s="75">
        <v>3.8297999999999999E-2</v>
      </c>
      <c r="AC41" s="75">
        <v>3.134E-2</v>
      </c>
      <c r="AD41" s="76">
        <v>2.5912999999999999E-2</v>
      </c>
      <c r="AE41" s="73">
        <v>0.38433200000000001</v>
      </c>
      <c r="AF41" s="75">
        <v>4.4648E-2</v>
      </c>
      <c r="AG41" s="75">
        <v>0.15301799999999999</v>
      </c>
      <c r="AH41" s="76">
        <v>0.17620050000000001</v>
      </c>
      <c r="AI41" s="56">
        <v>0</v>
      </c>
      <c r="AJ41" s="56">
        <v>0</v>
      </c>
      <c r="AK41" s="75">
        <v>2.5549999999999996E-2</v>
      </c>
      <c r="AL41" s="75">
        <v>1.5996E-2</v>
      </c>
      <c r="AM41" s="76">
        <v>1.8433249999999998E-2</v>
      </c>
    </row>
    <row r="42" spans="1:39" ht="15" thickBot="1" x14ac:dyDescent="0.4">
      <c r="A42" s="78" t="s">
        <v>307</v>
      </c>
      <c r="B42" s="55">
        <v>0.26289588888888893</v>
      </c>
      <c r="C42" s="55">
        <v>8.4485888888888888E-2</v>
      </c>
      <c r="D42" s="55">
        <v>6.0874444444444448E-3</v>
      </c>
      <c r="E42" s="55">
        <v>0</v>
      </c>
      <c r="F42" s="55">
        <v>0.20076577777777777</v>
      </c>
      <c r="G42" s="55">
        <v>0.11509022222222222</v>
      </c>
      <c r="H42" s="55">
        <v>4.8474333333333335E-2</v>
      </c>
      <c r="I42" s="55">
        <v>4.0149666666666674E-2</v>
      </c>
      <c r="J42" s="55">
        <v>0.27628722222222224</v>
      </c>
      <c r="K42" s="55">
        <v>3.0275000000000003E-2</v>
      </c>
      <c r="L42" s="55">
        <v>0.10549144444444444</v>
      </c>
      <c r="M42" s="55">
        <v>0.29776118518518513</v>
      </c>
      <c r="N42" s="55">
        <v>0</v>
      </c>
      <c r="O42" s="55">
        <v>0</v>
      </c>
      <c r="P42" s="55">
        <v>8.6414444444444447E-3</v>
      </c>
      <c r="Q42" s="55">
        <v>5.7604814814814819E-3</v>
      </c>
      <c r="R42" s="55">
        <v>3.4510925925925924E-2</v>
      </c>
      <c r="V42" s="78" t="s">
        <v>307</v>
      </c>
      <c r="W42" s="79">
        <v>0.36699399999999999</v>
      </c>
      <c r="X42" s="81">
        <v>5.5032999999999999E-2</v>
      </c>
      <c r="Y42" s="81">
        <v>3.9020000000000005E-3</v>
      </c>
      <c r="Z42" s="56">
        <v>0</v>
      </c>
      <c r="AA42" s="79">
        <v>0.284721</v>
      </c>
      <c r="AB42" s="81">
        <v>3.8297999999999999E-2</v>
      </c>
      <c r="AC42" s="81">
        <v>3.134E-2</v>
      </c>
      <c r="AD42" s="82">
        <v>2.5913000000000002E-2</v>
      </c>
      <c r="AE42" s="79">
        <v>0.38433199999999995</v>
      </c>
      <c r="AF42" s="81">
        <v>4.4648E-2</v>
      </c>
      <c r="AG42" s="81">
        <v>0.15301799999999999</v>
      </c>
      <c r="AH42" s="82">
        <v>0.20378033333333334</v>
      </c>
      <c r="AI42" s="56">
        <v>0</v>
      </c>
      <c r="AJ42" s="56">
        <v>0</v>
      </c>
      <c r="AK42" s="81">
        <v>1.2801999999999999E-2</v>
      </c>
      <c r="AL42" s="81">
        <v>8.5379999999999987E-3</v>
      </c>
      <c r="AM42" s="82">
        <v>2.1746999999999999E-2</v>
      </c>
    </row>
    <row r="43" spans="1:39" ht="15" thickBot="1" x14ac:dyDescent="0.4">
      <c r="A43" s="55" t="s">
        <v>308</v>
      </c>
      <c r="B43" s="55">
        <v>0.26289588888888893</v>
      </c>
      <c r="C43" s="55">
        <v>8.4485888888888888E-2</v>
      </c>
      <c r="D43" s="55">
        <v>6.0874444444444448E-3</v>
      </c>
      <c r="E43" s="55">
        <v>0</v>
      </c>
      <c r="F43" s="55">
        <v>0.20076577777777777</v>
      </c>
      <c r="G43" s="55">
        <v>0.11509022222222222</v>
      </c>
      <c r="H43" s="55">
        <v>4.8474333333333335E-2</v>
      </c>
      <c r="I43" s="55">
        <v>4.0149666666666674E-2</v>
      </c>
      <c r="J43" s="55">
        <v>0.27628722222222224</v>
      </c>
      <c r="K43" s="55">
        <v>3.0275000000000003E-2</v>
      </c>
      <c r="L43" s="55">
        <v>0.10549144444444444</v>
      </c>
      <c r="M43" s="55">
        <v>0.29776118518518513</v>
      </c>
      <c r="N43" s="55">
        <v>0</v>
      </c>
      <c r="O43" s="55">
        <v>0</v>
      </c>
      <c r="P43" s="55">
        <v>8.6414444444444447E-3</v>
      </c>
      <c r="Q43" s="55">
        <v>5.7604814814814819E-3</v>
      </c>
      <c r="R43" s="55">
        <v>3.4510925925925924E-2</v>
      </c>
      <c r="V43" s="55" t="s">
        <v>308</v>
      </c>
      <c r="W43" s="79">
        <v>0.36699399999999999</v>
      </c>
      <c r="X43" s="81">
        <v>5.5032999999999999E-2</v>
      </c>
      <c r="Y43" s="81">
        <v>3.9020000000000005E-3</v>
      </c>
      <c r="Z43" s="56">
        <v>0</v>
      </c>
      <c r="AA43" s="79">
        <v>0.284721</v>
      </c>
      <c r="AB43" s="81">
        <v>3.8297999999999999E-2</v>
      </c>
      <c r="AC43" s="81">
        <v>3.134E-2</v>
      </c>
      <c r="AD43" s="82">
        <v>2.5913000000000002E-2</v>
      </c>
      <c r="AE43" s="79">
        <v>0.38433199999999995</v>
      </c>
      <c r="AF43" s="81">
        <v>4.4648E-2</v>
      </c>
      <c r="AG43" s="81">
        <v>0.15301799999999999</v>
      </c>
      <c r="AH43" s="82">
        <v>0.20378033333333334</v>
      </c>
      <c r="AI43" s="56">
        <v>0</v>
      </c>
      <c r="AJ43" s="56">
        <v>0</v>
      </c>
      <c r="AK43" s="81">
        <v>1.2801999999999999E-2</v>
      </c>
      <c r="AL43" s="81">
        <v>8.5379999999999987E-3</v>
      </c>
      <c r="AM43" s="82">
        <v>2.1746999999999999E-2</v>
      </c>
    </row>
    <row r="45" spans="1:39" x14ac:dyDescent="0.35">
      <c r="A45" s="55" t="s">
        <v>337</v>
      </c>
      <c r="V45" s="55" t="s">
        <v>338</v>
      </c>
    </row>
    <row r="46" spans="1:39" ht="72.5" x14ac:dyDescent="0.35">
      <c r="A46" s="84" t="s">
        <v>262</v>
      </c>
      <c r="B46" s="85" t="s">
        <v>314</v>
      </c>
      <c r="C46" s="85" t="s">
        <v>319</v>
      </c>
      <c r="D46" s="85" t="s">
        <v>325</v>
      </c>
      <c r="E46" s="85" t="s">
        <v>329</v>
      </c>
      <c r="F46" s="85" t="s">
        <v>339</v>
      </c>
      <c r="G46" s="85" t="s">
        <v>318</v>
      </c>
      <c r="H46" s="85" t="s">
        <v>324</v>
      </c>
      <c r="I46" s="85" t="s">
        <v>328</v>
      </c>
      <c r="V46" s="84" t="s">
        <v>262</v>
      </c>
      <c r="W46" s="85" t="s">
        <v>314</v>
      </c>
      <c r="X46" s="85" t="s">
        <v>319</v>
      </c>
      <c r="Y46" s="85" t="s">
        <v>325</v>
      </c>
      <c r="Z46" s="85" t="s">
        <v>329</v>
      </c>
      <c r="AA46" s="85" t="s">
        <v>339</v>
      </c>
      <c r="AB46" s="85" t="s">
        <v>318</v>
      </c>
      <c r="AC46" s="85" t="s">
        <v>324</v>
      </c>
      <c r="AD46" s="85" t="s">
        <v>328</v>
      </c>
    </row>
    <row r="47" spans="1:39" x14ac:dyDescent="0.35">
      <c r="A47" s="55" t="s">
        <v>309</v>
      </c>
      <c r="B47" s="56">
        <f t="array" ref="B47:B62">((C28:C43+D28:D43) +C28:C43)/2</f>
        <v>0.22094411111111109</v>
      </c>
      <c r="C47" s="56">
        <f t="array" ref="C47:C62">(H28:H43*2+I28:I43)/2</f>
        <v>4.7351333333333336E-2</v>
      </c>
      <c r="D47" s="56">
        <v>0.12019611111111113</v>
      </c>
      <c r="E47" s="56">
        <v>1.2063703703703702E-3</v>
      </c>
      <c r="F47" s="56">
        <v>0.63507222222222226</v>
      </c>
      <c r="G47" s="56">
        <f t="array" ref="G47:G62">(F28:F43+G28:G43)/2</f>
        <v>0.15792799999999999</v>
      </c>
      <c r="H47" s="56">
        <f t="array" ref="H47:H62">(L28:L43+2*J28:J43)/2</f>
        <v>0.32903294444444448</v>
      </c>
      <c r="I47" s="56">
        <f t="array" ref="I47:I62">(Q28:Q43+2*P28:P43)/2</f>
        <v>8.2277000000000003E-2</v>
      </c>
      <c r="V47" s="55" t="s">
        <v>309</v>
      </c>
      <c r="W47" s="56">
        <f t="array" ref="W47:W62">((X28:X43+Y28:Y43) +X28:X43)/2</f>
        <v>0.14676349999999999</v>
      </c>
      <c r="X47" s="56">
        <f t="array" ref="X47:X62">(AC28:AC43*2+AD28:AD43)/2</f>
        <v>3.0508500000000001E-2</v>
      </c>
      <c r="Y47" s="56">
        <v>0.12019611111111113</v>
      </c>
      <c r="Z47" s="56">
        <v>1.2063703703703702E-3</v>
      </c>
      <c r="AA47" s="56">
        <v>0.78637999999999997</v>
      </c>
      <c r="AB47" s="56">
        <f t="array" ref="AB47:AB62">(AA28:AA43+AB28:AB43)/2</f>
        <v>0.1615095</v>
      </c>
      <c r="AC47" s="56">
        <f t="array" ref="AC47:AC62">(AG28:AG43+2*AE28:AE43)/2</f>
        <v>0.46084099999999995</v>
      </c>
      <c r="AD47" s="56">
        <f t="array" ref="AD47:AD62">(AL28:AL43+2*AK28:AK43)/2</f>
        <v>0.12066450000000001</v>
      </c>
    </row>
    <row r="48" spans="1:39" x14ac:dyDescent="0.35">
      <c r="A48" s="71" t="s">
        <v>310</v>
      </c>
      <c r="B48" s="56">
        <v>0.22094411111111109</v>
      </c>
      <c r="C48" s="56">
        <v>4.7351333333333336E-2</v>
      </c>
      <c r="D48" s="56">
        <v>0.12019611111111113</v>
      </c>
      <c r="E48" s="56">
        <v>1.2063703703703702E-3</v>
      </c>
      <c r="F48" s="56">
        <v>0.63507222222222226</v>
      </c>
      <c r="G48" s="56">
        <v>0.15792799999999999</v>
      </c>
      <c r="H48" s="56">
        <v>0.32903294444444448</v>
      </c>
      <c r="I48" s="56">
        <v>8.2277000000000003E-2</v>
      </c>
      <c r="V48" s="71" t="s">
        <v>310</v>
      </c>
      <c r="W48" s="56">
        <v>0.14676349999999999</v>
      </c>
      <c r="X48" s="56">
        <v>3.0508500000000001E-2</v>
      </c>
      <c r="Y48" s="56">
        <v>0.12019611111111113</v>
      </c>
      <c r="Z48" s="56">
        <v>1.2063703703703702E-3</v>
      </c>
      <c r="AA48" s="56">
        <v>0.78637999999999997</v>
      </c>
      <c r="AB48" s="56">
        <v>0.1615095</v>
      </c>
      <c r="AC48" s="56">
        <v>0.46084099999999995</v>
      </c>
      <c r="AD48" s="56">
        <v>0.12066450000000001</v>
      </c>
    </row>
    <row r="49" spans="1:30" x14ac:dyDescent="0.35">
      <c r="A49" s="72" t="s">
        <v>305</v>
      </c>
      <c r="B49" s="56">
        <v>0.22094411111111109</v>
      </c>
      <c r="C49" s="56">
        <v>4.7351333333333336E-2</v>
      </c>
      <c r="D49" s="56">
        <v>0.12019611111111113</v>
      </c>
      <c r="E49" s="56">
        <v>1.2063703703703702E-3</v>
      </c>
      <c r="F49" s="56">
        <v>0.63507222222222226</v>
      </c>
      <c r="G49" s="56">
        <v>0.15792799999999999</v>
      </c>
      <c r="H49" s="56">
        <v>0.32903294444444448</v>
      </c>
      <c r="I49" s="56">
        <v>8.2277000000000003E-2</v>
      </c>
      <c r="V49" s="72" t="s">
        <v>305</v>
      </c>
      <c r="W49" s="56">
        <v>0.14676349999999999</v>
      </c>
      <c r="X49" s="56">
        <v>3.0508500000000001E-2</v>
      </c>
      <c r="Y49" s="56">
        <v>0.12019611111111113</v>
      </c>
      <c r="Z49" s="56">
        <v>1.2063703703703702E-3</v>
      </c>
      <c r="AA49" s="56">
        <v>0.78637999999999997</v>
      </c>
      <c r="AB49" s="56">
        <v>0.1615095</v>
      </c>
      <c r="AC49" s="56">
        <v>0.46084099999999995</v>
      </c>
      <c r="AD49" s="56">
        <v>0.12066450000000001</v>
      </c>
    </row>
    <row r="50" spans="1:30" x14ac:dyDescent="0.35">
      <c r="A50" s="55" t="s">
        <v>229</v>
      </c>
      <c r="B50" s="56">
        <v>0.22094411111111109</v>
      </c>
      <c r="C50" s="56">
        <v>4.7351333333333336E-2</v>
      </c>
      <c r="D50" s="56">
        <v>0.12019611111111113</v>
      </c>
      <c r="E50" s="56">
        <v>1.2063703703703702E-3</v>
      </c>
      <c r="F50" s="56">
        <v>0.63507222222222226</v>
      </c>
      <c r="G50" s="56">
        <v>0.15792799999999999</v>
      </c>
      <c r="H50" s="56">
        <v>0.32903294444444448</v>
      </c>
      <c r="I50" s="56">
        <v>8.2277000000000003E-2</v>
      </c>
      <c r="V50" s="55" t="s">
        <v>229</v>
      </c>
      <c r="W50" s="56">
        <v>0.14676349999999999</v>
      </c>
      <c r="X50" s="56">
        <v>3.0508500000000001E-2</v>
      </c>
      <c r="Y50" s="56">
        <v>0.12019611111111113</v>
      </c>
      <c r="Z50" s="56">
        <v>1.2063703703703702E-3</v>
      </c>
      <c r="AA50" s="56">
        <v>0.78637999999999997</v>
      </c>
      <c r="AB50" s="56">
        <v>0.1615095</v>
      </c>
      <c r="AC50" s="56">
        <v>0.46084099999999995</v>
      </c>
      <c r="AD50" s="56">
        <v>0.12066450000000001</v>
      </c>
    </row>
    <row r="51" spans="1:30" x14ac:dyDescent="0.35">
      <c r="A51" s="55" t="s">
        <v>230</v>
      </c>
      <c r="B51" s="56">
        <v>0.22094411111111109</v>
      </c>
      <c r="C51" s="56">
        <v>4.7351333333333336E-2</v>
      </c>
      <c r="D51" s="56">
        <v>0.12019611111111113</v>
      </c>
      <c r="E51" s="56">
        <v>1.2063703703703702E-3</v>
      </c>
      <c r="F51" s="56">
        <v>0.63507222222222226</v>
      </c>
      <c r="G51" s="56">
        <v>0.15792799999999999</v>
      </c>
      <c r="H51" s="56">
        <v>0.32903294444444448</v>
      </c>
      <c r="I51" s="56">
        <v>8.2277000000000003E-2</v>
      </c>
      <c r="V51" s="55" t="s">
        <v>230</v>
      </c>
      <c r="W51" s="56">
        <v>0.14676349999999999</v>
      </c>
      <c r="X51" s="56">
        <v>3.0508500000000001E-2</v>
      </c>
      <c r="Y51" s="56">
        <v>0.12019611111111113</v>
      </c>
      <c r="Z51" s="56">
        <v>1.2063703703703702E-3</v>
      </c>
      <c r="AA51" s="56">
        <v>0.78637999999999997</v>
      </c>
      <c r="AB51" s="56">
        <v>0.1615095</v>
      </c>
      <c r="AC51" s="56">
        <v>0.46084099999999995</v>
      </c>
      <c r="AD51" s="56">
        <v>0.12066450000000001</v>
      </c>
    </row>
    <row r="52" spans="1:30" x14ac:dyDescent="0.35">
      <c r="A52" s="55" t="s">
        <v>306</v>
      </c>
      <c r="B52" s="56">
        <v>0.11744388888888889</v>
      </c>
      <c r="C52" s="56">
        <v>5.5075430555555555E-2</v>
      </c>
      <c r="D52" s="56">
        <v>0.19646522222222224</v>
      </c>
      <c r="E52" s="56">
        <v>1.2754222222222222E-2</v>
      </c>
      <c r="F52" s="56">
        <v>0.47923902777777783</v>
      </c>
      <c r="G52" s="56">
        <v>0.15792800000000001</v>
      </c>
      <c r="H52" s="56">
        <v>0.32903294444444448</v>
      </c>
      <c r="I52" s="56">
        <v>6.1681694444444442E-2</v>
      </c>
      <c r="V52" s="55" t="s">
        <v>306</v>
      </c>
      <c r="W52" s="56">
        <v>7.678299999999999E-2</v>
      </c>
      <c r="X52" s="56">
        <v>3.5521374999999994E-2</v>
      </c>
      <c r="Y52" s="56">
        <v>0.19646522222222224</v>
      </c>
      <c r="Z52" s="56">
        <v>1.2754222222222222E-2</v>
      </c>
      <c r="AA52" s="56">
        <v>0.62775775</v>
      </c>
      <c r="AB52" s="56">
        <v>0.1615095</v>
      </c>
      <c r="AC52" s="56">
        <v>0.460841</v>
      </c>
      <c r="AD52" s="56">
        <v>9.0632875000000002E-2</v>
      </c>
    </row>
    <row r="53" spans="1:30" x14ac:dyDescent="0.35">
      <c r="A53" s="55" t="s">
        <v>10</v>
      </c>
      <c r="B53" s="56">
        <v>0.11744388888888889</v>
      </c>
      <c r="C53" s="56">
        <v>5.5075430555555555E-2</v>
      </c>
      <c r="D53" s="56">
        <v>0.19646522222222224</v>
      </c>
      <c r="E53" s="56">
        <v>1.2754222222222222E-2</v>
      </c>
      <c r="F53" s="56">
        <v>0.47923902777777783</v>
      </c>
      <c r="G53" s="56">
        <v>0.15792800000000001</v>
      </c>
      <c r="H53" s="56">
        <v>0.32903294444444448</v>
      </c>
      <c r="I53" s="56">
        <v>6.1681694444444442E-2</v>
      </c>
      <c r="V53" s="55" t="s">
        <v>10</v>
      </c>
      <c r="W53" s="56">
        <v>7.678299999999999E-2</v>
      </c>
      <c r="X53" s="56">
        <v>3.5521374999999994E-2</v>
      </c>
      <c r="Y53" s="56">
        <v>0.19646522222222224</v>
      </c>
      <c r="Z53" s="56">
        <v>1.2754222222222222E-2</v>
      </c>
      <c r="AA53" s="56">
        <v>0.62775775</v>
      </c>
      <c r="AB53" s="56">
        <v>0.1615095</v>
      </c>
      <c r="AC53" s="56">
        <v>0.460841</v>
      </c>
      <c r="AD53" s="56">
        <v>9.0632875000000002E-2</v>
      </c>
    </row>
    <row r="54" spans="1:30" x14ac:dyDescent="0.35">
      <c r="A54" s="55" t="s">
        <v>11</v>
      </c>
      <c r="B54" s="56">
        <v>0.11744388888888889</v>
      </c>
      <c r="C54" s="56">
        <v>5.5075430555555555E-2</v>
      </c>
      <c r="D54" s="56">
        <v>0.19646522222222224</v>
      </c>
      <c r="E54" s="56">
        <v>1.2754222222222222E-2</v>
      </c>
      <c r="F54" s="56">
        <v>0.47923902777777783</v>
      </c>
      <c r="G54" s="56">
        <v>0.15792800000000001</v>
      </c>
      <c r="H54" s="56">
        <v>0.32903294444444448</v>
      </c>
      <c r="I54" s="56">
        <v>6.1681694444444442E-2</v>
      </c>
      <c r="V54" s="55" t="s">
        <v>11</v>
      </c>
      <c r="W54" s="56">
        <v>7.678299999999999E-2</v>
      </c>
      <c r="X54" s="56">
        <v>3.5521374999999994E-2</v>
      </c>
      <c r="Y54" s="56">
        <v>0.19646522222222224</v>
      </c>
      <c r="Z54" s="56">
        <v>1.2754222222222222E-2</v>
      </c>
      <c r="AA54" s="56">
        <v>0.62775775</v>
      </c>
      <c r="AB54" s="56">
        <v>0.1615095</v>
      </c>
      <c r="AC54" s="56">
        <v>0.460841</v>
      </c>
      <c r="AD54" s="56">
        <v>9.0632875000000002E-2</v>
      </c>
    </row>
    <row r="55" spans="1:30" x14ac:dyDescent="0.35">
      <c r="A55" s="55" t="s">
        <v>12</v>
      </c>
      <c r="B55" s="56">
        <v>0.11744388888888889</v>
      </c>
      <c r="C55" s="56">
        <v>5.5075430555555555E-2</v>
      </c>
      <c r="D55" s="56">
        <v>0.19646522222222224</v>
      </c>
      <c r="E55" s="56">
        <v>1.2754222222222222E-2</v>
      </c>
      <c r="F55" s="56">
        <v>0.47923902777777783</v>
      </c>
      <c r="G55" s="56">
        <v>0.15792800000000001</v>
      </c>
      <c r="H55" s="56">
        <v>0.32903294444444448</v>
      </c>
      <c r="I55" s="56">
        <v>6.1681694444444442E-2</v>
      </c>
      <c r="V55" s="55" t="s">
        <v>12</v>
      </c>
      <c r="W55" s="56">
        <v>7.678299999999999E-2</v>
      </c>
      <c r="X55" s="56">
        <v>3.5521374999999994E-2</v>
      </c>
      <c r="Y55" s="56">
        <v>0.19646522222222224</v>
      </c>
      <c r="Z55" s="56">
        <v>1.2754222222222222E-2</v>
      </c>
      <c r="AA55" s="56">
        <v>0.62775775</v>
      </c>
      <c r="AB55" s="56">
        <v>0.1615095</v>
      </c>
      <c r="AC55" s="56">
        <v>0.460841</v>
      </c>
      <c r="AD55" s="56">
        <v>9.0632875000000002E-2</v>
      </c>
    </row>
    <row r="56" spans="1:30" x14ac:dyDescent="0.35">
      <c r="A56" s="55" t="s">
        <v>13</v>
      </c>
      <c r="B56" s="56">
        <v>0.11744388888888889</v>
      </c>
      <c r="C56" s="56">
        <v>5.5075430555555555E-2</v>
      </c>
      <c r="D56" s="56">
        <v>0.19646522222222224</v>
      </c>
      <c r="E56" s="56">
        <v>1.2754222222222222E-2</v>
      </c>
      <c r="F56" s="56">
        <v>0.47923902777777783</v>
      </c>
      <c r="G56" s="56">
        <v>0.15792800000000001</v>
      </c>
      <c r="H56" s="56">
        <v>0.32903294444444448</v>
      </c>
      <c r="I56" s="56">
        <v>6.1681694444444442E-2</v>
      </c>
      <c r="V56" s="55" t="s">
        <v>13</v>
      </c>
      <c r="W56" s="56">
        <v>7.678299999999999E-2</v>
      </c>
      <c r="X56" s="56">
        <v>3.5521374999999994E-2</v>
      </c>
      <c r="Y56" s="56">
        <v>0.19646522222222224</v>
      </c>
      <c r="Z56" s="56">
        <v>1.2754222222222222E-2</v>
      </c>
      <c r="AA56" s="56">
        <v>0.62775775</v>
      </c>
      <c r="AB56" s="56">
        <v>0.1615095</v>
      </c>
      <c r="AC56" s="56">
        <v>0.460841</v>
      </c>
      <c r="AD56" s="56">
        <v>9.0632875000000002E-2</v>
      </c>
    </row>
    <row r="57" spans="1:30" x14ac:dyDescent="0.35">
      <c r="A57" s="55" t="s">
        <v>232</v>
      </c>
      <c r="B57" s="56">
        <v>8.7529611111111114E-2</v>
      </c>
      <c r="C57" s="56">
        <v>6.8549166666666661E-2</v>
      </c>
      <c r="D57" s="56">
        <v>0.25986325000000005</v>
      </c>
      <c r="E57" s="56">
        <v>2.9281861111111109E-2</v>
      </c>
      <c r="F57" s="56">
        <v>0.29655408333333333</v>
      </c>
      <c r="G57" s="56">
        <v>0.15792800000000001</v>
      </c>
      <c r="H57" s="56">
        <v>0.32903294444444448</v>
      </c>
      <c r="I57" s="56">
        <v>2.2694638888888889E-2</v>
      </c>
      <c r="V57" s="55" t="s">
        <v>232</v>
      </c>
      <c r="W57" s="56">
        <v>5.6984E-2</v>
      </c>
      <c r="X57" s="56">
        <v>4.4296500000000003E-2</v>
      </c>
      <c r="Y57" s="56">
        <v>0.25986325000000005</v>
      </c>
      <c r="Z57" s="56">
        <v>2.9281861111111109E-2</v>
      </c>
      <c r="AA57" s="56">
        <v>0.40971574999999999</v>
      </c>
      <c r="AB57" s="56">
        <v>0.1615095</v>
      </c>
      <c r="AC57" s="56">
        <v>0.460841</v>
      </c>
      <c r="AD57" s="56">
        <v>3.3547999999999994E-2</v>
      </c>
    </row>
    <row r="58" spans="1:30" x14ac:dyDescent="0.35">
      <c r="A58" s="55" t="s">
        <v>233</v>
      </c>
      <c r="B58" s="56">
        <v>8.7529611111111114E-2</v>
      </c>
      <c r="C58" s="56">
        <v>6.8549166666666661E-2</v>
      </c>
      <c r="D58" s="56">
        <v>0.25986325000000005</v>
      </c>
      <c r="E58" s="56">
        <v>2.9281861111111109E-2</v>
      </c>
      <c r="F58" s="56">
        <v>0.29655408333333333</v>
      </c>
      <c r="G58" s="56">
        <v>0.15792800000000001</v>
      </c>
      <c r="H58" s="56">
        <v>0.32903294444444448</v>
      </c>
      <c r="I58" s="56">
        <v>2.2694638888888889E-2</v>
      </c>
      <c r="V58" s="55" t="s">
        <v>233</v>
      </c>
      <c r="W58" s="56">
        <v>5.6984E-2</v>
      </c>
      <c r="X58" s="56">
        <v>4.4296500000000003E-2</v>
      </c>
      <c r="Y58" s="56">
        <v>0.25986325000000005</v>
      </c>
      <c r="Z58" s="56">
        <v>2.9281861111111109E-2</v>
      </c>
      <c r="AA58" s="56">
        <v>0.40971574999999999</v>
      </c>
      <c r="AB58" s="56">
        <v>0.1615095</v>
      </c>
      <c r="AC58" s="56">
        <v>0.460841</v>
      </c>
      <c r="AD58" s="56">
        <v>3.3547999999999994E-2</v>
      </c>
    </row>
    <row r="59" spans="1:30" x14ac:dyDescent="0.35">
      <c r="A59" s="55" t="s">
        <v>253</v>
      </c>
      <c r="B59" s="56">
        <v>8.7529611111111114E-2</v>
      </c>
      <c r="C59" s="56">
        <v>6.8549166666666661E-2</v>
      </c>
      <c r="D59" s="56">
        <v>0.25986325000000005</v>
      </c>
      <c r="E59" s="56">
        <v>2.9281861111111109E-2</v>
      </c>
      <c r="F59" s="56">
        <v>0.29655408333333333</v>
      </c>
      <c r="G59" s="56">
        <v>0.15792800000000001</v>
      </c>
      <c r="H59" s="56">
        <v>0.32903294444444448</v>
      </c>
      <c r="I59" s="56">
        <v>2.2694638888888889E-2</v>
      </c>
      <c r="V59" s="55" t="s">
        <v>253</v>
      </c>
      <c r="W59" s="56">
        <v>5.6984E-2</v>
      </c>
      <c r="X59" s="56">
        <v>4.4296500000000003E-2</v>
      </c>
      <c r="Y59" s="56">
        <v>0.25986325000000005</v>
      </c>
      <c r="Z59" s="56">
        <v>2.9281861111111109E-2</v>
      </c>
      <c r="AA59" s="56">
        <v>0.40971574999999999</v>
      </c>
      <c r="AB59" s="56">
        <v>0.1615095</v>
      </c>
      <c r="AC59" s="56">
        <v>0.460841</v>
      </c>
      <c r="AD59" s="56">
        <v>3.3547999999999994E-2</v>
      </c>
    </row>
    <row r="60" spans="1:30" x14ac:dyDescent="0.35">
      <c r="A60" s="55" t="s">
        <v>254</v>
      </c>
      <c r="B60" s="56">
        <v>8.7529611111111114E-2</v>
      </c>
      <c r="C60" s="56">
        <v>6.8549166666666661E-2</v>
      </c>
      <c r="D60" s="56">
        <v>0.25986325000000005</v>
      </c>
      <c r="E60" s="56">
        <v>2.9281861111111109E-2</v>
      </c>
      <c r="F60" s="56">
        <v>0.29655408333333333</v>
      </c>
      <c r="G60" s="56">
        <v>0.15792800000000001</v>
      </c>
      <c r="H60" s="56">
        <v>0.32903294444444448</v>
      </c>
      <c r="I60" s="56">
        <v>2.2694638888888889E-2</v>
      </c>
      <c r="V60" s="55" t="s">
        <v>254</v>
      </c>
      <c r="W60" s="56">
        <v>5.6984E-2</v>
      </c>
      <c r="X60" s="56">
        <v>4.4296500000000003E-2</v>
      </c>
      <c r="Y60" s="56">
        <v>0.25986325000000005</v>
      </c>
      <c r="Z60" s="56">
        <v>2.9281861111111109E-2</v>
      </c>
      <c r="AA60" s="56">
        <v>0.40971574999999999</v>
      </c>
      <c r="AB60" s="56">
        <v>0.1615095</v>
      </c>
      <c r="AC60" s="56">
        <v>0.460841</v>
      </c>
      <c r="AD60" s="56">
        <v>3.3547999999999994E-2</v>
      </c>
    </row>
    <row r="61" spans="1:30" x14ac:dyDescent="0.35">
      <c r="A61" s="78" t="s">
        <v>307</v>
      </c>
      <c r="B61" s="56">
        <v>8.7529611111111114E-2</v>
      </c>
      <c r="C61" s="56">
        <v>6.8549166666666675E-2</v>
      </c>
      <c r="D61" s="56">
        <v>0.29776118518518513</v>
      </c>
      <c r="E61" s="56">
        <v>3.4510925925925924E-2</v>
      </c>
      <c r="F61" s="56">
        <v>0.26289588888888893</v>
      </c>
      <c r="G61" s="56">
        <v>0.15792799999999999</v>
      </c>
      <c r="H61" s="56">
        <v>0.32903294444444448</v>
      </c>
      <c r="I61" s="56">
        <v>1.1521685185185185E-2</v>
      </c>
      <c r="V61" s="78" t="s">
        <v>307</v>
      </c>
      <c r="W61" s="56">
        <v>5.6984E-2</v>
      </c>
      <c r="X61" s="56">
        <v>4.4296500000000003E-2</v>
      </c>
      <c r="Y61" s="56">
        <v>0.29776118518518513</v>
      </c>
      <c r="Z61" s="56">
        <v>3.4510925925925924E-2</v>
      </c>
      <c r="AA61" s="56">
        <v>0.36699399999999999</v>
      </c>
      <c r="AB61" s="56">
        <v>0.1615095</v>
      </c>
      <c r="AC61" s="56">
        <v>0.46084099999999995</v>
      </c>
      <c r="AD61" s="56">
        <v>1.7070999999999999E-2</v>
      </c>
    </row>
    <row r="62" spans="1:30" x14ac:dyDescent="0.35">
      <c r="A62" s="55" t="s">
        <v>308</v>
      </c>
      <c r="B62" s="56">
        <v>8.7529611111111114E-2</v>
      </c>
      <c r="C62" s="56">
        <v>6.8549166666666675E-2</v>
      </c>
      <c r="D62" s="56">
        <v>0.29776118518518513</v>
      </c>
      <c r="E62" s="56">
        <v>3.4510925925925924E-2</v>
      </c>
      <c r="F62" s="56">
        <v>0.26289588888888893</v>
      </c>
      <c r="G62" s="56">
        <v>0.15792799999999999</v>
      </c>
      <c r="H62" s="56">
        <v>0.32903294444444448</v>
      </c>
      <c r="I62" s="56">
        <v>1.1521685185185185E-2</v>
      </c>
      <c r="V62" s="55" t="s">
        <v>308</v>
      </c>
      <c r="W62" s="56">
        <v>5.6984E-2</v>
      </c>
      <c r="X62" s="56">
        <v>4.4296500000000003E-2</v>
      </c>
      <c r="Y62" s="56">
        <v>0.29776118518518513</v>
      </c>
      <c r="Z62" s="56">
        <v>3.4510925925925924E-2</v>
      </c>
      <c r="AA62" s="56">
        <v>0.36699399999999999</v>
      </c>
      <c r="AB62" s="56">
        <v>0.1615095</v>
      </c>
      <c r="AC62" s="56">
        <v>0.46084099999999995</v>
      </c>
      <c r="AD62" s="56">
        <v>1.7070999999999999E-2</v>
      </c>
    </row>
    <row r="66" spans="1:4" ht="15" thickBot="1" x14ac:dyDescent="0.4"/>
    <row r="67" spans="1:4" ht="15" thickBot="1" x14ac:dyDescent="0.4">
      <c r="A67" s="86"/>
      <c r="B67" s="87"/>
      <c r="C67" s="88" t="s">
        <v>242</v>
      </c>
      <c r="D67" s="89"/>
    </row>
    <row r="68" spans="1:4" x14ac:dyDescent="0.35">
      <c r="A68" s="90"/>
      <c r="C68" s="91" t="s">
        <v>201</v>
      </c>
      <c r="D68" s="92">
        <f>0.6</f>
        <v>0.6</v>
      </c>
    </row>
    <row r="69" spans="1:4" x14ac:dyDescent="0.35">
      <c r="A69" s="90"/>
      <c r="C69" s="91" t="s">
        <v>241</v>
      </c>
      <c r="D69" s="93">
        <f>0.55</f>
        <v>0.55000000000000004</v>
      </c>
    </row>
    <row r="70" spans="1:4" x14ac:dyDescent="0.35">
      <c r="A70" s="90"/>
      <c r="C70" s="91" t="s">
        <v>199</v>
      </c>
      <c r="D70" s="93">
        <f>0.45</f>
        <v>0.45</v>
      </c>
    </row>
    <row r="71" spans="1:4" ht="15" thickBot="1" x14ac:dyDescent="0.4">
      <c r="A71" s="94"/>
      <c r="B71" s="95"/>
      <c r="C71" s="96" t="s">
        <v>243</v>
      </c>
      <c r="D71" s="97">
        <f>0.3</f>
        <v>0.3</v>
      </c>
    </row>
    <row r="74" spans="1:4" ht="15" thickBot="1" x14ac:dyDescent="0.4">
      <c r="A74" s="55" t="s">
        <v>244</v>
      </c>
    </row>
    <row r="75" spans="1:4" x14ac:dyDescent="0.35">
      <c r="A75" s="98" t="s">
        <v>201</v>
      </c>
      <c r="B75" s="99">
        <v>1</v>
      </c>
      <c r="D75" s="55" t="s">
        <v>251</v>
      </c>
    </row>
    <row r="76" spans="1:4" x14ac:dyDescent="0.35">
      <c r="A76" s="90" t="s">
        <v>241</v>
      </c>
      <c r="B76" s="100">
        <v>1.8</v>
      </c>
      <c r="D76" s="55" t="s">
        <v>252</v>
      </c>
    </row>
    <row r="77" spans="1:4" x14ac:dyDescent="0.35">
      <c r="A77" s="90" t="s">
        <v>199</v>
      </c>
      <c r="B77" s="100">
        <v>2.6</v>
      </c>
    </row>
    <row r="78" spans="1:4" ht="15" thickBot="1" x14ac:dyDescent="0.4">
      <c r="A78" s="94" t="s">
        <v>198</v>
      </c>
      <c r="B78" s="101">
        <v>5.5</v>
      </c>
    </row>
    <row r="80" spans="1:4" ht="15" thickBot="1" x14ac:dyDescent="0.4">
      <c r="A80" s="55" t="s">
        <v>245</v>
      </c>
    </row>
    <row r="81" spans="1:4" x14ac:dyDescent="0.35">
      <c r="A81" s="98" t="s">
        <v>201</v>
      </c>
      <c r="B81" s="99">
        <v>1</v>
      </c>
      <c r="D81" s="55" t="s">
        <v>246</v>
      </c>
    </row>
    <row r="82" spans="1:4" x14ac:dyDescent="0.35">
      <c r="A82" s="90" t="s">
        <v>241</v>
      </c>
      <c r="B82" s="100">
        <v>1.75</v>
      </c>
      <c r="D82" s="55" t="s">
        <v>247</v>
      </c>
    </row>
    <row r="83" spans="1:4" x14ac:dyDescent="0.35">
      <c r="A83" s="90" t="s">
        <v>199</v>
      </c>
      <c r="B83" s="100">
        <v>2.2999999999999998</v>
      </c>
      <c r="D83" s="55" t="s">
        <v>248</v>
      </c>
    </row>
    <row r="84" spans="1:4" ht="15" thickBot="1" x14ac:dyDescent="0.4">
      <c r="A84" s="94" t="s">
        <v>198</v>
      </c>
      <c r="B84" s="101">
        <v>2.66</v>
      </c>
      <c r="D84" s="55" t="s">
        <v>249</v>
      </c>
    </row>
    <row r="85" spans="1:4" x14ac:dyDescent="0.35">
      <c r="D85" s="57" t="s">
        <v>250</v>
      </c>
    </row>
  </sheetData>
  <sortState ref="H107:J120">
    <sortCondition descending="1" ref="H10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4.5" x14ac:dyDescent="0.35"/>
  <cols>
    <col min="1" max="1" width="20.26953125" bestFit="1" customWidth="1"/>
    <col min="2" max="2" width="12.54296875" bestFit="1" customWidth="1"/>
    <col min="3" max="3" width="6.81640625" bestFit="1" customWidth="1"/>
    <col min="4" max="4" width="6.54296875" customWidth="1"/>
    <col min="10" max="10" width="36" customWidth="1"/>
    <col min="11" max="11" width="9.7265625" customWidth="1"/>
    <col min="12" max="12" width="9" customWidth="1"/>
    <col min="13" max="13" width="38.54296875" bestFit="1" customWidth="1"/>
    <col min="14" max="14" width="13.54296875" bestFit="1" customWidth="1"/>
    <col min="15" max="16" width="12.1796875" bestFit="1" customWidth="1"/>
    <col min="19" max="19" width="22.1796875" customWidth="1"/>
    <col min="20" max="23" width="12.54296875" bestFit="1" customWidth="1"/>
    <col min="25" max="25" width="13.54296875" customWidth="1"/>
    <col min="26" max="26" width="32" customWidth="1"/>
    <col min="27" max="29" width="13.1796875" bestFit="1" customWidth="1"/>
    <col min="30" max="30" width="23.453125" customWidth="1"/>
  </cols>
  <sheetData>
    <row r="1" spans="1:32" ht="29" x14ac:dyDescent="0.3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3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3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3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3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3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3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3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35">
      <c r="Y9" s="3" t="s">
        <v>138</v>
      </c>
      <c r="AD9" t="s">
        <v>191</v>
      </c>
    </row>
    <row r="10" spans="1:32" x14ac:dyDescent="0.35">
      <c r="AD10" t="s">
        <v>192</v>
      </c>
    </row>
    <row r="11" spans="1:32" x14ac:dyDescent="0.35">
      <c r="S11" s="24" t="s">
        <v>130</v>
      </c>
      <c r="Z11" s="28" t="s">
        <v>0</v>
      </c>
      <c r="AD11" t="s">
        <v>193</v>
      </c>
    </row>
    <row r="12" spans="1:32" x14ac:dyDescent="0.3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3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3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3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35">
      <c r="S16" s="13" t="s">
        <v>122</v>
      </c>
      <c r="T16" s="4">
        <v>0.7</v>
      </c>
      <c r="U16" s="4"/>
      <c r="V16" s="4">
        <v>0.95</v>
      </c>
      <c r="W16" s="4"/>
      <c r="Y16" t="s">
        <v>260</v>
      </c>
      <c r="Z16" s="49">
        <v>0.09</v>
      </c>
    </row>
    <row r="17" spans="19:27" x14ac:dyDescent="0.3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259</v>
      </c>
    </row>
    <row r="18" spans="19:27" x14ac:dyDescent="0.35">
      <c r="S18" s="3" t="s">
        <v>129</v>
      </c>
      <c r="AA18" s="15"/>
    </row>
    <row r="20" spans="19:27" x14ac:dyDescent="0.35">
      <c r="S20" s="24" t="s">
        <v>131</v>
      </c>
    </row>
    <row r="21" spans="19:27" x14ac:dyDescent="0.35">
      <c r="T21" s="24" t="s">
        <v>124</v>
      </c>
      <c r="U21" s="24"/>
      <c r="V21" s="24" t="s">
        <v>127</v>
      </c>
      <c r="W21" s="24"/>
    </row>
    <row r="22" spans="19:27" x14ac:dyDescent="0.3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3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3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3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3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26"/>
  <sheetViews>
    <sheetView topLeftCell="A10" workbookViewId="0">
      <selection activeCell="D18" sqref="D18"/>
    </sheetView>
  </sheetViews>
  <sheetFormatPr defaultRowHeight="14.5" x14ac:dyDescent="0.35"/>
  <cols>
    <col min="2" max="2" width="11.81640625" customWidth="1"/>
    <col min="5" max="5" width="10.1796875" customWidth="1"/>
    <col min="6" max="7" width="16.453125" bestFit="1" customWidth="1"/>
    <col min="10" max="10" width="26.81640625" bestFit="1" customWidth="1"/>
  </cols>
  <sheetData>
    <row r="1" spans="1:21" x14ac:dyDescent="0.3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x14ac:dyDescent="0.35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26">
        <v>1.7399999999999999E-2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x14ac:dyDescent="0.35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26">
        <v>7.3499999999999996E-2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x14ac:dyDescent="0.35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26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3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3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3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3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3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5" customHeight="1" x14ac:dyDescent="0.3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3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35">
      <c r="A12" s="2"/>
    </row>
    <row r="13" spans="1:21" x14ac:dyDescent="0.35">
      <c r="A13" s="2" t="s">
        <v>261</v>
      </c>
      <c r="C13" s="41">
        <f>AVERAGE(C3:C5)</f>
        <v>1.2999999999999999E-3</v>
      </c>
      <c r="D13" s="41">
        <f>AVERAGE(D3:D5)</f>
        <v>6.9666666666666661E-3</v>
      </c>
      <c r="E13" s="41">
        <f>AVERAGE(E3:E5)</f>
        <v>1.8800000000000001E-2</v>
      </c>
    </row>
    <row r="14" spans="1:21" x14ac:dyDescent="0.35">
      <c r="A14" s="2"/>
    </row>
    <row r="17" spans="1:14" x14ac:dyDescent="0.35">
      <c r="A17" s="2"/>
    </row>
    <row r="19" spans="1:14" x14ac:dyDescent="0.35">
      <c r="A19" s="3" t="s">
        <v>20</v>
      </c>
    </row>
    <row r="23" spans="1:14" x14ac:dyDescent="0.35">
      <c r="A23" s="55"/>
      <c r="B23" s="55"/>
      <c r="C23" s="55" t="s">
        <v>332</v>
      </c>
      <c r="D23" s="55" t="s">
        <v>333</v>
      </c>
      <c r="E23" s="55" t="s">
        <v>334</v>
      </c>
    </row>
    <row r="24" spans="1:14" x14ac:dyDescent="0.35">
      <c r="A24" s="55" t="s">
        <v>83</v>
      </c>
      <c r="B24" s="55" t="s">
        <v>335</v>
      </c>
      <c r="C24" s="56">
        <v>5.1999999999999998E-3</v>
      </c>
      <c r="D24" s="56">
        <v>1.2513E-2</v>
      </c>
      <c r="E24" s="56">
        <v>4.3395000000000003E-2</v>
      </c>
    </row>
    <row r="25" spans="1:14" x14ac:dyDescent="0.35">
      <c r="A25" s="55" t="s">
        <v>134</v>
      </c>
      <c r="B25" s="55" t="s">
        <v>336</v>
      </c>
      <c r="C25" s="56">
        <v>8.6829999999999997E-3</v>
      </c>
      <c r="D25" s="56">
        <v>2.0896999999999999E-2</v>
      </c>
      <c r="E25" s="56">
        <v>7.2469000000000006E-2</v>
      </c>
    </row>
    <row r="26" spans="1:14" x14ac:dyDescent="0.35">
      <c r="N26" t="s">
        <v>258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4.5" x14ac:dyDescent="0.35"/>
  <cols>
    <col min="1" max="1" width="13.81640625" customWidth="1"/>
    <col min="2" max="2" width="21.7265625" bestFit="1" customWidth="1"/>
    <col min="3" max="3" width="11.1796875" bestFit="1" customWidth="1"/>
    <col min="4" max="4" width="12.1796875" customWidth="1"/>
    <col min="5" max="5" width="6.81640625" bestFit="1" customWidth="1"/>
    <col min="6" max="6" width="18.26953125" bestFit="1" customWidth="1"/>
    <col min="7" max="7" width="11.81640625" bestFit="1" customWidth="1"/>
    <col min="9" max="9" width="9.7265625" bestFit="1" customWidth="1"/>
    <col min="10" max="11" width="10" bestFit="1" customWidth="1"/>
    <col min="14" max="14" width="41.453125" bestFit="1" customWidth="1"/>
    <col min="15" max="15" width="23.1796875" bestFit="1" customWidth="1"/>
    <col min="20" max="20" width="28.54296875" customWidth="1"/>
    <col min="25" max="25" width="16.7265625" bestFit="1" customWidth="1"/>
    <col min="26" max="26" width="31.26953125" bestFit="1" customWidth="1"/>
    <col min="27" max="27" width="20.54296875" bestFit="1" customWidth="1"/>
    <col min="28" max="28" width="16.54296875" customWidth="1"/>
    <col min="31" max="31" width="17.453125" bestFit="1" customWidth="1"/>
  </cols>
  <sheetData>
    <row r="1" spans="1:29" x14ac:dyDescent="0.3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3.5" x14ac:dyDescent="0.3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3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3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3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3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3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3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3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3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3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3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3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3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3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35">
      <c r="H16" s="7"/>
    </row>
    <row r="18" spans="1:4" x14ac:dyDescent="0.35">
      <c r="B18" t="s">
        <v>49</v>
      </c>
    </row>
    <row r="19" spans="1:4" x14ac:dyDescent="0.35">
      <c r="B19" s="1" t="s">
        <v>48</v>
      </c>
      <c r="C19" s="1"/>
    </row>
    <row r="20" spans="1:4" x14ac:dyDescent="0.35">
      <c r="B20" s="4" t="s">
        <v>55</v>
      </c>
      <c r="C20" s="4" t="s">
        <v>54</v>
      </c>
    </row>
    <row r="21" spans="1:4" x14ac:dyDescent="0.35">
      <c r="A21" s="4" t="s">
        <v>1</v>
      </c>
      <c r="B21" s="4">
        <v>0.109</v>
      </c>
      <c r="C21" s="4">
        <v>9.8000000000000004E-2</v>
      </c>
    </row>
    <row r="22" spans="1:4" x14ac:dyDescent="0.35">
      <c r="A22" s="4" t="s">
        <v>34</v>
      </c>
      <c r="B22" s="4">
        <v>0.08</v>
      </c>
      <c r="C22" s="4">
        <v>8.0000000000000002E-3</v>
      </c>
    </row>
    <row r="24" spans="1:4" x14ac:dyDescent="0.35">
      <c r="B24" t="s">
        <v>50</v>
      </c>
    </row>
    <row r="25" spans="1:4" x14ac:dyDescent="0.35">
      <c r="B25" s="6" t="s">
        <v>47</v>
      </c>
      <c r="C25" s="4" t="s">
        <v>54</v>
      </c>
      <c r="D25" s="4" t="s">
        <v>56</v>
      </c>
    </row>
    <row r="26" spans="1:4" x14ac:dyDescent="0.3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3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35">
      <c r="A29" s="3" t="s">
        <v>51</v>
      </c>
    </row>
    <row r="30" spans="1:4" x14ac:dyDescent="0.35">
      <c r="A30" t="s">
        <v>52</v>
      </c>
    </row>
    <row r="31" spans="1:4" x14ac:dyDescent="0.35">
      <c r="A31" t="s">
        <v>53</v>
      </c>
    </row>
    <row r="36" spans="1:10" x14ac:dyDescent="0.35">
      <c r="A36" s="18" t="s">
        <v>141</v>
      </c>
      <c r="G36" s="18" t="s">
        <v>144</v>
      </c>
    </row>
    <row r="37" spans="1:10" x14ac:dyDescent="0.3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3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3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3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3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35">
      <c r="A43" s="18" t="s">
        <v>142</v>
      </c>
      <c r="G43" s="18" t="s">
        <v>143</v>
      </c>
    </row>
    <row r="44" spans="1:10" x14ac:dyDescent="0.3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3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3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3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3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35">
      <c r="A50" s="3" t="s">
        <v>90</v>
      </c>
      <c r="G50" s="3"/>
    </row>
    <row r="51" spans="1:7" x14ac:dyDescent="0.35">
      <c r="G51" s="23"/>
    </row>
    <row r="53" spans="1:7" x14ac:dyDescent="0.35">
      <c r="A53" s="24" t="s">
        <v>93</v>
      </c>
    </row>
    <row r="54" spans="1:7" x14ac:dyDescent="0.3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3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3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3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35">
      <c r="A60" s="24" t="s">
        <v>98</v>
      </c>
    </row>
    <row r="61" spans="1:7" x14ac:dyDescent="0.3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3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3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3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4.5" x14ac:dyDescent="0.35"/>
  <sheetData>
    <row r="1" spans="1:4" x14ac:dyDescent="0.35">
      <c r="A1" t="s">
        <v>235</v>
      </c>
    </row>
    <row r="2" spans="1:4" x14ac:dyDescent="0.35">
      <c r="C2" t="s">
        <v>237</v>
      </c>
      <c r="D2" t="s">
        <v>236</v>
      </c>
    </row>
    <row r="3" spans="1:4" x14ac:dyDescent="0.35">
      <c r="A3" s="42" t="s">
        <v>229</v>
      </c>
      <c r="B3">
        <v>15.5813953488371</v>
      </c>
      <c r="C3">
        <v>14.5348837209302</v>
      </c>
      <c r="D3">
        <v>16.6279069767441</v>
      </c>
    </row>
    <row r="4" spans="1:4" x14ac:dyDescent="0.3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3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3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3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3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3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Nicholas Tan</cp:lastModifiedBy>
  <dcterms:created xsi:type="dcterms:W3CDTF">2016-12-08T23:26:26Z</dcterms:created>
  <dcterms:modified xsi:type="dcterms:W3CDTF">2017-09-26T22:00:30Z</dcterms:modified>
</cp:coreProperties>
</file>