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330" firstSheet="2" activeTab="3"/>
  </bookViews>
  <sheets>
    <sheet name="HPV" sheetId="6" r:id="rId1"/>
    <sheet name="Cervical Cancer" sheetId="2" r:id="rId2"/>
    <sheet name="Screening and Treatment" sheetId="4" r:id="rId3"/>
    <sheet name="CIN Transition" sheetId="7"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6" i="7" l="1"/>
  <c r="M25" i="7"/>
  <c r="D21" i="6" l="1"/>
  <c r="D22" i="6"/>
  <c r="D23" i="6"/>
  <c r="D20" i="6"/>
  <c r="C21" i="6"/>
  <c r="C22" i="6"/>
  <c r="C23" i="6"/>
  <c r="C20" i="6"/>
  <c r="B21" i="6"/>
  <c r="B22" i="6"/>
  <c r="B23" i="6"/>
  <c r="B20" i="6"/>
  <c r="Z50" i="7" a="1"/>
  <c r="Z60" i="7" s="1"/>
  <c r="Y50" i="7" a="1"/>
  <c r="Y54" i="7" s="1"/>
  <c r="P50" i="7" a="1"/>
  <c r="P56" i="7" s="1"/>
  <c r="E46" i="6" a="1"/>
  <c r="E46" i="6"/>
  <c r="E49" i="6"/>
  <c r="E48" i="6"/>
  <c r="E47" i="6"/>
  <c r="D25" i="7" a="1"/>
  <c r="D25" i="7" s="1"/>
  <c r="E25" i="7" a="1"/>
  <c r="E30" i="7" s="1"/>
  <c r="F25" i="7" a="1"/>
  <c r="F25" i="7" s="1"/>
  <c r="U31" i="7" a="1"/>
  <c r="U31" i="7" s="1"/>
  <c r="M27" i="7"/>
  <c r="B25" i="7" a="1"/>
  <c r="B27" i="7" s="1"/>
  <c r="C25" i="7" a="1"/>
  <c r="C32" i="7" s="1"/>
  <c r="G25" i="7" a="1"/>
  <c r="G40" i="7" s="1"/>
  <c r="H25" i="7" a="1"/>
  <c r="H33" i="7" s="1"/>
  <c r="I25" i="7" a="1"/>
  <c r="I29" i="7" s="1"/>
  <c r="B73" i="7"/>
  <c r="B74" i="7"/>
  <c r="B75" i="7"/>
  <c r="B76" i="7"/>
  <c r="E63" i="2"/>
  <c r="D63" i="2"/>
  <c r="C63" i="2"/>
  <c r="B5" i="6"/>
  <c r="B4" i="6"/>
  <c r="B40" i="4"/>
  <c r="C40" i="4"/>
  <c r="C39" i="4"/>
  <c r="B39" i="4"/>
  <c r="H81" i="2"/>
  <c r="H80" i="2"/>
  <c r="B62" i="2"/>
  <c r="B61" i="2"/>
  <c r="B60" i="2"/>
  <c r="B59" i="2"/>
  <c r="B58" i="2"/>
  <c r="B57" i="2"/>
  <c r="B56" i="2"/>
  <c r="B55" i="2"/>
  <c r="B54" i="2"/>
  <c r="P50" i="7" l="1"/>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O31"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P39" i="7"/>
  <c r="O45" i="7"/>
  <c r="I27" i="7"/>
  <c r="P43" i="7"/>
  <c r="R33" i="7"/>
  <c r="T37" i="7"/>
  <c r="T33" i="7"/>
  <c r="T34" i="7"/>
  <c r="O33" i="7"/>
  <c r="T41" i="7"/>
  <c r="S34" i="7"/>
  <c r="S40" i="7"/>
  <c r="U46" i="7"/>
  <c r="S38" i="7"/>
  <c r="S42" i="7"/>
  <c r="S36" i="7"/>
  <c r="S32" i="7"/>
  <c r="T38" i="7"/>
  <c r="U44" i="7"/>
  <c r="S43" i="7"/>
  <c r="S44" i="7"/>
  <c r="S39" i="7"/>
  <c r="P31" i="7"/>
  <c r="O34" i="7"/>
  <c r="S45" i="7"/>
  <c r="S41" i="7"/>
  <c r="P40" i="7"/>
  <c r="S31" i="7"/>
  <c r="S37" i="7"/>
  <c r="M36" i="7"/>
  <c r="O46" i="7"/>
  <c r="P38" i="7"/>
  <c r="S35" i="7"/>
  <c r="T39" i="7"/>
  <c r="P37" i="7"/>
  <c r="T31" i="7"/>
  <c r="U33" i="7"/>
  <c r="T35" i="7"/>
  <c r="S33" i="7"/>
  <c r="U37" i="7"/>
  <c r="P33" i="7"/>
  <c r="U41" i="7"/>
  <c r="P41" i="7"/>
  <c r="T32" i="7"/>
  <c r="T40" i="7"/>
  <c r="U32" i="7"/>
  <c r="U40" i="7"/>
  <c r="O40" i="7"/>
  <c r="U35" i="7"/>
  <c r="O36" i="7"/>
  <c r="M40" i="7"/>
  <c r="U39" i="7"/>
  <c r="O32" i="7"/>
  <c r="U43" i="7"/>
  <c r="R40" i="7" l="1"/>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F5" i="7" s="1" a="1"/>
  <c r="F17" i="7" s="1"/>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C5" i="7" a="1"/>
  <c r="C20" i="7" s="1"/>
  <c r="H52" i="7"/>
  <c r="H51" i="7"/>
  <c r="H56" i="7"/>
  <c r="H57" i="7"/>
  <c r="H55" i="7"/>
  <c r="H50" i="7"/>
  <c r="H49" i="7"/>
  <c r="H59" i="7"/>
  <c r="H48" i="7"/>
  <c r="H54" i="7"/>
  <c r="H60" i="7"/>
  <c r="H46" i="7"/>
  <c r="H47" i="7"/>
  <c r="H53" i="7"/>
  <c r="H45" i="7"/>
  <c r="E45" i="7" a="1"/>
  <c r="I45" i="7" a="1"/>
  <c r="B5" i="7" l="1" a="1"/>
  <c r="B8" i="7" s="1"/>
  <c r="G5" i="7" a="1"/>
  <c r="G9" i="7" s="1"/>
  <c r="G8" i="7"/>
  <c r="G7"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G10" i="7"/>
  <c r="D60" i="7"/>
  <c r="B48" i="7"/>
  <c r="G14" i="7"/>
  <c r="F15" i="7"/>
  <c r="B5" i="7"/>
  <c r="G57" i="7"/>
  <c r="G48" i="7"/>
  <c r="F8" i="7"/>
  <c r="C7" i="7"/>
  <c r="F10" i="7"/>
  <c r="G19" i="7"/>
  <c r="C58" i="7"/>
  <c r="C54" i="7"/>
  <c r="C57" i="7"/>
  <c r="C48" i="7"/>
  <c r="C46" i="7"/>
  <c r="C60" i="7"/>
  <c r="C51" i="7"/>
  <c r="C45" i="7"/>
  <c r="C49" i="7"/>
  <c r="C55" i="7"/>
  <c r="C47" i="7"/>
  <c r="C59" i="7"/>
  <c r="C56" i="7"/>
  <c r="C50" i="7"/>
  <c r="C53" i="7"/>
  <c r="C52" i="7"/>
  <c r="G58" i="7"/>
  <c r="G54" i="7"/>
  <c r="F11" i="7"/>
  <c r="G49" i="7"/>
  <c r="G15" i="7"/>
  <c r="G46" i="7"/>
  <c r="G55" i="7"/>
  <c r="B18" i="7"/>
  <c r="G6" i="7"/>
  <c r="G53" i="7"/>
  <c r="F12" i="7"/>
  <c r="G59" i="7"/>
  <c r="G18" i="7"/>
  <c r="G60" i="7"/>
  <c r="G45" i="7"/>
  <c r="F13" i="7"/>
  <c r="C6" i="7"/>
  <c r="F9" i="7"/>
  <c r="B16" i="7"/>
  <c r="C18" i="7"/>
  <c r="G16" i="7"/>
  <c r="G5" i="7"/>
  <c r="B19" i="7"/>
  <c r="F19" i="7"/>
  <c r="B15" i="7"/>
  <c r="C13" i="7"/>
  <c r="C9" i="7"/>
  <c r="C15" i="7"/>
  <c r="B20" i="7"/>
  <c r="F5" i="7"/>
  <c r="F20" i="7"/>
  <c r="F16" i="7"/>
  <c r="F14" i="7"/>
  <c r="G11" i="7"/>
  <c r="I54" i="7"/>
  <c r="I59" i="7"/>
  <c r="I56" i="7"/>
  <c r="I49" i="7"/>
  <c r="I60" i="7"/>
  <c r="I52" i="7"/>
  <c r="I57" i="7"/>
  <c r="I51" i="7"/>
  <c r="I58" i="7"/>
  <c r="I55" i="7"/>
  <c r="I50" i="7"/>
  <c r="I47" i="7"/>
  <c r="I53" i="7"/>
  <c r="I48" i="7"/>
  <c r="I46" i="7"/>
  <c r="I45" i="7"/>
  <c r="C12" i="7"/>
  <c r="C5" i="7"/>
  <c r="G20" i="7"/>
  <c r="C16" i="7"/>
  <c r="F6" i="7"/>
  <c r="B14" i="7"/>
  <c r="C19" i="7"/>
  <c r="F18" i="7"/>
  <c r="G13" i="7"/>
  <c r="B7" i="7"/>
  <c r="G12" i="7"/>
  <c r="B9" i="7"/>
  <c r="F7"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E15" i="7" l="1"/>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<sst xmlns="http://schemas.openxmlformats.org/spreadsheetml/2006/main" count="420" uniqueCount="239">
  <si>
    <t>Age</t>
  </si>
  <si>
    <t>Hi</t>
  </si>
  <si>
    <t>Lo</t>
  </si>
  <si>
    <t>30-34</t>
  </si>
  <si>
    <t>35-39</t>
  </si>
  <si>
    <t>40-44</t>
  </si>
  <si>
    <t>45-49</t>
  </si>
  <si>
    <t>Years</t>
  </si>
  <si>
    <t>Group Size</t>
  </si>
  <si>
    <t>From Campos et al.</t>
  </si>
  <si>
    <t>Local</t>
  </si>
  <si>
    <t>2-3</t>
  </si>
  <si>
    <t>4-20</t>
  </si>
  <si>
    <t>Regional</t>
  </si>
  <si>
    <t>Distant</t>
  </si>
  <si>
    <t>ICC Progression</t>
  </si>
  <si>
    <t>Local -&gt; Regional</t>
  </si>
  <si>
    <t>Regional -&gt; Distant</t>
  </si>
  <si>
    <t>Symptom Detection Probability</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</si>
  <si>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</si>
  <si>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</si>
  <si>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</si>
  <si>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</si>
  <si>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</si>
  <si>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</si>
  <si>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</si>
  <si>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</si>
  <si>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</si>
  <si>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</si>
  <si>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</si>
  <si>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</si>
  <si>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</si>
  <si>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</si>
  <si>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</si>
  <si>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</si>
  <si>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</si>
  <si>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</si>
  <si>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</si>
  <si>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</si>
  <si>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</si>
  <si>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</si>
  <si>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</si>
  <si>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</si>
  <si>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</si>
  <si>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</si>
  <si>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</si>
  <si>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</si>
  <si>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</si>
  <si>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</si>
  <si>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</si>
  <si>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</si>
  <si>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</si>
  <si>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</si>
  <si>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</si>
  <si>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</si>
  <si>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</si>
  <si>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</si>
  <si>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</si>
  <si>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</si>
  <si>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</si>
  <si>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</si>
  <si>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</si>
  <si>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</si>
  <si>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</si>
  <si>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</si>
  <si>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</si>
  <si>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</si>
  <si>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Type</t>
  </si>
  <si>
    <t>Oncogenic Non-Vaccine Type</t>
  </si>
  <si>
    <t>Median</t>
  </si>
  <si>
    <t>HPV 18</t>
  </si>
  <si>
    <t>Common Vaccine Types (HPV 16/18/31/33)</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</si>
  <si>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</si>
  <si>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</si>
  <si>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</si>
  <si>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</si>
  <si>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</si>
  <si>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</si>
  <si>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</si>
  <si>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</si>
  <si>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</si>
  <si>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</si>
  <si>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</si>
  <si>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</si>
  <si>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</si>
  <si>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</si>
  <si>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</si>
  <si>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</si>
  <si>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</si>
  <si>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</si>
  <si>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</si>
  <si>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</si>
  <si>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</si>
  <si>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</si>
  <si>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</si>
  <si>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</si>
  <si>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</si>
  <si>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</si>
  <si>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</si>
  <si>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</si>
  <si>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</si>
  <si>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</si>
  <si>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</si>
  <si>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</si>
  <si>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</si>
  <si>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</si>
  <si>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</si>
  <si>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</si>
  <si>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</si>
  <si>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</si>
  <si>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</si>
  <si>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</si>
  <si>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</si>
  <si>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</si>
  <si>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</si>
  <si>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</si>
  <si>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</si>
  <si>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</si>
  <si>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</si>
  <si>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</si>
  <si>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</si>
  <si>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</si>
  <si>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</si>
  <si>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</si>
  <si>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</si>
  <si>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</si>
  <si>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</si>
  <si>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</si>
  <si>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</si>
  <si>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</si>
  <si>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</si>
  <si>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</si>
  <si>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</si>
  <si>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</si>
  <si>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</si>
  <si>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</si>
  <si>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</si>
  <si>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</si>
  <si>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</si>
  <si>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</si>
  <si>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</si>
  <si>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</si>
  <si>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</si>
  <si>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</si>
  <si>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</si>
  <si>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</si>
  <si>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</si>
  <si>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</si>
  <si>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</si>
  <si>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</si>
  <si>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</si>
  <si>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</si>
  <si>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</si>
  <si>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</si>
  <si>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</si>
  <si>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</si>
  <si>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</si>
  <si>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</si>
  <si>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</si>
  <si>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</si>
  <si>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</si>
  <si>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</si>
  <si>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</si>
  <si>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</si>
  <si>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</si>
  <si>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</si>
  <si>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</si>
  <si>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</si>
  <si>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</si>
  <si>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</si>
  <si>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</si>
  <si>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</si>
  <si>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</si>
  <si>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</si>
  <si>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</si>
  <si>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</si>
  <si>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</si>
  <si>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</si>
  <si>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</si>
  <si>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</si>
  <si>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</si>
  <si>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</si>
  <si>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</si>
  <si>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</si>
  <si>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</si>
  <si>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</si>
  <si>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</si>
  <si>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</si>
  <si>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</si>
  <si>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</si>
  <si>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</si>
  <si>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</si>
  <si>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</si>
  <si>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</si>
  <si>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</si>
  <si>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</si>
  <si>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</si>
  <si>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</si>
  <si>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</si>
  <si>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</si>
  <si>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</si>
  <si>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</si>
  <si>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</si>
  <si>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</si>
  <si>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t>Monthly Undetected CC Mortality Rates</t>
  </si>
  <si>
    <t>Monthy Detected CC Mortality Rates</t>
  </si>
  <si>
    <t>H. C. Johnson, K. M. Elfström, W. J. Edmunds, Inference of type-specific HPV transmissibility, progression and clearance rates: a mathematical modelling approach. PLoS One 7, e49614 (2012).</t>
  </si>
  <si>
    <r>
      <t xml:space="preserve">Per-partnership probability of HPV transmission. </t>
    </r>
    <r>
      <rPr>
        <sz val="12"/>
        <color theme="1"/>
        <rFont val="Times New Roman"/>
        <family val="1"/>
      </rPr>
      <t>Not currently  used, calibrated instead.</t>
    </r>
  </si>
  <si>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</si>
  <si>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</si>
  <si>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</si>
  <si>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</si>
  <si>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</si>
  <si>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</si>
  <si>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t xml:space="preserve">Cervical cancer mortality by stage and HIV status. </t>
  </si>
  <si>
    <t>ICC progression rate.</t>
  </si>
  <si>
    <r>
      <t xml:space="preserve">ICC Mortality. </t>
    </r>
    <r>
      <rPr>
        <sz val="12"/>
        <color theme="1"/>
        <rFont val="Times New Roman"/>
        <family val="1"/>
      </rPr>
      <t>Not currently used.</t>
    </r>
  </si>
  <si>
    <r>
      <t xml:space="preserve">Symptom detection probability.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</si>
  <si>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</si>
  <si>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t>Pap smear rate in KZN. Not currently used.</t>
  </si>
  <si>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</si>
  <si>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</si>
  <si>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</si>
  <si>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</si>
  <si>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</si>
  <si>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</si>
  <si>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</si>
  <si>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</si>
  <si>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</si>
  <si>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r>
      <t xml:space="preserve">Non-Vaccine Types (other high risk). </t>
    </r>
    <r>
      <rPr>
        <b/>
        <sz val="12"/>
        <color rgb="FFFF0000"/>
        <rFont val="Times New Roman"/>
        <family val="1"/>
      </rPr>
      <t xml:space="preserve"> --&gt; Note: #s might be flipped with below, also I think highlighted zeros are wrong</t>
    </r>
  </si>
  <si>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</si>
  <si>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</si>
  <si>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</si>
  <si>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</si>
  <si>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</si>
  <si>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</si>
  <si>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</si>
  <si>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</si>
  <si>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r>
      <t>Vaccine types (non-16/18 or non-4v, 9v covered, other high risk)</t>
    </r>
    <r>
      <rPr>
        <b/>
        <sz val="12"/>
        <color rgb="FFFF0000"/>
        <rFont val="Times New Roman"/>
        <family val="1"/>
      </rPr>
      <t xml:space="preserve"> --&gt; Note: #s might be flipped with below, also I think highlighted zeros are wrong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</si>
</sst>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19"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b/>
      <sz val="12"/>
      <color rgb="FFFF0000"/>
      <name val="Times New Roman"/>
      <family val="1"/>
    </font>
    <font>
      <i/>
      <sz val="12"/>
      <color indexed="8"/>
      <name val="Times New Roman"/>
      <family val="1"/>
    </font>
  </fonts>
  <fills count="5">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1">
    <xf numFmtId="0" fontId="0" fillId="0" borderId="0" xfId="0"/>
    <xf numFmtId="0" fontId="1" fillId="0" borderId="0" xfId="0" applyFont="1"/>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10" fillId="2" borderId="14" xfId="0" applyFont="1" applyFill="1" applyBorder="1" applyAlignment="1">
      <alignment horizontal="right" vertical="center"/>
    </xf>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0" borderId="0" xfId="0" applyFont="1" applyFill="1" applyBorder="1"/>
    <xf numFmtId="0" fontId="0" fillId="2" borderId="0" xfId="0" applyFill="1" applyBorder="1"/>
    <xf numFmtId="0" fontId="0" fillId="4" borderId="0" xfId="0" applyFill="1" applyBorder="1"/>
    <xf numFmtId="0" fontId="0" fillId="0" borderId="0" xfId="0" applyNumberFormat="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10" fillId="0" borderId="14" xfId="0" applyFont="1" applyFill="1" applyBorder="1" applyAlignment="1">
      <alignment horizontal="center" vertical="center" wrapText="1"/>
    </xf>
    <xf numFmtId="0" fontId="10" fillId="0" borderId="14" xfId="0" applyFont="1" applyFill="1" applyBorder="1" applyAlignment="1">
      <alignment horizontal="center" vertical="center"/>
    </xf>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3" fillId="2" borderId="14" xfId="0" applyNumberFormat="1" applyFont="1" applyFill="1" applyBorder="1" applyAlignment="1" applyProtection="1"/>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8"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60"/>
  <sheetViews>
    <sheetView topLeftCell="A31" zoomScale="90" zoomScaleNormal="90" workbookViewId="0">
      <selection activeCell="K11" sqref="K11"/>
    </sheetView>
  </sheetViews>
  <sheetFormatPr defaultRowHeight="15" x14ac:dyDescent="0.25"/>
  <cols>
    <col min="1" max="1" width="36.42578125" customWidth="1"/>
    <col min="2" max="2" width="12.28515625" customWidth="1"/>
    <col min="4" max="4" width="8.7109375" customWidth="1"/>
    <col min="5" max="5" width="21.5703125" customWidth="1"/>
    <col min="6" max="6" width="19.28515625" style="37" customWidth="1"/>
    <col min="7" max="7" width="10.42578125" style="37" customWidth="1"/>
    <col min="8" max="8" width="8.7109375" style="37"/>
    <col min="9" max="9" width="27.140625" style="37" customWidth="1"/>
    <col min="11" max="11" width="30.140625" bestFit="1" customWidth="1"/>
    <col min="12" max="12" width="10.85546875" bestFit="1" customWidth="1"/>
    <col min="16" max="16" width="25" customWidth="1"/>
    <col min="20" max="20" width="15.5703125" customWidth="1"/>
    <col min="21" max="22" width="49.85546875" bestFit="1" customWidth="1"/>
    <col min="23" max="23" width="13.5703125" customWidth="1"/>
    <col min="25" max="25" width="11.85546875" bestFit="1" customWidth="1"/>
  </cols>
  <sheetData>
    <row r="1" spans="1:24" ht="15.75" x14ac:dyDescent="0.25">
      <c r="A1" s="44" t="s">
        <v>207</v>
      </c>
      <c r="B1" s="45"/>
      <c r="C1" s="45"/>
      <c r="D1" s="45"/>
      <c r="E1" s="45"/>
      <c r="F1" s="45"/>
      <c r="G1" s="45"/>
      <c r="H1" s="38"/>
      <c r="I1" s="38"/>
      <c r="J1" s="38"/>
      <c r="K1" s="66"/>
      <c r="L1" s="63"/>
      <c r="M1" s="63"/>
      <c r="N1" s="63"/>
      <c r="O1" s="63"/>
      <c r="P1" s="63"/>
      <c r="Q1" s="63"/>
      <c r="R1" s="63"/>
      <c r="S1" s="63"/>
      <c r="T1" s="38"/>
      <c r="U1" s="66"/>
      <c r="V1" s="2"/>
      <c r="W1" s="2"/>
      <c r="X1" s="2"/>
    </row>
    <row r="2" spans="1:24" s="37" customFormat="1" ht="15.75" x14ac:dyDescent="0.25">
      <c r="A2" s="46" t="s">
        <v>206</v>
      </c>
      <c r="B2" s="45"/>
      <c r="C2" s="45"/>
      <c r="D2" s="45"/>
      <c r="E2" s="45"/>
      <c r="F2" s="45"/>
      <c r="G2" s="45"/>
      <c r="H2" s="38"/>
      <c r="I2" s="38"/>
      <c r="J2" s="38"/>
      <c r="K2" s="66"/>
      <c r="L2" s="63"/>
      <c r="M2" s="63"/>
      <c r="N2" s="63"/>
      <c r="O2" s="63"/>
      <c r="P2" s="63"/>
      <c r="Q2" s="63"/>
      <c r="R2" s="63"/>
      <c r="S2" s="63"/>
      <c r="T2" s="38"/>
      <c r="U2" s="66"/>
      <c r="V2" s="2"/>
      <c r="W2" s="2"/>
      <c r="X2" s="2"/>
    </row>
    <row r="3" spans="1:24" ht="15.75" x14ac:dyDescent="0.25">
      <c r="A3" s="40" t="s">
        <v>67</v>
      </c>
      <c r="B3" s="40" t="s">
        <v>69</v>
      </c>
      <c r="C3" s="39"/>
      <c r="D3" s="40" t="s">
        <v>67</v>
      </c>
      <c r="E3" s="40" t="s">
        <v>69</v>
      </c>
      <c r="F3" s="40" t="s">
        <v>1</v>
      </c>
      <c r="G3" s="39"/>
      <c r="K3" s="6"/>
      <c r="L3" s="6"/>
      <c r="M3" s="6"/>
      <c r="N3" s="6"/>
      <c r="O3" s="6"/>
      <c r="P3" s="6"/>
      <c r="Q3" s="6"/>
      <c r="R3" s="6"/>
      <c r="S3" s="9"/>
      <c r="U3" s="61"/>
      <c r="V3" s="61"/>
      <c r="W3" s="61"/>
      <c r="X3" s="61"/>
    </row>
    <row r="4" spans="1:24" ht="15.75" x14ac:dyDescent="0.25">
      <c r="A4" s="41" t="s">
        <v>71</v>
      </c>
      <c r="B4" s="42">
        <f>AVERAGE(E4:E7)</f>
        <v>0.73724999999999996</v>
      </c>
      <c r="C4" s="39"/>
      <c r="D4" s="41">
        <v>16</v>
      </c>
      <c r="E4" s="41">
        <v>0.71799999999999997</v>
      </c>
      <c r="F4" s="41">
        <v>1</v>
      </c>
      <c r="G4" s="39"/>
      <c r="K4" s="62"/>
      <c r="L4" s="9"/>
      <c r="M4" s="9"/>
      <c r="N4" s="9"/>
      <c r="O4" s="9"/>
      <c r="P4" s="9"/>
      <c r="Q4" s="9"/>
      <c r="R4" s="9"/>
      <c r="S4" s="9"/>
      <c r="U4" s="2"/>
      <c r="V4" s="65"/>
      <c r="W4" s="2"/>
      <c r="X4" s="2"/>
    </row>
    <row r="5" spans="1:24" ht="15.75" x14ac:dyDescent="0.25">
      <c r="A5" s="41" t="s">
        <v>68</v>
      </c>
      <c r="B5" s="42">
        <f>AVERAGE(E9:E11)</f>
        <v>0.751</v>
      </c>
      <c r="C5" s="39"/>
      <c r="D5" s="41">
        <v>18</v>
      </c>
      <c r="E5" s="41">
        <v>0.73599999999999999</v>
      </c>
      <c r="F5" s="41">
        <v>1</v>
      </c>
      <c r="G5" s="39"/>
      <c r="K5" s="9"/>
      <c r="L5" s="9"/>
      <c r="M5" s="9"/>
      <c r="N5" s="9"/>
      <c r="O5" s="9"/>
      <c r="P5" s="9"/>
      <c r="Q5" s="9"/>
      <c r="R5" s="9"/>
      <c r="S5" s="9"/>
      <c r="U5" s="2"/>
      <c r="V5" s="2"/>
      <c r="W5" s="2"/>
      <c r="X5" s="2"/>
    </row>
    <row r="6" spans="1:24" ht="15.75" x14ac:dyDescent="0.25">
      <c r="A6" s="39"/>
      <c r="B6" s="39"/>
      <c r="C6" s="39"/>
      <c r="D6" s="41">
        <v>31</v>
      </c>
      <c r="E6" s="41">
        <v>0.74299999999999999</v>
      </c>
      <c r="F6" s="41">
        <v>1</v>
      </c>
      <c r="G6" s="39"/>
      <c r="K6" s="9"/>
      <c r="L6" s="9"/>
      <c r="M6" s="9"/>
      <c r="N6" s="9"/>
      <c r="O6" s="9"/>
      <c r="P6" s="9"/>
      <c r="Q6" s="9"/>
      <c r="R6" s="9"/>
      <c r="S6" s="9"/>
      <c r="U6" s="2"/>
      <c r="V6" s="2"/>
      <c r="W6" s="2"/>
      <c r="X6" s="2"/>
    </row>
    <row r="7" spans="1:24" ht="15.75" x14ac:dyDescent="0.25">
      <c r="A7" s="39"/>
      <c r="B7" s="39"/>
      <c r="C7" s="39"/>
      <c r="D7" s="42">
        <v>33</v>
      </c>
      <c r="E7" s="42">
        <v>0.752</v>
      </c>
      <c r="F7" s="42">
        <v>1</v>
      </c>
      <c r="G7" s="39"/>
      <c r="K7" s="9"/>
      <c r="L7" s="9"/>
      <c r="M7" s="9"/>
      <c r="N7" s="9"/>
      <c r="O7" s="9"/>
      <c r="P7" s="9"/>
      <c r="Q7" s="9"/>
      <c r="R7" s="9"/>
      <c r="S7" s="9"/>
      <c r="U7" s="2"/>
      <c r="V7" s="2"/>
      <c r="W7" s="2"/>
      <c r="X7" s="2"/>
    </row>
    <row r="8" spans="1:24" ht="15.75" x14ac:dyDescent="0.25">
      <c r="A8" s="39"/>
      <c r="B8" s="39"/>
      <c r="C8" s="39"/>
      <c r="D8" s="41"/>
      <c r="E8" s="41"/>
      <c r="F8" s="41"/>
      <c r="G8" s="39"/>
      <c r="K8" s="9"/>
      <c r="L8" s="9"/>
      <c r="M8" s="9"/>
      <c r="N8" s="9"/>
      <c r="O8" s="9"/>
      <c r="P8" s="9"/>
      <c r="Q8" s="9"/>
      <c r="R8" s="9"/>
      <c r="S8" s="9"/>
      <c r="U8" s="3"/>
      <c r="V8" s="2"/>
      <c r="W8" s="2"/>
      <c r="X8" s="2"/>
    </row>
    <row r="9" spans="1:24" ht="15.75" x14ac:dyDescent="0.25">
      <c r="A9" s="39"/>
      <c r="B9" s="39"/>
      <c r="C9" s="39"/>
      <c r="D9" s="41">
        <v>39</v>
      </c>
      <c r="E9" s="41">
        <v>0.755</v>
      </c>
      <c r="F9" s="41">
        <v>1</v>
      </c>
      <c r="G9" s="39"/>
      <c r="J9" s="2"/>
      <c r="K9" s="9"/>
      <c r="L9" s="9"/>
      <c r="M9" s="9"/>
      <c r="N9" s="9"/>
      <c r="O9" s="9"/>
      <c r="P9" s="9"/>
      <c r="Q9" s="9"/>
      <c r="R9" s="9"/>
      <c r="S9" s="9"/>
      <c r="U9" s="3"/>
      <c r="V9" s="2"/>
      <c r="W9" s="2"/>
      <c r="X9" s="2"/>
    </row>
    <row r="10" spans="1:24" ht="15.75" x14ac:dyDescent="0.25">
      <c r="A10" s="39"/>
      <c r="B10" s="39"/>
      <c r="C10" s="39"/>
      <c r="D10" s="41">
        <v>51</v>
      </c>
      <c r="E10" s="41">
        <v>0.755</v>
      </c>
      <c r="F10" s="41">
        <v>1</v>
      </c>
      <c r="G10" s="39"/>
      <c r="J10" s="2"/>
      <c r="K10" s="2"/>
      <c r="L10" s="2"/>
      <c r="M10" s="2"/>
      <c r="N10" s="2"/>
      <c r="O10" s="2"/>
      <c r="P10" s="2"/>
      <c r="Q10" s="2"/>
      <c r="R10" s="2"/>
    </row>
    <row r="11" spans="1:24" ht="15.75" x14ac:dyDescent="0.25">
      <c r="A11" s="39"/>
      <c r="B11" s="39"/>
      <c r="C11" s="39"/>
      <c r="D11" s="41">
        <v>56</v>
      </c>
      <c r="E11" s="41">
        <v>0.74299999999999999</v>
      </c>
      <c r="F11" s="41">
        <v>1</v>
      </c>
      <c r="G11" s="39"/>
      <c r="J11" s="2"/>
      <c r="K11" s="2"/>
      <c r="L11" s="2"/>
      <c r="M11" s="2"/>
      <c r="N11" s="2"/>
      <c r="O11" s="2"/>
      <c r="P11" s="2"/>
      <c r="Q11" s="2"/>
      <c r="R11" s="2"/>
    </row>
    <row r="12" spans="1:24" ht="15.75" x14ac:dyDescent="0.25">
      <c r="A12" s="39"/>
      <c r="B12" s="39"/>
      <c r="C12" s="39"/>
      <c r="D12" s="39"/>
      <c r="E12" s="39"/>
      <c r="F12" s="39"/>
      <c r="G12" s="39"/>
      <c r="J12" s="2"/>
      <c r="K12" s="61"/>
      <c r="L12" s="2"/>
      <c r="M12" s="2"/>
      <c r="N12" s="2"/>
      <c r="O12" s="2"/>
      <c r="P12" s="2"/>
      <c r="Q12" s="2"/>
      <c r="R12" s="2"/>
    </row>
    <row r="13" spans="1:24" ht="15.75" x14ac:dyDescent="0.25">
      <c r="A13" s="39"/>
      <c r="B13" s="39"/>
      <c r="C13" s="39"/>
      <c r="D13" s="39"/>
      <c r="E13" s="39"/>
      <c r="F13" s="39"/>
      <c r="G13" s="39"/>
      <c r="J13" s="2"/>
      <c r="K13" s="3"/>
      <c r="L13" s="3"/>
      <c r="M13" s="3"/>
      <c r="N13" s="3"/>
      <c r="O13" s="2"/>
      <c r="P13" s="3"/>
      <c r="Q13" s="3"/>
      <c r="R13" s="2"/>
    </row>
    <row r="14" spans="1:24" x14ac:dyDescent="0.25">
      <c r="J14" s="2"/>
      <c r="K14" s="2"/>
      <c r="L14" s="2"/>
      <c r="M14" s="2"/>
      <c r="N14" s="2"/>
      <c r="O14" s="2"/>
      <c r="P14" s="2"/>
      <c r="Q14" s="2"/>
      <c r="R14" s="2"/>
    </row>
    <row r="15" spans="1:24" x14ac:dyDescent="0.25">
      <c r="J15" s="2"/>
      <c r="K15" s="2"/>
      <c r="L15" s="2"/>
      <c r="M15" s="2"/>
      <c r="N15" s="2"/>
      <c r="O15" s="2"/>
      <c r="P15" s="2"/>
      <c r="Q15" s="2"/>
      <c r="R15" s="2"/>
    </row>
    <row r="16" spans="1:24" x14ac:dyDescent="0.25">
      <c r="A16" s="1"/>
      <c r="J16" s="2"/>
      <c r="K16" s="2"/>
      <c r="L16" s="2"/>
      <c r="M16" s="2"/>
      <c r="N16" s="2"/>
      <c r="O16" s="2"/>
      <c r="P16" s="2"/>
      <c r="Q16" s="2"/>
      <c r="R16" s="2"/>
    </row>
    <row r="17" spans="1:21" ht="15.75" x14ac:dyDescent="0.25">
      <c r="A17" s="44" t="s">
        <v>208</v>
      </c>
      <c r="B17" s="45"/>
      <c r="C17" s="45"/>
      <c r="D17" s="45"/>
      <c r="E17" s="38"/>
      <c r="F17" s="38"/>
      <c r="G17" s="38"/>
      <c r="H17" s="38"/>
      <c r="I17" s="38"/>
      <c r="J17" s="63"/>
      <c r="K17" s="63"/>
      <c r="L17" s="63"/>
      <c r="M17" s="63"/>
      <c r="N17" s="63"/>
      <c r="O17" s="63"/>
      <c r="P17" s="63"/>
      <c r="Q17" s="63"/>
      <c r="R17" s="63"/>
      <c r="S17" s="38"/>
      <c r="T17" s="38"/>
      <c r="U17" s="38"/>
    </row>
    <row r="18" spans="1:21" ht="15.75" x14ac:dyDescent="0.25">
      <c r="A18" s="115" t="s">
        <v>73</v>
      </c>
      <c r="B18" s="115"/>
      <c r="C18" s="115"/>
      <c r="D18" s="115"/>
      <c r="F18" s="115" t="s">
        <v>234</v>
      </c>
      <c r="G18" s="115"/>
      <c r="H18" s="115"/>
      <c r="I18" s="115"/>
      <c r="J18" s="52"/>
      <c r="K18" s="111"/>
      <c r="L18" s="111"/>
      <c r="M18" s="9"/>
      <c r="N18" s="9"/>
      <c r="O18" s="2"/>
      <c r="P18" s="2"/>
      <c r="Q18" s="2"/>
      <c r="R18" s="2"/>
    </row>
    <row r="19" spans="1:21" ht="47.25" x14ac:dyDescent="0.25">
      <c r="A19" s="47" t="s">
        <v>20</v>
      </c>
      <c r="B19" s="51" t="s">
        <v>24</v>
      </c>
      <c r="C19" s="47" t="s">
        <v>1</v>
      </c>
      <c r="D19" s="47" t="s">
        <v>2</v>
      </c>
      <c r="F19" s="55" t="s">
        <v>20</v>
      </c>
      <c r="G19" s="79" t="s">
        <v>235</v>
      </c>
      <c r="H19" s="55" t="s">
        <v>1</v>
      </c>
      <c r="I19" s="55" t="s">
        <v>2</v>
      </c>
      <c r="J19" s="52"/>
      <c r="L19" s="111"/>
      <c r="M19" s="9"/>
      <c r="N19" s="9"/>
      <c r="O19" s="2"/>
      <c r="P19" s="2"/>
      <c r="Q19" s="2"/>
      <c r="R19" s="2"/>
    </row>
    <row r="20" spans="1:21" ht="15.75" x14ac:dyDescent="0.25">
      <c r="A20" s="41" t="s">
        <v>21</v>
      </c>
      <c r="B20" s="48">
        <f>1/G20</f>
        <v>1</v>
      </c>
      <c r="C20" s="42">
        <f>1/H20</f>
        <v>1</v>
      </c>
      <c r="D20" s="42">
        <f>1/I20</f>
        <v>1</v>
      </c>
      <c r="F20" s="59" t="s">
        <v>21</v>
      </c>
      <c r="G20" s="112">
        <v>1</v>
      </c>
      <c r="H20" s="56">
        <v>1</v>
      </c>
      <c r="I20" s="56">
        <v>1</v>
      </c>
      <c r="J20" s="52"/>
      <c r="L20" s="111"/>
      <c r="M20" s="9"/>
      <c r="N20" s="9"/>
      <c r="O20" s="2"/>
      <c r="P20" s="2"/>
      <c r="Q20" s="2"/>
      <c r="R20" s="2"/>
    </row>
    <row r="21" spans="1:21" ht="47.1" customHeight="1" x14ac:dyDescent="0.25">
      <c r="A21" s="54" t="s">
        <v>22</v>
      </c>
      <c r="B21" s="48">
        <f t="shared" ref="B21:B23" si="0">1/G21</f>
        <v>0.32051282051282048</v>
      </c>
      <c r="C21" s="42">
        <f t="shared" ref="C21:C23" si="1">1/H21</f>
        <v>0.42372881355932207</v>
      </c>
      <c r="D21" s="42">
        <f t="shared" ref="D21:D23" si="2">1/I21</f>
        <v>0.24271844660194175</v>
      </c>
      <c r="F21" s="59" t="s">
        <v>22</v>
      </c>
      <c r="G21" s="56">
        <v>3.12</v>
      </c>
      <c r="H21" s="56">
        <v>2.36</v>
      </c>
      <c r="I21" s="56">
        <v>4.12</v>
      </c>
      <c r="J21" s="52"/>
      <c r="K21" s="113"/>
      <c r="L21" s="52"/>
      <c r="M21" s="2"/>
      <c r="N21" s="2"/>
      <c r="O21" s="2"/>
      <c r="P21" s="2"/>
      <c r="Q21" s="2"/>
      <c r="R21" s="2"/>
    </row>
    <row r="22" spans="1:21" ht="47.45" customHeight="1" x14ac:dyDescent="0.25">
      <c r="A22" s="54" t="s">
        <v>72</v>
      </c>
      <c r="B22" s="48">
        <f t="shared" si="0"/>
        <v>0.17301038062283736</v>
      </c>
      <c r="C22" s="42">
        <f t="shared" si="1"/>
        <v>0.23980815347721823</v>
      </c>
      <c r="D22" s="42">
        <f t="shared" si="2"/>
        <v>0.12376237623762376</v>
      </c>
      <c r="F22" s="59" t="s">
        <v>72</v>
      </c>
      <c r="G22" s="56">
        <v>5.78</v>
      </c>
      <c r="H22" s="56">
        <v>4.17</v>
      </c>
      <c r="I22" s="56">
        <v>8.08</v>
      </c>
      <c r="J22" s="39"/>
      <c r="K22" s="39"/>
      <c r="L22" s="39"/>
    </row>
    <row r="23" spans="1:21" ht="31.5" x14ac:dyDescent="0.25">
      <c r="A23" s="54" t="s">
        <v>23</v>
      </c>
      <c r="B23" s="48">
        <f t="shared" si="0"/>
        <v>9.8716683119447174E-2</v>
      </c>
      <c r="C23" s="42">
        <f t="shared" si="1"/>
        <v>0.13661202185792348</v>
      </c>
      <c r="D23" s="42">
        <f t="shared" si="2"/>
        <v>7.1225071225071226E-2</v>
      </c>
      <c r="F23" s="59" t="s">
        <v>23</v>
      </c>
      <c r="G23" s="56">
        <v>10.130000000000001</v>
      </c>
      <c r="H23" s="56">
        <v>7.32</v>
      </c>
      <c r="I23" s="56">
        <v>14.04</v>
      </c>
      <c r="J23" s="39"/>
      <c r="K23" s="52"/>
      <c r="L23" s="52"/>
      <c r="M23" s="2"/>
      <c r="N23" s="2"/>
    </row>
    <row r="24" spans="1:21" s="37" customFormat="1" ht="15.75" x14ac:dyDescent="0.25">
      <c r="A24" s="52"/>
      <c r="B24" s="53"/>
      <c r="C24" s="53"/>
      <c r="D24" s="53"/>
      <c r="F24" s="43" t="s">
        <v>236</v>
      </c>
      <c r="G24" s="39"/>
      <c r="H24" s="39"/>
      <c r="I24" s="39"/>
      <c r="J24" s="39"/>
      <c r="K24" s="114"/>
      <c r="L24" s="52"/>
      <c r="M24" s="2"/>
      <c r="N24" s="2"/>
    </row>
    <row r="25" spans="1:21" s="37" customFormat="1" ht="15.75" x14ac:dyDescent="0.25">
      <c r="A25" s="52"/>
      <c r="B25" s="53"/>
      <c r="C25" s="53"/>
      <c r="D25" s="53"/>
      <c r="F25" s="43" t="s">
        <v>237</v>
      </c>
      <c r="K25" s="61"/>
      <c r="L25" s="2"/>
      <c r="M25" s="2"/>
      <c r="N25" s="2"/>
    </row>
    <row r="26" spans="1:21" s="37" customFormat="1" ht="15.75" x14ac:dyDescent="0.25">
      <c r="A26" s="52"/>
      <c r="B26" s="53"/>
      <c r="C26" s="53"/>
      <c r="D26" s="53"/>
      <c r="K26" s="61"/>
      <c r="L26" s="2"/>
      <c r="M26" s="2"/>
      <c r="N26" s="2"/>
    </row>
    <row r="27" spans="1:21" s="37" customFormat="1" ht="15.75" x14ac:dyDescent="0.25">
      <c r="A27" s="52"/>
      <c r="B27" s="53"/>
      <c r="C27" s="53"/>
      <c r="D27" s="53"/>
      <c r="F27" s="36"/>
      <c r="G27" s="36"/>
      <c r="H27" s="36"/>
      <c r="I27" s="36"/>
      <c r="K27" s="61"/>
      <c r="L27" s="2"/>
      <c r="M27" s="2"/>
      <c r="N27" s="2"/>
    </row>
    <row r="28" spans="1:21" ht="15.75" x14ac:dyDescent="0.25">
      <c r="A28" s="39"/>
      <c r="B28" s="39"/>
      <c r="C28" s="39"/>
      <c r="D28" s="39"/>
      <c r="F28" s="36"/>
      <c r="G28" s="36"/>
      <c r="H28" s="36"/>
      <c r="I28" s="36"/>
      <c r="K28" s="3"/>
      <c r="L28" s="3"/>
      <c r="M28" s="3"/>
      <c r="N28" s="3"/>
    </row>
    <row r="29" spans="1:21" ht="15.75" x14ac:dyDescent="0.25">
      <c r="A29" s="44" t="s">
        <v>208</v>
      </c>
      <c r="B29" s="45"/>
      <c r="C29" s="45"/>
      <c r="D29" s="45"/>
      <c r="E29" s="38"/>
      <c r="F29" s="38"/>
      <c r="G29" s="38"/>
      <c r="H29" s="38"/>
      <c r="I29" s="38"/>
      <c r="J29" s="38"/>
      <c r="K29" s="63"/>
      <c r="L29" s="63"/>
      <c r="M29" s="63"/>
      <c r="N29" s="63"/>
      <c r="O29" s="38"/>
      <c r="P29" s="38"/>
      <c r="Q29" s="38"/>
      <c r="R29" s="38"/>
      <c r="S29" s="38"/>
      <c r="T29" s="38"/>
      <c r="U29" s="38"/>
    </row>
    <row r="30" spans="1:21" s="37" customFormat="1" ht="15.75" x14ac:dyDescent="0.25">
      <c r="A30" s="46" t="s">
        <v>79</v>
      </c>
      <c r="B30" s="45"/>
      <c r="C30" s="45"/>
      <c r="D30" s="45"/>
      <c r="E30" s="38"/>
      <c r="F30" s="38"/>
      <c r="G30" s="38"/>
      <c r="H30" s="38"/>
      <c r="I30" s="38"/>
      <c r="J30" s="38"/>
      <c r="K30" s="63"/>
      <c r="L30" s="63"/>
      <c r="M30" s="63"/>
      <c r="N30" s="63"/>
      <c r="O30" s="38"/>
      <c r="P30" s="38"/>
      <c r="Q30" s="38"/>
      <c r="R30" s="38"/>
      <c r="S30" s="38"/>
      <c r="T30" s="38"/>
      <c r="U30" s="38"/>
    </row>
    <row r="31" spans="1:21" s="37" customFormat="1" ht="15.75" x14ac:dyDescent="0.25">
      <c r="A31" s="46" t="s">
        <v>80</v>
      </c>
      <c r="B31" s="45"/>
      <c r="C31" s="45"/>
      <c r="D31" s="45"/>
      <c r="E31" s="38"/>
      <c r="F31" s="38"/>
      <c r="G31" s="38"/>
      <c r="H31" s="38"/>
      <c r="I31" s="38"/>
      <c r="J31" s="38"/>
      <c r="K31" s="63"/>
      <c r="L31" s="63"/>
      <c r="M31" s="63"/>
      <c r="N31" s="63"/>
      <c r="O31" s="38"/>
      <c r="P31" s="38"/>
      <c r="Q31" s="38"/>
      <c r="R31" s="38"/>
      <c r="S31" s="38"/>
      <c r="T31" s="38"/>
      <c r="U31" s="38"/>
    </row>
    <row r="32" spans="1:21" ht="15.75" x14ac:dyDescent="0.25">
      <c r="A32" s="115" t="s">
        <v>74</v>
      </c>
      <c r="B32" s="115"/>
      <c r="C32" s="115"/>
      <c r="D32" s="115"/>
      <c r="K32" s="3"/>
      <c r="L32" s="2"/>
      <c r="M32" s="2"/>
      <c r="N32" s="2"/>
      <c r="O32" s="2"/>
      <c r="P32" s="2"/>
      <c r="Q32" s="2"/>
    </row>
    <row r="33" spans="1:21" ht="15.75" x14ac:dyDescent="0.25">
      <c r="A33" s="49" t="s">
        <v>75</v>
      </c>
      <c r="B33" s="49" t="s">
        <v>30</v>
      </c>
      <c r="C33" s="41" t="s">
        <v>2</v>
      </c>
      <c r="D33" s="41" t="s">
        <v>1</v>
      </c>
      <c r="K33" s="2"/>
      <c r="L33" s="2"/>
      <c r="M33" s="2"/>
      <c r="N33" s="2"/>
      <c r="O33" s="2"/>
      <c r="P33" s="2"/>
      <c r="Q33" s="2"/>
    </row>
    <row r="34" spans="1:21" ht="15.75" x14ac:dyDescent="0.25">
      <c r="A34" s="41" t="s">
        <v>76</v>
      </c>
      <c r="B34" s="42">
        <v>1</v>
      </c>
      <c r="C34" s="42">
        <v>1</v>
      </c>
      <c r="D34" s="42">
        <v>1</v>
      </c>
      <c r="K34" s="61"/>
      <c r="L34" s="2"/>
      <c r="M34" s="2"/>
      <c r="N34" s="2"/>
      <c r="O34" s="2"/>
      <c r="P34" s="2"/>
      <c r="Q34" s="2"/>
    </row>
    <row r="35" spans="1:21" ht="15.75" x14ac:dyDescent="0.25">
      <c r="A35" s="41" t="s">
        <v>77</v>
      </c>
      <c r="B35" s="42">
        <v>2.2000000000000002</v>
      </c>
      <c r="C35" s="42">
        <v>0.8</v>
      </c>
      <c r="D35" s="42">
        <v>6.3</v>
      </c>
      <c r="K35" s="2"/>
      <c r="L35" s="2"/>
      <c r="M35" s="2"/>
      <c r="N35" s="2"/>
      <c r="O35" s="2"/>
      <c r="P35" s="2"/>
      <c r="Q35" s="2"/>
    </row>
    <row r="36" spans="1:21" ht="15.75" x14ac:dyDescent="0.25">
      <c r="A36" s="41" t="s">
        <v>78</v>
      </c>
      <c r="B36" s="42">
        <v>5.5</v>
      </c>
      <c r="C36" s="42">
        <v>2</v>
      </c>
      <c r="D36" s="42">
        <v>15.2</v>
      </c>
      <c r="K36" s="2"/>
      <c r="L36" s="64"/>
      <c r="M36" s="64"/>
      <c r="N36" s="2"/>
      <c r="O36" s="2"/>
      <c r="P36" s="2"/>
      <c r="Q36" s="2"/>
    </row>
    <row r="37" spans="1:21" ht="15.75" x14ac:dyDescent="0.25">
      <c r="A37" s="39"/>
      <c r="B37" s="39"/>
      <c r="C37" s="39"/>
      <c r="D37" s="39"/>
      <c r="K37" s="2"/>
      <c r="L37" s="64"/>
      <c r="M37" s="64"/>
      <c r="N37" s="2"/>
      <c r="O37" s="2"/>
      <c r="P37" s="2"/>
      <c r="Q37" s="2"/>
    </row>
    <row r="38" spans="1:21" ht="15.75" x14ac:dyDescent="0.25">
      <c r="A38" s="39"/>
      <c r="B38" s="50"/>
      <c r="C38" s="50"/>
      <c r="D38" s="50"/>
      <c r="K38" s="9"/>
      <c r="L38" s="64"/>
      <c r="M38" s="64"/>
      <c r="N38" s="2"/>
      <c r="O38" s="2"/>
      <c r="P38" s="2"/>
      <c r="Q38" s="2"/>
    </row>
    <row r="39" spans="1:21" ht="15.75" x14ac:dyDescent="0.25">
      <c r="A39" s="39"/>
      <c r="B39" s="39"/>
      <c r="C39" s="39"/>
      <c r="D39" s="39"/>
      <c r="K39" s="2"/>
      <c r="L39" s="2"/>
      <c r="M39" s="2"/>
      <c r="N39" s="2"/>
      <c r="O39" s="2"/>
      <c r="P39" s="2"/>
      <c r="Q39" s="2"/>
    </row>
    <row r="40" spans="1:21" x14ac:dyDescent="0.25">
      <c r="K40" s="2"/>
      <c r="L40" s="2"/>
      <c r="M40" s="2"/>
      <c r="N40" s="2"/>
      <c r="O40" s="2"/>
      <c r="P40" s="2"/>
      <c r="Q40" s="2"/>
    </row>
    <row r="41" spans="1:21" ht="15.75" x14ac:dyDescent="0.25">
      <c r="A41" s="39"/>
      <c r="B41" s="39"/>
      <c r="C41" s="39"/>
      <c r="D41" s="39"/>
      <c r="E41" s="39"/>
      <c r="K41" s="61"/>
      <c r="L41" s="2"/>
      <c r="M41" s="2"/>
      <c r="N41" s="2"/>
      <c r="O41" s="2"/>
      <c r="P41" s="2"/>
      <c r="Q41" s="2"/>
    </row>
    <row r="42" spans="1:21" ht="15.75" x14ac:dyDescent="0.25">
      <c r="A42" s="44" t="s">
        <v>209</v>
      </c>
      <c r="B42" s="45"/>
      <c r="C42" s="45"/>
      <c r="D42" s="45"/>
      <c r="E42" s="45"/>
      <c r="F42" s="38"/>
      <c r="G42" s="38"/>
      <c r="H42" s="38"/>
      <c r="I42" s="38"/>
      <c r="J42" s="38"/>
      <c r="K42" s="67"/>
      <c r="L42" s="67"/>
      <c r="M42" s="67"/>
      <c r="N42" s="67"/>
      <c r="O42" s="63"/>
      <c r="P42" s="67"/>
      <c r="Q42" s="67"/>
      <c r="R42" s="38"/>
      <c r="S42" s="38"/>
      <c r="T42" s="38"/>
      <c r="U42" s="38"/>
    </row>
    <row r="43" spans="1:21" ht="15.75" x14ac:dyDescent="0.25">
      <c r="A43" s="46" t="s">
        <v>210</v>
      </c>
      <c r="B43" s="45"/>
      <c r="C43" s="45"/>
      <c r="D43" s="45"/>
      <c r="E43" s="45"/>
      <c r="F43" s="38"/>
      <c r="G43" s="38"/>
      <c r="H43" s="38"/>
      <c r="I43" s="38"/>
      <c r="J43" s="38"/>
      <c r="K43" s="63"/>
      <c r="L43" s="63"/>
      <c r="M43" s="63"/>
      <c r="N43" s="63"/>
      <c r="O43" s="63"/>
      <c r="P43" s="63"/>
      <c r="Q43" s="63"/>
      <c r="R43" s="38"/>
      <c r="S43" s="38"/>
      <c r="T43" s="38"/>
      <c r="U43" s="38"/>
    </row>
    <row r="44" spans="1:21" ht="15.75" x14ac:dyDescent="0.25">
      <c r="A44" s="55"/>
      <c r="B44" s="116" t="s">
        <v>109</v>
      </c>
      <c r="C44" s="117"/>
      <c r="D44" s="117"/>
      <c r="E44" s="118"/>
      <c r="K44" s="2"/>
      <c r="L44" s="2"/>
      <c r="M44" s="2"/>
      <c r="N44" s="2"/>
      <c r="O44" s="2"/>
      <c r="P44" s="2"/>
      <c r="Q44" s="9"/>
    </row>
    <row r="45" spans="1:21" ht="31.5" x14ac:dyDescent="0.25">
      <c r="A45" s="56"/>
      <c r="B45" s="59" t="s">
        <v>19</v>
      </c>
      <c r="C45" s="59" t="s">
        <v>110</v>
      </c>
      <c r="D45" s="59" t="s">
        <v>111</v>
      </c>
      <c r="E45" s="60" t="s">
        <v>191</v>
      </c>
      <c r="K45" s="2"/>
      <c r="L45" s="2"/>
      <c r="M45" s="2"/>
      <c r="N45" s="2"/>
      <c r="O45" s="2"/>
      <c r="P45" s="9"/>
      <c r="Q45" s="9"/>
    </row>
    <row r="46" spans="1:21" ht="15.75" x14ac:dyDescent="0.25">
      <c r="A46" s="56" t="s">
        <v>81</v>
      </c>
      <c r="B46" s="58">
        <v>2</v>
      </c>
      <c r="C46" s="58">
        <v>3</v>
      </c>
      <c r="D46" s="58">
        <v>3.2</v>
      </c>
      <c r="E46" s="57">
        <f t="array" ref="E46:E49">0.7*B46:B49+0.2*C46:C49 +0.1*D46:D49</f>
        <v>2.3200000000000003</v>
      </c>
      <c r="K46" s="2"/>
      <c r="L46" s="2"/>
      <c r="M46" s="2"/>
      <c r="N46" s="2"/>
      <c r="O46" s="2"/>
      <c r="P46" s="2"/>
      <c r="Q46" s="2"/>
    </row>
    <row r="47" spans="1:21" ht="15.75" x14ac:dyDescent="0.25">
      <c r="A47" s="56" t="s">
        <v>82</v>
      </c>
      <c r="B47" s="58">
        <v>1.8</v>
      </c>
      <c r="C47" s="58">
        <v>2.8</v>
      </c>
      <c r="D47" s="58">
        <v>3</v>
      </c>
      <c r="E47" s="57">
        <v>2.12</v>
      </c>
      <c r="K47" s="9"/>
      <c r="L47" s="9"/>
      <c r="M47" s="9"/>
      <c r="N47" s="9"/>
      <c r="O47" s="2"/>
      <c r="P47" s="2"/>
      <c r="Q47" s="2"/>
    </row>
    <row r="48" spans="1:21" ht="15.75" x14ac:dyDescent="0.25">
      <c r="A48" s="56" t="s">
        <v>112</v>
      </c>
      <c r="B48" s="58">
        <v>1.7</v>
      </c>
      <c r="C48" s="58">
        <v>2.6</v>
      </c>
      <c r="D48" s="58">
        <v>2.8</v>
      </c>
      <c r="E48" s="57">
        <v>1.99</v>
      </c>
      <c r="K48" s="9"/>
      <c r="L48" s="9"/>
      <c r="M48" s="9"/>
      <c r="N48" s="9"/>
      <c r="O48" s="2"/>
      <c r="P48" s="2"/>
      <c r="Q48" s="2"/>
    </row>
    <row r="49" spans="1:17" ht="15.75" x14ac:dyDescent="0.25">
      <c r="A49" s="56" t="s">
        <v>83</v>
      </c>
      <c r="B49" s="58">
        <v>1.5</v>
      </c>
      <c r="C49" s="58">
        <v>2.4</v>
      </c>
      <c r="D49" s="58">
        <v>2.5</v>
      </c>
      <c r="E49" s="57">
        <v>1.7799999999999998</v>
      </c>
      <c r="K49" s="9"/>
      <c r="L49" s="9"/>
      <c r="M49" s="9"/>
      <c r="N49" s="9"/>
      <c r="O49" s="2"/>
      <c r="P49" s="2"/>
      <c r="Q49" s="2"/>
    </row>
    <row r="50" spans="1:17" ht="15.75" x14ac:dyDescent="0.25">
      <c r="A50" s="39"/>
      <c r="B50" s="39"/>
      <c r="C50" s="39"/>
      <c r="D50" s="39"/>
      <c r="E50" s="39"/>
      <c r="K50" s="2"/>
      <c r="L50" s="2"/>
      <c r="M50" s="2"/>
      <c r="N50" s="2"/>
      <c r="O50" s="2"/>
      <c r="P50" s="2"/>
      <c r="Q50" s="2"/>
    </row>
    <row r="51" spans="1:17" ht="15.75" x14ac:dyDescent="0.25">
      <c r="A51" s="39"/>
      <c r="B51" s="39"/>
      <c r="C51" s="39"/>
      <c r="D51" s="39"/>
      <c r="E51" s="39"/>
      <c r="K51" s="2"/>
      <c r="L51" s="2"/>
      <c r="M51" s="2"/>
      <c r="N51" s="2"/>
      <c r="O51" s="2"/>
      <c r="P51" s="2"/>
      <c r="Q51" s="2"/>
    </row>
    <row r="52" spans="1:17" x14ac:dyDescent="0.25">
      <c r="K52" s="61"/>
      <c r="L52" s="2"/>
      <c r="M52" s="2"/>
      <c r="N52" s="2"/>
      <c r="O52" s="2"/>
      <c r="P52" s="2"/>
      <c r="Q52" s="2"/>
    </row>
    <row r="53" spans="1:17" x14ac:dyDescent="0.25">
      <c r="K53" s="2"/>
      <c r="L53" s="2"/>
      <c r="M53" s="2"/>
      <c r="N53" s="2"/>
      <c r="O53" s="2"/>
      <c r="P53" s="2"/>
      <c r="Q53" s="2"/>
    </row>
    <row r="54" spans="1:17" x14ac:dyDescent="0.25">
      <c r="K54" s="2"/>
      <c r="L54" s="2"/>
      <c r="M54" s="2"/>
      <c r="N54" s="2"/>
      <c r="O54" s="2"/>
      <c r="P54" s="2"/>
      <c r="Q54" s="2"/>
    </row>
    <row r="55" spans="1:17" x14ac:dyDescent="0.25">
      <c r="K55" s="2"/>
      <c r="L55" s="2"/>
      <c r="M55" s="2"/>
      <c r="N55" s="2"/>
      <c r="O55" s="2"/>
      <c r="P55" s="2"/>
      <c r="Q55" s="2"/>
    </row>
    <row r="56" spans="1:17" x14ac:dyDescent="0.25">
      <c r="K56" s="2"/>
      <c r="L56" s="2"/>
      <c r="M56" s="2"/>
      <c r="N56" s="2"/>
      <c r="O56" s="2"/>
      <c r="P56" s="2"/>
      <c r="Q56" s="2"/>
    </row>
    <row r="57" spans="1:17" x14ac:dyDescent="0.25">
      <c r="K57" s="2"/>
      <c r="L57" s="2"/>
      <c r="M57" s="2"/>
      <c r="N57" s="2"/>
      <c r="O57" s="2"/>
      <c r="P57" s="2"/>
      <c r="Q57" s="2"/>
    </row>
    <row r="58" spans="1:17" ht="15.75" x14ac:dyDescent="0.25">
      <c r="A58" s="39"/>
      <c r="B58" s="39"/>
      <c r="C58" s="39"/>
      <c r="D58" s="39"/>
      <c r="E58" s="39"/>
      <c r="K58" s="2"/>
      <c r="L58" s="2"/>
      <c r="M58" s="2"/>
      <c r="N58" s="2"/>
      <c r="O58" s="2"/>
      <c r="P58" s="2"/>
      <c r="Q58" s="2"/>
    </row>
    <row r="59" spans="1:17" ht="15.75" x14ac:dyDescent="0.25">
      <c r="A59" s="39"/>
      <c r="B59" s="39"/>
      <c r="C59" s="39"/>
      <c r="D59" s="39"/>
      <c r="E59" s="39"/>
      <c r="K59" s="2"/>
      <c r="L59" s="2"/>
      <c r="M59" s="2"/>
      <c r="N59" s="2"/>
      <c r="O59" s="2"/>
      <c r="P59" s="2"/>
      <c r="Q59" s="2"/>
    </row>
    <row r="60" spans="1:17" ht="15.75" x14ac:dyDescent="0.25">
      <c r="A60" s="39"/>
      <c r="B60" s="39"/>
      <c r="C60" s="39"/>
      <c r="D60" s="39"/>
      <c r="E60" s="39"/>
      <c r="K60" s="2"/>
      <c r="L60" s="2"/>
      <c r="M60" s="2"/>
      <c r="N60" s="2"/>
      <c r="O60" s="2"/>
      <c r="P60" s="2"/>
      <c r="Q60" s="2"/>
    </row>
  </sheetData>
  <mergeCells count="4">
    <mergeCell ref="A18:D18"/>
    <mergeCell ref="A32:D32"/>
    <mergeCell ref="B44:E44"/>
    <mergeCell ref="F18:I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7"/>
  <sheetViews>
    <sheetView workbookViewId="0">
      <selection activeCell="I49" sqref="I49"/>
    </sheetView>
  </sheetViews>
  <sheetFormatPr defaultRowHeight="15" x14ac:dyDescent="0.25"/>
  <cols>
    <col min="1" max="1" width="20.5703125" customWidth="1"/>
    <col min="2" max="2" width="11.85546875" customWidth="1"/>
    <col min="3" max="3" width="10.28515625" customWidth="1"/>
    <col min="5" max="5" width="10.140625" customWidth="1"/>
    <col min="6" max="7" width="16.42578125" bestFit="1" customWidth="1"/>
    <col min="10" max="10" width="26.85546875" bestFit="1" customWidth="1"/>
  </cols>
  <sheetData>
    <row r="1" spans="1:23" ht="15.75" x14ac:dyDescent="0.25">
      <c r="A1" s="45" t="s">
        <v>211</v>
      </c>
      <c r="B1" s="45"/>
      <c r="C1" s="45"/>
      <c r="D1" s="45"/>
      <c r="E1" s="45"/>
      <c r="F1" s="45"/>
      <c r="G1" s="38"/>
      <c r="H1" s="38"/>
      <c r="I1" s="38"/>
      <c r="J1" s="38"/>
      <c r="K1" s="38"/>
      <c r="L1" s="38"/>
      <c r="M1" s="38"/>
      <c r="N1" s="38"/>
      <c r="O1" s="38"/>
      <c r="P1" s="38"/>
      <c r="Q1" s="38"/>
      <c r="R1" s="38"/>
      <c r="S1" s="38"/>
      <c r="T1" s="38"/>
      <c r="U1" s="38"/>
      <c r="V1" s="38"/>
      <c r="W1" s="38"/>
    </row>
    <row r="2" spans="1:23" ht="15.75" x14ac:dyDescent="0.25">
      <c r="A2" s="46" t="s">
        <v>212</v>
      </c>
      <c r="B2" s="45"/>
      <c r="C2" s="45"/>
      <c r="D2" s="45"/>
      <c r="E2" s="45"/>
      <c r="F2" s="45"/>
      <c r="G2" s="38"/>
      <c r="H2" s="38"/>
      <c r="I2" s="38"/>
      <c r="J2" s="38"/>
      <c r="K2" s="38"/>
      <c r="L2" s="38"/>
      <c r="M2" s="38"/>
      <c r="N2" s="38"/>
      <c r="O2" s="38"/>
      <c r="P2" s="38"/>
      <c r="Q2" s="38"/>
      <c r="R2" s="38"/>
      <c r="S2" s="38"/>
      <c r="T2" s="38"/>
      <c r="U2" s="38"/>
      <c r="V2" s="38"/>
      <c r="W2" s="38"/>
    </row>
    <row r="3" spans="1:23" ht="15.75" x14ac:dyDescent="0.25">
      <c r="A3" s="46" t="s">
        <v>213</v>
      </c>
      <c r="B3" s="45"/>
      <c r="C3" s="45"/>
      <c r="D3" s="45"/>
      <c r="E3" s="45"/>
      <c r="F3" s="45"/>
      <c r="G3" s="38"/>
      <c r="H3" s="38"/>
      <c r="I3" s="38"/>
      <c r="J3" s="38"/>
      <c r="K3" s="38"/>
      <c r="L3" s="38"/>
      <c r="M3" s="38"/>
      <c r="N3" s="38"/>
      <c r="O3" s="38"/>
      <c r="P3" s="38"/>
      <c r="Q3" s="38"/>
      <c r="R3" s="38"/>
      <c r="S3" s="38"/>
      <c r="T3" s="38"/>
      <c r="U3" s="38"/>
      <c r="V3" s="38"/>
      <c r="W3" s="38"/>
    </row>
    <row r="4" spans="1:23" ht="15.75" x14ac:dyDescent="0.25">
      <c r="A4" s="115" t="s">
        <v>204</v>
      </c>
      <c r="B4" s="115"/>
      <c r="C4" s="115"/>
      <c r="D4" s="115"/>
      <c r="E4" s="39"/>
      <c r="F4" s="39"/>
    </row>
    <row r="5" spans="1:23" ht="15.75" x14ac:dyDescent="0.25">
      <c r="A5" s="55"/>
      <c r="B5" s="55" t="s">
        <v>192</v>
      </c>
      <c r="C5" s="55" t="s">
        <v>193</v>
      </c>
      <c r="D5" s="55" t="s">
        <v>194</v>
      </c>
      <c r="E5" s="39"/>
      <c r="F5" s="39"/>
    </row>
    <row r="6" spans="1:23" ht="15.75" x14ac:dyDescent="0.25">
      <c r="A6" s="55" t="s">
        <v>197</v>
      </c>
      <c r="B6" s="68">
        <v>1.8098080000000002E-2</v>
      </c>
      <c r="C6" s="68">
        <v>2.3311134000000001E-2</v>
      </c>
      <c r="D6" s="68">
        <v>0.10089910600000002</v>
      </c>
      <c r="E6" s="39"/>
      <c r="F6" s="39"/>
    </row>
    <row r="7" spans="1:23" ht="15.75" x14ac:dyDescent="0.25">
      <c r="A7" s="55" t="s">
        <v>198</v>
      </c>
      <c r="B7" s="68">
        <v>2.1976240000000001E-2</v>
      </c>
      <c r="C7" s="68">
        <v>2.8306377000000004E-2</v>
      </c>
      <c r="D7" s="68">
        <v>0.10089910600000002</v>
      </c>
      <c r="E7" s="39"/>
      <c r="F7" s="39"/>
    </row>
    <row r="8" spans="1:23" ht="15.75" x14ac:dyDescent="0.25">
      <c r="A8" s="55" t="s">
        <v>199</v>
      </c>
      <c r="B8" s="68">
        <v>2.6677040000000003E-2</v>
      </c>
      <c r="C8" s="68">
        <v>3.4361216999999999E-2</v>
      </c>
      <c r="D8" s="68">
        <v>0.10089910600000002</v>
      </c>
      <c r="E8" s="39"/>
      <c r="F8" s="39"/>
    </row>
    <row r="9" spans="1:23" ht="15.75" x14ac:dyDescent="0.25">
      <c r="A9" s="55" t="s">
        <v>200</v>
      </c>
      <c r="B9" s="68">
        <v>3.2318E-2</v>
      </c>
      <c r="C9" s="68">
        <v>4.1627024999999998E-2</v>
      </c>
      <c r="D9" s="68">
        <v>0.10089910600000002</v>
      </c>
      <c r="E9" s="39"/>
      <c r="F9" s="39"/>
    </row>
    <row r="10" spans="1:23" ht="12.6" customHeight="1" x14ac:dyDescent="0.25">
      <c r="A10" s="55" t="s">
        <v>196</v>
      </c>
      <c r="B10" s="68">
        <v>1.8098080000000002E-2</v>
      </c>
      <c r="C10" s="68">
        <v>2.3311134000000001E-2</v>
      </c>
      <c r="D10" s="68">
        <v>0.10089910600000002</v>
      </c>
      <c r="E10" s="39"/>
      <c r="F10" s="39"/>
    </row>
    <row r="11" spans="1:23" ht="15.75" x14ac:dyDescent="0.25">
      <c r="A11" s="55" t="s">
        <v>21</v>
      </c>
      <c r="B11" s="68">
        <v>5.8760000000000001E-3</v>
      </c>
      <c r="C11" s="68">
        <v>1.5137100000000001E-2</v>
      </c>
      <c r="D11" s="68">
        <v>6.5518900000000005E-2</v>
      </c>
      <c r="E11" s="39"/>
      <c r="F11" s="39"/>
    </row>
    <row r="12" spans="1:23" ht="15.75" x14ac:dyDescent="0.25">
      <c r="E12" s="39"/>
      <c r="F12" s="39"/>
    </row>
    <row r="13" spans="1:23" ht="15.75" x14ac:dyDescent="0.25">
      <c r="E13" s="39"/>
      <c r="F13" s="39"/>
    </row>
    <row r="14" spans="1:23" ht="15.75" x14ac:dyDescent="0.25">
      <c r="E14" s="39"/>
      <c r="F14" s="39"/>
    </row>
    <row r="15" spans="1:23" ht="15.75" x14ac:dyDescent="0.25">
      <c r="E15" s="39"/>
      <c r="F15" s="39"/>
    </row>
    <row r="16" spans="1:23" ht="15.75" x14ac:dyDescent="0.25">
      <c r="E16" s="39"/>
      <c r="F16" s="39"/>
    </row>
    <row r="17" spans="1:23" ht="15.75" x14ac:dyDescent="0.25">
      <c r="A17" s="44" t="s">
        <v>214</v>
      </c>
      <c r="B17" s="38"/>
      <c r="C17" s="38"/>
      <c r="D17" s="38"/>
      <c r="E17" s="45"/>
      <c r="F17" s="45"/>
      <c r="G17" s="38"/>
      <c r="H17" s="38"/>
      <c r="I17" s="38"/>
      <c r="J17" s="38"/>
      <c r="K17" s="38"/>
      <c r="L17" s="38"/>
      <c r="M17" s="38"/>
      <c r="N17" s="38"/>
      <c r="O17" s="38"/>
      <c r="P17" s="38"/>
      <c r="Q17" s="38"/>
      <c r="R17" s="38"/>
      <c r="S17" s="38"/>
      <c r="T17" s="38"/>
      <c r="U17" s="38"/>
      <c r="V17" s="38"/>
      <c r="W17" s="38"/>
    </row>
    <row r="18" spans="1:23" ht="15.75" x14ac:dyDescent="0.25">
      <c r="A18" s="115" t="s">
        <v>205</v>
      </c>
      <c r="B18" s="115"/>
      <c r="C18" s="115"/>
      <c r="D18" s="115"/>
      <c r="E18" s="39"/>
      <c r="F18" s="39"/>
    </row>
    <row r="19" spans="1:23" ht="15.75" x14ac:dyDescent="0.25">
      <c r="A19" s="55"/>
      <c r="B19" s="55" t="s">
        <v>192</v>
      </c>
      <c r="C19" s="55" t="s">
        <v>193</v>
      </c>
      <c r="D19" s="55" t="s">
        <v>194</v>
      </c>
      <c r="E19" s="39"/>
      <c r="F19" s="39"/>
    </row>
    <row r="20" spans="1:23" ht="15.75" x14ac:dyDescent="0.25">
      <c r="A20" s="55" t="s">
        <v>197</v>
      </c>
      <c r="B20" s="68">
        <v>1.6014704604402373E-2</v>
      </c>
      <c r="C20" s="68">
        <v>1.9269924863845597E-2</v>
      </c>
      <c r="D20" s="68">
        <v>6.6828048101634521E-2</v>
      </c>
      <c r="E20" s="39"/>
      <c r="F20" s="39"/>
    </row>
    <row r="21" spans="1:23" ht="15.75" x14ac:dyDescent="0.25">
      <c r="A21" s="55" t="s">
        <v>198</v>
      </c>
      <c r="B21" s="68">
        <v>1.9446427019631455E-2</v>
      </c>
      <c r="C21" s="68">
        <v>2.3399194477526798E-2</v>
      </c>
      <c r="D21" s="68">
        <v>6.6828048101634521E-2</v>
      </c>
      <c r="E21" s="39"/>
      <c r="F21" s="39"/>
    </row>
    <row r="22" spans="1:23" ht="15.75" x14ac:dyDescent="0.25">
      <c r="A22" s="55" t="s">
        <v>199</v>
      </c>
      <c r="B22" s="68">
        <v>2.3606090553242462E-2</v>
      </c>
      <c r="C22" s="68">
        <v>2.8404369766837342E-2</v>
      </c>
      <c r="D22" s="68">
        <v>6.6828048101634521E-2</v>
      </c>
      <c r="E22" s="39"/>
      <c r="F22" s="39"/>
    </row>
    <row r="23" spans="1:23" ht="15.75" x14ac:dyDescent="0.25">
      <c r="A23" s="55" t="s">
        <v>200</v>
      </c>
      <c r="B23" s="68">
        <v>2.8597686793575668E-2</v>
      </c>
      <c r="C23" s="68">
        <v>3.4410580114009999E-2</v>
      </c>
      <c r="D23" s="68">
        <v>6.6828048101634521E-2</v>
      </c>
      <c r="E23" s="39"/>
      <c r="F23" s="39"/>
    </row>
    <row r="24" spans="1:23" ht="15.75" x14ac:dyDescent="0.25">
      <c r="A24" s="55" t="s">
        <v>196</v>
      </c>
      <c r="B24" s="68">
        <v>1.6014704604402373E-2</v>
      </c>
      <c r="C24" s="68">
        <v>1.9269924863845597E-2</v>
      </c>
      <c r="D24" s="68">
        <v>6.6828048101634521E-2</v>
      </c>
      <c r="E24" s="39"/>
      <c r="F24" s="39"/>
    </row>
    <row r="25" spans="1:23" ht="15.75" x14ac:dyDescent="0.25">
      <c r="A25" s="55" t="s">
        <v>21</v>
      </c>
      <c r="B25" s="68">
        <v>5.1995794170137579E-3</v>
      </c>
      <c r="C25" s="68">
        <v>1.2512938223276362E-2</v>
      </c>
      <c r="D25" s="68">
        <v>4.3394836429632801E-2</v>
      </c>
      <c r="E25" s="39"/>
      <c r="F25" s="39"/>
    </row>
    <row r="26" spans="1:23" ht="15.75" x14ac:dyDescent="0.25">
      <c r="D26" s="39"/>
      <c r="E26" s="39"/>
      <c r="F26" s="39"/>
    </row>
    <row r="27" spans="1:23" ht="15.75" x14ac:dyDescent="0.25">
      <c r="D27" s="39"/>
      <c r="E27" s="39"/>
      <c r="F27" s="39"/>
    </row>
    <row r="28" spans="1:23" ht="15.75" x14ac:dyDescent="0.25">
      <c r="A28" s="39"/>
      <c r="B28" s="39"/>
      <c r="C28" s="39"/>
      <c r="D28" s="39"/>
      <c r="E28" s="39"/>
      <c r="F28" s="39"/>
      <c r="G28" s="39"/>
      <c r="H28" s="39"/>
      <c r="I28" s="39"/>
      <c r="J28" s="39"/>
    </row>
    <row r="29" spans="1:23" ht="15.75" x14ac:dyDescent="0.25">
      <c r="A29" s="39"/>
      <c r="B29" s="39"/>
      <c r="C29" s="39"/>
      <c r="D29" s="39"/>
      <c r="E29" s="39"/>
      <c r="F29" s="39"/>
      <c r="G29" s="39"/>
      <c r="H29" s="39"/>
      <c r="I29" s="39"/>
      <c r="J29" s="39"/>
    </row>
    <row r="30" spans="1:23" ht="15.75" x14ac:dyDescent="0.25">
      <c r="A30" s="39"/>
      <c r="B30" s="39"/>
      <c r="C30" s="39"/>
      <c r="D30" s="39"/>
      <c r="E30" s="39"/>
      <c r="F30" s="39"/>
      <c r="G30" s="39"/>
      <c r="H30" s="39"/>
      <c r="I30" s="39"/>
      <c r="J30" s="39"/>
    </row>
    <row r="31" spans="1:23" ht="15.75" x14ac:dyDescent="0.25">
      <c r="A31" s="44" t="s">
        <v>215</v>
      </c>
      <c r="B31" s="45"/>
      <c r="C31" s="45"/>
      <c r="D31" s="45"/>
      <c r="E31" s="45"/>
      <c r="F31" s="45"/>
      <c r="G31" s="45"/>
      <c r="H31" s="45"/>
      <c r="I31" s="45"/>
      <c r="J31" s="45"/>
      <c r="K31" s="38"/>
      <c r="L31" s="38"/>
      <c r="M31" s="38"/>
      <c r="N31" s="38"/>
      <c r="O31" s="38"/>
      <c r="P31" s="38"/>
      <c r="Q31" s="38"/>
      <c r="R31" s="38"/>
      <c r="S31" s="38"/>
      <c r="T31" s="38"/>
      <c r="U31" s="38"/>
      <c r="V31" s="38"/>
      <c r="W31" s="38"/>
    </row>
    <row r="32" spans="1:23" ht="15.75" x14ac:dyDescent="0.25">
      <c r="A32" s="115" t="s">
        <v>15</v>
      </c>
      <c r="B32" s="115"/>
      <c r="C32" s="39"/>
      <c r="D32" s="39"/>
      <c r="E32" s="39"/>
      <c r="F32" s="39"/>
      <c r="G32" s="39"/>
      <c r="H32" s="39"/>
      <c r="I32" s="39"/>
      <c r="J32" s="39"/>
    </row>
    <row r="33" spans="1:23" ht="15.75" x14ac:dyDescent="0.25">
      <c r="A33" s="56" t="s">
        <v>16</v>
      </c>
      <c r="B33" s="68">
        <v>0.02</v>
      </c>
      <c r="C33" s="39"/>
      <c r="D33" s="39"/>
      <c r="E33" s="39"/>
      <c r="F33" s="39"/>
      <c r="G33" s="39"/>
      <c r="H33" s="39"/>
      <c r="I33" s="39"/>
      <c r="J33" s="39"/>
    </row>
    <row r="34" spans="1:23" ht="15.75" x14ac:dyDescent="0.25">
      <c r="A34" s="56" t="s">
        <v>17</v>
      </c>
      <c r="B34" s="68">
        <v>2.5000000000000001E-2</v>
      </c>
      <c r="C34" s="39"/>
      <c r="D34" s="39"/>
      <c r="E34" s="39"/>
      <c r="F34" s="39"/>
      <c r="G34" s="39"/>
      <c r="H34" s="39"/>
      <c r="I34" s="39"/>
      <c r="J34" s="39"/>
    </row>
    <row r="35" spans="1:23" ht="15.75" x14ac:dyDescent="0.25">
      <c r="A35" s="39"/>
      <c r="B35" s="39"/>
      <c r="C35" s="39"/>
      <c r="D35" s="39"/>
      <c r="E35" s="39"/>
      <c r="F35" s="39"/>
      <c r="G35" s="39"/>
      <c r="H35" s="39"/>
      <c r="I35" s="39"/>
      <c r="J35" s="39"/>
    </row>
    <row r="36" spans="1:23" ht="15.75" x14ac:dyDescent="0.25">
      <c r="A36" s="39"/>
      <c r="B36" s="39"/>
      <c r="C36" s="39"/>
      <c r="D36" s="39"/>
      <c r="E36" s="39"/>
      <c r="F36" s="39"/>
      <c r="G36" s="39"/>
      <c r="H36" s="39"/>
      <c r="I36" s="39"/>
      <c r="J36" s="39"/>
    </row>
    <row r="37" spans="1:23" ht="15.75" x14ac:dyDescent="0.25">
      <c r="A37" s="39"/>
      <c r="B37" s="39"/>
      <c r="C37" s="39"/>
      <c r="D37" s="39"/>
      <c r="E37" s="39"/>
      <c r="F37" s="39"/>
      <c r="G37" s="39"/>
      <c r="H37" s="39"/>
      <c r="I37" s="39"/>
      <c r="J37" s="39"/>
    </row>
    <row r="38" spans="1:23" ht="15.75" x14ac:dyDescent="0.25">
      <c r="A38" s="39"/>
      <c r="B38" s="39"/>
      <c r="C38" s="39"/>
      <c r="D38" s="39"/>
      <c r="E38" s="39"/>
      <c r="F38" s="39"/>
      <c r="G38" s="39"/>
      <c r="H38" s="39"/>
      <c r="I38" s="39"/>
      <c r="J38" s="39"/>
    </row>
    <row r="39" spans="1:23" ht="15.75" x14ac:dyDescent="0.25">
      <c r="A39" s="39"/>
      <c r="B39" s="39"/>
      <c r="C39" s="39"/>
      <c r="D39" s="39"/>
      <c r="E39" s="39"/>
      <c r="F39" s="39"/>
      <c r="G39" s="39"/>
      <c r="H39" s="39"/>
      <c r="I39" s="39"/>
      <c r="J39" s="39"/>
    </row>
    <row r="40" spans="1:23" ht="15.75" x14ac:dyDescent="0.25">
      <c r="A40" s="44" t="s">
        <v>217</v>
      </c>
      <c r="B40" s="45"/>
      <c r="C40" s="45"/>
      <c r="D40" s="45"/>
      <c r="E40" s="45"/>
      <c r="F40" s="45"/>
      <c r="G40" s="45"/>
      <c r="H40" s="45"/>
      <c r="I40" s="45"/>
      <c r="J40" s="45"/>
      <c r="K40" s="38"/>
      <c r="L40" s="38"/>
      <c r="M40" s="38"/>
      <c r="N40" s="38"/>
      <c r="O40" s="38"/>
      <c r="P40" s="38"/>
      <c r="Q40" s="38"/>
      <c r="R40" s="38"/>
      <c r="S40" s="38"/>
      <c r="T40" s="38"/>
      <c r="U40" s="38"/>
      <c r="V40" s="38"/>
      <c r="W40" s="38"/>
    </row>
    <row r="41" spans="1:23" ht="15.75" x14ac:dyDescent="0.25">
      <c r="A41" s="115" t="s">
        <v>18</v>
      </c>
      <c r="B41" s="115"/>
      <c r="C41" s="39"/>
      <c r="D41" s="39"/>
      <c r="E41" s="39"/>
      <c r="F41" s="39"/>
      <c r="G41" s="39"/>
      <c r="H41" s="39"/>
      <c r="I41" s="39"/>
      <c r="J41" s="39"/>
    </row>
    <row r="42" spans="1:23" ht="15.75" x14ac:dyDescent="0.25">
      <c r="A42" s="56" t="s">
        <v>10</v>
      </c>
      <c r="B42" s="72">
        <v>3.8999999999999998E-3</v>
      </c>
      <c r="C42" s="39"/>
      <c r="D42" s="39"/>
      <c r="E42" s="39"/>
      <c r="F42" s="39"/>
      <c r="G42" s="39"/>
      <c r="H42" s="39"/>
      <c r="I42" s="39"/>
      <c r="J42" s="39"/>
    </row>
    <row r="43" spans="1:23" ht="15.75" x14ac:dyDescent="0.25">
      <c r="A43" s="56" t="s">
        <v>13</v>
      </c>
      <c r="B43" s="73">
        <v>0.1333</v>
      </c>
      <c r="C43" s="39"/>
      <c r="D43" s="39"/>
      <c r="E43" s="39"/>
      <c r="F43" s="39"/>
      <c r="G43" s="39"/>
      <c r="H43" s="39"/>
      <c r="I43" s="39"/>
      <c r="J43" s="39"/>
    </row>
    <row r="44" spans="1:23" ht="15.75" x14ac:dyDescent="0.25">
      <c r="A44" s="56" t="s">
        <v>14</v>
      </c>
      <c r="B44" s="73">
        <v>0.17460000000000001</v>
      </c>
      <c r="C44" s="39"/>
      <c r="D44" s="39"/>
      <c r="E44" s="39"/>
      <c r="F44" s="39"/>
      <c r="G44" s="39"/>
      <c r="H44" s="39"/>
      <c r="I44" s="39"/>
      <c r="J44" s="39"/>
    </row>
    <row r="45" spans="1:23" ht="15.75" x14ac:dyDescent="0.25">
      <c r="A45" s="39"/>
      <c r="B45" s="39"/>
      <c r="C45" s="39"/>
      <c r="D45" s="39"/>
      <c r="E45" s="39"/>
      <c r="F45" s="39"/>
      <c r="G45" s="39"/>
      <c r="H45" s="39"/>
      <c r="I45" s="39"/>
      <c r="J45" s="39"/>
    </row>
    <row r="46" spans="1:23" ht="15.75" x14ac:dyDescent="0.25">
      <c r="A46" s="39"/>
      <c r="B46" s="39"/>
      <c r="C46" s="39"/>
      <c r="D46" s="39"/>
      <c r="E46" s="39"/>
      <c r="F46" s="39"/>
      <c r="G46" s="39"/>
      <c r="H46" s="39"/>
      <c r="I46" s="39"/>
      <c r="J46" s="39"/>
    </row>
    <row r="47" spans="1:23" ht="15.75" x14ac:dyDescent="0.25">
      <c r="A47" s="39"/>
      <c r="B47" s="39"/>
      <c r="C47" s="39"/>
      <c r="D47" s="39"/>
      <c r="E47" s="39"/>
      <c r="F47" s="39"/>
      <c r="G47" s="39"/>
      <c r="H47" s="39"/>
      <c r="I47" s="39"/>
      <c r="J47" s="39"/>
    </row>
    <row r="48" spans="1:23" ht="15.75" x14ac:dyDescent="0.25">
      <c r="A48" s="39"/>
      <c r="B48" s="39"/>
      <c r="C48" s="39"/>
      <c r="D48" s="39"/>
      <c r="E48" s="39"/>
      <c r="F48" s="39"/>
      <c r="G48" s="39"/>
      <c r="H48" s="39"/>
      <c r="I48" s="39"/>
      <c r="J48" s="39"/>
    </row>
    <row r="49" spans="1:23" ht="15.75" x14ac:dyDescent="0.25">
      <c r="A49" s="39"/>
      <c r="B49" s="39"/>
      <c r="C49" s="39"/>
      <c r="D49" s="39"/>
      <c r="E49" s="39"/>
      <c r="F49" s="39"/>
      <c r="G49" s="39"/>
      <c r="H49" s="39"/>
      <c r="I49" s="39"/>
      <c r="J49" s="39"/>
    </row>
    <row r="51" spans="1:23" ht="15.75" x14ac:dyDescent="0.25">
      <c r="A51" s="44" t="s">
        <v>216</v>
      </c>
      <c r="B51" s="45"/>
      <c r="C51" s="45"/>
      <c r="D51" s="45"/>
      <c r="E51" s="45"/>
      <c r="F51" s="45"/>
      <c r="G51" s="38"/>
      <c r="H51" s="38"/>
      <c r="I51" s="38"/>
      <c r="J51" s="38"/>
      <c r="K51" s="38"/>
      <c r="L51" s="38"/>
      <c r="M51" s="38"/>
      <c r="N51" s="38"/>
      <c r="O51" s="38"/>
      <c r="P51" s="38"/>
      <c r="Q51" s="38"/>
      <c r="R51" s="38"/>
      <c r="S51" s="38"/>
      <c r="T51" s="38"/>
      <c r="U51" s="38"/>
      <c r="V51" s="38"/>
      <c r="W51" s="38"/>
    </row>
    <row r="52" spans="1:23" ht="15.75" x14ac:dyDescent="0.25">
      <c r="A52" s="46" t="s">
        <v>9</v>
      </c>
      <c r="B52" s="45"/>
      <c r="C52" s="45"/>
      <c r="D52" s="45"/>
      <c r="E52" s="45"/>
      <c r="F52" s="45"/>
      <c r="G52" s="38"/>
      <c r="H52" s="38"/>
      <c r="I52" s="38"/>
      <c r="J52" s="38"/>
      <c r="K52" s="38"/>
      <c r="L52" s="38"/>
      <c r="M52" s="38"/>
      <c r="N52" s="38"/>
      <c r="O52" s="38"/>
      <c r="P52" s="38"/>
      <c r="Q52" s="38"/>
      <c r="R52" s="38"/>
      <c r="S52" s="38"/>
      <c r="T52" s="38"/>
      <c r="U52" s="38"/>
      <c r="V52" s="38"/>
      <c r="W52" s="38"/>
    </row>
    <row r="53" spans="1:23" ht="15.75" x14ac:dyDescent="0.25">
      <c r="A53" s="55" t="s">
        <v>7</v>
      </c>
      <c r="B53" s="55" t="s">
        <v>8</v>
      </c>
      <c r="C53" s="70" t="s">
        <v>10</v>
      </c>
      <c r="D53" s="70" t="s">
        <v>13</v>
      </c>
      <c r="E53" s="70" t="s">
        <v>14</v>
      </c>
      <c r="F53" s="39"/>
    </row>
    <row r="54" spans="1:23" ht="15.75" x14ac:dyDescent="0.25">
      <c r="A54" s="69">
        <v>1</v>
      </c>
      <c r="B54" s="57">
        <f>1</f>
        <v>1</v>
      </c>
      <c r="C54" s="57">
        <v>1.6000000000000001E-3</v>
      </c>
      <c r="D54" s="57">
        <v>9.4999999999999998E-3</v>
      </c>
      <c r="E54" s="57">
        <v>2.93E-2</v>
      </c>
      <c r="F54" s="39"/>
    </row>
    <row r="55" spans="1:23" ht="15.75" x14ac:dyDescent="0.25">
      <c r="A55" s="69" t="s">
        <v>11</v>
      </c>
      <c r="B55" s="57">
        <f>3-2</f>
        <v>1</v>
      </c>
      <c r="C55" s="57">
        <v>1.4E-3</v>
      </c>
      <c r="D55" s="57">
        <v>7.7999999999999996E-3</v>
      </c>
      <c r="E55" s="57">
        <v>1.95E-2</v>
      </c>
      <c r="F55" s="39"/>
    </row>
    <row r="56" spans="1:23" ht="15.75" x14ac:dyDescent="0.25">
      <c r="A56" s="69" t="s">
        <v>12</v>
      </c>
      <c r="B56" s="57">
        <f>20-4</f>
        <v>16</v>
      </c>
      <c r="C56" s="57">
        <v>8.9999999999999998E-4</v>
      </c>
      <c r="D56" s="57">
        <v>3.5999999999999999E-3</v>
      </c>
      <c r="E56" s="57">
        <v>7.6E-3</v>
      </c>
      <c r="F56" s="39"/>
    </row>
    <row r="57" spans="1:23" ht="15.75" x14ac:dyDescent="0.25">
      <c r="A57" s="69" t="s">
        <v>12</v>
      </c>
      <c r="B57" s="57">
        <f t="shared" ref="B57:B62" si="0">20-4</f>
        <v>16</v>
      </c>
      <c r="C57" s="57">
        <v>8.9999999999999998E-4</v>
      </c>
      <c r="D57" s="57">
        <v>3.5999999999999999E-3</v>
      </c>
      <c r="E57" s="57">
        <v>7.6E-3</v>
      </c>
      <c r="F57" s="39"/>
    </row>
    <row r="58" spans="1:23" ht="15.75" x14ac:dyDescent="0.25">
      <c r="A58" s="69" t="s">
        <v>12</v>
      </c>
      <c r="B58" s="57">
        <f t="shared" si="0"/>
        <v>16</v>
      </c>
      <c r="C58" s="57">
        <v>8.9999999999999998E-4</v>
      </c>
      <c r="D58" s="57">
        <v>3.5999999999999999E-3</v>
      </c>
      <c r="E58" s="57">
        <v>7.6E-3</v>
      </c>
      <c r="F58" s="39"/>
    </row>
    <row r="59" spans="1:23" ht="15.75" x14ac:dyDescent="0.25">
      <c r="A59" s="69" t="s">
        <v>12</v>
      </c>
      <c r="B59" s="57">
        <f t="shared" si="0"/>
        <v>16</v>
      </c>
      <c r="C59" s="57">
        <v>8.9999999999999998E-4</v>
      </c>
      <c r="D59" s="57">
        <v>3.5999999999999999E-3</v>
      </c>
      <c r="E59" s="57">
        <v>7.6E-3</v>
      </c>
      <c r="F59" s="39"/>
    </row>
    <row r="60" spans="1:23" ht="15.75" x14ac:dyDescent="0.25">
      <c r="A60" s="69" t="s">
        <v>12</v>
      </c>
      <c r="B60" s="57">
        <f t="shared" si="0"/>
        <v>16</v>
      </c>
      <c r="C60" s="57">
        <v>8.9999999999999998E-4</v>
      </c>
      <c r="D60" s="57">
        <v>3.5999999999999999E-3</v>
      </c>
      <c r="E60" s="57">
        <v>7.6E-3</v>
      </c>
      <c r="F60" s="39"/>
    </row>
    <row r="61" spans="1:23" ht="15.75" x14ac:dyDescent="0.25">
      <c r="A61" s="69" t="s">
        <v>12</v>
      </c>
      <c r="B61" s="57">
        <f t="shared" si="0"/>
        <v>16</v>
      </c>
      <c r="C61" s="57">
        <v>8.9999999999999998E-4</v>
      </c>
      <c r="D61" s="57">
        <v>3.5999999999999999E-3</v>
      </c>
      <c r="E61" s="57">
        <v>7.6E-3</v>
      </c>
      <c r="F61" s="39"/>
    </row>
    <row r="62" spans="1:23" ht="15.75" x14ac:dyDescent="0.25">
      <c r="A62" s="69" t="s">
        <v>12</v>
      </c>
      <c r="B62" s="57">
        <f t="shared" si="0"/>
        <v>16</v>
      </c>
      <c r="C62" s="57">
        <v>8.9999999999999998E-4</v>
      </c>
      <c r="D62" s="57">
        <v>3.5999999999999999E-3</v>
      </c>
      <c r="E62" s="57">
        <v>7.6E-3</v>
      </c>
      <c r="F62" s="39"/>
    </row>
    <row r="63" spans="1:23" ht="15.75" x14ac:dyDescent="0.25">
      <c r="A63" s="70" t="s">
        <v>122</v>
      </c>
      <c r="B63" s="55"/>
      <c r="C63" s="71">
        <f>AVERAGE(C54:C56)</f>
        <v>1.2999999999999999E-3</v>
      </c>
      <c r="D63" s="71">
        <f>AVERAGE(D54:D56)</f>
        <v>6.9666666666666661E-3</v>
      </c>
      <c r="E63" s="71">
        <f>AVERAGE(E54:E56)</f>
        <v>1.8800000000000001E-2</v>
      </c>
      <c r="F63" s="39"/>
    </row>
    <row r="64" spans="1:23" ht="15.75" x14ac:dyDescent="0.25">
      <c r="A64" s="39"/>
      <c r="B64" s="39"/>
      <c r="C64" s="39"/>
      <c r="D64" s="39"/>
      <c r="E64" s="39"/>
      <c r="F64" s="39"/>
    </row>
    <row r="65" spans="1:23" ht="15.75" x14ac:dyDescent="0.25">
      <c r="A65" s="39"/>
      <c r="B65" s="39"/>
      <c r="C65" s="39"/>
      <c r="D65" s="39"/>
      <c r="E65" s="39"/>
      <c r="F65" s="39"/>
    </row>
    <row r="66" spans="1:23" ht="15.75" x14ac:dyDescent="0.25">
      <c r="A66" s="39"/>
      <c r="B66" s="39"/>
      <c r="C66" s="39"/>
      <c r="D66" s="39"/>
      <c r="E66" s="39"/>
      <c r="F66" s="39"/>
    </row>
    <row r="67" spans="1:23" ht="15.75" x14ac:dyDescent="0.25">
      <c r="A67" s="39"/>
      <c r="B67" s="39"/>
      <c r="C67" s="39"/>
      <c r="D67" s="39"/>
      <c r="E67" s="39"/>
      <c r="F67" s="39"/>
    </row>
    <row r="68" spans="1:23" ht="15.75" x14ac:dyDescent="0.25">
      <c r="A68" s="39"/>
      <c r="B68" s="39"/>
      <c r="C68" s="39"/>
      <c r="D68" s="39"/>
      <c r="E68" s="39"/>
      <c r="F68" s="39"/>
    </row>
    <row r="69" spans="1:23" ht="15.75" x14ac:dyDescent="0.25">
      <c r="A69" s="45" t="s">
        <v>218</v>
      </c>
      <c r="B69" s="45"/>
      <c r="C69" s="45"/>
      <c r="D69" s="45"/>
      <c r="E69" s="45"/>
      <c r="F69" s="45"/>
      <c r="G69" s="45"/>
      <c r="H69" s="45"/>
      <c r="I69" s="45"/>
      <c r="J69" s="45"/>
      <c r="K69" s="38"/>
      <c r="L69" s="38"/>
      <c r="M69" s="38"/>
      <c r="N69" s="38"/>
      <c r="O69" s="38"/>
      <c r="P69" s="38"/>
      <c r="Q69" s="38"/>
      <c r="R69" s="38"/>
      <c r="S69" s="38"/>
      <c r="T69" s="38"/>
      <c r="U69" s="38"/>
      <c r="V69" s="38"/>
      <c r="W69" s="38"/>
    </row>
    <row r="70" spans="1:23" ht="15.75" x14ac:dyDescent="0.25">
      <c r="A70" s="46" t="s">
        <v>213</v>
      </c>
      <c r="B70" s="45"/>
      <c r="C70" s="45"/>
      <c r="D70" s="45"/>
      <c r="E70" s="45"/>
      <c r="F70" s="45"/>
      <c r="G70" s="45"/>
      <c r="H70" s="45"/>
      <c r="I70" s="45"/>
      <c r="J70" s="45"/>
      <c r="K70" s="38"/>
      <c r="L70" s="38"/>
      <c r="M70" s="38"/>
      <c r="N70" s="38"/>
      <c r="O70" s="38"/>
      <c r="P70" s="38"/>
      <c r="Q70" s="38"/>
      <c r="R70" s="38"/>
      <c r="S70" s="38"/>
      <c r="T70" s="38"/>
      <c r="U70" s="38"/>
      <c r="V70" s="38"/>
      <c r="W70" s="38"/>
    </row>
    <row r="71" spans="1:23" ht="15.75" x14ac:dyDescent="0.25">
      <c r="A71" s="46" t="s">
        <v>39</v>
      </c>
      <c r="B71" s="45"/>
      <c r="C71" s="45"/>
      <c r="D71" s="45"/>
      <c r="E71" s="45"/>
      <c r="F71" s="45"/>
      <c r="G71" s="45"/>
      <c r="H71" s="45"/>
      <c r="I71" s="45"/>
      <c r="J71" s="45"/>
      <c r="K71" s="38"/>
      <c r="L71" s="38"/>
      <c r="M71" s="38"/>
      <c r="N71" s="38"/>
      <c r="O71" s="38"/>
      <c r="P71" s="38"/>
      <c r="Q71" s="38"/>
      <c r="R71" s="38"/>
      <c r="S71" s="38"/>
      <c r="T71" s="38"/>
      <c r="U71" s="38"/>
      <c r="V71" s="38"/>
      <c r="W71" s="38"/>
    </row>
    <row r="72" spans="1:23" ht="15.75" x14ac:dyDescent="0.25">
      <c r="A72" s="56"/>
      <c r="B72" s="115" t="s">
        <v>31</v>
      </c>
      <c r="C72" s="115"/>
      <c r="D72" s="115"/>
      <c r="E72" s="39"/>
      <c r="F72" s="39"/>
      <c r="G72" s="39" t="s">
        <v>33</v>
      </c>
      <c r="H72" s="39"/>
      <c r="I72" s="39"/>
      <c r="J72" s="39"/>
    </row>
    <row r="73" spans="1:23" ht="15.75" x14ac:dyDescent="0.25">
      <c r="A73" s="55" t="s">
        <v>25</v>
      </c>
      <c r="B73" s="55" t="s">
        <v>30</v>
      </c>
      <c r="C73" s="55" t="s">
        <v>2</v>
      </c>
      <c r="D73" s="55" t="s">
        <v>1</v>
      </c>
      <c r="E73" s="39"/>
      <c r="F73" s="39"/>
      <c r="G73" s="40" t="s">
        <v>37</v>
      </c>
      <c r="H73" s="47" t="s">
        <v>36</v>
      </c>
      <c r="I73" s="39"/>
      <c r="J73" s="39"/>
    </row>
    <row r="74" spans="1:23" ht="15.75" x14ac:dyDescent="0.25">
      <c r="A74" s="56" t="s">
        <v>26</v>
      </c>
      <c r="B74" s="57">
        <v>4.03</v>
      </c>
      <c r="C74" s="57">
        <v>1.46</v>
      </c>
      <c r="D74" s="57">
        <v>11.1</v>
      </c>
      <c r="E74" s="39"/>
      <c r="F74" s="39"/>
      <c r="G74" s="42" t="s">
        <v>34</v>
      </c>
      <c r="H74" s="41">
        <v>21.7</v>
      </c>
      <c r="I74" s="39"/>
      <c r="J74" s="39"/>
    </row>
    <row r="75" spans="1:23" ht="15.75" x14ac:dyDescent="0.25">
      <c r="A75" s="56" t="s">
        <v>27</v>
      </c>
      <c r="B75" s="57">
        <v>2.44</v>
      </c>
      <c r="C75" s="57">
        <v>1.3</v>
      </c>
      <c r="D75" s="57">
        <v>4.55</v>
      </c>
      <c r="E75" s="39"/>
      <c r="F75" s="39"/>
      <c r="G75" s="41" t="s">
        <v>35</v>
      </c>
      <c r="H75" s="41">
        <v>30.5</v>
      </c>
      <c r="I75" s="39"/>
      <c r="J75" s="39"/>
    </row>
    <row r="76" spans="1:23" ht="15.75" x14ac:dyDescent="0.25">
      <c r="A76" s="56" t="s">
        <v>28</v>
      </c>
      <c r="B76" s="57">
        <v>1.47</v>
      </c>
      <c r="C76" s="57">
        <v>0.95</v>
      </c>
      <c r="D76" s="57">
        <v>2.29</v>
      </c>
      <c r="E76" s="39"/>
      <c r="F76" s="39"/>
      <c r="G76" s="43" t="s">
        <v>32</v>
      </c>
      <c r="H76" s="39"/>
      <c r="I76" s="39"/>
      <c r="J76" s="39"/>
    </row>
    <row r="77" spans="1:23" ht="15.75" x14ac:dyDescent="0.25">
      <c r="A77" s="56" t="s">
        <v>29</v>
      </c>
      <c r="B77" s="57">
        <v>0.89</v>
      </c>
      <c r="C77" s="57">
        <v>0.46</v>
      </c>
      <c r="D77" s="57">
        <v>1.72</v>
      </c>
      <c r="E77" s="39"/>
      <c r="F77" s="39"/>
      <c r="G77" s="39"/>
      <c r="H77" s="39"/>
      <c r="I77" s="39"/>
      <c r="J77" s="39"/>
    </row>
    <row r="78" spans="1:23" ht="15.75" x14ac:dyDescent="0.25">
      <c r="A78" s="39"/>
      <c r="B78" s="39"/>
      <c r="C78" s="39"/>
      <c r="D78" s="39"/>
      <c r="E78" s="39"/>
      <c r="F78" s="39"/>
      <c r="G78" s="39" t="s">
        <v>38</v>
      </c>
      <c r="H78" s="39"/>
      <c r="I78" s="39"/>
      <c r="J78" s="39"/>
    </row>
    <row r="79" spans="1:23" ht="15.75" x14ac:dyDescent="0.25">
      <c r="A79" s="39"/>
      <c r="B79" s="39"/>
      <c r="C79" s="39"/>
      <c r="D79" s="39"/>
      <c r="E79" s="39"/>
      <c r="F79" s="39"/>
      <c r="G79" s="40" t="s">
        <v>37</v>
      </c>
      <c r="H79" s="47" t="s">
        <v>36</v>
      </c>
      <c r="I79" s="39"/>
      <c r="J79" s="39"/>
    </row>
    <row r="80" spans="1:23" ht="15.75" x14ac:dyDescent="0.25">
      <c r="A80" s="39"/>
      <c r="B80" s="39"/>
      <c r="C80" s="39"/>
      <c r="D80" s="39"/>
      <c r="E80" s="39"/>
      <c r="F80" s="39"/>
      <c r="G80" s="42" t="s">
        <v>34</v>
      </c>
      <c r="H80" s="41">
        <f>1/H74*3</f>
        <v>0.13824884792626729</v>
      </c>
      <c r="I80" s="39"/>
      <c r="J80" s="39"/>
    </row>
    <row r="81" spans="1:10" ht="15.75" x14ac:dyDescent="0.25">
      <c r="A81" s="39"/>
      <c r="B81" s="39"/>
      <c r="C81" s="39"/>
      <c r="D81" s="39"/>
      <c r="E81" s="39"/>
      <c r="F81" s="39"/>
      <c r="G81" s="41" t="s">
        <v>35</v>
      </c>
      <c r="H81" s="41">
        <f>1/H75*3</f>
        <v>9.8360655737704916E-2</v>
      </c>
      <c r="I81" s="39"/>
      <c r="J81" s="39"/>
    </row>
    <row r="82" spans="1:10" ht="15.75" x14ac:dyDescent="0.25">
      <c r="A82" s="39"/>
      <c r="B82" s="39"/>
      <c r="C82" s="39"/>
      <c r="D82" s="39"/>
      <c r="E82" s="39"/>
      <c r="F82" s="39"/>
      <c r="G82" s="39"/>
      <c r="H82" s="39"/>
      <c r="I82" s="39"/>
      <c r="J82" s="39"/>
    </row>
    <row r="83" spans="1:10" ht="15.75" x14ac:dyDescent="0.25">
      <c r="A83" s="39"/>
      <c r="B83" s="39"/>
      <c r="C83" s="39"/>
      <c r="D83" s="39"/>
      <c r="E83" s="39"/>
      <c r="F83" s="39"/>
      <c r="G83" s="39"/>
      <c r="H83" s="39"/>
      <c r="I83" s="39"/>
      <c r="J83" s="39"/>
    </row>
    <row r="84" spans="1:10" ht="15.75" x14ac:dyDescent="0.25">
      <c r="A84" s="39"/>
      <c r="B84" s="39"/>
      <c r="C84" s="39"/>
      <c r="D84" s="39"/>
      <c r="E84" s="39"/>
      <c r="F84" s="39"/>
      <c r="G84" s="39"/>
      <c r="H84" s="39"/>
      <c r="I84" s="39"/>
      <c r="J84" s="39"/>
    </row>
    <row r="85" spans="1:10" ht="15.75" x14ac:dyDescent="0.25">
      <c r="A85" s="39"/>
      <c r="B85" s="39"/>
      <c r="C85" s="39"/>
      <c r="D85" s="39"/>
      <c r="E85" s="39"/>
      <c r="F85" s="39"/>
      <c r="G85" s="39"/>
      <c r="H85" s="39"/>
      <c r="I85" s="39"/>
      <c r="J85" s="39"/>
    </row>
    <row r="86" spans="1:10" ht="15.75" x14ac:dyDescent="0.25">
      <c r="A86" s="39"/>
      <c r="B86" s="39"/>
      <c r="C86" s="39"/>
      <c r="D86" s="39"/>
      <c r="E86" s="39"/>
      <c r="F86" s="39"/>
      <c r="G86" s="39"/>
      <c r="H86" s="39"/>
      <c r="I86" s="39"/>
      <c r="J86" s="39"/>
    </row>
    <row r="87" spans="1:10" ht="15.75" x14ac:dyDescent="0.25">
      <c r="A87" s="39"/>
      <c r="B87" s="39"/>
      <c r="C87" s="39"/>
      <c r="D87" s="39"/>
      <c r="E87" s="39"/>
      <c r="F87" s="39"/>
      <c r="G87" s="39"/>
      <c r="H87" s="39"/>
      <c r="I87" s="39"/>
      <c r="J87" s="39"/>
    </row>
  </sheetData>
  <mergeCells count="5">
    <mergeCell ref="A4:D4"/>
    <mergeCell ref="A18:D18"/>
    <mergeCell ref="A32:B32"/>
    <mergeCell ref="A41:B41"/>
    <mergeCell ref="B72:D7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B57" sqref="B57"/>
    </sheetView>
  </sheetViews>
  <sheetFormatPr defaultRowHeight="15" x14ac:dyDescent="0.25"/>
  <cols>
    <col min="1" max="1" width="25.5703125" customWidth="1"/>
    <col min="2" max="2" width="15.140625" bestFit="1" customWidth="1"/>
    <col min="3" max="3" width="16.85546875" customWidth="1"/>
    <col min="4" max="4" width="13.7109375" bestFit="1" customWidth="1"/>
    <col min="5" max="5" width="14.5703125" bestFit="1" customWidth="1"/>
    <col min="10" max="10" width="36" customWidth="1"/>
    <col min="11" max="11" width="9.7109375" customWidth="1"/>
    <col min="12" max="12" width="9" customWidth="1"/>
    <col min="13" max="13" width="38.5703125" bestFit="1" customWidth="1"/>
    <col min="14" max="14" width="13.5703125" bestFit="1" customWidth="1"/>
    <col min="15" max="16" width="12.140625" bestFit="1" customWidth="1"/>
    <col min="19" max="19" width="22.140625" customWidth="1"/>
    <col min="20" max="23" width="12.5703125" bestFit="1" customWidth="1"/>
    <col min="25" max="25" width="13.5703125" customWidth="1"/>
    <col min="26" max="26" width="32" customWidth="1"/>
    <col min="27" max="29" width="13.140625" bestFit="1" customWidth="1"/>
    <col min="30" max="30" width="23.42578125" customWidth="1"/>
  </cols>
  <sheetData>
    <row r="1" spans="1:26" s="37" customFormat="1" ht="15.75" x14ac:dyDescent="0.25">
      <c r="A1" s="44" t="s">
        <v>219</v>
      </c>
      <c r="B1" s="45"/>
      <c r="C1" s="45"/>
      <c r="D1" s="45"/>
      <c r="E1" s="45"/>
      <c r="F1" s="38"/>
      <c r="G1" s="38"/>
      <c r="H1" s="38"/>
      <c r="I1" s="38"/>
      <c r="J1" s="38"/>
      <c r="K1" s="38"/>
      <c r="L1" s="38"/>
      <c r="M1" s="38"/>
      <c r="N1" s="38"/>
      <c r="O1" s="38"/>
      <c r="P1" s="38"/>
      <c r="Q1" s="38"/>
      <c r="R1" s="38"/>
    </row>
    <row r="2" spans="1:26" s="37" customFormat="1" ht="15.75" x14ac:dyDescent="0.25">
      <c r="A2" s="46" t="s">
        <v>48</v>
      </c>
      <c r="B2" s="45"/>
      <c r="C2" s="45"/>
      <c r="D2" s="45"/>
      <c r="E2" s="45"/>
      <c r="F2" s="38"/>
      <c r="G2" s="38"/>
      <c r="H2" s="38"/>
      <c r="I2" s="38"/>
      <c r="J2" s="38"/>
      <c r="K2" s="38"/>
      <c r="L2" s="38"/>
      <c r="M2" s="38"/>
      <c r="N2" s="38"/>
      <c r="O2" s="38"/>
      <c r="P2" s="38"/>
      <c r="Q2" s="38"/>
      <c r="R2" s="38"/>
    </row>
    <row r="3" spans="1:26" s="37" customFormat="1" ht="15.75" x14ac:dyDescent="0.25">
      <c r="A3" s="47" t="s">
        <v>40</v>
      </c>
      <c r="B3" s="47" t="s">
        <v>45</v>
      </c>
      <c r="C3" s="47" t="s">
        <v>46</v>
      </c>
      <c r="D3" s="47" t="s">
        <v>47</v>
      </c>
      <c r="E3" s="39"/>
    </row>
    <row r="4" spans="1:26" s="37" customFormat="1" ht="15.75" x14ac:dyDescent="0.25">
      <c r="A4" s="41" t="s">
        <v>41</v>
      </c>
      <c r="B4" s="42">
        <v>0.27300000000000002</v>
      </c>
      <c r="C4" s="41">
        <v>0.19</v>
      </c>
      <c r="D4" s="41">
        <v>0.81</v>
      </c>
      <c r="E4" s="39"/>
    </row>
    <row r="5" spans="1:26" s="37" customFormat="1" ht="15.75" x14ac:dyDescent="0.25">
      <c r="A5" s="41" t="s">
        <v>42</v>
      </c>
      <c r="B5" s="41">
        <v>0.187</v>
      </c>
      <c r="C5" s="41">
        <v>0.44</v>
      </c>
      <c r="D5" s="41">
        <v>0.56000000000000005</v>
      </c>
      <c r="E5" s="39"/>
    </row>
    <row r="6" spans="1:26" s="37" customFormat="1" ht="15.75" x14ac:dyDescent="0.25">
      <c r="A6" s="41" t="s">
        <v>43</v>
      </c>
      <c r="B6" s="41">
        <v>0.14699999999999999</v>
      </c>
      <c r="C6" s="41">
        <v>0.09</v>
      </c>
      <c r="D6" s="41">
        <v>0.91</v>
      </c>
      <c r="E6" s="39"/>
    </row>
    <row r="7" spans="1:26" s="37" customFormat="1" ht="15.75" x14ac:dyDescent="0.25">
      <c r="A7" s="41" t="s">
        <v>44</v>
      </c>
      <c r="B7" s="41">
        <v>0.38</v>
      </c>
      <c r="C7" s="74">
        <v>0.26</v>
      </c>
      <c r="D7" s="41">
        <v>0.74</v>
      </c>
      <c r="E7" s="39"/>
    </row>
    <row r="8" spans="1:26" s="37" customFormat="1" ht="15.75" x14ac:dyDescent="0.25">
      <c r="A8" s="39"/>
      <c r="B8" s="39"/>
      <c r="C8" s="39"/>
      <c r="D8" s="39"/>
      <c r="E8" s="39"/>
    </row>
    <row r="9" spans="1:26" s="37" customFormat="1" ht="15.75" x14ac:dyDescent="0.25">
      <c r="A9" s="39"/>
      <c r="B9" s="39"/>
      <c r="C9" s="39"/>
      <c r="D9" s="39"/>
      <c r="E9" s="39"/>
      <c r="F9" s="39"/>
      <c r="G9" s="39"/>
      <c r="H9" s="39"/>
      <c r="I9" s="39"/>
      <c r="J9" s="39"/>
      <c r="L9" s="2"/>
      <c r="M9" s="2"/>
      <c r="N9" s="2"/>
      <c r="O9" s="2"/>
      <c r="P9" s="2"/>
      <c r="Q9" s="2"/>
      <c r="R9" s="2"/>
      <c r="S9" s="2"/>
      <c r="T9" s="2"/>
      <c r="U9" s="2"/>
      <c r="V9" s="2"/>
      <c r="W9" s="2"/>
    </row>
    <row r="10" spans="1:26" s="37" customFormat="1" ht="15.75" x14ac:dyDescent="0.25">
      <c r="A10" s="39"/>
      <c r="B10" s="39"/>
      <c r="C10" s="39"/>
      <c r="D10" s="39"/>
      <c r="E10" s="39"/>
      <c r="F10" s="39"/>
      <c r="G10" s="39"/>
      <c r="H10" s="39"/>
      <c r="I10" s="39"/>
      <c r="J10" s="39"/>
      <c r="L10" s="2"/>
      <c r="M10" s="2"/>
      <c r="N10" s="2"/>
      <c r="O10" s="2"/>
      <c r="P10" s="2"/>
      <c r="Q10" s="2"/>
      <c r="R10" s="2"/>
      <c r="S10" s="2"/>
      <c r="T10" s="2"/>
      <c r="U10" s="2"/>
      <c r="V10" s="2"/>
      <c r="W10" s="2"/>
    </row>
    <row r="11" spans="1:26" s="37" customFormat="1" ht="15.75" x14ac:dyDescent="0.25">
      <c r="A11" s="39"/>
      <c r="B11" s="39"/>
      <c r="C11" s="39"/>
      <c r="D11" s="39"/>
      <c r="E11" s="39"/>
      <c r="F11" s="39"/>
      <c r="G11" s="39"/>
      <c r="H11" s="39"/>
      <c r="I11" s="39"/>
      <c r="J11" s="39"/>
      <c r="L11" s="2"/>
      <c r="M11" s="2"/>
      <c r="N11" s="2"/>
      <c r="O11" s="2"/>
      <c r="P11" s="2"/>
      <c r="Q11" s="2"/>
      <c r="R11" s="2"/>
      <c r="S11" s="2"/>
      <c r="T11" s="2"/>
      <c r="U11" s="2"/>
      <c r="V11" s="2"/>
      <c r="W11" s="2"/>
    </row>
    <row r="12" spans="1:26" ht="15.75" x14ac:dyDescent="0.25">
      <c r="A12" s="39"/>
      <c r="B12" s="39"/>
      <c r="C12" s="39"/>
      <c r="D12" s="39"/>
      <c r="E12" s="39"/>
      <c r="F12" s="39"/>
      <c r="G12" s="39"/>
      <c r="H12" s="39"/>
      <c r="I12" s="39"/>
      <c r="J12" s="39"/>
      <c r="L12" s="2"/>
      <c r="M12" s="2"/>
      <c r="N12" s="61"/>
      <c r="O12" s="2"/>
      <c r="P12" s="2"/>
      <c r="Q12" s="61"/>
      <c r="R12" s="2"/>
      <c r="S12" s="2"/>
      <c r="T12" s="2"/>
      <c r="U12" s="2"/>
      <c r="V12" s="8"/>
      <c r="W12" s="2"/>
      <c r="Z12" s="7"/>
    </row>
    <row r="13" spans="1:26" ht="15.75" x14ac:dyDescent="0.25">
      <c r="A13" s="44" t="s">
        <v>220</v>
      </c>
      <c r="B13" s="45"/>
      <c r="C13" s="45"/>
      <c r="D13" s="45"/>
      <c r="E13" s="45"/>
      <c r="F13" s="45"/>
      <c r="G13" s="45"/>
      <c r="H13" s="45"/>
      <c r="I13" s="45"/>
      <c r="J13" s="45"/>
      <c r="K13" s="38"/>
      <c r="L13" s="63"/>
      <c r="M13" s="66"/>
      <c r="N13" s="67"/>
      <c r="O13" s="67"/>
      <c r="P13" s="67"/>
      <c r="Q13" s="67"/>
      <c r="R13" s="3"/>
      <c r="S13" s="3"/>
      <c r="T13" s="2"/>
      <c r="U13" s="2"/>
      <c r="V13" s="75"/>
      <c r="W13" s="2"/>
    </row>
    <row r="14" spans="1:26" ht="15.75" x14ac:dyDescent="0.25">
      <c r="A14" s="46" t="s">
        <v>58</v>
      </c>
      <c r="B14" s="45"/>
      <c r="C14" s="45"/>
      <c r="D14" s="45"/>
      <c r="E14" s="45"/>
      <c r="F14" s="45"/>
      <c r="G14" s="45"/>
      <c r="H14" s="45"/>
      <c r="I14" s="45"/>
      <c r="J14" s="45"/>
      <c r="K14" s="38"/>
      <c r="L14" s="63"/>
      <c r="M14" s="63"/>
      <c r="N14" s="76"/>
      <c r="O14" s="76"/>
      <c r="P14" s="77"/>
      <c r="Q14" s="77"/>
      <c r="R14" s="75"/>
      <c r="S14" s="75"/>
      <c r="T14" s="2"/>
      <c r="U14" s="2"/>
      <c r="V14" s="3"/>
      <c r="W14" s="2"/>
    </row>
    <row r="15" spans="1:26" ht="15.75" x14ac:dyDescent="0.25">
      <c r="A15" s="56"/>
      <c r="B15" s="55" t="s">
        <v>54</v>
      </c>
      <c r="C15" s="55"/>
      <c r="D15" s="55" t="s">
        <v>57</v>
      </c>
      <c r="E15" s="55"/>
      <c r="F15" s="39"/>
      <c r="G15" s="39"/>
      <c r="H15" s="39"/>
      <c r="I15" s="39"/>
      <c r="J15" s="39"/>
      <c r="L15" s="2"/>
      <c r="M15" s="2"/>
      <c r="N15" s="75"/>
      <c r="O15" s="75"/>
      <c r="P15" s="75"/>
      <c r="Q15" s="2"/>
      <c r="R15" s="75"/>
      <c r="S15" s="75"/>
      <c r="T15" s="2"/>
      <c r="U15" s="2"/>
      <c r="V15" s="2"/>
      <c r="W15" s="2"/>
    </row>
    <row r="16" spans="1:26" ht="15.75" x14ac:dyDescent="0.25">
      <c r="A16" s="71" t="s">
        <v>49</v>
      </c>
      <c r="B16" s="78" t="s">
        <v>55</v>
      </c>
      <c r="C16" s="78" t="s">
        <v>56</v>
      </c>
      <c r="D16" s="78" t="s">
        <v>55</v>
      </c>
      <c r="E16" s="78" t="s">
        <v>56</v>
      </c>
      <c r="F16" s="39"/>
      <c r="G16" s="39"/>
      <c r="H16" s="39"/>
      <c r="I16" s="39"/>
      <c r="J16" s="39"/>
      <c r="L16" s="2"/>
      <c r="M16" s="3"/>
      <c r="N16" s="2"/>
      <c r="O16" s="2"/>
      <c r="P16" s="2"/>
      <c r="Q16" s="2"/>
      <c r="R16" s="2"/>
      <c r="S16" s="2"/>
      <c r="T16" s="2"/>
      <c r="U16" s="2"/>
      <c r="V16" s="2"/>
      <c r="W16" s="2"/>
    </row>
    <row r="17" spans="1:27" ht="15.75" x14ac:dyDescent="0.25">
      <c r="A17" s="78" t="s">
        <v>50</v>
      </c>
      <c r="B17" s="57">
        <v>0.91</v>
      </c>
      <c r="C17" s="57">
        <v>0.95</v>
      </c>
      <c r="D17" s="56">
        <v>0.88</v>
      </c>
      <c r="E17" s="56">
        <v>0.89</v>
      </c>
      <c r="F17" s="39"/>
      <c r="G17" s="39"/>
      <c r="H17" s="39"/>
      <c r="I17" s="39"/>
      <c r="J17" s="39"/>
      <c r="L17" s="2"/>
      <c r="M17" s="2"/>
      <c r="N17" s="2"/>
      <c r="O17" s="2"/>
      <c r="P17" s="2"/>
      <c r="Q17" s="2"/>
      <c r="R17" s="2"/>
      <c r="S17" s="2"/>
      <c r="T17" s="2"/>
      <c r="U17" s="2"/>
      <c r="V17" s="2"/>
      <c r="W17" s="2"/>
    </row>
    <row r="18" spans="1:27" ht="15.75" x14ac:dyDescent="0.25">
      <c r="A18" s="78" t="s">
        <v>51</v>
      </c>
      <c r="B18" s="57">
        <v>0.83</v>
      </c>
      <c r="C18" s="57">
        <v>0.91</v>
      </c>
      <c r="D18" s="56">
        <v>0.91</v>
      </c>
      <c r="E18" s="56">
        <v>0.89</v>
      </c>
      <c r="F18" s="39"/>
      <c r="G18" s="39"/>
      <c r="H18" s="39"/>
      <c r="I18" s="39"/>
      <c r="J18" s="39"/>
      <c r="L18" s="2"/>
      <c r="M18" s="2"/>
      <c r="N18" s="2"/>
      <c r="O18" s="2"/>
      <c r="P18" s="2"/>
      <c r="Q18" s="2"/>
      <c r="R18" s="2"/>
      <c r="S18" s="2"/>
      <c r="T18" s="2"/>
      <c r="U18" s="2"/>
      <c r="V18" s="2"/>
      <c r="W18" s="2"/>
    </row>
    <row r="19" spans="1:27" ht="15.75" x14ac:dyDescent="0.25">
      <c r="A19" s="78" t="s">
        <v>52</v>
      </c>
      <c r="B19" s="56">
        <v>0.71</v>
      </c>
      <c r="C19" s="56">
        <v>0.78</v>
      </c>
      <c r="D19" s="56">
        <v>0.97</v>
      </c>
      <c r="E19" s="56">
        <v>0.97</v>
      </c>
      <c r="F19" s="39"/>
      <c r="G19" s="39"/>
      <c r="H19" s="39"/>
      <c r="I19" s="39"/>
      <c r="J19" s="39"/>
    </row>
    <row r="20" spans="1:27" ht="15.75" x14ac:dyDescent="0.25">
      <c r="A20" s="78" t="s">
        <v>53</v>
      </c>
      <c r="B20" s="56">
        <v>0.76</v>
      </c>
      <c r="C20" s="56">
        <v>0.84</v>
      </c>
      <c r="D20" s="56">
        <v>0.86</v>
      </c>
      <c r="E20" s="56">
        <v>0.87</v>
      </c>
      <c r="F20" s="39"/>
      <c r="G20" s="39"/>
      <c r="H20" s="39"/>
      <c r="I20" s="39"/>
      <c r="J20" s="39"/>
      <c r="R20" s="9"/>
      <c r="S20" s="9"/>
      <c r="T20" s="9"/>
      <c r="U20" s="9"/>
      <c r="V20" s="9"/>
      <c r="W20" s="9"/>
      <c r="X20" s="9"/>
    </row>
    <row r="21" spans="1:27" ht="15.75" x14ac:dyDescent="0.25">
      <c r="A21" s="39"/>
      <c r="B21" s="39"/>
      <c r="C21" s="39"/>
      <c r="D21" s="39"/>
      <c r="E21" s="39"/>
      <c r="F21" s="39"/>
      <c r="G21" s="39"/>
      <c r="H21" s="39"/>
      <c r="I21" s="39"/>
      <c r="J21" s="39"/>
      <c r="R21" s="9"/>
      <c r="S21" s="9"/>
      <c r="T21" s="9"/>
      <c r="U21" s="9"/>
      <c r="V21" s="9"/>
      <c r="W21" s="9"/>
      <c r="X21" s="9"/>
    </row>
    <row r="22" spans="1:27" ht="15.75" x14ac:dyDescent="0.25">
      <c r="A22" s="39"/>
      <c r="B22" s="39"/>
      <c r="C22" s="39"/>
      <c r="D22" s="39"/>
      <c r="E22" s="39"/>
      <c r="F22" s="39"/>
      <c r="G22" s="39"/>
      <c r="H22" s="39"/>
      <c r="I22" s="39"/>
      <c r="J22" s="39"/>
      <c r="R22" s="9"/>
      <c r="S22" s="5"/>
      <c r="T22" s="9"/>
      <c r="U22" s="9"/>
      <c r="V22" s="9"/>
      <c r="W22" s="9"/>
      <c r="X22" s="9"/>
    </row>
    <row r="23" spans="1:27" ht="15.75" x14ac:dyDescent="0.25">
      <c r="A23" s="39"/>
      <c r="B23" s="39"/>
      <c r="C23" s="39"/>
      <c r="D23" s="39"/>
      <c r="E23" s="39"/>
      <c r="F23" s="39"/>
      <c r="G23" s="39"/>
      <c r="H23" s="39"/>
      <c r="I23" s="39"/>
      <c r="J23" s="39"/>
      <c r="K23" s="4"/>
      <c r="R23" s="9"/>
      <c r="S23" s="9"/>
      <c r="T23" s="5"/>
      <c r="U23" s="5"/>
      <c r="V23" s="5"/>
      <c r="W23" s="5"/>
      <c r="X23" s="9"/>
    </row>
    <row r="24" spans="1:27" ht="15.75" x14ac:dyDescent="0.25">
      <c r="A24" s="39"/>
      <c r="B24" s="39"/>
      <c r="C24" s="39"/>
      <c r="D24" s="39"/>
      <c r="E24" s="39"/>
      <c r="F24" s="39"/>
      <c r="G24" s="39"/>
      <c r="H24" s="39"/>
      <c r="I24" s="39"/>
      <c r="J24" s="39"/>
      <c r="R24" s="9"/>
      <c r="S24" s="5"/>
      <c r="T24" s="6"/>
      <c r="U24" s="6"/>
      <c r="V24" s="6"/>
      <c r="W24" s="6"/>
      <c r="X24" s="9"/>
    </row>
    <row r="25" spans="1:27" ht="15.75" x14ac:dyDescent="0.25">
      <c r="A25" s="39"/>
      <c r="B25" s="39"/>
      <c r="C25" s="39"/>
      <c r="D25" s="39"/>
      <c r="E25" s="39"/>
      <c r="F25" s="39"/>
      <c r="G25" s="39"/>
      <c r="H25" s="39"/>
      <c r="I25" s="39"/>
      <c r="J25" s="39"/>
      <c r="R25" s="9"/>
      <c r="S25" s="6"/>
      <c r="T25" s="9"/>
      <c r="U25" s="9"/>
      <c r="V25" s="9"/>
      <c r="W25" s="9"/>
      <c r="X25" s="9"/>
    </row>
    <row r="26" spans="1:27" ht="15.75" x14ac:dyDescent="0.25">
      <c r="A26" s="45" t="s">
        <v>221</v>
      </c>
      <c r="B26" s="45"/>
      <c r="C26" s="45"/>
      <c r="D26" s="45"/>
      <c r="E26" s="45"/>
      <c r="F26" s="45"/>
      <c r="G26" s="45"/>
      <c r="H26" s="45"/>
      <c r="I26" s="45"/>
      <c r="J26" s="45"/>
      <c r="K26" s="38"/>
      <c r="L26" s="38"/>
      <c r="M26" s="38"/>
      <c r="N26" s="38"/>
      <c r="O26" s="38"/>
      <c r="P26" s="38"/>
      <c r="Q26" s="38"/>
      <c r="R26" s="9"/>
      <c r="S26" s="6"/>
      <c r="T26" s="9"/>
      <c r="U26" s="9"/>
      <c r="V26" s="9"/>
      <c r="W26" s="9"/>
      <c r="X26" s="9"/>
    </row>
    <row r="27" spans="1:27" ht="15.75" x14ac:dyDescent="0.25">
      <c r="A27" s="46" t="s">
        <v>59</v>
      </c>
      <c r="B27" s="45"/>
      <c r="C27" s="45"/>
      <c r="D27" s="45"/>
      <c r="E27" s="45"/>
      <c r="F27" s="45"/>
      <c r="G27" s="45"/>
      <c r="H27" s="45"/>
      <c r="I27" s="45"/>
      <c r="J27" s="45"/>
      <c r="K27" s="38"/>
      <c r="L27" s="38"/>
      <c r="M27" s="38"/>
      <c r="N27" s="38"/>
      <c r="O27" s="38"/>
      <c r="P27" s="38"/>
      <c r="Q27" s="38"/>
      <c r="R27" s="9"/>
      <c r="S27" s="6"/>
      <c r="T27" s="9"/>
      <c r="U27" s="9"/>
      <c r="V27" s="9"/>
      <c r="W27" s="9"/>
      <c r="X27" s="9"/>
    </row>
    <row r="28" spans="1:27" ht="63" x14ac:dyDescent="0.25">
      <c r="A28" s="79" t="s">
        <v>60</v>
      </c>
      <c r="B28" s="39"/>
      <c r="C28" s="39"/>
      <c r="D28" s="39"/>
      <c r="E28" s="39"/>
      <c r="F28" s="39"/>
      <c r="G28" s="39"/>
      <c r="H28" s="39"/>
      <c r="I28" s="39"/>
      <c r="J28" s="39"/>
      <c r="R28" s="9"/>
      <c r="S28" s="6"/>
      <c r="T28" s="9"/>
      <c r="U28" s="9"/>
      <c r="V28" s="9"/>
      <c r="W28" s="9"/>
      <c r="X28" s="9"/>
    </row>
    <row r="29" spans="1:27" ht="15.75" x14ac:dyDescent="0.25">
      <c r="A29" s="42">
        <v>0.16</v>
      </c>
      <c r="B29" s="39"/>
      <c r="C29" s="39"/>
      <c r="D29" s="39"/>
      <c r="E29" s="39"/>
      <c r="F29" s="39"/>
      <c r="G29" s="39"/>
      <c r="H29" s="39"/>
      <c r="I29" s="39"/>
      <c r="J29" s="39"/>
      <c r="R29" s="9"/>
      <c r="S29" s="6"/>
      <c r="T29" s="9"/>
      <c r="U29" s="9"/>
      <c r="V29" s="9"/>
      <c r="W29" s="9"/>
      <c r="X29" s="9"/>
      <c r="AA29" s="4"/>
    </row>
    <row r="30" spans="1:27" ht="15.75" x14ac:dyDescent="0.25">
      <c r="A30" s="39"/>
      <c r="B30" s="39"/>
      <c r="C30" s="39"/>
      <c r="D30" s="39"/>
      <c r="E30" s="39"/>
      <c r="F30" s="39"/>
      <c r="G30" s="39"/>
      <c r="H30" s="39"/>
      <c r="I30" s="39"/>
      <c r="J30" s="39"/>
      <c r="R30" s="9"/>
      <c r="S30" s="9"/>
      <c r="T30" s="9"/>
      <c r="U30" s="9"/>
      <c r="V30" s="9"/>
      <c r="W30" s="9"/>
      <c r="X30" s="9"/>
    </row>
    <row r="31" spans="1:27" ht="15.75" x14ac:dyDescent="0.25">
      <c r="A31" s="39"/>
      <c r="B31" s="39"/>
      <c r="C31" s="39"/>
      <c r="D31" s="39"/>
      <c r="E31" s="39"/>
      <c r="F31" s="39"/>
      <c r="G31" s="39"/>
      <c r="H31" s="39"/>
      <c r="I31" s="39"/>
      <c r="J31" s="39"/>
      <c r="R31" s="9"/>
      <c r="S31" s="5"/>
      <c r="T31" s="9"/>
      <c r="U31" s="9"/>
      <c r="V31" s="9"/>
      <c r="W31" s="9"/>
      <c r="X31" s="9"/>
    </row>
    <row r="32" spans="1:27" ht="15.75" x14ac:dyDescent="0.25">
      <c r="A32" s="39"/>
      <c r="B32" s="39"/>
      <c r="C32" s="39"/>
      <c r="D32" s="39"/>
      <c r="E32" s="39"/>
      <c r="F32" s="39"/>
      <c r="G32" s="39"/>
      <c r="H32" s="39"/>
      <c r="I32" s="39"/>
      <c r="J32" s="39"/>
      <c r="R32" s="9"/>
      <c r="S32" s="9"/>
      <c r="T32" s="5"/>
      <c r="U32" s="5"/>
      <c r="V32" s="5"/>
      <c r="W32" s="5"/>
      <c r="X32" s="9"/>
    </row>
    <row r="33" spans="1:24" ht="15.75" x14ac:dyDescent="0.25">
      <c r="A33" s="39"/>
      <c r="B33" s="39"/>
      <c r="C33" s="39"/>
      <c r="D33" s="39"/>
      <c r="E33" s="39"/>
      <c r="F33" s="39"/>
      <c r="G33" s="39"/>
      <c r="H33" s="39"/>
      <c r="I33" s="39"/>
      <c r="J33" s="39"/>
      <c r="R33" s="9"/>
      <c r="S33" s="5"/>
      <c r="T33" s="6"/>
      <c r="U33" s="6"/>
      <c r="V33" s="6"/>
      <c r="W33" s="6"/>
      <c r="X33" s="9"/>
    </row>
    <row r="34" spans="1:24" ht="15.75" x14ac:dyDescent="0.25">
      <c r="A34" s="39"/>
      <c r="B34" s="39"/>
      <c r="C34" s="39"/>
      <c r="D34" s="39"/>
      <c r="E34" s="39"/>
      <c r="F34" s="39"/>
      <c r="G34" s="39"/>
      <c r="H34" s="39"/>
      <c r="I34" s="39"/>
      <c r="J34" s="39"/>
      <c r="R34" s="9"/>
      <c r="S34" s="6"/>
      <c r="T34" s="9"/>
      <c r="U34" s="9"/>
      <c r="V34" s="9"/>
      <c r="W34" s="9"/>
      <c r="X34" s="9"/>
    </row>
    <row r="35" spans="1:24" ht="15.75" x14ac:dyDescent="0.25">
      <c r="A35" s="80" t="s">
        <v>223</v>
      </c>
      <c r="B35" s="81"/>
      <c r="C35" s="81"/>
      <c r="D35" s="81"/>
      <c r="E35" s="81"/>
      <c r="F35" s="81"/>
      <c r="G35" s="81"/>
      <c r="H35" s="81"/>
      <c r="I35" s="81"/>
      <c r="J35" s="81"/>
      <c r="K35" s="82"/>
      <c r="L35" s="82"/>
      <c r="M35" s="82"/>
      <c r="N35" s="82"/>
      <c r="O35" s="82"/>
      <c r="P35" s="82"/>
      <c r="Q35" s="82"/>
      <c r="R35" s="9"/>
      <c r="S35" s="6"/>
      <c r="T35" s="9"/>
      <c r="U35" s="9"/>
      <c r="V35" s="9"/>
      <c r="W35" s="9"/>
      <c r="X35" s="9"/>
    </row>
    <row r="36" spans="1:24" ht="15.75" x14ac:dyDescent="0.25">
      <c r="A36" s="83" t="s">
        <v>65</v>
      </c>
      <c r="B36" s="81"/>
      <c r="C36" s="81"/>
      <c r="D36" s="81"/>
      <c r="E36" s="81"/>
      <c r="F36" s="81"/>
      <c r="G36" s="81"/>
      <c r="H36" s="81"/>
      <c r="I36" s="81"/>
      <c r="J36" s="81"/>
      <c r="K36" s="82"/>
      <c r="L36" s="82"/>
      <c r="M36" s="82"/>
      <c r="N36" s="82"/>
      <c r="O36" s="82"/>
      <c r="P36" s="82"/>
      <c r="Q36" s="82"/>
      <c r="R36" s="9"/>
      <c r="S36" s="6"/>
      <c r="T36" s="9"/>
      <c r="U36" s="9"/>
      <c r="V36" s="9"/>
      <c r="W36" s="9"/>
      <c r="X36" s="9"/>
    </row>
    <row r="37" spans="1:24" ht="15.75" x14ac:dyDescent="0.25">
      <c r="A37" s="56"/>
      <c r="B37" s="55" t="s">
        <v>64</v>
      </c>
      <c r="C37" s="56"/>
      <c r="D37" s="39"/>
      <c r="E37" s="39"/>
      <c r="F37" s="39"/>
      <c r="G37" s="39"/>
      <c r="H37" s="39"/>
      <c r="I37" s="39"/>
      <c r="J37" s="39"/>
      <c r="R37" s="9"/>
      <c r="S37" s="6"/>
      <c r="T37" s="9"/>
      <c r="U37" s="9"/>
      <c r="V37" s="9"/>
      <c r="W37" s="9"/>
      <c r="X37" s="9"/>
    </row>
    <row r="38" spans="1:24" ht="15.75" x14ac:dyDescent="0.25">
      <c r="A38" s="55" t="s">
        <v>49</v>
      </c>
      <c r="B38" s="78" t="s">
        <v>61</v>
      </c>
      <c r="C38" s="78" t="s">
        <v>35</v>
      </c>
      <c r="D38" s="39"/>
      <c r="E38" s="39"/>
      <c r="F38" s="39"/>
      <c r="G38" s="39"/>
      <c r="H38" s="39"/>
      <c r="I38" s="39"/>
      <c r="J38" s="39"/>
      <c r="R38" s="9"/>
      <c r="S38" s="9"/>
      <c r="T38" s="9"/>
      <c r="U38" s="9"/>
      <c r="V38" s="9"/>
      <c r="W38" s="9"/>
      <c r="X38" s="9"/>
    </row>
    <row r="39" spans="1:24" ht="15.75" x14ac:dyDescent="0.25">
      <c r="A39" s="78" t="s">
        <v>63</v>
      </c>
      <c r="B39" s="57">
        <f>1/5</f>
        <v>0.2</v>
      </c>
      <c r="C39" s="57">
        <f>1/10</f>
        <v>0.1</v>
      </c>
      <c r="D39" s="39"/>
      <c r="E39" s="39"/>
      <c r="F39" s="39"/>
      <c r="G39" s="39"/>
      <c r="H39" s="39"/>
      <c r="I39" s="39"/>
      <c r="J39" s="39"/>
    </row>
    <row r="40" spans="1:24" ht="15.75" x14ac:dyDescent="0.25">
      <c r="A40" s="78" t="s">
        <v>62</v>
      </c>
      <c r="B40" s="57">
        <f>1/3</f>
        <v>0.33333333333333331</v>
      </c>
      <c r="C40" s="57">
        <f>1/5</f>
        <v>0.2</v>
      </c>
      <c r="D40" s="39"/>
      <c r="E40" s="39"/>
      <c r="F40" s="39"/>
      <c r="G40" s="39"/>
      <c r="H40" s="39"/>
      <c r="I40" s="39"/>
      <c r="J40" s="39"/>
    </row>
    <row r="41" spans="1:24" ht="15.75" x14ac:dyDescent="0.25">
      <c r="A41" s="39"/>
      <c r="B41" s="39"/>
      <c r="C41" s="39"/>
      <c r="D41" s="39"/>
      <c r="E41" s="39"/>
      <c r="F41" s="39"/>
      <c r="G41" s="39"/>
      <c r="H41" s="39"/>
      <c r="I41" s="39"/>
      <c r="J41" s="39"/>
    </row>
    <row r="42" spans="1:24" ht="15.75" x14ac:dyDescent="0.25">
      <c r="A42" s="39"/>
      <c r="B42" s="39"/>
      <c r="C42" s="39"/>
      <c r="D42" s="39"/>
      <c r="E42" s="39"/>
      <c r="F42" s="39"/>
      <c r="G42" s="39"/>
      <c r="H42" s="39"/>
      <c r="I42" s="39"/>
      <c r="J42" s="39"/>
    </row>
    <row r="43" spans="1:24" ht="15.75" x14ac:dyDescent="0.25">
      <c r="A43" s="39"/>
      <c r="B43" s="39"/>
      <c r="C43" s="39"/>
      <c r="D43" s="39"/>
      <c r="E43" s="39"/>
      <c r="F43" s="39"/>
      <c r="G43" s="39"/>
      <c r="H43" s="39"/>
      <c r="I43" s="39"/>
      <c r="J43" s="39"/>
    </row>
    <row r="44" spans="1:24" ht="15.75" x14ac:dyDescent="0.25">
      <c r="A44" s="39"/>
      <c r="B44" s="39"/>
      <c r="C44" s="39"/>
      <c r="D44" s="39"/>
      <c r="E44" s="39"/>
      <c r="F44" s="39"/>
      <c r="G44" s="39"/>
      <c r="H44" s="39"/>
      <c r="I44" s="39"/>
      <c r="J44" s="39"/>
    </row>
    <row r="45" spans="1:24" ht="15.75" x14ac:dyDescent="0.25">
      <c r="A45" s="39"/>
      <c r="B45" s="39"/>
      <c r="C45" s="39"/>
      <c r="D45" s="39"/>
      <c r="E45" s="39"/>
      <c r="F45" s="39"/>
      <c r="G45" s="39"/>
      <c r="H45" s="39"/>
      <c r="I45" s="39"/>
      <c r="J45" s="39"/>
    </row>
    <row r="46" spans="1:24" ht="15.75" x14ac:dyDescent="0.25">
      <c r="A46" s="45" t="s">
        <v>222</v>
      </c>
      <c r="B46" s="45"/>
      <c r="C46" s="45"/>
      <c r="D46" s="45"/>
      <c r="E46" s="45"/>
      <c r="F46" s="45"/>
      <c r="G46" s="45"/>
      <c r="H46" s="45"/>
      <c r="I46" s="45"/>
      <c r="J46" s="45"/>
      <c r="K46" s="38"/>
      <c r="L46" s="38"/>
      <c r="M46" s="38"/>
      <c r="N46" s="38"/>
      <c r="O46" s="38"/>
      <c r="P46" s="38"/>
      <c r="Q46" s="38"/>
    </row>
    <row r="47" spans="1:24" ht="15.75" x14ac:dyDescent="0.25">
      <c r="A47" s="46" t="s">
        <v>120</v>
      </c>
      <c r="B47" s="45"/>
      <c r="C47" s="45"/>
      <c r="D47" s="45"/>
      <c r="E47" s="45"/>
      <c r="F47" s="45"/>
      <c r="G47" s="45"/>
      <c r="H47" s="45"/>
      <c r="I47" s="45"/>
      <c r="J47" s="45"/>
      <c r="K47" s="38"/>
      <c r="L47" s="38"/>
      <c r="M47" s="38"/>
      <c r="N47" s="38"/>
      <c r="O47" s="38"/>
      <c r="P47" s="38"/>
      <c r="Q47" s="38"/>
    </row>
    <row r="48" spans="1:24" ht="31.5" x14ac:dyDescent="0.25">
      <c r="A48" s="84" t="s">
        <v>121</v>
      </c>
      <c r="B48" s="85">
        <v>0.09</v>
      </c>
      <c r="C48" s="39"/>
      <c r="D48" s="39"/>
      <c r="E48" s="39"/>
      <c r="F48" s="39"/>
      <c r="G48" s="39"/>
      <c r="H48" s="39"/>
      <c r="I48" s="39"/>
      <c r="J48" s="39"/>
    </row>
    <row r="49" spans="1:17" ht="15.75" x14ac:dyDescent="0.25">
      <c r="A49" s="39"/>
      <c r="B49" s="39"/>
      <c r="C49" s="39"/>
      <c r="D49" s="39"/>
      <c r="E49" s="39"/>
      <c r="F49" s="39"/>
      <c r="G49" s="39"/>
      <c r="H49" s="39"/>
      <c r="I49" s="39"/>
      <c r="J49" s="39"/>
    </row>
    <row r="50" spans="1:17" ht="15.75" x14ac:dyDescent="0.25">
      <c r="A50" s="39"/>
      <c r="B50" s="39"/>
      <c r="C50" s="39"/>
      <c r="D50" s="39"/>
      <c r="E50" s="39"/>
      <c r="F50" s="39"/>
      <c r="G50" s="39"/>
      <c r="H50" s="39"/>
      <c r="I50" s="39"/>
      <c r="J50" s="39"/>
    </row>
    <row r="51" spans="1:17" ht="15.75" x14ac:dyDescent="0.25">
      <c r="A51" s="39"/>
      <c r="B51" s="39"/>
      <c r="C51" s="39"/>
      <c r="D51" s="39"/>
      <c r="E51" s="39"/>
      <c r="F51" s="39"/>
      <c r="G51" s="39"/>
      <c r="H51" s="39"/>
      <c r="I51" s="39"/>
      <c r="J51" s="39"/>
    </row>
    <row r="52" spans="1:17" ht="15.75" x14ac:dyDescent="0.25">
      <c r="A52" s="39"/>
      <c r="B52" s="39"/>
      <c r="C52" s="39"/>
      <c r="D52" s="39"/>
      <c r="E52" s="39"/>
      <c r="F52" s="39"/>
      <c r="G52" s="39"/>
      <c r="H52" s="39"/>
      <c r="I52" s="39"/>
      <c r="J52" s="39"/>
    </row>
    <row r="53" spans="1:17" ht="15.75" x14ac:dyDescent="0.25">
      <c r="A53" s="39"/>
      <c r="B53" s="39"/>
      <c r="C53" s="39"/>
      <c r="D53" s="39"/>
      <c r="E53" s="39"/>
      <c r="F53" s="39"/>
      <c r="G53" s="39"/>
      <c r="H53" s="39"/>
      <c r="I53" s="39"/>
      <c r="J53" s="39"/>
    </row>
    <row r="54" spans="1:17" ht="15.75" x14ac:dyDescent="0.25">
      <c r="A54" s="44" t="s">
        <v>225</v>
      </c>
      <c r="B54" s="45"/>
      <c r="C54" s="45"/>
      <c r="D54" s="45"/>
      <c r="E54" s="45"/>
      <c r="F54" s="45"/>
      <c r="G54" s="45"/>
      <c r="H54" s="45"/>
      <c r="I54" s="45"/>
      <c r="J54" s="45"/>
      <c r="K54" s="38"/>
      <c r="L54" s="38"/>
      <c r="M54" s="38"/>
      <c r="N54" s="38"/>
      <c r="O54" s="38"/>
      <c r="P54" s="38"/>
      <c r="Q54" s="38"/>
    </row>
    <row r="55" spans="1:17" ht="15.75" x14ac:dyDescent="0.25">
      <c r="A55" s="56"/>
      <c r="B55" s="55" t="s">
        <v>0</v>
      </c>
      <c r="C55" s="39"/>
      <c r="D55" s="39"/>
      <c r="E55" s="39"/>
      <c r="F55" s="39"/>
      <c r="G55" s="39"/>
      <c r="H55" s="39"/>
      <c r="I55" s="39"/>
      <c r="J55" s="39"/>
    </row>
    <row r="56" spans="1:17" ht="15.75" x14ac:dyDescent="0.25">
      <c r="A56" s="55" t="s">
        <v>66</v>
      </c>
      <c r="B56" s="57">
        <v>25</v>
      </c>
      <c r="C56" s="39"/>
      <c r="D56" s="39"/>
      <c r="E56" s="39"/>
      <c r="F56" s="39"/>
      <c r="G56" s="39"/>
      <c r="H56" s="39"/>
      <c r="I56" s="39"/>
      <c r="J56" s="39"/>
    </row>
    <row r="57" spans="1:17" ht="15.75" x14ac:dyDescent="0.25">
      <c r="A57" s="55" t="s">
        <v>224</v>
      </c>
      <c r="B57" s="57">
        <v>55</v>
      </c>
      <c r="C57" s="39"/>
      <c r="D57" s="39"/>
      <c r="E57" s="39"/>
      <c r="F57" s="39"/>
      <c r="G57" s="39"/>
      <c r="H57" s="39"/>
      <c r="I57" s="39"/>
      <c r="J57" s="39"/>
    </row>
    <row r="58" spans="1:17" ht="15.75" x14ac:dyDescent="0.25">
      <c r="A58" s="39"/>
      <c r="B58" s="39"/>
      <c r="C58" s="39"/>
      <c r="D58" s="39"/>
      <c r="E58" s="39"/>
      <c r="F58" s="39"/>
      <c r="G58" s="39"/>
      <c r="H58" s="39"/>
      <c r="I58" s="39"/>
      <c r="J58" s="39"/>
    </row>
    <row r="59" spans="1:17" ht="15.75" x14ac:dyDescent="0.25">
      <c r="A59" s="39"/>
      <c r="B59" s="39"/>
      <c r="C59" s="39"/>
      <c r="D59" s="39"/>
      <c r="E59" s="39"/>
      <c r="F59" s="39"/>
      <c r="G59" s="39"/>
      <c r="H59" s="39"/>
      <c r="I59" s="39"/>
      <c r="J59" s="39"/>
    </row>
    <row r="60" spans="1:17" ht="15.75" x14ac:dyDescent="0.25">
      <c r="A60" s="39"/>
      <c r="B60" s="39"/>
      <c r="C60" s="39"/>
      <c r="D60" s="39"/>
      <c r="E60" s="39"/>
      <c r="F60" s="39"/>
      <c r="G60" s="39"/>
      <c r="H60" s="39"/>
      <c r="I60" s="39"/>
      <c r="J60" s="39"/>
    </row>
    <row r="61" spans="1:17" ht="15.75" x14ac:dyDescent="0.25">
      <c r="A61" s="39"/>
      <c r="B61" s="39"/>
      <c r="C61" s="39"/>
      <c r="D61" s="39"/>
      <c r="E61" s="39"/>
      <c r="F61" s="39"/>
      <c r="G61" s="39"/>
      <c r="H61" s="39"/>
      <c r="I61" s="39"/>
      <c r="J61" s="39"/>
    </row>
    <row r="62" spans="1:17" ht="15.75" x14ac:dyDescent="0.25">
      <c r="A62" s="39"/>
      <c r="B62" s="39"/>
      <c r="C62" s="39"/>
      <c r="D62" s="39"/>
      <c r="E62" s="39"/>
      <c r="F62" s="39"/>
      <c r="G62" s="39"/>
      <c r="H62" s="39"/>
      <c r="I62" s="39"/>
      <c r="J62" s="39"/>
    </row>
    <row r="63" spans="1:17" ht="15.75" x14ac:dyDescent="0.25">
      <c r="A63" s="39"/>
      <c r="B63" s="39"/>
      <c r="C63" s="39"/>
      <c r="D63" s="39"/>
      <c r="E63" s="39"/>
      <c r="F63" s="39"/>
      <c r="G63" s="39"/>
      <c r="H63" s="39"/>
      <c r="I63" s="39"/>
      <c r="J63" s="39"/>
    </row>
    <row r="64" spans="1:17" ht="15.75" x14ac:dyDescent="0.25">
      <c r="A64" s="39"/>
      <c r="B64" s="39"/>
      <c r="C64" s="39"/>
      <c r="D64" s="39"/>
      <c r="E64" s="39"/>
      <c r="F64" s="39"/>
      <c r="G64" s="39"/>
      <c r="H64" s="39"/>
      <c r="I64" s="39"/>
      <c r="J64" s="39"/>
    </row>
    <row r="65" spans="1:10" ht="15.75" x14ac:dyDescent="0.25">
      <c r="A65" s="39"/>
      <c r="B65" s="39"/>
      <c r="C65" s="39"/>
      <c r="D65" s="39"/>
      <c r="E65" s="39"/>
      <c r="F65" s="39"/>
      <c r="G65" s="39"/>
      <c r="H65" s="39"/>
      <c r="I65" s="39"/>
      <c r="J65" s="39"/>
    </row>
    <row r="66" spans="1:10" ht="15.75" x14ac:dyDescent="0.25">
      <c r="A66" s="39"/>
      <c r="B66" s="39"/>
      <c r="C66" s="39"/>
      <c r="D66" s="39"/>
      <c r="E66" s="39"/>
      <c r="F66" s="39"/>
      <c r="G66" s="39"/>
      <c r="H66" s="39"/>
      <c r="I66" s="39"/>
      <c r="J66" s="39"/>
    </row>
    <row r="67" spans="1:10" ht="15.75" x14ac:dyDescent="0.25">
      <c r="A67" s="39"/>
      <c r="B67" s="39"/>
      <c r="C67" s="39"/>
      <c r="D67" s="39"/>
      <c r="E67" s="39"/>
      <c r="F67" s="39"/>
      <c r="G67" s="39"/>
      <c r="H67" s="39"/>
      <c r="I67" s="39"/>
      <c r="J67" s="39"/>
    </row>
    <row r="68" spans="1:10" ht="15.75" x14ac:dyDescent="0.25">
      <c r="A68" s="39"/>
      <c r="B68" s="39"/>
      <c r="C68" s="39"/>
      <c r="D68" s="39"/>
      <c r="E68" s="39"/>
      <c r="F68" s="39"/>
      <c r="G68" s="39"/>
      <c r="H68" s="39"/>
      <c r="I68" s="39"/>
      <c r="J68" s="39"/>
    </row>
    <row r="69" spans="1:10" ht="15.75" x14ac:dyDescent="0.25">
      <c r="A69" s="39"/>
      <c r="B69" s="39"/>
      <c r="C69" s="39"/>
      <c r="D69" s="39"/>
      <c r="E69" s="39"/>
      <c r="F69" s="39"/>
      <c r="G69" s="39"/>
      <c r="H69" s="39"/>
      <c r="I69" s="39"/>
      <c r="J69" s="39"/>
    </row>
    <row r="70" spans="1:10" ht="15.75" x14ac:dyDescent="0.25">
      <c r="A70" s="39"/>
      <c r="B70" s="39"/>
      <c r="C70" s="39"/>
      <c r="D70" s="39"/>
      <c r="E70" s="39"/>
      <c r="F70" s="39"/>
      <c r="G70" s="39"/>
      <c r="H70" s="39"/>
      <c r="I70" s="39"/>
      <c r="J70" s="39"/>
    </row>
    <row r="71" spans="1:10" ht="15.75" x14ac:dyDescent="0.25">
      <c r="A71" s="39"/>
      <c r="B71" s="39"/>
      <c r="C71" s="39"/>
      <c r="D71" s="39"/>
      <c r="E71" s="39"/>
      <c r="F71" s="39"/>
      <c r="G71" s="39"/>
      <c r="H71" s="39"/>
      <c r="I71" s="39"/>
      <c r="J71" s="39"/>
    </row>
    <row r="72" spans="1:10" ht="15.75" x14ac:dyDescent="0.25">
      <c r="A72" s="39"/>
      <c r="B72" s="39"/>
      <c r="C72" s="39"/>
      <c r="D72" s="39"/>
      <c r="E72" s="39"/>
      <c r="F72" s="39"/>
      <c r="G72" s="39"/>
      <c r="H72" s="39"/>
      <c r="I72" s="39"/>
      <c r="J72" s="39"/>
    </row>
    <row r="73" spans="1:10" ht="15.75" x14ac:dyDescent="0.25">
      <c r="A73" s="39"/>
      <c r="B73" s="39"/>
      <c r="C73" s="39"/>
      <c r="D73" s="39"/>
      <c r="E73" s="39"/>
      <c r="F73" s="39"/>
      <c r="G73" s="39"/>
      <c r="H73" s="39"/>
      <c r="I73" s="39"/>
      <c r="J73" s="39"/>
    </row>
    <row r="74" spans="1:10" ht="15.75" x14ac:dyDescent="0.25">
      <c r="A74" s="39"/>
      <c r="B74" s="39"/>
      <c r="C74" s="39"/>
      <c r="D74" s="39"/>
      <c r="E74" s="39"/>
      <c r="F74" s="39"/>
      <c r="G74" s="39"/>
      <c r="H74" s="39"/>
      <c r="I74" s="39"/>
      <c r="J74" s="39"/>
    </row>
    <row r="75" spans="1:10" ht="15.75" x14ac:dyDescent="0.25">
      <c r="A75" s="39"/>
      <c r="B75" s="39"/>
      <c r="C75" s="39"/>
      <c r="D75" s="39"/>
      <c r="E75" s="39"/>
      <c r="F75" s="39"/>
      <c r="G75" s="39"/>
      <c r="H75" s="39"/>
      <c r="I75" s="39"/>
      <c r="J75" s="39"/>
    </row>
    <row r="76" spans="1:10" ht="15.75" x14ac:dyDescent="0.25">
      <c r="A76" s="39"/>
      <c r="B76" s="39"/>
      <c r="C76" s="39"/>
      <c r="D76" s="39"/>
      <c r="E76" s="39"/>
      <c r="F76" s="39"/>
      <c r="G76" s="39"/>
      <c r="H76" s="39"/>
      <c r="I76" s="39"/>
      <c r="J76" s="39"/>
    </row>
    <row r="77" spans="1:10" ht="15.75" x14ac:dyDescent="0.25">
      <c r="A77" s="39"/>
      <c r="B77" s="39"/>
      <c r="C77" s="39"/>
      <c r="D77" s="39"/>
      <c r="E77" s="39"/>
      <c r="F77" s="39"/>
      <c r="G77" s="39"/>
      <c r="H77" s="39"/>
      <c r="I77" s="39"/>
      <c r="J77" s="39"/>
    </row>
    <row r="78" spans="1:10" ht="15.75" x14ac:dyDescent="0.25">
      <c r="A78" s="39"/>
      <c r="B78" s="39"/>
      <c r="C78" s="39"/>
      <c r="D78" s="39"/>
      <c r="E78" s="39"/>
      <c r="F78" s="39"/>
      <c r="G78" s="39"/>
      <c r="H78" s="39"/>
      <c r="I78" s="39"/>
      <c r="J78" s="39"/>
    </row>
    <row r="79" spans="1:10" ht="15.75" x14ac:dyDescent="0.25">
      <c r="A79" s="39"/>
      <c r="B79" s="39"/>
      <c r="C79" s="39"/>
      <c r="D79" s="39"/>
      <c r="E79" s="39"/>
      <c r="F79" s="39"/>
      <c r="G79" s="39"/>
      <c r="H79" s="39"/>
      <c r="I79" s="39"/>
      <c r="J79" s="39"/>
    </row>
    <row r="80" spans="1:10" ht="15.75" x14ac:dyDescent="0.25">
      <c r="A80" s="39"/>
      <c r="B80" s="39"/>
      <c r="C80" s="39"/>
      <c r="D80" s="39"/>
      <c r="E80" s="39"/>
      <c r="F80" s="39"/>
      <c r="G80" s="39"/>
      <c r="H80" s="39"/>
      <c r="I80" s="39"/>
      <c r="J80" s="39"/>
    </row>
    <row r="81" spans="1:10" ht="15.75" x14ac:dyDescent="0.25">
      <c r="A81" s="39"/>
      <c r="B81" s="39"/>
      <c r="C81" s="39"/>
      <c r="D81" s="39"/>
      <c r="E81" s="39"/>
      <c r="F81" s="39"/>
      <c r="G81" s="39"/>
      <c r="H81" s="39"/>
      <c r="I81" s="39"/>
      <c r="J81" s="39"/>
    </row>
    <row r="82" spans="1:10" ht="15.75" x14ac:dyDescent="0.25">
      <c r="A82" s="39"/>
      <c r="B82" s="39"/>
      <c r="C82" s="39"/>
      <c r="D82" s="39"/>
      <c r="E82" s="39"/>
      <c r="F82" s="39"/>
      <c r="G82" s="39"/>
      <c r="H82" s="39"/>
      <c r="I82" s="39"/>
      <c r="J82" s="39"/>
    </row>
    <row r="83" spans="1:10" ht="15.75" x14ac:dyDescent="0.25">
      <c r="A83" s="39"/>
      <c r="B83" s="39"/>
      <c r="C83" s="39"/>
      <c r="D83" s="39"/>
      <c r="E83" s="39"/>
      <c r="F83" s="39"/>
      <c r="G83" s="39"/>
      <c r="H83" s="39"/>
      <c r="I83" s="39"/>
      <c r="J83" s="39"/>
    </row>
    <row r="84" spans="1:10" ht="15.75" x14ac:dyDescent="0.25">
      <c r="A84" s="39"/>
      <c r="B84" s="39"/>
      <c r="C84" s="39"/>
      <c r="D84" s="39"/>
      <c r="E84" s="39"/>
      <c r="F84" s="39"/>
      <c r="G84" s="39"/>
      <c r="H84" s="39"/>
      <c r="I84" s="39"/>
      <c r="J84" s="39"/>
    </row>
    <row r="85" spans="1:10" ht="15.75" x14ac:dyDescent="0.25">
      <c r="A85" s="39"/>
      <c r="B85" s="39"/>
      <c r="C85" s="39"/>
      <c r="D85" s="39"/>
      <c r="E85" s="39"/>
      <c r="F85" s="39"/>
      <c r="G85" s="39"/>
      <c r="H85" s="39"/>
      <c r="I85" s="39"/>
      <c r="J85" s="39"/>
    </row>
    <row r="86" spans="1:10" ht="15.75" x14ac:dyDescent="0.25">
      <c r="A86" s="39"/>
      <c r="B86" s="39"/>
      <c r="C86" s="39"/>
      <c r="D86" s="39"/>
      <c r="E86" s="39"/>
      <c r="F86" s="39"/>
      <c r="G86" s="39"/>
      <c r="H86" s="39"/>
      <c r="I86" s="39"/>
      <c r="J86" s="39"/>
    </row>
    <row r="87" spans="1:10" ht="15.75" x14ac:dyDescent="0.25">
      <c r="A87" s="39"/>
      <c r="B87" s="39"/>
      <c r="C87" s="39"/>
      <c r="D87" s="39"/>
      <c r="E87" s="39"/>
      <c r="F87" s="39"/>
      <c r="G87" s="39"/>
      <c r="H87" s="39"/>
      <c r="I87" s="39"/>
      <c r="J87" s="39"/>
    </row>
    <row r="88" spans="1:10" ht="15.75" x14ac:dyDescent="0.25">
      <c r="A88" s="39"/>
      <c r="B88" s="39"/>
      <c r="C88" s="39"/>
      <c r="D88" s="39"/>
      <c r="E88" s="39"/>
      <c r="F88" s="39"/>
      <c r="G88" s="39"/>
      <c r="H88" s="39"/>
      <c r="I88" s="39"/>
      <c r="J88" s="39"/>
    </row>
    <row r="89" spans="1:10" ht="15.75" x14ac:dyDescent="0.25">
      <c r="A89" s="39"/>
      <c r="B89" s="39"/>
      <c r="C89" s="39"/>
      <c r="D89" s="39"/>
      <c r="E89" s="39"/>
      <c r="F89" s="39"/>
      <c r="G89" s="39"/>
      <c r="H89" s="39"/>
      <c r="I89" s="39"/>
      <c r="J89" s="39"/>
    </row>
    <row r="90" spans="1:10" ht="15.75" x14ac:dyDescent="0.25">
      <c r="A90" s="39"/>
      <c r="B90" s="39"/>
      <c r="C90" s="39"/>
      <c r="D90" s="39"/>
      <c r="E90" s="39"/>
      <c r="F90" s="39"/>
      <c r="G90" s="39"/>
      <c r="H90" s="39"/>
      <c r="I90" s="39"/>
      <c r="J90" s="39"/>
    </row>
    <row r="91" spans="1:10" ht="15.75" x14ac:dyDescent="0.25">
      <c r="A91" s="39"/>
      <c r="B91" s="39"/>
      <c r="C91" s="39"/>
      <c r="D91" s="39"/>
      <c r="E91" s="39"/>
      <c r="F91" s="39"/>
      <c r="G91" s="39"/>
      <c r="H91" s="39"/>
      <c r="I91" s="39"/>
      <c r="J91" s="39"/>
    </row>
    <row r="92" spans="1:10" ht="15.75" x14ac:dyDescent="0.25">
      <c r="A92" s="39"/>
      <c r="B92" s="39"/>
      <c r="C92" s="39"/>
      <c r="D92" s="39"/>
      <c r="E92" s="39"/>
      <c r="F92" s="39"/>
      <c r="G92" s="39"/>
      <c r="H92" s="39"/>
      <c r="I92" s="39"/>
      <c r="J92" s="39"/>
    </row>
    <row r="93" spans="1:10" ht="15.75" x14ac:dyDescent="0.25">
      <c r="A93" s="39"/>
      <c r="B93" s="39"/>
      <c r="C93" s="39"/>
      <c r="D93" s="39"/>
      <c r="E93" s="39"/>
      <c r="F93" s="39"/>
      <c r="G93" s="39"/>
      <c r="H93" s="39"/>
      <c r="I93" s="39"/>
      <c r="J93" s="39"/>
    </row>
    <row r="94" spans="1:10" ht="15.75" x14ac:dyDescent="0.25">
      <c r="A94" s="39"/>
      <c r="B94" s="39"/>
      <c r="C94" s="39"/>
      <c r="D94" s="39"/>
      <c r="E94" s="39"/>
      <c r="F94" s="39"/>
      <c r="G94" s="39"/>
      <c r="H94" s="39"/>
      <c r="I94" s="39"/>
      <c r="J94" s="39"/>
    </row>
    <row r="95" spans="1:10" ht="15.75" x14ac:dyDescent="0.25">
      <c r="A95" s="39"/>
      <c r="B95" s="39"/>
      <c r="C95" s="39"/>
      <c r="D95" s="39"/>
      <c r="E95" s="39"/>
      <c r="F95" s="39"/>
      <c r="G95" s="39"/>
      <c r="H95" s="39"/>
      <c r="I95" s="39"/>
      <c r="J95" s="39"/>
    </row>
    <row r="96" spans="1:10" ht="15.75" x14ac:dyDescent="0.25">
      <c r="A96" s="39"/>
      <c r="B96" s="39"/>
      <c r="C96" s="39"/>
      <c r="D96" s="39"/>
      <c r="E96" s="39"/>
      <c r="F96" s="39"/>
      <c r="G96" s="39"/>
      <c r="H96" s="39"/>
      <c r="I96" s="39"/>
      <c r="J96" s="39"/>
    </row>
    <row r="97" spans="1:10" ht="15.75" x14ac:dyDescent="0.25">
      <c r="A97" s="39"/>
      <c r="B97" s="39"/>
      <c r="C97" s="39"/>
      <c r="D97" s="39"/>
      <c r="E97" s="39"/>
      <c r="F97" s="39"/>
      <c r="G97" s="39"/>
      <c r="H97" s="39"/>
      <c r="I97" s="39"/>
      <c r="J97" s="39"/>
    </row>
    <row r="98" spans="1:10" ht="15.75" x14ac:dyDescent="0.25">
      <c r="A98" s="39"/>
      <c r="B98" s="39"/>
      <c r="C98" s="39"/>
      <c r="D98" s="39"/>
      <c r="E98" s="39"/>
      <c r="F98" s="39"/>
      <c r="G98" s="39"/>
      <c r="H98" s="39"/>
      <c r="I98" s="39"/>
      <c r="J98" s="39"/>
    </row>
    <row r="99" spans="1:10" ht="15.75" x14ac:dyDescent="0.25">
      <c r="A99" s="39"/>
      <c r="B99" s="39"/>
      <c r="C99" s="39"/>
      <c r="D99" s="39"/>
      <c r="E99" s="39"/>
      <c r="F99" s="39"/>
      <c r="G99" s="39"/>
      <c r="H99" s="39"/>
      <c r="I99" s="39"/>
      <c r="J99" s="39"/>
    </row>
    <row r="100" spans="1:10" ht="15.75" x14ac:dyDescent="0.25">
      <c r="A100" s="39"/>
      <c r="B100" s="39"/>
      <c r="C100" s="39"/>
      <c r="D100" s="39"/>
      <c r="E100" s="39"/>
      <c r="F100" s="39"/>
      <c r="G100" s="39"/>
      <c r="H100" s="39"/>
      <c r="I100" s="39"/>
      <c r="J100" s="39"/>
    </row>
    <row r="101" spans="1:10" ht="15.75" x14ac:dyDescent="0.25">
      <c r="A101" s="39"/>
      <c r="B101" s="39"/>
      <c r="C101" s="39"/>
      <c r="D101" s="39"/>
      <c r="E101" s="39"/>
      <c r="F101" s="39"/>
      <c r="G101" s="39"/>
      <c r="H101" s="39"/>
      <c r="I101" s="39"/>
      <c r="J101" s="39"/>
    </row>
    <row r="102" spans="1:10" ht="15.75" x14ac:dyDescent="0.25">
      <c r="A102" s="39"/>
      <c r="B102" s="39"/>
      <c r="C102" s="39"/>
      <c r="D102" s="39"/>
      <c r="E102" s="39"/>
      <c r="F102" s="39"/>
      <c r="G102" s="39"/>
      <c r="H102" s="39"/>
      <c r="I102" s="39"/>
      <c r="J102" s="39"/>
    </row>
    <row r="103" spans="1:10" ht="15.75" x14ac:dyDescent="0.25">
      <c r="A103" s="39"/>
      <c r="B103" s="39"/>
      <c r="C103" s="39"/>
      <c r="D103" s="39"/>
      <c r="E103" s="39"/>
      <c r="F103" s="39"/>
      <c r="G103" s="39"/>
      <c r="H103" s="39"/>
      <c r="I103" s="39"/>
      <c r="J103" s="39"/>
    </row>
    <row r="104" spans="1:10" ht="15.75" x14ac:dyDescent="0.25">
      <c r="A104" s="39"/>
      <c r="B104" s="39"/>
      <c r="C104" s="39"/>
      <c r="D104" s="39"/>
      <c r="E104" s="39"/>
      <c r="F104" s="39"/>
      <c r="G104" s="39"/>
      <c r="H104" s="39"/>
      <c r="I104" s="39"/>
      <c r="J104" s="39"/>
    </row>
    <row r="105" spans="1:10" ht="15.75" x14ac:dyDescent="0.25">
      <c r="A105" s="39"/>
      <c r="B105" s="39"/>
      <c r="C105" s="39"/>
      <c r="D105" s="39"/>
      <c r="E105" s="39"/>
      <c r="F105" s="39"/>
      <c r="G105" s="39"/>
      <c r="H105" s="39"/>
      <c r="I105" s="39"/>
      <c r="J105" s="39"/>
    </row>
    <row r="106" spans="1:10" ht="15.75" x14ac:dyDescent="0.25">
      <c r="A106" s="39"/>
      <c r="B106" s="39"/>
      <c r="C106" s="39"/>
      <c r="D106" s="39"/>
      <c r="E106" s="39"/>
      <c r="F106" s="39"/>
      <c r="G106" s="39"/>
      <c r="H106" s="39"/>
      <c r="I106" s="39"/>
      <c r="J106" s="39"/>
    </row>
    <row r="107" spans="1:10" ht="15.75" x14ac:dyDescent="0.25">
      <c r="A107" s="39"/>
      <c r="B107" s="39"/>
      <c r="C107" s="39"/>
      <c r="D107" s="39"/>
      <c r="E107" s="39"/>
      <c r="F107" s="39"/>
      <c r="G107" s="39"/>
      <c r="H107" s="39"/>
      <c r="I107" s="39"/>
      <c r="J107" s="39"/>
    </row>
    <row r="108" spans="1:10" ht="15.75" x14ac:dyDescent="0.25">
      <c r="A108" s="39"/>
      <c r="B108" s="39"/>
      <c r="C108" s="39"/>
      <c r="D108" s="39"/>
      <c r="E108" s="39"/>
      <c r="F108" s="39"/>
      <c r="G108" s="39"/>
      <c r="H108" s="39"/>
      <c r="I108" s="39"/>
      <c r="J108" s="39"/>
    </row>
    <row r="109" spans="1:10" ht="15.75" x14ac:dyDescent="0.25">
      <c r="A109" s="39"/>
      <c r="B109" s="39"/>
      <c r="C109" s="39"/>
      <c r="D109" s="39"/>
      <c r="E109" s="39"/>
      <c r="F109" s="39"/>
      <c r="G109" s="39"/>
      <c r="H109" s="39"/>
      <c r="I109" s="39"/>
      <c r="J109" s="39"/>
    </row>
    <row r="110" spans="1:10" ht="15.75" x14ac:dyDescent="0.25">
      <c r="A110" s="39"/>
      <c r="B110" s="39"/>
      <c r="C110" s="39"/>
      <c r="D110" s="39"/>
      <c r="E110" s="39"/>
      <c r="F110" s="39"/>
      <c r="G110" s="39"/>
      <c r="H110" s="39"/>
      <c r="I110" s="39"/>
      <c r="J110" s="39"/>
    </row>
    <row r="111" spans="1:10" ht="15.75" x14ac:dyDescent="0.25">
      <c r="A111" s="39"/>
      <c r="B111" s="39"/>
      <c r="C111" s="39"/>
      <c r="D111" s="39"/>
      <c r="E111" s="39"/>
      <c r="F111" s="39"/>
      <c r="G111" s="39"/>
      <c r="H111" s="39"/>
      <c r="I111" s="39"/>
      <c r="J111" s="39"/>
    </row>
    <row r="112" spans="1:10" ht="15.75" x14ac:dyDescent="0.25">
      <c r="A112" s="39"/>
      <c r="B112" s="39"/>
      <c r="C112" s="39"/>
      <c r="D112" s="39"/>
      <c r="E112" s="39"/>
      <c r="F112" s="39"/>
      <c r="G112" s="39"/>
      <c r="H112" s="39"/>
      <c r="I112" s="39"/>
      <c r="J112" s="39"/>
    </row>
    <row r="113" spans="1:10" ht="15.75" x14ac:dyDescent="0.25">
      <c r="A113" s="39"/>
      <c r="B113" s="39"/>
      <c r="C113" s="39"/>
      <c r="D113" s="39"/>
      <c r="E113" s="39"/>
      <c r="F113" s="39"/>
      <c r="G113" s="39"/>
      <c r="H113" s="39"/>
      <c r="I113" s="39"/>
      <c r="J113" s="39"/>
    </row>
    <row r="114" spans="1:10" ht="15.75" x14ac:dyDescent="0.25">
      <c r="A114" s="39"/>
      <c r="B114" s="39"/>
      <c r="C114" s="39"/>
      <c r="D114" s="39"/>
      <c r="E114" s="39"/>
      <c r="F114" s="39"/>
      <c r="G114" s="39"/>
      <c r="H114" s="39"/>
      <c r="I114" s="39"/>
      <c r="J114" s="39"/>
    </row>
    <row r="115" spans="1:10" ht="15.75" x14ac:dyDescent="0.25">
      <c r="A115" s="39"/>
      <c r="B115" s="39"/>
      <c r="C115" s="39"/>
      <c r="D115" s="39"/>
      <c r="E115" s="39"/>
      <c r="F115" s="39"/>
      <c r="G115" s="39"/>
      <c r="H115" s="39"/>
      <c r="I115" s="39"/>
      <c r="J115" s="39"/>
    </row>
    <row r="116" spans="1:10" ht="15.75" x14ac:dyDescent="0.25">
      <c r="A116" s="39"/>
      <c r="B116" s="39"/>
      <c r="C116" s="39"/>
      <c r="D116" s="39"/>
      <c r="E116" s="39"/>
      <c r="F116" s="39"/>
      <c r="G116" s="39"/>
      <c r="H116" s="39"/>
      <c r="I116" s="39"/>
      <c r="J116" s="39"/>
    </row>
    <row r="117" spans="1:10" ht="15.75" x14ac:dyDescent="0.25">
      <c r="A117" s="39"/>
      <c r="B117" s="39"/>
      <c r="C117" s="39"/>
      <c r="D117" s="39"/>
      <c r="E117" s="39"/>
      <c r="F117" s="39"/>
      <c r="G117" s="39"/>
      <c r="H117" s="39"/>
      <c r="I117" s="39"/>
      <c r="J117" s="39"/>
    </row>
    <row r="118" spans="1:10" ht="15.75" x14ac:dyDescent="0.25">
      <c r="A118" s="39"/>
      <c r="B118" s="39"/>
      <c r="C118" s="39"/>
      <c r="D118" s="39"/>
      <c r="E118" s="39"/>
      <c r="F118" s="39"/>
      <c r="G118" s="39"/>
      <c r="H118" s="39"/>
      <c r="I118" s="39"/>
      <c r="J118" s="39"/>
    </row>
    <row r="119" spans="1:10" ht="15.75" x14ac:dyDescent="0.25">
      <c r="A119" s="39"/>
      <c r="B119" s="39"/>
      <c r="C119" s="39"/>
      <c r="D119" s="39"/>
      <c r="E119" s="39"/>
      <c r="F119" s="39"/>
      <c r="G119" s="39"/>
      <c r="H119" s="39"/>
      <c r="I119" s="39"/>
      <c r="J119" s="39"/>
    </row>
    <row r="120" spans="1:10" ht="15.75" x14ac:dyDescent="0.25">
      <c r="A120" s="39"/>
      <c r="B120" s="39"/>
      <c r="C120" s="39"/>
      <c r="D120" s="39"/>
      <c r="E120" s="39"/>
      <c r="F120" s="39"/>
      <c r="G120" s="39"/>
      <c r="H120" s="39"/>
      <c r="I120" s="39"/>
      <c r="J120" s="39"/>
    </row>
    <row r="121" spans="1:10" ht="15.75" x14ac:dyDescent="0.25">
      <c r="A121" s="39"/>
      <c r="B121" s="39"/>
      <c r="C121" s="39"/>
      <c r="D121" s="39"/>
      <c r="E121" s="39"/>
      <c r="F121" s="39"/>
      <c r="G121" s="39"/>
      <c r="H121" s="39"/>
      <c r="I121" s="39"/>
      <c r="J121" s="39"/>
    </row>
    <row r="122" spans="1:10" ht="15.75" x14ac:dyDescent="0.25">
      <c r="A122" s="39"/>
      <c r="B122" s="39"/>
      <c r="C122" s="39"/>
      <c r="D122" s="39"/>
      <c r="E122" s="39"/>
      <c r="F122" s="39"/>
      <c r="G122" s="39"/>
      <c r="H122" s="39"/>
      <c r="I122" s="39"/>
      <c r="J122" s="39"/>
    </row>
    <row r="123" spans="1:10" ht="15.75" x14ac:dyDescent="0.25">
      <c r="A123" s="39"/>
      <c r="B123" s="39"/>
      <c r="C123" s="39"/>
      <c r="D123" s="39"/>
      <c r="E123" s="39"/>
      <c r="F123" s="39"/>
      <c r="G123" s="39"/>
      <c r="H123" s="39"/>
      <c r="I123" s="39"/>
      <c r="J123" s="39"/>
    </row>
    <row r="124" spans="1:10" ht="15.75" x14ac:dyDescent="0.25">
      <c r="A124" s="39"/>
      <c r="B124" s="39"/>
      <c r="C124" s="39"/>
      <c r="D124" s="39"/>
      <c r="E124" s="39"/>
      <c r="F124" s="39"/>
      <c r="G124" s="39"/>
      <c r="H124" s="39"/>
      <c r="I124" s="39"/>
      <c r="J124" s="39"/>
    </row>
    <row r="125" spans="1:10" ht="15.75" x14ac:dyDescent="0.25">
      <c r="A125" s="39"/>
      <c r="B125" s="39"/>
      <c r="C125" s="39"/>
      <c r="D125" s="39"/>
      <c r="E125" s="39"/>
      <c r="F125" s="39"/>
      <c r="G125" s="39"/>
      <c r="H125" s="39"/>
      <c r="I125" s="39"/>
      <c r="J125" s="39"/>
    </row>
    <row r="126" spans="1:10" ht="15.75" x14ac:dyDescent="0.25">
      <c r="A126" s="39"/>
      <c r="B126" s="39"/>
      <c r="C126" s="39"/>
      <c r="D126" s="39"/>
      <c r="E126" s="39"/>
      <c r="F126" s="39"/>
      <c r="G126" s="39"/>
      <c r="H126" s="39"/>
      <c r="I126" s="39"/>
      <c r="J126" s="39"/>
    </row>
    <row r="127" spans="1:10" ht="15.75" x14ac:dyDescent="0.25">
      <c r="A127" s="39"/>
      <c r="B127" s="39"/>
      <c r="C127" s="39"/>
      <c r="D127" s="39"/>
      <c r="E127" s="39"/>
      <c r="F127" s="39"/>
      <c r="G127" s="39"/>
      <c r="H127" s="39"/>
      <c r="I127" s="39"/>
      <c r="J127" s="39"/>
    </row>
    <row r="128" spans="1:10" ht="15.75" x14ac:dyDescent="0.25">
      <c r="A128" s="39"/>
      <c r="B128" s="39"/>
      <c r="C128" s="39"/>
      <c r="D128" s="39"/>
      <c r="E128" s="39"/>
      <c r="F128" s="39"/>
      <c r="G128" s="39"/>
      <c r="H128" s="39"/>
      <c r="I128" s="39"/>
      <c r="J128" s="39"/>
    </row>
    <row r="129" spans="1:10" ht="15.75" x14ac:dyDescent="0.25">
      <c r="A129" s="39"/>
      <c r="B129" s="39"/>
      <c r="C129" s="39"/>
      <c r="D129" s="39"/>
      <c r="E129" s="39"/>
      <c r="F129" s="39"/>
      <c r="G129" s="39"/>
      <c r="H129" s="39"/>
      <c r="I129" s="39"/>
      <c r="J129" s="39"/>
    </row>
    <row r="130" spans="1:10" ht="15.75" x14ac:dyDescent="0.25">
      <c r="A130" s="39"/>
      <c r="B130" s="39"/>
      <c r="C130" s="39"/>
      <c r="D130" s="39"/>
      <c r="E130" s="39"/>
      <c r="F130" s="39"/>
      <c r="G130" s="39"/>
      <c r="H130" s="39"/>
      <c r="I130" s="39"/>
      <c r="J130" s="39"/>
    </row>
    <row r="131" spans="1:10" ht="15.75" x14ac:dyDescent="0.25">
      <c r="A131" s="39"/>
      <c r="B131" s="39"/>
      <c r="C131" s="39"/>
      <c r="D131" s="39"/>
      <c r="E131" s="39"/>
      <c r="F131" s="39"/>
      <c r="G131" s="39"/>
      <c r="H131" s="39"/>
      <c r="I131" s="39"/>
      <c r="J131" s="39"/>
    </row>
    <row r="132" spans="1:10" ht="15.75" x14ac:dyDescent="0.25">
      <c r="A132" s="39"/>
      <c r="B132" s="39"/>
      <c r="C132" s="39"/>
      <c r="D132" s="39"/>
      <c r="E132" s="39"/>
      <c r="F132" s="39"/>
      <c r="G132" s="39"/>
      <c r="H132" s="39"/>
      <c r="I132" s="39"/>
      <c r="J132" s="39"/>
    </row>
    <row r="133" spans="1:10" ht="15.75" x14ac:dyDescent="0.25">
      <c r="A133" s="39"/>
      <c r="B133" s="39"/>
      <c r="C133" s="39"/>
      <c r="D133" s="39"/>
      <c r="E133" s="39"/>
      <c r="F133" s="39"/>
      <c r="G133" s="39"/>
      <c r="H133" s="39"/>
      <c r="I133" s="39"/>
      <c r="J133" s="39"/>
    </row>
    <row r="134" spans="1:10" ht="15.75" x14ac:dyDescent="0.25">
      <c r="A134" s="39"/>
      <c r="B134" s="39"/>
      <c r="C134" s="39"/>
      <c r="D134" s="39"/>
      <c r="E134" s="39"/>
      <c r="F134" s="39"/>
      <c r="G134" s="39"/>
      <c r="H134" s="39"/>
      <c r="I134" s="39"/>
      <c r="J134" s="39"/>
    </row>
    <row r="135" spans="1:10" ht="15.75" x14ac:dyDescent="0.25">
      <c r="A135" s="39"/>
      <c r="B135" s="39"/>
      <c r="C135" s="39"/>
      <c r="D135" s="39"/>
      <c r="E135" s="39"/>
      <c r="F135" s="39"/>
      <c r="G135" s="39"/>
      <c r="H135" s="39"/>
      <c r="I135" s="39"/>
      <c r="J135" s="39"/>
    </row>
    <row r="136" spans="1:10" ht="15.75" x14ac:dyDescent="0.25">
      <c r="A136" s="39"/>
      <c r="B136" s="39"/>
      <c r="C136" s="39"/>
      <c r="D136" s="39"/>
      <c r="E136" s="39"/>
      <c r="F136" s="39"/>
      <c r="G136" s="39"/>
      <c r="H136" s="39"/>
      <c r="I136" s="39"/>
      <c r="J136" s="39"/>
    </row>
    <row r="137" spans="1:10" ht="15.75" x14ac:dyDescent="0.25">
      <c r="A137" s="39"/>
      <c r="B137" s="39"/>
      <c r="C137" s="39"/>
      <c r="D137" s="39"/>
      <c r="E137" s="39"/>
      <c r="F137" s="39"/>
      <c r="G137" s="39"/>
      <c r="H137" s="39"/>
      <c r="I137" s="39"/>
      <c r="J137" s="39"/>
    </row>
    <row r="138" spans="1:10" ht="15.75" x14ac:dyDescent="0.25">
      <c r="A138" s="39"/>
      <c r="B138" s="39"/>
      <c r="C138" s="39"/>
      <c r="D138" s="39"/>
      <c r="E138" s="39"/>
      <c r="F138" s="39"/>
      <c r="G138" s="39"/>
      <c r="H138" s="39"/>
      <c r="I138" s="39"/>
      <c r="J138" s="39"/>
    </row>
    <row r="139" spans="1:10" ht="15.75" x14ac:dyDescent="0.25">
      <c r="A139" s="39"/>
      <c r="B139" s="39"/>
      <c r="C139" s="39"/>
      <c r="D139" s="39"/>
      <c r="E139" s="39"/>
      <c r="F139" s="39"/>
      <c r="G139" s="39"/>
      <c r="H139" s="39"/>
      <c r="I139" s="39"/>
      <c r="J139" s="39"/>
    </row>
    <row r="140" spans="1:10" ht="15.75" x14ac:dyDescent="0.25">
      <c r="A140" s="39"/>
      <c r="B140" s="39"/>
      <c r="C140" s="39"/>
      <c r="D140" s="39"/>
      <c r="E140" s="39"/>
      <c r="F140" s="39"/>
      <c r="G140" s="39"/>
      <c r="H140" s="39"/>
      <c r="I140" s="39"/>
      <c r="J140" s="39"/>
    </row>
    <row r="141" spans="1:10" ht="15.75" x14ac:dyDescent="0.25">
      <c r="A141" s="39"/>
      <c r="B141" s="39"/>
      <c r="C141" s="39"/>
      <c r="D141" s="39"/>
      <c r="E141" s="39"/>
      <c r="F141" s="39"/>
      <c r="G141" s="39"/>
      <c r="H141" s="39"/>
      <c r="I141" s="39"/>
      <c r="J141" s="39"/>
    </row>
    <row r="142" spans="1:10" ht="15.75" x14ac:dyDescent="0.25">
      <c r="A142" s="39"/>
      <c r="B142" s="39"/>
      <c r="C142" s="39"/>
      <c r="D142" s="39"/>
      <c r="E142" s="39"/>
      <c r="F142" s="39"/>
      <c r="G142" s="39"/>
      <c r="H142" s="39"/>
      <c r="I142" s="39"/>
      <c r="J142" s="39"/>
    </row>
    <row r="143" spans="1:10" ht="15.75" x14ac:dyDescent="0.25">
      <c r="A143" s="39"/>
      <c r="B143" s="39"/>
      <c r="C143" s="39"/>
      <c r="D143" s="39"/>
      <c r="E143" s="39"/>
      <c r="F143" s="39"/>
      <c r="G143" s="39"/>
      <c r="H143" s="39"/>
      <c r="I143" s="39"/>
      <c r="J143" s="39"/>
    </row>
    <row r="144" spans="1:10" ht="15.75" x14ac:dyDescent="0.25">
      <c r="A144" s="39"/>
      <c r="B144" s="39"/>
      <c r="C144" s="39"/>
      <c r="D144" s="39"/>
      <c r="E144" s="39"/>
      <c r="F144" s="39"/>
      <c r="G144" s="39"/>
      <c r="H144" s="39"/>
      <c r="I144" s="39"/>
      <c r="J144" s="39"/>
    </row>
    <row r="145" spans="1:10" ht="15.75" x14ac:dyDescent="0.25">
      <c r="A145" s="39"/>
      <c r="B145" s="39"/>
      <c r="C145" s="39"/>
      <c r="D145" s="39"/>
      <c r="E145" s="39"/>
      <c r="F145" s="39"/>
      <c r="G145" s="39"/>
      <c r="H145" s="39"/>
      <c r="I145" s="39"/>
      <c r="J145" s="39"/>
    </row>
    <row r="146" spans="1:10" ht="15.75" x14ac:dyDescent="0.25">
      <c r="A146" s="39"/>
      <c r="B146" s="39"/>
      <c r="C146" s="39"/>
      <c r="D146" s="39"/>
      <c r="E146" s="39"/>
      <c r="F146" s="39"/>
      <c r="G146" s="39"/>
      <c r="H146" s="39"/>
      <c r="I146" s="39"/>
      <c r="J146" s="39"/>
    </row>
    <row r="147" spans="1:10" ht="15.75" x14ac:dyDescent="0.25">
      <c r="A147" s="39"/>
      <c r="B147" s="39"/>
      <c r="C147" s="39"/>
      <c r="D147" s="39"/>
      <c r="E147" s="39"/>
      <c r="F147" s="39"/>
      <c r="G147" s="39"/>
      <c r="H147" s="39"/>
      <c r="I147" s="39"/>
      <c r="J147" s="39"/>
    </row>
    <row r="148" spans="1:10" ht="15.75" x14ac:dyDescent="0.25">
      <c r="A148" s="39"/>
      <c r="B148" s="39"/>
      <c r="C148" s="39"/>
      <c r="D148" s="39"/>
      <c r="E148" s="39"/>
      <c r="F148" s="39"/>
      <c r="G148" s="39"/>
      <c r="H148" s="39"/>
      <c r="I148" s="39"/>
      <c r="J148" s="39"/>
    </row>
    <row r="149" spans="1:10" ht="15.75" x14ac:dyDescent="0.25">
      <c r="A149" s="39"/>
      <c r="B149" s="39"/>
      <c r="C149" s="39"/>
      <c r="D149" s="39"/>
      <c r="E149" s="39"/>
      <c r="F149" s="39"/>
      <c r="G149" s="39"/>
      <c r="H149" s="39"/>
      <c r="I149" s="39"/>
      <c r="J149" s="39"/>
    </row>
    <row r="150" spans="1:10" ht="15.75" x14ac:dyDescent="0.25">
      <c r="A150" s="39"/>
      <c r="B150" s="39"/>
      <c r="C150" s="39"/>
      <c r="D150" s="39"/>
      <c r="E150" s="39"/>
      <c r="F150" s="39"/>
      <c r="G150" s="39"/>
      <c r="H150" s="39"/>
      <c r="I150" s="39"/>
      <c r="J150" s="39"/>
    </row>
    <row r="151" spans="1:10" ht="15.75" x14ac:dyDescent="0.25">
      <c r="A151" s="39"/>
      <c r="B151" s="39"/>
      <c r="C151" s="39"/>
      <c r="D151" s="39"/>
      <c r="E151" s="39"/>
      <c r="F151" s="39"/>
      <c r="G151" s="39"/>
      <c r="H151" s="39"/>
      <c r="I151" s="39"/>
      <c r="J151" s="39"/>
    </row>
    <row r="152" spans="1:10" ht="15.75" x14ac:dyDescent="0.25">
      <c r="A152" s="39"/>
      <c r="B152" s="39"/>
      <c r="C152" s="39"/>
      <c r="D152" s="39"/>
      <c r="E152" s="39"/>
      <c r="F152" s="39"/>
      <c r="G152" s="39"/>
      <c r="H152" s="39"/>
      <c r="I152" s="39"/>
      <c r="J152" s="39"/>
    </row>
    <row r="153" spans="1:10" ht="15.75" x14ac:dyDescent="0.25">
      <c r="A153" s="39"/>
      <c r="B153" s="39"/>
      <c r="C153" s="39"/>
      <c r="D153" s="39"/>
      <c r="E153" s="39"/>
      <c r="F153" s="39"/>
      <c r="G153" s="39"/>
      <c r="H153" s="39"/>
      <c r="I153" s="39"/>
      <c r="J153" s="39"/>
    </row>
    <row r="154" spans="1:10" ht="15.75" x14ac:dyDescent="0.25">
      <c r="A154" s="39"/>
      <c r="B154" s="39"/>
      <c r="C154" s="39"/>
      <c r="D154" s="39"/>
      <c r="E154" s="39"/>
      <c r="F154" s="39"/>
      <c r="G154" s="39"/>
      <c r="H154" s="39"/>
      <c r="I154" s="39"/>
      <c r="J154" s="39"/>
    </row>
    <row r="155" spans="1:10" ht="15.75" x14ac:dyDescent="0.25">
      <c r="A155" s="39"/>
      <c r="B155" s="39"/>
      <c r="C155" s="39"/>
      <c r="D155" s="39"/>
      <c r="E155" s="39"/>
      <c r="F155" s="39"/>
      <c r="G155" s="39"/>
      <c r="H155" s="39"/>
      <c r="I155" s="39"/>
      <c r="J155" s="39"/>
    </row>
    <row r="156" spans="1:10" ht="15.75" x14ac:dyDescent="0.25">
      <c r="A156" s="39"/>
      <c r="B156" s="39"/>
      <c r="C156" s="39"/>
      <c r="D156" s="39"/>
      <c r="E156" s="39"/>
      <c r="F156" s="39"/>
      <c r="G156" s="39"/>
      <c r="H156" s="39"/>
      <c r="I156" s="39"/>
      <c r="J156" s="39"/>
    </row>
    <row r="157" spans="1:10" ht="15.75" x14ac:dyDescent="0.25">
      <c r="A157" s="39"/>
      <c r="B157" s="39"/>
      <c r="C157" s="39"/>
      <c r="D157" s="39"/>
      <c r="E157" s="39"/>
      <c r="F157" s="39"/>
      <c r="G157" s="39"/>
      <c r="H157" s="39"/>
      <c r="I157" s="39"/>
      <c r="J157" s="39"/>
    </row>
    <row r="158" spans="1:10" ht="15.75" x14ac:dyDescent="0.25">
      <c r="A158" s="39"/>
      <c r="B158" s="39"/>
      <c r="C158" s="39"/>
      <c r="D158" s="39"/>
      <c r="E158" s="39"/>
      <c r="F158" s="39"/>
      <c r="G158" s="39"/>
      <c r="H158" s="39"/>
      <c r="I158" s="39"/>
      <c r="J158" s="39"/>
    </row>
    <row r="159" spans="1:10" ht="15.75" x14ac:dyDescent="0.25">
      <c r="A159" s="39"/>
      <c r="B159" s="39"/>
      <c r="C159" s="39"/>
      <c r="D159" s="39"/>
      <c r="E159" s="39"/>
      <c r="F159" s="39"/>
      <c r="G159" s="39"/>
      <c r="H159" s="39"/>
      <c r="I159" s="39"/>
      <c r="J159" s="39"/>
    </row>
    <row r="160" spans="1:10" ht="15.75" x14ac:dyDescent="0.25">
      <c r="A160" s="39"/>
      <c r="B160" s="39"/>
      <c r="C160" s="39"/>
      <c r="D160" s="39"/>
      <c r="E160" s="39"/>
      <c r="F160" s="39"/>
      <c r="G160" s="39"/>
      <c r="H160" s="39"/>
      <c r="I160" s="39"/>
      <c r="J160" s="39"/>
    </row>
    <row r="161" spans="1:10" ht="15.75" x14ac:dyDescent="0.25">
      <c r="A161" s="39"/>
      <c r="B161" s="39"/>
      <c r="C161" s="39"/>
      <c r="D161" s="39"/>
      <c r="E161" s="39"/>
      <c r="F161" s="39"/>
      <c r="G161" s="39"/>
      <c r="H161" s="39"/>
      <c r="I161" s="39"/>
      <c r="J161" s="39"/>
    </row>
    <row r="162" spans="1:10" ht="15.75" x14ac:dyDescent="0.25">
      <c r="A162" s="39"/>
      <c r="B162" s="39"/>
      <c r="C162" s="39"/>
      <c r="D162" s="39"/>
      <c r="E162" s="39"/>
      <c r="F162" s="39"/>
      <c r="G162" s="39"/>
      <c r="H162" s="39"/>
      <c r="I162" s="39"/>
      <c r="J162" s="39"/>
    </row>
    <row r="163" spans="1:10" ht="15.75" x14ac:dyDescent="0.25">
      <c r="A163" s="39"/>
      <c r="B163" s="39"/>
      <c r="C163" s="39"/>
      <c r="D163" s="39"/>
      <c r="E163" s="39"/>
      <c r="F163" s="39"/>
      <c r="G163" s="39"/>
      <c r="H163" s="39"/>
      <c r="I163" s="39"/>
      <c r="J163" s="39"/>
    </row>
    <row r="164" spans="1:10" ht="15.75" x14ac:dyDescent="0.25">
      <c r="A164" s="39"/>
      <c r="B164" s="39"/>
      <c r="C164" s="39"/>
      <c r="D164" s="39"/>
      <c r="E164" s="39"/>
      <c r="F164" s="39"/>
      <c r="G164" s="39"/>
      <c r="H164" s="39"/>
      <c r="I164" s="39"/>
      <c r="J164" s="39"/>
    </row>
    <row r="165" spans="1:10" ht="15.75" x14ac:dyDescent="0.25">
      <c r="A165" s="39"/>
      <c r="B165" s="39"/>
      <c r="C165" s="39"/>
      <c r="D165" s="39"/>
      <c r="E165" s="39"/>
      <c r="F165" s="39"/>
      <c r="G165" s="39"/>
      <c r="H165" s="39"/>
      <c r="I165" s="39"/>
      <c r="J165" s="39"/>
    </row>
    <row r="166" spans="1:10" ht="15.75" x14ac:dyDescent="0.25">
      <c r="A166" s="39"/>
      <c r="B166" s="39"/>
      <c r="C166" s="39"/>
      <c r="D166" s="39"/>
      <c r="E166" s="39"/>
      <c r="F166" s="39"/>
      <c r="G166" s="39"/>
      <c r="H166" s="39"/>
      <c r="I166" s="39"/>
      <c r="J166" s="39"/>
    </row>
    <row r="167" spans="1:10" ht="15.75" x14ac:dyDescent="0.25">
      <c r="A167" s="39"/>
      <c r="B167" s="39"/>
      <c r="C167" s="39"/>
      <c r="D167" s="39"/>
      <c r="E167" s="39"/>
      <c r="F167" s="39"/>
      <c r="G167" s="39"/>
      <c r="H167" s="39"/>
      <c r="I167" s="39"/>
      <c r="J167" s="39"/>
    </row>
    <row r="168" spans="1:10" ht="15.75" x14ac:dyDescent="0.25">
      <c r="A168" s="39"/>
      <c r="B168" s="39"/>
      <c r="C168" s="39"/>
      <c r="D168" s="39"/>
      <c r="E168" s="39"/>
      <c r="F168" s="39"/>
      <c r="G168" s="39"/>
      <c r="H168" s="39"/>
      <c r="I168" s="39"/>
      <c r="J168" s="39"/>
    </row>
    <row r="169" spans="1:10" ht="15.75" x14ac:dyDescent="0.25">
      <c r="A169" s="39"/>
      <c r="B169" s="39"/>
      <c r="C169" s="39"/>
      <c r="D169" s="39"/>
      <c r="E169" s="39"/>
      <c r="F169" s="39"/>
      <c r="G169" s="39"/>
      <c r="H169" s="39"/>
      <c r="I169" s="39"/>
      <c r="J169" s="39"/>
    </row>
    <row r="170" spans="1:10" ht="15.75" x14ac:dyDescent="0.25">
      <c r="A170" s="39"/>
      <c r="B170" s="39"/>
      <c r="C170" s="39"/>
      <c r="D170" s="39"/>
      <c r="E170" s="39"/>
      <c r="F170" s="39"/>
      <c r="G170" s="39"/>
      <c r="H170" s="39"/>
      <c r="I170" s="39"/>
      <c r="J170" s="39"/>
    </row>
    <row r="171" spans="1:10" ht="15.75" x14ac:dyDescent="0.25">
      <c r="A171" s="39"/>
      <c r="B171" s="39"/>
      <c r="C171" s="39"/>
      <c r="D171" s="39"/>
      <c r="E171" s="39"/>
      <c r="F171" s="39"/>
      <c r="G171" s="39"/>
      <c r="H171" s="39"/>
      <c r="I171" s="39"/>
      <c r="J171" s="39"/>
    </row>
    <row r="172" spans="1:10" ht="15.75" x14ac:dyDescent="0.25">
      <c r="A172" s="39"/>
      <c r="B172" s="39"/>
      <c r="C172" s="39"/>
      <c r="D172" s="39"/>
      <c r="E172" s="39"/>
      <c r="F172" s="39"/>
      <c r="G172" s="39"/>
      <c r="H172" s="39"/>
      <c r="I172" s="39"/>
      <c r="J172" s="39"/>
    </row>
    <row r="173" spans="1:10" ht="15.75" x14ac:dyDescent="0.25">
      <c r="A173" s="39"/>
      <c r="B173" s="39"/>
      <c r="C173" s="39"/>
      <c r="D173" s="39"/>
      <c r="E173" s="39"/>
      <c r="F173" s="39"/>
      <c r="G173" s="39"/>
      <c r="H173" s="39"/>
      <c r="I173" s="39"/>
      <c r="J173" s="39"/>
    </row>
    <row r="174" spans="1:10" ht="15.75" x14ac:dyDescent="0.25">
      <c r="A174" s="39"/>
      <c r="B174" s="39"/>
      <c r="C174" s="39"/>
      <c r="D174" s="39"/>
      <c r="E174" s="39"/>
      <c r="F174" s="39"/>
      <c r="G174" s="39"/>
      <c r="H174" s="39"/>
      <c r="I174" s="39"/>
      <c r="J174" s="39"/>
    </row>
    <row r="175" spans="1:10" ht="15.75" x14ac:dyDescent="0.25">
      <c r="A175" s="39"/>
      <c r="B175" s="39"/>
      <c r="C175" s="39"/>
      <c r="D175" s="39"/>
      <c r="E175" s="39"/>
      <c r="F175" s="39"/>
      <c r="G175" s="39"/>
      <c r="H175" s="39"/>
      <c r="I175" s="39"/>
      <c r="J175" s="39"/>
    </row>
    <row r="176" spans="1:10" ht="15.75" x14ac:dyDescent="0.25">
      <c r="A176" s="39"/>
      <c r="B176" s="39"/>
      <c r="C176" s="39"/>
      <c r="D176" s="39"/>
      <c r="E176" s="39"/>
      <c r="F176" s="39"/>
      <c r="G176" s="39"/>
      <c r="H176" s="39"/>
      <c r="I176" s="39"/>
      <c r="J176" s="39"/>
    </row>
    <row r="177" spans="1:10" ht="15.75" x14ac:dyDescent="0.25">
      <c r="A177" s="39"/>
      <c r="B177" s="39"/>
      <c r="C177" s="39"/>
      <c r="D177" s="39"/>
      <c r="E177" s="39"/>
      <c r="F177" s="39"/>
      <c r="G177" s="39"/>
      <c r="H177" s="39"/>
      <c r="I177" s="39"/>
      <c r="J177" s="39"/>
    </row>
    <row r="178" spans="1:10" ht="15.75" x14ac:dyDescent="0.25">
      <c r="A178" s="39"/>
      <c r="B178" s="39"/>
      <c r="C178" s="39"/>
      <c r="D178" s="39"/>
      <c r="E178" s="39"/>
      <c r="F178" s="39"/>
      <c r="G178" s="39"/>
      <c r="H178" s="39"/>
      <c r="I178" s="39"/>
      <c r="J178" s="39"/>
    </row>
    <row r="179" spans="1:10" ht="15.75" x14ac:dyDescent="0.25">
      <c r="A179" s="39"/>
      <c r="B179" s="39"/>
      <c r="C179" s="39"/>
      <c r="D179" s="39"/>
      <c r="E179" s="39"/>
      <c r="F179" s="39"/>
      <c r="G179" s="39"/>
      <c r="H179" s="39"/>
      <c r="I179" s="39"/>
      <c r="J179" s="39"/>
    </row>
    <row r="180" spans="1:10" ht="15.75" x14ac:dyDescent="0.25">
      <c r="A180" s="39"/>
      <c r="B180" s="39"/>
      <c r="C180" s="39"/>
      <c r="D180" s="39"/>
      <c r="E180" s="39"/>
      <c r="F180" s="39"/>
      <c r="G180" s="39"/>
      <c r="H180" s="39"/>
      <c r="I180" s="39"/>
      <c r="J180" s="39"/>
    </row>
    <row r="181" spans="1:10" ht="15.75" x14ac:dyDescent="0.25">
      <c r="A181" s="39"/>
      <c r="B181" s="39"/>
      <c r="C181" s="39"/>
      <c r="D181" s="39"/>
      <c r="E181" s="39"/>
      <c r="F181" s="39"/>
      <c r="G181" s="39"/>
      <c r="H181" s="39"/>
      <c r="I181" s="39"/>
      <c r="J181" s="39"/>
    </row>
    <row r="182" spans="1:10" ht="15.75" x14ac:dyDescent="0.25">
      <c r="A182" s="39"/>
      <c r="B182" s="39"/>
      <c r="C182" s="39"/>
      <c r="D182" s="39"/>
      <c r="E182" s="39"/>
      <c r="F182" s="39"/>
      <c r="G182" s="39"/>
      <c r="H182" s="39"/>
      <c r="I182" s="39"/>
      <c r="J182" s="39"/>
    </row>
    <row r="183" spans="1:10" ht="15.75" x14ac:dyDescent="0.25">
      <c r="A183" s="39"/>
      <c r="B183" s="39"/>
      <c r="C183" s="39"/>
      <c r="D183" s="39"/>
      <c r="E183" s="39"/>
      <c r="F183" s="39"/>
      <c r="G183" s="39"/>
      <c r="H183" s="39"/>
      <c r="I183" s="39"/>
      <c r="J183" s="39"/>
    </row>
    <row r="184" spans="1:10" ht="15.75" x14ac:dyDescent="0.25">
      <c r="A184" s="39"/>
      <c r="B184" s="39"/>
      <c r="C184" s="39"/>
      <c r="D184" s="39"/>
      <c r="E184" s="39"/>
      <c r="F184" s="39"/>
      <c r="G184" s="39"/>
      <c r="H184" s="39"/>
      <c r="I184" s="39"/>
      <c r="J184" s="39"/>
    </row>
    <row r="185" spans="1:10" ht="15.75" x14ac:dyDescent="0.25">
      <c r="A185" s="39"/>
      <c r="B185" s="39"/>
      <c r="C185" s="39"/>
      <c r="D185" s="39"/>
      <c r="E185" s="39"/>
      <c r="F185" s="39"/>
      <c r="G185" s="39"/>
      <c r="H185" s="39"/>
      <c r="I185" s="39"/>
      <c r="J185" s="39"/>
    </row>
    <row r="186" spans="1:10" ht="15.75" x14ac:dyDescent="0.25">
      <c r="A186" s="39"/>
      <c r="B186" s="39"/>
      <c r="C186" s="39"/>
      <c r="D186" s="39"/>
      <c r="E186" s="39"/>
      <c r="F186" s="39"/>
      <c r="G186" s="39"/>
      <c r="H186" s="39"/>
      <c r="I186" s="39"/>
      <c r="J186" s="39"/>
    </row>
    <row r="187" spans="1:10" ht="15.75" x14ac:dyDescent="0.25">
      <c r="A187" s="39"/>
      <c r="B187" s="39"/>
      <c r="C187" s="39"/>
      <c r="D187" s="39"/>
      <c r="E187" s="39"/>
      <c r="F187" s="39"/>
      <c r="G187" s="39"/>
      <c r="H187" s="39"/>
      <c r="I187" s="39"/>
      <c r="J187" s="39"/>
    </row>
    <row r="188" spans="1:10" ht="15.75" x14ac:dyDescent="0.25">
      <c r="A188" s="39"/>
      <c r="B188" s="39"/>
      <c r="C188" s="39"/>
      <c r="D188" s="39"/>
      <c r="E188" s="39"/>
      <c r="F188" s="39"/>
      <c r="G188" s="39"/>
      <c r="H188" s="39"/>
      <c r="I188" s="39"/>
      <c r="J188" s="39"/>
    </row>
    <row r="189" spans="1:10" ht="15.75" x14ac:dyDescent="0.25">
      <c r="A189" s="39"/>
      <c r="B189" s="39"/>
      <c r="C189" s="39"/>
      <c r="D189" s="39"/>
      <c r="E189" s="39"/>
      <c r="F189" s="39"/>
      <c r="G189" s="39"/>
      <c r="H189" s="39"/>
      <c r="I189" s="39"/>
      <c r="J189" s="39"/>
    </row>
    <row r="190" spans="1:10" ht="15.75" x14ac:dyDescent="0.25">
      <c r="A190" s="39"/>
      <c r="B190" s="39"/>
      <c r="C190" s="39"/>
      <c r="D190" s="39"/>
      <c r="E190" s="39"/>
      <c r="F190" s="39"/>
      <c r="G190" s="39"/>
      <c r="H190" s="39"/>
      <c r="I190" s="39"/>
      <c r="J190" s="39"/>
    </row>
    <row r="191" spans="1:10" ht="15.75" x14ac:dyDescent="0.25">
      <c r="A191" s="39"/>
      <c r="B191" s="39"/>
      <c r="C191" s="39"/>
      <c r="D191" s="39"/>
      <c r="E191" s="39"/>
      <c r="F191" s="39"/>
      <c r="G191" s="39"/>
      <c r="H191" s="39"/>
      <c r="I191" s="39"/>
      <c r="J191" s="39"/>
    </row>
    <row r="192" spans="1:10" ht="15.75" x14ac:dyDescent="0.25">
      <c r="A192" s="39"/>
      <c r="B192" s="39"/>
      <c r="C192" s="39"/>
      <c r="D192" s="39"/>
      <c r="E192" s="39"/>
      <c r="F192" s="39"/>
      <c r="G192" s="39"/>
      <c r="H192" s="39"/>
      <c r="I192" s="39"/>
      <c r="J192" s="39"/>
    </row>
    <row r="193" spans="1:10" ht="15.75" x14ac:dyDescent="0.25">
      <c r="A193" s="39"/>
      <c r="B193" s="39"/>
      <c r="C193" s="39"/>
      <c r="D193" s="39"/>
      <c r="E193" s="39"/>
      <c r="F193" s="39"/>
      <c r="G193" s="39"/>
      <c r="H193" s="39"/>
      <c r="I193" s="39"/>
      <c r="J193" s="39"/>
    </row>
    <row r="194" spans="1:10" ht="15.75" x14ac:dyDescent="0.25">
      <c r="A194" s="39"/>
      <c r="B194" s="39"/>
      <c r="C194" s="39"/>
      <c r="D194" s="39"/>
      <c r="E194" s="39"/>
      <c r="F194" s="39"/>
      <c r="G194" s="39"/>
      <c r="H194" s="39"/>
      <c r="I194" s="39"/>
      <c r="J194" s="39"/>
    </row>
    <row r="195" spans="1:10" ht="15.75" x14ac:dyDescent="0.25">
      <c r="A195" s="39"/>
      <c r="B195" s="39"/>
      <c r="C195" s="39"/>
      <c r="D195" s="39"/>
      <c r="E195" s="39"/>
      <c r="F195" s="39"/>
      <c r="G195" s="39"/>
      <c r="H195" s="39"/>
      <c r="I195" s="39"/>
      <c r="J195" s="39"/>
    </row>
    <row r="196" spans="1:10" ht="15.75" x14ac:dyDescent="0.25">
      <c r="A196" s="39"/>
      <c r="B196" s="39"/>
      <c r="C196" s="39"/>
      <c r="D196" s="39"/>
      <c r="E196" s="39"/>
      <c r="F196" s="39"/>
      <c r="G196" s="39"/>
      <c r="H196" s="39"/>
      <c r="I196" s="39"/>
      <c r="J196" s="39"/>
    </row>
    <row r="197" spans="1:10" ht="15.75" x14ac:dyDescent="0.25">
      <c r="A197" s="39"/>
      <c r="B197" s="39"/>
      <c r="C197" s="39"/>
      <c r="D197" s="39"/>
      <c r="E197" s="39"/>
      <c r="F197" s="39"/>
      <c r="G197" s="39"/>
      <c r="H197" s="39"/>
      <c r="I197" s="39"/>
      <c r="J197" s="39"/>
    </row>
    <row r="198" spans="1:10" ht="15.75" x14ac:dyDescent="0.25">
      <c r="A198" s="39"/>
      <c r="B198" s="39"/>
      <c r="C198" s="39"/>
      <c r="D198" s="39"/>
      <c r="E198" s="39"/>
      <c r="F198" s="39"/>
      <c r="G198" s="39"/>
      <c r="H198" s="39"/>
      <c r="I198" s="39"/>
      <c r="J198" s="39"/>
    </row>
    <row r="199" spans="1:10" ht="15.75" x14ac:dyDescent="0.25">
      <c r="A199" s="39"/>
      <c r="B199" s="39"/>
      <c r="C199" s="39"/>
      <c r="D199" s="39"/>
      <c r="E199" s="39"/>
      <c r="F199" s="39"/>
      <c r="G199" s="39"/>
      <c r="H199" s="39"/>
      <c r="I199" s="39"/>
      <c r="J199" s="39"/>
    </row>
    <row r="200" spans="1:10" ht="15.75" x14ac:dyDescent="0.25">
      <c r="A200" s="39"/>
      <c r="B200" s="39"/>
      <c r="C200" s="39"/>
      <c r="D200" s="39"/>
      <c r="E200" s="39"/>
      <c r="F200" s="39"/>
      <c r="G200" s="39"/>
      <c r="H200" s="39"/>
      <c r="I200" s="39"/>
      <c r="J200" s="39"/>
    </row>
    <row r="201" spans="1:10" ht="15.75" x14ac:dyDescent="0.25">
      <c r="A201" s="39"/>
      <c r="B201" s="39"/>
      <c r="C201" s="39"/>
      <c r="D201" s="39"/>
      <c r="E201" s="39"/>
      <c r="F201" s="39"/>
      <c r="G201" s="39"/>
      <c r="H201" s="39"/>
      <c r="I201" s="39"/>
      <c r="J201" s="39"/>
    </row>
    <row r="202" spans="1:10" ht="15.75" x14ac:dyDescent="0.25">
      <c r="A202" s="39"/>
      <c r="B202" s="39"/>
      <c r="C202" s="39"/>
      <c r="D202" s="39"/>
      <c r="E202" s="39"/>
      <c r="F202" s="39"/>
      <c r="G202" s="39"/>
      <c r="H202" s="39"/>
      <c r="I202" s="39"/>
      <c r="J202" s="39"/>
    </row>
    <row r="203" spans="1:10" ht="15.75" x14ac:dyDescent="0.25">
      <c r="A203" s="39"/>
      <c r="B203" s="39"/>
      <c r="C203" s="39"/>
      <c r="D203" s="39"/>
      <c r="E203" s="39"/>
      <c r="F203" s="39"/>
      <c r="G203" s="39"/>
      <c r="H203" s="39"/>
      <c r="I203" s="39"/>
      <c r="J203" s="39"/>
    </row>
    <row r="204" spans="1:10" ht="15.75" x14ac:dyDescent="0.25">
      <c r="A204" s="39"/>
      <c r="B204" s="39"/>
      <c r="C204" s="39"/>
      <c r="D204" s="39"/>
      <c r="E204" s="39"/>
      <c r="F204" s="39"/>
      <c r="G204" s="39"/>
      <c r="H204" s="39"/>
      <c r="I204" s="39"/>
      <c r="J204" s="39"/>
    </row>
    <row r="205" spans="1:10" ht="15.75" x14ac:dyDescent="0.25">
      <c r="A205" s="39"/>
      <c r="B205" s="39"/>
      <c r="C205" s="39"/>
      <c r="D205" s="39"/>
      <c r="E205" s="39"/>
      <c r="F205" s="39"/>
      <c r="G205" s="39"/>
      <c r="H205" s="39"/>
      <c r="I205" s="39"/>
      <c r="J205" s="39"/>
    </row>
    <row r="206" spans="1:10" ht="15.75" x14ac:dyDescent="0.25">
      <c r="A206" s="39"/>
      <c r="B206" s="39"/>
      <c r="C206" s="39"/>
      <c r="D206" s="39"/>
      <c r="E206" s="39"/>
      <c r="F206" s="39"/>
      <c r="G206" s="39"/>
      <c r="H206" s="39"/>
      <c r="I206" s="39"/>
      <c r="J206" s="39"/>
    </row>
    <row r="207" spans="1:10" ht="15.75" x14ac:dyDescent="0.25">
      <c r="A207" s="39"/>
      <c r="B207" s="39"/>
      <c r="C207" s="39"/>
      <c r="D207" s="39"/>
      <c r="E207" s="39"/>
      <c r="F207" s="39"/>
      <c r="G207" s="39"/>
      <c r="H207" s="39"/>
      <c r="I207" s="39"/>
      <c r="J207" s="39"/>
    </row>
    <row r="208" spans="1:10" ht="15.75" x14ac:dyDescent="0.25">
      <c r="A208" s="39"/>
      <c r="B208" s="39"/>
      <c r="C208" s="39"/>
      <c r="D208" s="39"/>
      <c r="E208" s="39"/>
      <c r="F208" s="39"/>
      <c r="G208" s="39"/>
      <c r="H208" s="39"/>
      <c r="I208" s="39"/>
      <c r="J208" s="39"/>
    </row>
    <row r="209" spans="1:10" ht="15.75" x14ac:dyDescent="0.25">
      <c r="A209" s="39"/>
      <c r="B209" s="39"/>
      <c r="C209" s="39"/>
      <c r="D209" s="39"/>
      <c r="E209" s="39"/>
      <c r="F209" s="39"/>
      <c r="G209" s="39"/>
      <c r="H209" s="39"/>
      <c r="I209" s="39"/>
      <c r="J209" s="39"/>
    </row>
    <row r="210" spans="1:10" ht="15.75" x14ac:dyDescent="0.25">
      <c r="A210" s="39"/>
      <c r="B210" s="39"/>
      <c r="C210" s="39"/>
      <c r="D210" s="39"/>
      <c r="E210" s="39"/>
      <c r="F210" s="39"/>
      <c r="G210" s="39"/>
      <c r="H210" s="39"/>
      <c r="I210" s="39"/>
      <c r="J210" s="39"/>
    </row>
    <row r="211" spans="1:10" ht="15.75" x14ac:dyDescent="0.25">
      <c r="A211" s="39"/>
      <c r="B211" s="39"/>
      <c r="C211" s="39"/>
      <c r="D211" s="39"/>
      <c r="E211" s="39"/>
      <c r="F211" s="39"/>
      <c r="G211" s="39"/>
      <c r="H211" s="39"/>
      <c r="I211" s="39"/>
      <c r="J211" s="39"/>
    </row>
    <row r="212" spans="1:10" ht="15.75" x14ac:dyDescent="0.25">
      <c r="A212" s="39"/>
      <c r="B212" s="39"/>
      <c r="C212" s="39"/>
      <c r="D212" s="39"/>
      <c r="E212" s="39"/>
      <c r="F212" s="39"/>
      <c r="G212" s="39"/>
      <c r="H212" s="39"/>
      <c r="I212" s="39"/>
      <c r="J212" s="39"/>
    </row>
    <row r="213" spans="1:10" ht="15.75" x14ac:dyDescent="0.25">
      <c r="A213" s="39"/>
      <c r="B213" s="39"/>
      <c r="C213" s="39"/>
      <c r="D213" s="39"/>
      <c r="E213" s="39"/>
      <c r="F213" s="39"/>
      <c r="G213" s="39"/>
      <c r="H213" s="39"/>
      <c r="I213" s="39"/>
      <c r="J213" s="39"/>
    </row>
    <row r="214" spans="1:10" ht="15.75" x14ac:dyDescent="0.25">
      <c r="A214" s="39"/>
      <c r="B214" s="39"/>
      <c r="C214" s="39"/>
      <c r="D214" s="39"/>
      <c r="E214" s="39"/>
      <c r="F214" s="39"/>
      <c r="G214" s="39"/>
      <c r="H214" s="39"/>
      <c r="I214" s="39"/>
      <c r="J214" s="39"/>
    </row>
    <row r="215" spans="1:10" ht="15.75" x14ac:dyDescent="0.25">
      <c r="A215" s="39"/>
      <c r="B215" s="39"/>
      <c r="C215" s="39"/>
      <c r="D215" s="39"/>
      <c r="E215" s="39"/>
      <c r="F215" s="39"/>
      <c r="G215" s="39"/>
      <c r="H215" s="39"/>
      <c r="I215" s="39"/>
      <c r="J215" s="39"/>
    </row>
    <row r="216" spans="1:10" ht="15.75" x14ac:dyDescent="0.25">
      <c r="A216" s="39"/>
      <c r="B216" s="39"/>
      <c r="C216" s="39"/>
      <c r="D216" s="39"/>
      <c r="E216" s="39"/>
      <c r="F216" s="39"/>
      <c r="G216" s="39"/>
      <c r="H216" s="39"/>
      <c r="I216" s="39"/>
      <c r="J216" s="39"/>
    </row>
    <row r="217" spans="1:10" ht="15.75" x14ac:dyDescent="0.25">
      <c r="A217" s="39"/>
      <c r="B217" s="39"/>
      <c r="C217" s="39"/>
      <c r="D217" s="39"/>
      <c r="E217" s="39"/>
      <c r="F217" s="39"/>
      <c r="G217" s="39"/>
      <c r="H217" s="39"/>
      <c r="I217" s="39"/>
      <c r="J217" s="39"/>
    </row>
    <row r="218" spans="1:10" ht="15.75" x14ac:dyDescent="0.25">
      <c r="A218" s="39"/>
      <c r="B218" s="39"/>
      <c r="C218" s="39"/>
      <c r="D218" s="39"/>
      <c r="E218" s="39"/>
      <c r="F218" s="39"/>
      <c r="G218" s="39"/>
      <c r="H218" s="39"/>
      <c r="I218" s="39"/>
      <c r="J218" s="39"/>
    </row>
    <row r="219" spans="1:10" ht="15.75" x14ac:dyDescent="0.25">
      <c r="A219" s="39"/>
      <c r="B219" s="39"/>
      <c r="C219" s="39"/>
      <c r="D219" s="39"/>
      <c r="E219" s="39"/>
      <c r="F219" s="39"/>
      <c r="G219" s="39"/>
      <c r="H219" s="39"/>
      <c r="I219" s="39"/>
      <c r="J219" s="39"/>
    </row>
    <row r="220" spans="1:10" ht="15.75" x14ac:dyDescent="0.25">
      <c r="A220" s="39"/>
      <c r="B220" s="39"/>
      <c r="C220" s="39"/>
      <c r="D220" s="39"/>
      <c r="E220" s="39"/>
      <c r="F220" s="39"/>
      <c r="G220" s="39"/>
      <c r="H220" s="39"/>
      <c r="I220" s="39"/>
      <c r="J220" s="39"/>
    </row>
    <row r="221" spans="1:10" ht="15.75" x14ac:dyDescent="0.25">
      <c r="A221" s="39"/>
      <c r="B221" s="39"/>
      <c r="C221" s="39"/>
      <c r="D221" s="39"/>
      <c r="E221" s="39"/>
      <c r="F221" s="39"/>
      <c r="G221" s="39"/>
      <c r="H221" s="39"/>
      <c r="I221" s="39"/>
      <c r="J221" s="39"/>
    </row>
    <row r="222" spans="1:10" ht="15.75" x14ac:dyDescent="0.25">
      <c r="A222" s="39"/>
      <c r="B222" s="39"/>
      <c r="C222" s="39"/>
      <c r="D222" s="39"/>
      <c r="E222" s="39"/>
      <c r="F222" s="39"/>
      <c r="G222" s="39"/>
      <c r="H222" s="39"/>
      <c r="I222" s="39"/>
      <c r="J222" s="39"/>
    </row>
    <row r="223" spans="1:10" ht="15.75" x14ac:dyDescent="0.25">
      <c r="A223" s="39"/>
      <c r="B223" s="39"/>
      <c r="C223" s="39"/>
      <c r="D223" s="39"/>
      <c r="E223" s="39"/>
      <c r="F223" s="39"/>
      <c r="G223" s="39"/>
      <c r="H223" s="39"/>
      <c r="I223" s="39"/>
      <c r="J223" s="39"/>
    </row>
    <row r="224" spans="1:10" ht="15.75" x14ac:dyDescent="0.25">
      <c r="A224" s="39"/>
      <c r="B224" s="39"/>
      <c r="C224" s="39"/>
      <c r="D224" s="39"/>
      <c r="E224" s="39"/>
      <c r="F224" s="39"/>
      <c r="G224" s="39"/>
      <c r="H224" s="39"/>
      <c r="I224" s="39"/>
      <c r="J224" s="39"/>
    </row>
    <row r="225" spans="1:10" ht="15.75" x14ac:dyDescent="0.25">
      <c r="A225" s="39"/>
      <c r="B225" s="39"/>
      <c r="C225" s="39"/>
      <c r="D225" s="39"/>
      <c r="E225" s="39"/>
      <c r="F225" s="39"/>
      <c r="G225" s="39"/>
      <c r="H225" s="39"/>
      <c r="I225" s="39"/>
      <c r="J225" s="39"/>
    </row>
    <row r="226" spans="1:10" ht="15.75" x14ac:dyDescent="0.25">
      <c r="A226" s="39"/>
      <c r="B226" s="39"/>
      <c r="C226" s="39"/>
      <c r="D226" s="39"/>
      <c r="E226" s="39"/>
      <c r="F226" s="39"/>
      <c r="G226" s="39"/>
      <c r="H226" s="39"/>
      <c r="I226" s="39"/>
      <c r="J226" s="39"/>
    </row>
    <row r="227" spans="1:10" ht="15.75" x14ac:dyDescent="0.25">
      <c r="A227" s="39"/>
      <c r="B227" s="39"/>
      <c r="C227" s="39"/>
      <c r="D227" s="39"/>
      <c r="E227" s="39"/>
      <c r="F227" s="39"/>
      <c r="G227" s="39"/>
      <c r="H227" s="39"/>
      <c r="I227" s="39"/>
      <c r="J227" s="39"/>
    </row>
    <row r="228" spans="1:10" ht="15.75" x14ac:dyDescent="0.25">
      <c r="A228" s="39"/>
      <c r="B228" s="39"/>
      <c r="C228" s="39"/>
      <c r="D228" s="39"/>
      <c r="E228" s="39"/>
      <c r="F228" s="39"/>
      <c r="G228" s="39"/>
      <c r="H228" s="39"/>
      <c r="I228" s="39"/>
      <c r="J228" s="39"/>
    </row>
    <row r="229" spans="1:10" ht="15.75" x14ac:dyDescent="0.25">
      <c r="A229" s="39"/>
      <c r="B229" s="39"/>
      <c r="C229" s="39"/>
      <c r="D229" s="39"/>
      <c r="E229" s="39"/>
      <c r="F229" s="39"/>
      <c r="G229" s="39"/>
      <c r="H229" s="39"/>
      <c r="I229" s="39"/>
      <c r="J229" s="39"/>
    </row>
    <row r="230" spans="1:10" ht="15.75" x14ac:dyDescent="0.25">
      <c r="A230" s="39"/>
      <c r="B230" s="39"/>
      <c r="C230" s="39"/>
      <c r="D230" s="39"/>
      <c r="E230" s="39"/>
      <c r="F230" s="39"/>
      <c r="G230" s="39"/>
      <c r="H230" s="39"/>
      <c r="I230" s="39"/>
      <c r="J230" s="39"/>
    </row>
    <row r="231" spans="1:10" ht="15.75" x14ac:dyDescent="0.25">
      <c r="A231" s="39"/>
      <c r="B231" s="39"/>
      <c r="C231" s="39"/>
      <c r="D231" s="39"/>
      <c r="E231" s="39"/>
      <c r="F231" s="39"/>
      <c r="G231" s="39"/>
      <c r="H231" s="39"/>
      <c r="I231" s="39"/>
      <c r="J231" s="39"/>
    </row>
    <row r="232" spans="1:10" ht="15.75" x14ac:dyDescent="0.25">
      <c r="A232" s="39"/>
      <c r="B232" s="39"/>
      <c r="C232" s="39"/>
      <c r="D232" s="39"/>
      <c r="E232" s="39"/>
      <c r="F232" s="39"/>
      <c r="G232" s="39"/>
      <c r="H232" s="39"/>
      <c r="I232" s="39"/>
      <c r="J232" s="39"/>
    </row>
    <row r="233" spans="1:10" ht="15.75" x14ac:dyDescent="0.25">
      <c r="A233" s="39"/>
      <c r="B233" s="39"/>
      <c r="C233" s="39"/>
      <c r="D233" s="39"/>
      <c r="E233" s="39"/>
      <c r="F233" s="39"/>
      <c r="G233" s="39"/>
      <c r="H233" s="39"/>
      <c r="I233" s="39"/>
      <c r="J233" s="39"/>
    </row>
    <row r="234" spans="1:10" ht="15.75" x14ac:dyDescent="0.25">
      <c r="A234" s="39"/>
      <c r="B234" s="39"/>
      <c r="C234" s="39"/>
      <c r="D234" s="39"/>
      <c r="E234" s="39"/>
      <c r="F234" s="39"/>
      <c r="G234" s="39"/>
      <c r="H234" s="39"/>
      <c r="I234" s="39"/>
      <c r="J234" s="39"/>
    </row>
    <row r="235" spans="1:10" ht="15.75" x14ac:dyDescent="0.25">
      <c r="A235" s="39"/>
      <c r="B235" s="39"/>
      <c r="C235" s="39"/>
      <c r="D235" s="39"/>
      <c r="E235" s="39"/>
      <c r="F235" s="39"/>
      <c r="G235" s="39"/>
      <c r="H235" s="39"/>
      <c r="I235" s="39"/>
      <c r="J235" s="39"/>
    </row>
    <row r="236" spans="1:10" ht="15.75" x14ac:dyDescent="0.25">
      <c r="A236" s="39"/>
      <c r="B236" s="39"/>
      <c r="C236" s="39"/>
      <c r="D236" s="39"/>
      <c r="E236" s="39"/>
      <c r="F236" s="39"/>
      <c r="G236" s="39"/>
      <c r="H236" s="39"/>
      <c r="I236" s="39"/>
      <c r="J236" s="39"/>
    </row>
    <row r="237" spans="1:10" ht="15.75" x14ac:dyDescent="0.25">
      <c r="A237" s="39"/>
      <c r="B237" s="39"/>
      <c r="C237" s="39"/>
      <c r="D237" s="39"/>
      <c r="E237" s="39"/>
      <c r="F237" s="39"/>
      <c r="G237" s="39"/>
      <c r="H237" s="39"/>
      <c r="I237" s="39"/>
      <c r="J237" s="39"/>
    </row>
    <row r="238" spans="1:10" ht="15.75" x14ac:dyDescent="0.25">
      <c r="A238" s="39"/>
      <c r="B238" s="39"/>
      <c r="C238" s="39"/>
      <c r="D238" s="39"/>
      <c r="E238" s="39"/>
      <c r="F238" s="39"/>
      <c r="G238" s="39"/>
      <c r="H238" s="39"/>
      <c r="I238" s="39"/>
      <c r="J238" s="39"/>
    </row>
    <row r="239" spans="1:10" ht="15.75" x14ac:dyDescent="0.25">
      <c r="A239" s="39"/>
      <c r="B239" s="39"/>
      <c r="C239" s="39"/>
      <c r="D239" s="39"/>
      <c r="E239" s="39"/>
      <c r="F239" s="39"/>
      <c r="G239" s="39"/>
      <c r="H239" s="39"/>
      <c r="I239" s="39"/>
      <c r="J239" s="39"/>
    </row>
    <row r="240" spans="1:10" ht="15.75" x14ac:dyDescent="0.25">
      <c r="A240" s="39"/>
      <c r="B240" s="39"/>
      <c r="C240" s="39"/>
      <c r="D240" s="39"/>
      <c r="E240" s="39"/>
      <c r="F240" s="39"/>
      <c r="G240" s="39"/>
      <c r="H240" s="39"/>
      <c r="I240" s="39"/>
      <c r="J240" s="39"/>
    </row>
    <row r="241" spans="1:10" ht="15.75" x14ac:dyDescent="0.25">
      <c r="A241" s="39"/>
      <c r="B241" s="39"/>
      <c r="C241" s="39"/>
      <c r="D241" s="39"/>
      <c r="E241" s="39"/>
      <c r="F241" s="39"/>
      <c r="G241" s="39"/>
      <c r="H241" s="39"/>
      <c r="I241" s="39"/>
      <c r="J241" s="39"/>
    </row>
    <row r="242" spans="1:10" ht="15.75" x14ac:dyDescent="0.25">
      <c r="A242" s="39"/>
      <c r="B242" s="39"/>
      <c r="C242" s="39"/>
      <c r="D242" s="39"/>
      <c r="E242" s="39"/>
      <c r="F242" s="39"/>
      <c r="G242" s="39"/>
      <c r="H242" s="39"/>
      <c r="I242" s="39"/>
      <c r="J242" s="39"/>
    </row>
    <row r="243" spans="1:10" ht="15.75" x14ac:dyDescent="0.25">
      <c r="A243" s="39"/>
      <c r="B243" s="39"/>
      <c r="C243" s="39"/>
      <c r="D243" s="39"/>
      <c r="E243" s="39"/>
      <c r="F243" s="39"/>
      <c r="G243" s="39"/>
      <c r="H243" s="39"/>
      <c r="I243" s="39"/>
      <c r="J243" s="39"/>
    </row>
    <row r="244" spans="1:10" ht="15.75" x14ac:dyDescent="0.25">
      <c r="A244" s="39"/>
      <c r="B244" s="39"/>
      <c r="C244" s="39"/>
      <c r="D244" s="39"/>
      <c r="E244" s="39"/>
      <c r="F244" s="39"/>
      <c r="G244" s="39"/>
      <c r="H244" s="39"/>
      <c r="I244" s="39"/>
      <c r="J244" s="39"/>
    </row>
    <row r="245" spans="1:10" ht="15.75" x14ac:dyDescent="0.25">
      <c r="A245" s="39"/>
      <c r="B245" s="39"/>
      <c r="C245" s="39"/>
      <c r="D245" s="39"/>
      <c r="E245" s="39"/>
      <c r="F245" s="39"/>
      <c r="G245" s="39"/>
      <c r="H245" s="39"/>
      <c r="I245" s="39"/>
      <c r="J245" s="39"/>
    </row>
    <row r="246" spans="1:10" ht="15.75" x14ac:dyDescent="0.25">
      <c r="A246" s="39"/>
      <c r="B246" s="39"/>
      <c r="C246" s="39"/>
      <c r="D246" s="39"/>
      <c r="E246" s="39"/>
      <c r="F246" s="39"/>
      <c r="G246" s="39"/>
      <c r="H246" s="39"/>
      <c r="I246" s="39"/>
      <c r="J246" s="39"/>
    </row>
    <row r="247" spans="1:10" ht="15.75" x14ac:dyDescent="0.25">
      <c r="A247" s="39"/>
      <c r="B247" s="39"/>
      <c r="C247" s="39"/>
      <c r="D247" s="39"/>
      <c r="E247" s="39"/>
      <c r="F247" s="39"/>
      <c r="G247" s="39"/>
      <c r="H247" s="39"/>
      <c r="I247" s="39"/>
      <c r="J247" s="39"/>
    </row>
    <row r="248" spans="1:10" ht="15.75" x14ac:dyDescent="0.25">
      <c r="A248" s="39"/>
      <c r="B248" s="39"/>
      <c r="C248" s="39"/>
      <c r="D248" s="39"/>
      <c r="E248" s="39"/>
      <c r="F248" s="39"/>
      <c r="G248" s="39"/>
      <c r="H248" s="39"/>
      <c r="I248" s="39"/>
      <c r="J248" s="39"/>
    </row>
    <row r="249" spans="1:10" ht="15.75" x14ac:dyDescent="0.25">
      <c r="A249" s="39"/>
      <c r="B249" s="39"/>
      <c r="C249" s="39"/>
      <c r="D249" s="39"/>
      <c r="E249" s="39"/>
      <c r="F249" s="39"/>
      <c r="G249" s="39"/>
      <c r="H249" s="39"/>
      <c r="I249" s="39"/>
      <c r="J249" s="39"/>
    </row>
    <row r="250" spans="1:10" ht="15.75" x14ac:dyDescent="0.25">
      <c r="A250" s="39"/>
      <c r="B250" s="39"/>
      <c r="C250" s="39"/>
      <c r="D250" s="39"/>
      <c r="E250" s="39"/>
      <c r="F250" s="39"/>
      <c r="G250" s="39"/>
      <c r="H250" s="39"/>
      <c r="I250" s="39"/>
      <c r="J250" s="39"/>
    </row>
    <row r="251" spans="1:10" ht="15.75" x14ac:dyDescent="0.25">
      <c r="A251" s="39"/>
      <c r="B251" s="39"/>
      <c r="C251" s="39"/>
      <c r="D251" s="39"/>
      <c r="E251" s="39"/>
      <c r="F251" s="39"/>
      <c r="G251" s="39"/>
      <c r="H251" s="39"/>
      <c r="I251" s="39"/>
      <c r="J251" s="39"/>
    </row>
    <row r="252" spans="1:10" ht="15.75" x14ac:dyDescent="0.25">
      <c r="A252" s="39"/>
      <c r="B252" s="39"/>
      <c r="C252" s="39"/>
      <c r="D252" s="39"/>
      <c r="E252" s="39"/>
      <c r="F252" s="39"/>
      <c r="G252" s="39"/>
      <c r="H252" s="39"/>
      <c r="I252" s="39"/>
      <c r="J252" s="39"/>
    </row>
    <row r="253" spans="1:10" ht="15.75" x14ac:dyDescent="0.25">
      <c r="A253" s="39"/>
      <c r="B253" s="39"/>
      <c r="C253" s="39"/>
      <c r="D253" s="39"/>
      <c r="E253" s="39"/>
      <c r="F253" s="39"/>
      <c r="G253" s="39"/>
      <c r="H253" s="39"/>
      <c r="I253" s="39"/>
      <c r="J253" s="39"/>
    </row>
    <row r="254" spans="1:10" ht="15.75" x14ac:dyDescent="0.25">
      <c r="A254" s="39"/>
      <c r="B254" s="39"/>
      <c r="C254" s="39"/>
      <c r="D254" s="39"/>
      <c r="E254" s="39"/>
      <c r="F254" s="39"/>
      <c r="G254" s="39"/>
      <c r="H254" s="39"/>
      <c r="I254" s="39"/>
      <c r="J254" s="39"/>
    </row>
    <row r="255" spans="1:10" ht="15.75" x14ac:dyDescent="0.25">
      <c r="A255" s="39"/>
      <c r="B255" s="39"/>
      <c r="C255" s="39"/>
      <c r="D255" s="39"/>
      <c r="E255" s="39"/>
      <c r="F255" s="39"/>
      <c r="G255" s="39"/>
      <c r="H255" s="39"/>
      <c r="I255" s="39"/>
      <c r="J255" s="39"/>
    </row>
    <row r="256" spans="1:10" ht="15.75" x14ac:dyDescent="0.25">
      <c r="A256" s="39"/>
      <c r="B256" s="39"/>
      <c r="C256" s="39"/>
      <c r="D256" s="39"/>
      <c r="E256" s="39"/>
      <c r="F256" s="39"/>
      <c r="G256" s="39"/>
      <c r="H256" s="39"/>
      <c r="I256" s="39"/>
      <c r="J256" s="39"/>
    </row>
    <row r="257" spans="1:10" ht="15.75" x14ac:dyDescent="0.25">
      <c r="A257" s="39"/>
      <c r="B257" s="39"/>
      <c r="C257" s="39"/>
      <c r="D257" s="39"/>
      <c r="E257" s="39"/>
      <c r="F257" s="39"/>
      <c r="G257" s="39"/>
      <c r="H257" s="39"/>
      <c r="I257" s="39"/>
      <c r="J257" s="39"/>
    </row>
    <row r="258" spans="1:10" ht="15.75" x14ac:dyDescent="0.25">
      <c r="A258" s="39"/>
      <c r="B258" s="39"/>
      <c r="C258" s="39"/>
      <c r="D258" s="39"/>
      <c r="E258" s="39"/>
      <c r="F258" s="39"/>
      <c r="G258" s="39"/>
      <c r="H258" s="39"/>
      <c r="I258" s="39"/>
      <c r="J258" s="39"/>
    </row>
    <row r="259" spans="1:10" ht="15.75" x14ac:dyDescent="0.25">
      <c r="A259" s="39"/>
      <c r="B259" s="39"/>
      <c r="C259" s="39"/>
      <c r="D259" s="39"/>
      <c r="E259" s="39"/>
      <c r="F259" s="39"/>
      <c r="G259" s="39"/>
      <c r="H259" s="39"/>
      <c r="I259" s="39"/>
      <c r="J259" s="39"/>
    </row>
    <row r="260" spans="1:10" ht="15.75" x14ac:dyDescent="0.25">
      <c r="A260" s="39"/>
      <c r="B260" s="39"/>
      <c r="C260" s="39"/>
      <c r="D260" s="39"/>
      <c r="E260" s="39"/>
      <c r="F260" s="39"/>
      <c r="G260" s="39"/>
      <c r="H260" s="39"/>
      <c r="I260" s="39"/>
      <c r="J260" s="39"/>
    </row>
    <row r="261" spans="1:10" ht="15.75" x14ac:dyDescent="0.25">
      <c r="A261" s="39"/>
      <c r="B261" s="39"/>
      <c r="C261" s="39"/>
      <c r="D261" s="39"/>
      <c r="E261" s="39"/>
      <c r="F261" s="39"/>
      <c r="G261" s="39"/>
      <c r="H261" s="39"/>
      <c r="I261" s="39"/>
      <c r="J261" s="39"/>
    </row>
    <row r="262" spans="1:10" ht="15.75" x14ac:dyDescent="0.25">
      <c r="A262" s="39"/>
      <c r="B262" s="39"/>
      <c r="C262" s="39"/>
      <c r="D262" s="39"/>
      <c r="E262" s="39"/>
      <c r="F262" s="39"/>
      <c r="G262" s="39"/>
      <c r="H262" s="39"/>
      <c r="I262" s="39"/>
      <c r="J262" s="39"/>
    </row>
    <row r="263" spans="1:10" ht="15.75" x14ac:dyDescent="0.25">
      <c r="A263" s="39"/>
      <c r="B263" s="39"/>
      <c r="C263" s="39"/>
      <c r="D263" s="39"/>
      <c r="E263" s="39"/>
      <c r="F263" s="39"/>
      <c r="G263" s="39"/>
      <c r="H263" s="39"/>
      <c r="I263" s="39"/>
      <c r="J263" s="39"/>
    </row>
    <row r="264" spans="1:10" ht="15.75" x14ac:dyDescent="0.25">
      <c r="A264" s="39"/>
      <c r="B264" s="39"/>
      <c r="C264" s="39"/>
      <c r="D264" s="39"/>
      <c r="E264" s="39"/>
      <c r="F264" s="39"/>
      <c r="G264" s="39"/>
      <c r="H264" s="39"/>
      <c r="I264" s="39"/>
      <c r="J264" s="39"/>
    </row>
    <row r="265" spans="1:10" ht="15.75" x14ac:dyDescent="0.25">
      <c r="A265" s="39"/>
      <c r="B265" s="39"/>
      <c r="C265" s="39"/>
      <c r="D265" s="39"/>
      <c r="E265" s="39"/>
      <c r="F265" s="39"/>
      <c r="G265" s="39"/>
      <c r="H265" s="39"/>
      <c r="I265" s="39"/>
      <c r="J265" s="39"/>
    </row>
    <row r="266" spans="1:10" ht="15.75" x14ac:dyDescent="0.25">
      <c r="A266" s="39"/>
      <c r="B266" s="39"/>
      <c r="C266" s="39"/>
      <c r="D266" s="39"/>
      <c r="E266" s="39"/>
      <c r="F266" s="39"/>
      <c r="G266" s="39"/>
      <c r="H266" s="39"/>
      <c r="I266" s="39"/>
      <c r="J266" s="39"/>
    </row>
    <row r="267" spans="1:10" ht="15.75" x14ac:dyDescent="0.25">
      <c r="A267" s="39"/>
      <c r="B267" s="39"/>
      <c r="C267" s="39"/>
      <c r="D267" s="39"/>
      <c r="E267" s="39"/>
      <c r="F267" s="39"/>
      <c r="G267" s="39"/>
      <c r="H267" s="39"/>
      <c r="I267" s="39"/>
      <c r="J267" s="39"/>
    </row>
    <row r="268" spans="1:10" ht="15.75" x14ac:dyDescent="0.25">
      <c r="A268" s="39"/>
      <c r="B268" s="39"/>
      <c r="C268" s="39"/>
      <c r="D268" s="39"/>
      <c r="E268" s="39"/>
      <c r="F268" s="39"/>
      <c r="G268" s="39"/>
      <c r="H268" s="39"/>
      <c r="I268" s="39"/>
      <c r="J268" s="39"/>
    </row>
    <row r="269" spans="1:10" ht="15.75" x14ac:dyDescent="0.25">
      <c r="A269" s="39"/>
      <c r="B269" s="39"/>
      <c r="C269" s="39"/>
      <c r="D269" s="39"/>
      <c r="E269" s="39"/>
      <c r="F269" s="39"/>
      <c r="G269" s="39"/>
      <c r="H269" s="39"/>
      <c r="I269" s="39"/>
      <c r="J269" s="39"/>
    </row>
    <row r="270" spans="1:10" ht="15.75" x14ac:dyDescent="0.25">
      <c r="A270" s="39"/>
      <c r="B270" s="39"/>
      <c r="C270" s="39"/>
      <c r="D270" s="39"/>
      <c r="E270" s="39"/>
      <c r="F270" s="39"/>
      <c r="G270" s="39"/>
      <c r="H270" s="39"/>
      <c r="I270" s="39"/>
      <c r="J270" s="39"/>
    </row>
    <row r="271" spans="1:10" ht="15.75" x14ac:dyDescent="0.25">
      <c r="A271" s="39"/>
      <c r="B271" s="39"/>
      <c r="C271" s="39"/>
      <c r="D271" s="39"/>
      <c r="E271" s="39"/>
      <c r="F271" s="39"/>
      <c r="G271" s="39"/>
      <c r="H271" s="39"/>
      <c r="I271" s="39"/>
      <c r="J271" s="39"/>
    </row>
    <row r="272" spans="1:10" ht="15.75" x14ac:dyDescent="0.25">
      <c r="A272" s="39"/>
      <c r="B272" s="39"/>
      <c r="C272" s="39"/>
      <c r="D272" s="39"/>
      <c r="E272" s="39"/>
      <c r="F272" s="39"/>
      <c r="G272" s="39"/>
      <c r="H272" s="39"/>
      <c r="I272" s="39"/>
      <c r="J272" s="39"/>
    </row>
    <row r="273" spans="1:10" ht="15.75" x14ac:dyDescent="0.25">
      <c r="A273" s="39"/>
      <c r="B273" s="39"/>
      <c r="C273" s="39"/>
      <c r="D273" s="39"/>
      <c r="E273" s="39"/>
      <c r="F273" s="39"/>
      <c r="G273" s="39"/>
      <c r="H273" s="39"/>
      <c r="I273" s="39"/>
      <c r="J273" s="39"/>
    </row>
    <row r="274" spans="1:10" ht="15.75" x14ac:dyDescent="0.25">
      <c r="A274" s="39"/>
      <c r="B274" s="39"/>
      <c r="C274" s="39"/>
      <c r="D274" s="39"/>
      <c r="E274" s="39"/>
      <c r="F274" s="39"/>
      <c r="G274" s="39"/>
      <c r="H274" s="39"/>
      <c r="I274" s="39"/>
      <c r="J274" s="39"/>
    </row>
    <row r="275" spans="1:10" ht="15.75" x14ac:dyDescent="0.25">
      <c r="A275" s="39"/>
      <c r="B275" s="39"/>
      <c r="C275" s="39"/>
      <c r="D275" s="39"/>
      <c r="E275" s="39"/>
      <c r="F275" s="39"/>
      <c r="G275" s="39"/>
      <c r="H275" s="39"/>
      <c r="I275" s="39"/>
      <c r="J275" s="39"/>
    </row>
    <row r="276" spans="1:10" ht="15.75" x14ac:dyDescent="0.25">
      <c r="A276" s="39"/>
      <c r="B276" s="39"/>
      <c r="C276" s="39"/>
      <c r="D276" s="39"/>
      <c r="E276" s="39"/>
      <c r="F276" s="39"/>
      <c r="G276" s="39"/>
      <c r="H276" s="39"/>
      <c r="I276" s="39"/>
      <c r="J276" s="39"/>
    </row>
    <row r="277" spans="1:10" ht="15.75" x14ac:dyDescent="0.25">
      <c r="A277" s="39"/>
      <c r="B277" s="39"/>
      <c r="C277" s="39"/>
      <c r="D277" s="39"/>
      <c r="E277" s="39"/>
      <c r="F277" s="39"/>
      <c r="G277" s="39"/>
      <c r="H277" s="39"/>
      <c r="I277" s="39"/>
      <c r="J277" s="39"/>
    </row>
    <row r="278" spans="1:10" ht="15.75" x14ac:dyDescent="0.25">
      <c r="A278" s="39"/>
      <c r="B278" s="39"/>
      <c r="C278" s="39"/>
      <c r="D278" s="39"/>
      <c r="E278" s="39"/>
      <c r="F278" s="39"/>
      <c r="G278" s="39"/>
      <c r="H278" s="39"/>
      <c r="I278" s="39"/>
      <c r="J278" s="39"/>
    </row>
    <row r="279" spans="1:10" ht="15.75" x14ac:dyDescent="0.25">
      <c r="A279" s="39"/>
      <c r="B279" s="39"/>
      <c r="C279" s="39"/>
      <c r="D279" s="39"/>
      <c r="E279" s="39"/>
      <c r="F279" s="39"/>
      <c r="G279" s="39"/>
      <c r="H279" s="39"/>
      <c r="I279" s="39"/>
      <c r="J279" s="39"/>
    </row>
    <row r="280" spans="1:10" ht="15.75" x14ac:dyDescent="0.25">
      <c r="A280" s="39"/>
      <c r="B280" s="39"/>
      <c r="C280" s="39"/>
      <c r="D280" s="39"/>
      <c r="E280" s="39"/>
      <c r="F280" s="39"/>
      <c r="G280" s="39"/>
      <c r="H280" s="39"/>
      <c r="I280" s="39"/>
      <c r="J280" s="39"/>
    </row>
    <row r="281" spans="1:10" ht="15.75" x14ac:dyDescent="0.25">
      <c r="A281" s="39"/>
      <c r="B281" s="39"/>
      <c r="C281" s="39"/>
      <c r="D281" s="39"/>
      <c r="E281" s="39"/>
      <c r="F281" s="39"/>
      <c r="G281" s="39"/>
      <c r="H281" s="39"/>
      <c r="I281" s="39"/>
      <c r="J281" s="39"/>
    </row>
    <row r="282" spans="1:10" ht="15.75" x14ac:dyDescent="0.25">
      <c r="A282" s="39"/>
      <c r="B282" s="39"/>
      <c r="C282" s="39"/>
      <c r="D282" s="39"/>
      <c r="E282" s="39"/>
      <c r="F282" s="39"/>
      <c r="G282" s="39"/>
      <c r="H282" s="39"/>
      <c r="I282" s="39"/>
      <c r="J282" s="39"/>
    </row>
    <row r="283" spans="1:10" ht="15.75" x14ac:dyDescent="0.25">
      <c r="A283" s="39"/>
      <c r="B283" s="39"/>
      <c r="C283" s="39"/>
      <c r="D283" s="39"/>
      <c r="E283" s="39"/>
      <c r="F283" s="39"/>
      <c r="G283" s="39"/>
      <c r="H283" s="39"/>
      <c r="I283" s="39"/>
      <c r="J283" s="39"/>
    </row>
    <row r="284" spans="1:10" ht="15.75" x14ac:dyDescent="0.25">
      <c r="A284" s="39"/>
      <c r="B284" s="39"/>
      <c r="C284" s="39"/>
      <c r="D284" s="39"/>
      <c r="E284" s="39"/>
      <c r="F284" s="39"/>
      <c r="G284" s="39"/>
      <c r="H284" s="39"/>
      <c r="I284" s="39"/>
      <c r="J284" s="39"/>
    </row>
    <row r="285" spans="1:10" ht="15.75" x14ac:dyDescent="0.25">
      <c r="A285" s="39"/>
      <c r="B285" s="39"/>
      <c r="C285" s="39"/>
      <c r="D285" s="39"/>
      <c r="E285" s="39"/>
      <c r="F285" s="39"/>
      <c r="G285" s="39"/>
      <c r="H285" s="39"/>
      <c r="I285" s="39"/>
      <c r="J285" s="39"/>
    </row>
    <row r="286" spans="1:10" ht="15.75" x14ac:dyDescent="0.25">
      <c r="A286" s="39"/>
      <c r="B286" s="39"/>
      <c r="C286" s="39"/>
      <c r="D286" s="39"/>
      <c r="E286" s="39"/>
      <c r="F286" s="39"/>
      <c r="G286" s="39"/>
      <c r="H286" s="39"/>
      <c r="I286" s="39"/>
      <c r="J286" s="39"/>
    </row>
    <row r="287" spans="1:10" ht="15.75" x14ac:dyDescent="0.25">
      <c r="A287" s="39"/>
      <c r="B287" s="39"/>
      <c r="C287" s="39"/>
      <c r="D287" s="39"/>
      <c r="E287" s="39"/>
      <c r="F287" s="39"/>
      <c r="G287" s="39"/>
      <c r="H287" s="39"/>
      <c r="I287" s="39"/>
      <c r="J287" s="39"/>
    </row>
    <row r="288" spans="1:10" ht="15.75" x14ac:dyDescent="0.25">
      <c r="A288" s="39"/>
      <c r="B288" s="39"/>
      <c r="C288" s="39"/>
      <c r="D288" s="39"/>
      <c r="E288" s="39"/>
      <c r="F288" s="39"/>
      <c r="G288" s="39"/>
      <c r="H288" s="39"/>
      <c r="I288" s="39"/>
      <c r="J288" s="39"/>
    </row>
    <row r="289" spans="1:10" ht="15.75" x14ac:dyDescent="0.25">
      <c r="A289" s="39"/>
      <c r="B289" s="39"/>
      <c r="C289" s="39"/>
      <c r="D289" s="39"/>
      <c r="E289" s="39"/>
      <c r="F289" s="39"/>
      <c r="G289" s="39"/>
      <c r="H289" s="39"/>
      <c r="I289" s="39"/>
      <c r="J289" s="39"/>
    </row>
    <row r="290" spans="1:10" ht="15.75" x14ac:dyDescent="0.25">
      <c r="A290" s="39"/>
      <c r="B290" s="39"/>
      <c r="C290" s="39"/>
      <c r="D290" s="39"/>
      <c r="E290" s="39"/>
      <c r="F290" s="39"/>
      <c r="G290" s="39"/>
      <c r="H290" s="39"/>
      <c r="I290" s="39"/>
      <c r="J290" s="39"/>
    </row>
    <row r="291" spans="1:10" ht="15.75" x14ac:dyDescent="0.25">
      <c r="A291" s="39"/>
      <c r="B291" s="39"/>
      <c r="C291" s="39"/>
      <c r="D291" s="39"/>
      <c r="E291" s="39"/>
      <c r="F291" s="39"/>
      <c r="G291" s="39"/>
      <c r="H291" s="39"/>
      <c r="I291" s="39"/>
      <c r="J291" s="39"/>
    </row>
    <row r="292" spans="1:10" ht="15.75" x14ac:dyDescent="0.25">
      <c r="A292" s="39"/>
      <c r="B292" s="39"/>
      <c r="C292" s="39"/>
      <c r="D292" s="39"/>
      <c r="E292" s="39"/>
      <c r="F292" s="39"/>
      <c r="G292" s="39"/>
      <c r="H292" s="39"/>
      <c r="I292" s="39"/>
      <c r="J292" s="39"/>
    </row>
    <row r="293" spans="1:10" ht="15.75" x14ac:dyDescent="0.25">
      <c r="A293" s="39"/>
      <c r="B293" s="39"/>
      <c r="C293" s="39"/>
      <c r="D293" s="39"/>
      <c r="E293" s="39"/>
      <c r="F293" s="39"/>
      <c r="G293" s="39"/>
      <c r="H293" s="39"/>
      <c r="I293" s="39"/>
      <c r="J293" s="39"/>
    </row>
    <row r="294" spans="1:10" ht="15.75" x14ac:dyDescent="0.25">
      <c r="A294" s="39"/>
      <c r="B294" s="39"/>
      <c r="C294" s="39"/>
      <c r="D294" s="39"/>
      <c r="E294" s="39"/>
      <c r="F294" s="39"/>
      <c r="G294" s="39"/>
      <c r="H294" s="39"/>
      <c r="I294" s="39"/>
      <c r="J294" s="39"/>
    </row>
    <row r="295" spans="1:10" ht="15.75" x14ac:dyDescent="0.25">
      <c r="A295" s="39"/>
      <c r="B295" s="39"/>
      <c r="C295" s="39"/>
      <c r="D295" s="39"/>
      <c r="E295" s="39"/>
      <c r="F295" s="39"/>
      <c r="G295" s="39"/>
      <c r="H295" s="39"/>
      <c r="I295" s="39"/>
      <c r="J295" s="39"/>
    </row>
    <row r="296" spans="1:10" ht="15.75" x14ac:dyDescent="0.25">
      <c r="A296" s="39"/>
      <c r="B296" s="39"/>
      <c r="C296" s="39"/>
      <c r="D296" s="39"/>
      <c r="E296" s="39"/>
      <c r="F296" s="39"/>
      <c r="G296" s="39"/>
      <c r="H296" s="39"/>
      <c r="I296" s="39"/>
      <c r="J296" s="39"/>
    </row>
    <row r="297" spans="1:10" ht="15.75" x14ac:dyDescent="0.25">
      <c r="A297" s="39"/>
      <c r="B297" s="39"/>
      <c r="C297" s="39"/>
      <c r="D297" s="39"/>
      <c r="E297" s="39"/>
      <c r="F297" s="39"/>
      <c r="G297" s="39"/>
      <c r="H297" s="39"/>
      <c r="I297" s="39"/>
      <c r="J297" s="39"/>
    </row>
    <row r="298" spans="1:10" ht="15.75" x14ac:dyDescent="0.25">
      <c r="A298" s="39"/>
      <c r="B298" s="39"/>
      <c r="C298" s="39"/>
      <c r="D298" s="39"/>
      <c r="E298" s="39"/>
      <c r="F298" s="39"/>
      <c r="G298" s="39"/>
      <c r="H298" s="39"/>
      <c r="I298" s="39"/>
      <c r="J298" s="39"/>
    </row>
    <row r="299" spans="1:10" ht="15.75" x14ac:dyDescent="0.25">
      <c r="A299" s="39"/>
      <c r="B299" s="39"/>
      <c r="C299" s="39"/>
      <c r="D299" s="39"/>
      <c r="E299" s="39"/>
      <c r="F299" s="39"/>
      <c r="G299" s="39"/>
      <c r="H299" s="39"/>
      <c r="I299" s="39"/>
      <c r="J299" s="39"/>
    </row>
    <row r="300" spans="1:10" ht="15.75" x14ac:dyDescent="0.25">
      <c r="A300" s="39"/>
      <c r="B300" s="39"/>
      <c r="C300" s="39"/>
      <c r="D300" s="39"/>
      <c r="E300" s="39"/>
      <c r="F300" s="39"/>
      <c r="G300" s="39"/>
      <c r="H300" s="39"/>
      <c r="I300" s="39"/>
      <c r="J300" s="39"/>
    </row>
    <row r="301" spans="1:10" ht="15.75" x14ac:dyDescent="0.25">
      <c r="A301" s="39"/>
      <c r="B301" s="39"/>
      <c r="C301" s="39"/>
      <c r="D301" s="39"/>
      <c r="E301" s="39"/>
      <c r="F301" s="39"/>
      <c r="G301" s="39"/>
      <c r="H301" s="39"/>
      <c r="I301" s="39"/>
      <c r="J301" s="39"/>
    </row>
    <row r="302" spans="1:10" ht="15.75" x14ac:dyDescent="0.25">
      <c r="A302" s="39"/>
      <c r="B302" s="39"/>
      <c r="C302" s="39"/>
      <c r="D302" s="39"/>
      <c r="E302" s="39"/>
      <c r="F302" s="39"/>
      <c r="G302" s="39"/>
      <c r="H302" s="39"/>
      <c r="I302" s="39"/>
      <c r="J302" s="39"/>
    </row>
    <row r="303" spans="1:10" ht="15.75" x14ac:dyDescent="0.25">
      <c r="A303" s="39"/>
      <c r="B303" s="39"/>
      <c r="C303" s="39"/>
      <c r="D303" s="39"/>
      <c r="E303" s="39"/>
      <c r="F303" s="39"/>
      <c r="G303" s="39"/>
      <c r="H303" s="39"/>
      <c r="I303" s="39"/>
      <c r="J303" s="39"/>
    </row>
    <row r="304" spans="1:10" ht="15.75" x14ac:dyDescent="0.25">
      <c r="A304" s="39"/>
      <c r="B304" s="39"/>
      <c r="C304" s="39"/>
      <c r="D304" s="39"/>
      <c r="E304" s="39"/>
      <c r="F304" s="39"/>
      <c r="G304" s="39"/>
      <c r="H304" s="39"/>
      <c r="I304" s="39"/>
      <c r="J304" s="39"/>
    </row>
    <row r="305" spans="1:10" ht="15.75" x14ac:dyDescent="0.25">
      <c r="A305" s="39"/>
      <c r="B305" s="39"/>
      <c r="C305" s="39"/>
      <c r="D305" s="39"/>
      <c r="E305" s="39"/>
      <c r="F305" s="39"/>
      <c r="G305" s="39"/>
      <c r="H305" s="39"/>
      <c r="I305" s="39"/>
      <c r="J305" s="39"/>
    </row>
    <row r="306" spans="1:10" ht="15.75" x14ac:dyDescent="0.25">
      <c r="A306" s="39"/>
      <c r="B306" s="39"/>
      <c r="C306" s="39"/>
      <c r="D306" s="39"/>
      <c r="E306" s="39"/>
      <c r="F306" s="39"/>
      <c r="G306" s="39"/>
      <c r="H306" s="39"/>
      <c r="I306" s="39"/>
      <c r="J306" s="39"/>
    </row>
    <row r="307" spans="1:10" ht="15.75" x14ac:dyDescent="0.25">
      <c r="A307" s="39"/>
      <c r="B307" s="39"/>
      <c r="C307" s="39"/>
      <c r="D307" s="39"/>
      <c r="E307" s="39"/>
      <c r="F307" s="39"/>
      <c r="G307" s="39"/>
      <c r="H307" s="39"/>
      <c r="I307" s="39"/>
      <c r="J307" s="39"/>
    </row>
    <row r="308" spans="1:10" ht="15.75" x14ac:dyDescent="0.25">
      <c r="A308" s="39"/>
      <c r="B308" s="39"/>
      <c r="C308" s="39"/>
      <c r="D308" s="39"/>
      <c r="E308" s="39"/>
      <c r="F308" s="39"/>
      <c r="G308" s="39"/>
      <c r="H308" s="39"/>
      <c r="I308" s="39"/>
      <c r="J308" s="39"/>
    </row>
    <row r="309" spans="1:10" ht="15.75" x14ac:dyDescent="0.25">
      <c r="A309" s="39"/>
      <c r="B309" s="39"/>
      <c r="C309" s="39"/>
      <c r="D309" s="39"/>
      <c r="E309" s="39"/>
      <c r="F309" s="39"/>
      <c r="G309" s="39"/>
      <c r="H309" s="39"/>
      <c r="I309" s="39"/>
      <c r="J309" s="39"/>
    </row>
    <row r="310" spans="1:10" ht="15.75" x14ac:dyDescent="0.25">
      <c r="A310" s="39"/>
      <c r="B310" s="39"/>
      <c r="C310" s="39"/>
      <c r="D310" s="39"/>
      <c r="E310" s="39"/>
      <c r="F310" s="39"/>
      <c r="G310" s="39"/>
      <c r="H310" s="39"/>
      <c r="I310" s="39"/>
      <c r="J310" s="39"/>
    </row>
    <row r="311" spans="1:10" ht="15.75" x14ac:dyDescent="0.25">
      <c r="A311" s="39"/>
      <c r="B311" s="39"/>
      <c r="C311" s="39"/>
      <c r="D311" s="39"/>
      <c r="E311" s="39"/>
      <c r="F311" s="39"/>
      <c r="G311" s="39"/>
      <c r="H311" s="39"/>
      <c r="I311" s="39"/>
      <c r="J311" s="39"/>
    </row>
    <row r="312" spans="1:10" ht="15.75" x14ac:dyDescent="0.25">
      <c r="A312" s="39"/>
      <c r="B312" s="39"/>
      <c r="C312" s="39"/>
      <c r="D312" s="39"/>
      <c r="E312" s="39"/>
      <c r="F312" s="39"/>
      <c r="G312" s="39"/>
      <c r="H312" s="39"/>
      <c r="I312" s="39"/>
      <c r="J312" s="39"/>
    </row>
    <row r="313" spans="1:10" ht="15.75" x14ac:dyDescent="0.25">
      <c r="A313" s="39"/>
      <c r="B313" s="39"/>
      <c r="C313" s="39"/>
      <c r="D313" s="39"/>
      <c r="E313" s="39"/>
      <c r="F313" s="39"/>
      <c r="G313" s="39"/>
      <c r="H313" s="39"/>
      <c r="I313" s="39"/>
      <c r="J313" s="39"/>
    </row>
    <row r="314" spans="1:10" ht="15.75" x14ac:dyDescent="0.25">
      <c r="A314" s="39"/>
      <c r="B314" s="39"/>
      <c r="C314" s="39"/>
      <c r="D314" s="39"/>
      <c r="E314" s="39"/>
      <c r="F314" s="39"/>
      <c r="G314" s="39"/>
      <c r="H314" s="39"/>
      <c r="I314" s="39"/>
      <c r="J314" s="39"/>
    </row>
    <row r="315" spans="1:10" ht="15.75" x14ac:dyDescent="0.25">
      <c r="A315" s="39"/>
      <c r="B315" s="39"/>
      <c r="C315" s="39"/>
      <c r="D315" s="39"/>
      <c r="E315" s="39"/>
      <c r="F315" s="39"/>
      <c r="G315" s="39"/>
      <c r="H315" s="39"/>
      <c r="I315" s="39"/>
      <c r="J315" s="39"/>
    </row>
    <row r="316" spans="1:10" ht="15.75" x14ac:dyDescent="0.25">
      <c r="A316" s="39"/>
      <c r="B316" s="39"/>
      <c r="C316" s="39"/>
      <c r="D316" s="39"/>
      <c r="E316" s="39"/>
      <c r="F316" s="39"/>
      <c r="G316" s="39"/>
      <c r="H316" s="39"/>
      <c r="I316" s="39"/>
      <c r="J316" s="39"/>
    </row>
    <row r="317" spans="1:10" ht="15.75" x14ac:dyDescent="0.25">
      <c r="A317" s="39"/>
      <c r="B317" s="39"/>
      <c r="C317" s="39"/>
      <c r="D317" s="39"/>
      <c r="E317" s="39"/>
      <c r="F317" s="39"/>
      <c r="G317" s="39"/>
      <c r="H317" s="39"/>
      <c r="I317" s="39"/>
      <c r="J317" s="39"/>
    </row>
    <row r="318" spans="1:10" ht="15.75" x14ac:dyDescent="0.25">
      <c r="A318" s="39"/>
      <c r="B318" s="39"/>
      <c r="C318" s="39"/>
      <c r="D318" s="39"/>
      <c r="E318" s="39"/>
      <c r="F318" s="39"/>
      <c r="G318" s="39"/>
      <c r="H318" s="39"/>
      <c r="I318" s="39"/>
      <c r="J318" s="39"/>
    </row>
    <row r="319" spans="1:10" ht="15.75" x14ac:dyDescent="0.25">
      <c r="A319" s="39"/>
      <c r="B319" s="39"/>
      <c r="C319" s="39"/>
      <c r="D319" s="39"/>
      <c r="E319" s="39"/>
      <c r="F319" s="39"/>
      <c r="G319" s="39"/>
      <c r="H319" s="39"/>
      <c r="I319" s="39"/>
      <c r="J319" s="39"/>
    </row>
    <row r="320" spans="1:10" ht="15.75" x14ac:dyDescent="0.25">
      <c r="A320" s="39"/>
      <c r="B320" s="39"/>
      <c r="C320" s="39"/>
      <c r="D320" s="39"/>
      <c r="E320" s="39"/>
      <c r="F320" s="39"/>
      <c r="G320" s="39"/>
      <c r="H320" s="39"/>
      <c r="I320" s="39"/>
      <c r="J320" s="39"/>
    </row>
    <row r="321" spans="1:10" ht="15.75" x14ac:dyDescent="0.25">
      <c r="A321" s="39"/>
      <c r="B321" s="39"/>
      <c r="C321" s="39"/>
      <c r="D321" s="39"/>
      <c r="E321" s="39"/>
      <c r="F321" s="39"/>
      <c r="G321" s="39"/>
      <c r="H321" s="39"/>
      <c r="I321" s="39"/>
      <c r="J321" s="39"/>
    </row>
    <row r="322" spans="1:10" ht="15.75" x14ac:dyDescent="0.25">
      <c r="A322" s="39"/>
      <c r="B322" s="39"/>
      <c r="C322" s="39"/>
      <c r="D322" s="39"/>
      <c r="E322" s="39"/>
      <c r="F322" s="39"/>
      <c r="G322" s="39"/>
      <c r="H322" s="39"/>
      <c r="I322" s="39"/>
      <c r="J322" s="39"/>
    </row>
    <row r="323" spans="1:10" ht="15.75" x14ac:dyDescent="0.25">
      <c r="A323" s="39"/>
      <c r="B323" s="39"/>
      <c r="C323" s="39"/>
      <c r="D323" s="39"/>
      <c r="E323" s="39"/>
      <c r="F323" s="39"/>
      <c r="G323" s="39"/>
      <c r="H323" s="39"/>
      <c r="I323" s="39"/>
      <c r="J323" s="39"/>
    </row>
    <row r="324" spans="1:10" ht="15.75" x14ac:dyDescent="0.25">
      <c r="A324" s="39"/>
      <c r="B324" s="39"/>
      <c r="C324" s="39"/>
      <c r="D324" s="39"/>
      <c r="E324" s="39"/>
      <c r="F324" s="39"/>
      <c r="G324" s="39"/>
      <c r="H324" s="39"/>
      <c r="I324" s="39"/>
      <c r="J324" s="39"/>
    </row>
    <row r="325" spans="1:10" ht="15.75" x14ac:dyDescent="0.25">
      <c r="A325" s="39"/>
      <c r="B325" s="39"/>
      <c r="C325" s="39"/>
      <c r="D325" s="39"/>
      <c r="E325" s="39"/>
      <c r="F325" s="39"/>
      <c r="G325" s="39"/>
      <c r="H325" s="39"/>
      <c r="I325" s="39"/>
      <c r="J325" s="39"/>
    </row>
    <row r="326" spans="1:10" ht="15.75" x14ac:dyDescent="0.25">
      <c r="A326" s="39"/>
      <c r="B326" s="39"/>
      <c r="C326" s="39"/>
      <c r="D326" s="39"/>
      <c r="E326" s="39"/>
      <c r="F326" s="39"/>
      <c r="G326" s="39"/>
      <c r="H326" s="39"/>
      <c r="I326" s="39"/>
      <c r="J326" s="39"/>
    </row>
    <row r="327" spans="1:10" ht="15.75" x14ac:dyDescent="0.25">
      <c r="A327" s="39"/>
      <c r="B327" s="39"/>
      <c r="C327" s="39"/>
      <c r="D327" s="39"/>
      <c r="E327" s="39"/>
      <c r="F327" s="39"/>
      <c r="G327" s="39"/>
      <c r="H327" s="39"/>
      <c r="I327" s="39"/>
      <c r="J327" s="39"/>
    </row>
    <row r="328" spans="1:10" ht="15.75" x14ac:dyDescent="0.25">
      <c r="A328" s="39"/>
      <c r="B328" s="39"/>
      <c r="C328" s="39"/>
      <c r="D328" s="39"/>
      <c r="E328" s="39"/>
      <c r="F328" s="39"/>
      <c r="G328" s="39"/>
      <c r="H328" s="39"/>
      <c r="I328" s="39"/>
      <c r="J328" s="39"/>
    </row>
    <row r="329" spans="1:10" ht="15.75" x14ac:dyDescent="0.25">
      <c r="A329" s="39"/>
      <c r="B329" s="39"/>
      <c r="C329" s="39"/>
      <c r="D329" s="39"/>
      <c r="E329" s="39"/>
      <c r="F329" s="39"/>
      <c r="G329" s="39"/>
      <c r="H329" s="39"/>
      <c r="I329" s="39"/>
      <c r="J329" s="39"/>
    </row>
    <row r="330" spans="1:10" ht="15.75" x14ac:dyDescent="0.25">
      <c r="A330" s="39"/>
      <c r="B330" s="39"/>
      <c r="C330" s="39"/>
      <c r="D330" s="39"/>
      <c r="E330" s="39"/>
      <c r="F330" s="39"/>
      <c r="G330" s="39"/>
      <c r="H330" s="39"/>
      <c r="I330" s="39"/>
      <c r="J330" s="39"/>
    </row>
    <row r="331" spans="1:10" ht="15.75" x14ac:dyDescent="0.25">
      <c r="A331" s="39"/>
      <c r="B331" s="39"/>
      <c r="C331" s="39"/>
      <c r="D331" s="39"/>
      <c r="E331" s="39"/>
      <c r="F331" s="39"/>
      <c r="G331" s="39"/>
      <c r="H331" s="39"/>
      <c r="I331" s="39"/>
      <c r="J331" s="39"/>
    </row>
    <row r="332" spans="1:10" ht="15.75" x14ac:dyDescent="0.25">
      <c r="A332" s="39"/>
      <c r="B332" s="39"/>
      <c r="C332" s="39"/>
      <c r="D332" s="39"/>
      <c r="E332" s="39"/>
      <c r="F332" s="39"/>
      <c r="G332" s="39"/>
      <c r="H332" s="39"/>
      <c r="I332" s="39"/>
      <c r="J332" s="39"/>
    </row>
    <row r="333" spans="1:10" ht="15.75" x14ac:dyDescent="0.25">
      <c r="A333" s="39"/>
      <c r="B333" s="39"/>
      <c r="C333" s="39"/>
      <c r="D333" s="39"/>
      <c r="E333" s="39"/>
      <c r="F333" s="39"/>
      <c r="G333" s="39"/>
      <c r="H333" s="39"/>
      <c r="I333" s="39"/>
      <c r="J333" s="39"/>
    </row>
    <row r="334" spans="1:10" ht="15.75" x14ac:dyDescent="0.25">
      <c r="A334" s="39"/>
      <c r="B334" s="39"/>
      <c r="C334" s="39"/>
      <c r="D334" s="39"/>
      <c r="E334" s="39"/>
      <c r="F334" s="39"/>
      <c r="G334" s="39"/>
      <c r="H334" s="39"/>
      <c r="I334" s="39"/>
      <c r="J334" s="39"/>
    </row>
    <row r="335" spans="1:10" ht="15.75" x14ac:dyDescent="0.25">
      <c r="A335" s="39"/>
      <c r="B335" s="39"/>
      <c r="C335" s="39"/>
      <c r="D335" s="39"/>
      <c r="E335" s="39"/>
      <c r="F335" s="39"/>
      <c r="G335" s="39"/>
      <c r="H335" s="39"/>
      <c r="I335" s="39"/>
      <c r="J335" s="39"/>
    </row>
    <row r="336" spans="1:10" ht="15.75" x14ac:dyDescent="0.25">
      <c r="A336" s="39"/>
      <c r="B336" s="39"/>
      <c r="C336" s="39"/>
      <c r="D336" s="39"/>
      <c r="E336" s="39"/>
      <c r="F336" s="39"/>
      <c r="G336" s="39"/>
      <c r="H336" s="39"/>
      <c r="I336" s="39"/>
      <c r="J336" s="39"/>
    </row>
    <row r="337" spans="1:10" ht="15.75" x14ac:dyDescent="0.25">
      <c r="A337" s="39"/>
      <c r="B337" s="39"/>
      <c r="C337" s="39"/>
      <c r="D337" s="39"/>
      <c r="E337" s="39"/>
      <c r="F337" s="39"/>
      <c r="G337" s="39"/>
      <c r="H337" s="39"/>
      <c r="I337" s="39"/>
      <c r="J337" s="39"/>
    </row>
    <row r="338" spans="1:10" ht="15.75" x14ac:dyDescent="0.25">
      <c r="A338" s="39"/>
      <c r="B338" s="39"/>
      <c r="C338" s="39"/>
      <c r="D338" s="39"/>
      <c r="E338" s="39"/>
      <c r="F338" s="39"/>
      <c r="G338" s="39"/>
      <c r="H338" s="39"/>
      <c r="I338" s="39"/>
      <c r="J338" s="39"/>
    </row>
    <row r="339" spans="1:10" ht="15.75" x14ac:dyDescent="0.25">
      <c r="A339" s="39"/>
      <c r="B339" s="39"/>
      <c r="C339" s="39"/>
      <c r="D339" s="39"/>
      <c r="E339" s="39"/>
      <c r="F339" s="39"/>
      <c r="G339" s="39"/>
      <c r="H339" s="39"/>
      <c r="I339" s="39"/>
      <c r="J339" s="39"/>
    </row>
    <row r="340" spans="1:10" ht="15.75" x14ac:dyDescent="0.25">
      <c r="A340" s="39"/>
      <c r="B340" s="39"/>
      <c r="C340" s="39"/>
      <c r="D340" s="39"/>
      <c r="E340" s="39"/>
      <c r="F340" s="39"/>
      <c r="G340" s="39"/>
      <c r="H340" s="39"/>
      <c r="I340" s="39"/>
      <c r="J340" s="39"/>
    </row>
    <row r="341" spans="1:10" ht="15.75" x14ac:dyDescent="0.25">
      <c r="A341" s="39"/>
      <c r="B341" s="39"/>
      <c r="C341" s="39"/>
      <c r="D341" s="39"/>
      <c r="E341" s="39"/>
      <c r="F341" s="39"/>
      <c r="G341" s="39"/>
      <c r="H341" s="39"/>
      <c r="I341" s="39"/>
      <c r="J341" s="39"/>
    </row>
    <row r="342" spans="1:10" ht="15.75" x14ac:dyDescent="0.25">
      <c r="A342" s="39"/>
      <c r="B342" s="39"/>
      <c r="C342" s="39"/>
      <c r="D342" s="39"/>
      <c r="E342" s="39"/>
      <c r="F342" s="39"/>
      <c r="G342" s="39"/>
      <c r="H342" s="39"/>
      <c r="I342" s="39"/>
      <c r="J342" s="39"/>
    </row>
    <row r="343" spans="1:10" ht="15.75" x14ac:dyDescent="0.25">
      <c r="A343" s="39"/>
      <c r="B343" s="39"/>
      <c r="C343" s="39"/>
      <c r="D343" s="39"/>
      <c r="E343" s="39"/>
      <c r="F343" s="39"/>
      <c r="G343" s="39"/>
      <c r="H343" s="39"/>
      <c r="I343" s="39"/>
      <c r="J343" s="39"/>
    </row>
    <row r="344" spans="1:10" ht="15.75" x14ac:dyDescent="0.25">
      <c r="A344" s="39"/>
      <c r="B344" s="39"/>
      <c r="C344" s="39"/>
      <c r="D344" s="39"/>
      <c r="E344" s="39"/>
      <c r="F344" s="39"/>
      <c r="G344" s="39"/>
      <c r="H344" s="39"/>
      <c r="I344" s="39"/>
      <c r="J344" s="39"/>
    </row>
    <row r="345" spans="1:10" ht="15.75" x14ac:dyDescent="0.25">
      <c r="A345" s="39"/>
      <c r="B345" s="39"/>
      <c r="C345" s="39"/>
      <c r="D345" s="39"/>
      <c r="E345" s="39"/>
      <c r="F345" s="39"/>
      <c r="G345" s="39"/>
      <c r="H345" s="39"/>
      <c r="I345" s="39"/>
      <c r="J345" s="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abSelected="1" topLeftCell="A13" zoomScaleNormal="100" workbookViewId="0">
      <selection activeCell="K18" sqref="K18"/>
    </sheetView>
  </sheetViews>
  <sheetFormatPr defaultColWidth="8.7109375" defaultRowHeight="15" x14ac:dyDescent="0.25"/>
  <cols>
    <col min="1" max="1" width="8.7109375" style="10"/>
    <col min="2" max="2" width="13.85546875" style="10" customWidth="1"/>
    <col min="3" max="4" width="8.7109375" style="10"/>
    <col min="5" max="5" width="12.28515625" style="10" customWidth="1"/>
    <col min="6" max="6" width="13.140625" style="10" customWidth="1"/>
    <col min="7" max="10" width="8.7109375" style="10"/>
    <col min="11" max="11" width="29.28515625" style="10" customWidth="1"/>
    <col min="12" max="12" width="8.7109375" style="10"/>
    <col min="13" max="13" width="17.85546875" style="10" customWidth="1"/>
    <col min="14" max="14" width="12.28515625" style="10" bestFit="1" customWidth="1"/>
    <col min="15" max="19" width="8.7109375" style="10"/>
    <col min="20" max="20" width="12.28515625" style="10" bestFit="1" customWidth="1"/>
    <col min="21" max="25" width="8.7109375" style="10"/>
    <col min="26" max="26" width="10.42578125" style="10" bestFit="1" customWidth="1"/>
    <col min="27" max="31" width="8.7109375" style="10"/>
    <col min="32" max="32" width="10.42578125" style="10" bestFit="1" customWidth="1"/>
    <col min="33" max="34" width="8.7109375" style="10"/>
    <col min="35" max="35" width="10.140625" style="10" bestFit="1" customWidth="1"/>
    <col min="36" max="36" width="8.7109375" style="10"/>
    <col min="37" max="37" width="9.7109375" style="10" bestFit="1" customWidth="1"/>
    <col min="38" max="40" width="8.7109375" style="10"/>
    <col min="41" max="41" width="10.42578125" style="10" bestFit="1" customWidth="1"/>
    <col min="42" max="46" width="8.7109375" style="10"/>
    <col min="47" max="47" width="10.42578125" style="10" bestFit="1" customWidth="1"/>
    <col min="48" max="52" width="8.7109375" style="10"/>
    <col min="53" max="53" width="10.42578125" style="10" bestFit="1" customWidth="1"/>
    <col min="54" max="55" width="8.7109375" style="10"/>
    <col min="56" max="56" width="10.5703125" style="10" bestFit="1" customWidth="1"/>
    <col min="57" max="61" width="8.7109375" style="10"/>
    <col min="62" max="62" width="9.42578125" style="10" bestFit="1" customWidth="1"/>
    <col min="63" max="67" width="8.7109375" style="10"/>
    <col min="68" max="68" width="9.42578125" style="10" bestFit="1" customWidth="1"/>
    <col min="69" max="73" width="8.7109375" style="10"/>
    <col min="74" max="74" width="10.85546875" style="10" customWidth="1"/>
    <col min="75" max="16384" width="8.7109375" style="10"/>
  </cols>
  <sheetData>
    <row r="1" spans="1:75" ht="15.75" x14ac:dyDescent="0.25">
      <c r="A1" s="88" t="s">
        <v>227</v>
      </c>
      <c r="B1" s="88"/>
      <c r="C1" s="88"/>
      <c r="D1" s="88"/>
      <c r="E1" s="88"/>
      <c r="F1" s="88"/>
      <c r="G1" s="88"/>
      <c r="H1" s="88"/>
      <c r="I1" s="88"/>
      <c r="J1" s="88"/>
      <c r="K1" s="11"/>
      <c r="L1" s="11"/>
      <c r="M1" s="11"/>
      <c r="N1" s="11"/>
      <c r="O1" s="11"/>
      <c r="P1" s="11"/>
      <c r="Q1" s="11"/>
      <c r="R1" s="11"/>
      <c r="S1" s="11"/>
      <c r="T1" s="11"/>
      <c r="U1" s="11"/>
      <c r="V1" s="11"/>
      <c r="W1" s="11"/>
      <c r="X1" s="11"/>
      <c r="Y1" s="11"/>
      <c r="Z1" s="11"/>
      <c r="AA1" s="11"/>
      <c r="AB1" s="11"/>
      <c r="AC1" s="11"/>
      <c r="AD1" s="11"/>
    </row>
    <row r="2" spans="1:75" ht="15.75" x14ac:dyDescent="0.25">
      <c r="A2" s="88"/>
      <c r="B2" s="88"/>
      <c r="C2" s="88"/>
      <c r="D2" s="88"/>
      <c r="E2" s="88"/>
      <c r="F2" s="88"/>
      <c r="G2" s="88"/>
      <c r="H2" s="88"/>
      <c r="I2" s="88"/>
      <c r="J2" s="88"/>
      <c r="K2" s="11"/>
      <c r="L2" s="11"/>
      <c r="M2" s="11"/>
      <c r="N2" s="11"/>
      <c r="O2" s="11"/>
      <c r="P2" s="11"/>
      <c r="Q2" s="11"/>
      <c r="R2" s="11"/>
      <c r="S2" s="11"/>
      <c r="T2" s="11"/>
      <c r="U2" s="11"/>
      <c r="V2" s="11"/>
      <c r="W2" s="11"/>
      <c r="X2" s="11"/>
      <c r="Y2" s="11"/>
      <c r="Z2" s="11"/>
      <c r="AA2" s="11"/>
      <c r="AB2" s="11"/>
      <c r="AC2" s="11"/>
      <c r="AD2" s="11"/>
    </row>
    <row r="3" spans="1:75" ht="16.5" thickBot="1" x14ac:dyDescent="0.3">
      <c r="A3" s="89" t="s">
        <v>228</v>
      </c>
      <c r="B3" s="86"/>
      <c r="C3" s="86"/>
      <c r="D3" s="86"/>
      <c r="E3" s="86"/>
      <c r="F3" s="86"/>
      <c r="G3" s="86"/>
      <c r="H3" s="86"/>
      <c r="I3" s="86"/>
      <c r="J3" s="86"/>
      <c r="L3" s="12" t="s">
        <v>172</v>
      </c>
    </row>
    <row r="4" spans="1:75" ht="60.75" thickBot="1" x14ac:dyDescent="0.3">
      <c r="A4" s="90" t="s">
        <v>123</v>
      </c>
      <c r="B4" s="87" t="s">
        <v>175</v>
      </c>
      <c r="C4" s="90" t="s">
        <v>180</v>
      </c>
      <c r="D4" s="97" t="s">
        <v>186</v>
      </c>
      <c r="E4" s="90" t="s">
        <v>226</v>
      </c>
      <c r="F4" s="97" t="s">
        <v>195</v>
      </c>
      <c r="G4" s="90" t="s">
        <v>179</v>
      </c>
      <c r="H4" s="97" t="s">
        <v>185</v>
      </c>
      <c r="I4" s="90" t="s">
        <v>189</v>
      </c>
      <c r="J4" s="86"/>
      <c r="L4" s="99" t="s">
        <v>123</v>
      </c>
      <c r="M4" s="16" t="s">
        <v>124</v>
      </c>
      <c r="N4" s="14" t="s">
        <v>125</v>
      </c>
      <c r="O4" s="14" t="s">
        <v>126</v>
      </c>
      <c r="P4" s="14" t="s">
        <v>127</v>
      </c>
      <c r="Q4" s="15" t="s">
        <v>128</v>
      </c>
      <c r="R4" s="13" t="s">
        <v>129</v>
      </c>
      <c r="S4" s="14" t="s">
        <v>130</v>
      </c>
      <c r="T4" s="14" t="s">
        <v>131</v>
      </c>
      <c r="U4" s="14" t="s">
        <v>132</v>
      </c>
      <c r="V4" s="15" t="s">
        <v>133</v>
      </c>
      <c r="W4" s="13" t="s">
        <v>134</v>
      </c>
      <c r="X4" s="14" t="s">
        <v>135</v>
      </c>
      <c r="Y4" s="14" t="s">
        <v>136</v>
      </c>
      <c r="Z4" s="14" t="s">
        <v>137</v>
      </c>
      <c r="AA4" s="15" t="s">
        <v>138</v>
      </c>
      <c r="AB4" s="16" t="s">
        <v>139</v>
      </c>
      <c r="AC4" s="14" t="s">
        <v>140</v>
      </c>
      <c r="AD4" s="14" t="s">
        <v>141</v>
      </c>
      <c r="AE4" s="14" t="s">
        <v>142</v>
      </c>
      <c r="AF4" s="14" t="s">
        <v>143</v>
      </c>
      <c r="AG4" s="15" t="s">
        <v>144</v>
      </c>
      <c r="AH4" s="13" t="s">
        <v>145</v>
      </c>
      <c r="AI4" s="14" t="s">
        <v>146</v>
      </c>
      <c r="AJ4" s="14" t="s">
        <v>147</v>
      </c>
      <c r="AK4" s="14" t="s">
        <v>148</v>
      </c>
      <c r="AL4" s="15" t="s">
        <v>149</v>
      </c>
      <c r="AM4" s="13" t="s">
        <v>150</v>
      </c>
      <c r="AN4" s="14" t="s">
        <v>151</v>
      </c>
      <c r="AO4" s="14" t="s">
        <v>152</v>
      </c>
      <c r="AP4" s="14" t="s">
        <v>153</v>
      </c>
      <c r="AQ4" s="15" t="s">
        <v>154</v>
      </c>
      <c r="AR4" s="13" t="s">
        <v>155</v>
      </c>
      <c r="AS4" s="14" t="s">
        <v>156</v>
      </c>
      <c r="AT4" s="14" t="s">
        <v>157</v>
      </c>
      <c r="AU4" s="14" t="s">
        <v>158</v>
      </c>
      <c r="AV4" s="15" t="s">
        <v>159</v>
      </c>
      <c r="AW4" s="16" t="s">
        <v>160</v>
      </c>
      <c r="AX4" s="14" t="s">
        <v>161</v>
      </c>
      <c r="AY4" s="14" t="s">
        <v>162</v>
      </c>
      <c r="AZ4" s="14" t="s">
        <v>163</v>
      </c>
      <c r="BA4" s="14" t="s">
        <v>164</v>
      </c>
      <c r="BB4" s="15" t="s">
        <v>165</v>
      </c>
      <c r="BC4" s="13" t="s">
        <v>84</v>
      </c>
      <c r="BD4" s="14" t="s">
        <v>85</v>
      </c>
      <c r="BE4" s="14" t="s">
        <v>86</v>
      </c>
      <c r="BF4" s="14" t="s">
        <v>87</v>
      </c>
      <c r="BG4" s="15" t="s">
        <v>88</v>
      </c>
      <c r="BH4" s="13" t="s">
        <v>89</v>
      </c>
      <c r="BI4" s="14" t="s">
        <v>90</v>
      </c>
      <c r="BJ4" s="14" t="s">
        <v>91</v>
      </c>
      <c r="BK4" s="14" t="s">
        <v>92</v>
      </c>
      <c r="BL4" s="15" t="s">
        <v>93</v>
      </c>
      <c r="BM4" s="13" t="s">
        <v>94</v>
      </c>
      <c r="BN4" s="14" t="s">
        <v>95</v>
      </c>
      <c r="BO4" s="14" t="s">
        <v>96</v>
      </c>
      <c r="BP4" s="14" t="s">
        <v>97</v>
      </c>
      <c r="BQ4" s="15" t="s">
        <v>98</v>
      </c>
      <c r="BR4" s="16" t="s">
        <v>99</v>
      </c>
      <c r="BS4" s="14" t="s">
        <v>100</v>
      </c>
      <c r="BT4" s="14" t="s">
        <v>101</v>
      </c>
      <c r="BU4" s="14" t="s">
        <v>102</v>
      </c>
      <c r="BV4" s="14" t="s">
        <v>103</v>
      </c>
      <c r="BW4" s="15" t="s">
        <v>104</v>
      </c>
    </row>
    <row r="5" spans="1:75" ht="16.5" thickBot="1" x14ac:dyDescent="0.3">
      <c r="A5" s="91" t="s">
        <v>170</v>
      </c>
      <c r="B5" s="88">
        <f t="array" ref="B5:B20">((N31:N46+O31:O46) +N31:N46)/2</f>
        <v>0.24213857142857145</v>
      </c>
      <c r="C5" s="95">
        <f t="array" ref="C5:C20">(S31:S46*2+T31:T46)/2</f>
        <v>5.2163571428571434E-2</v>
      </c>
      <c r="D5" s="88">
        <v>0.12019611111111113</v>
      </c>
      <c r="E5" s="95">
        <f t="array" ref="E5:E20">AC31:AC46</f>
        <v>1.3352380952380953E-3</v>
      </c>
      <c r="F5" s="88">
        <f t="array" ref="F5:F20">M31:M46</f>
        <v>0.59184142857142863</v>
      </c>
      <c r="G5" s="95">
        <f t="array" ref="G5:G20">(Q31:Q46+R31:R46)/2</f>
        <v>0.12170142857142857</v>
      </c>
      <c r="H5" s="88">
        <f t="array" ref="H5:H20">(W31:W46+2*U31:U46)/2</f>
        <v>0.29137350000000001</v>
      </c>
      <c r="I5" s="95">
        <f t="array" ref="I5:I20">(AB31:AB46+2*AA31:AA46)/2</f>
        <v>7.1309142857142863E-2</v>
      </c>
      <c r="J5" s="86"/>
      <c r="L5" s="99" t="s">
        <v>170</v>
      </c>
      <c r="M5" s="98">
        <v>0.59145199999999998</v>
      </c>
      <c r="N5" s="18">
        <v>0.13264633333333339</v>
      </c>
      <c r="O5" s="19">
        <v>0.20903799999999997</v>
      </c>
      <c r="P5" s="19">
        <v>6.6664000000000001E-2</v>
      </c>
      <c r="Q5" s="20">
        <v>0</v>
      </c>
      <c r="R5" s="17">
        <v>0.17660799999999999</v>
      </c>
      <c r="S5" s="19">
        <v>2.2391999999999999E-2</v>
      </c>
      <c r="T5" s="18">
        <v>0.73117633333333332</v>
      </c>
      <c r="U5" s="19">
        <v>3.4812000000000003E-2</v>
      </c>
      <c r="V5" s="20">
        <v>3.4812000000000003E-2</v>
      </c>
      <c r="W5" s="17">
        <v>0.24519100000000002</v>
      </c>
      <c r="X5" s="19">
        <v>2.6141000000000001E-2</v>
      </c>
      <c r="Y5" s="19">
        <v>9.1818999999999998E-2</v>
      </c>
      <c r="Z5" s="18">
        <v>0.50452233333333341</v>
      </c>
      <c r="AA5" s="20">
        <v>0.13212699999999999</v>
      </c>
      <c r="AB5" s="21">
        <v>0</v>
      </c>
      <c r="AC5" s="22">
        <v>0</v>
      </c>
      <c r="AD5" s="22">
        <v>5.2525999999999996E-2</v>
      </c>
      <c r="AE5" s="22">
        <v>3.7418E-2</v>
      </c>
      <c r="AF5" s="23">
        <v>0.90851966666666673</v>
      </c>
      <c r="AG5" s="24">
        <v>1.3366666666666666E-3</v>
      </c>
      <c r="AH5" s="17">
        <v>0.59281499999999998</v>
      </c>
      <c r="AI5" s="18">
        <v>0.13221333333333338</v>
      </c>
      <c r="AJ5" s="19">
        <v>0.20834800000000001</v>
      </c>
      <c r="AK5" s="19">
        <v>6.6423999999999997E-2</v>
      </c>
      <c r="AL5" s="20">
        <v>0</v>
      </c>
      <c r="AM5" s="17">
        <v>0.17720499999999997</v>
      </c>
      <c r="AN5" s="19">
        <v>2.2474000000000004E-2</v>
      </c>
      <c r="AO5" s="18">
        <v>0.73075133333333342</v>
      </c>
      <c r="AP5" s="19">
        <v>3.4685000000000001E-2</v>
      </c>
      <c r="AQ5" s="20">
        <v>3.4685000000000001E-2</v>
      </c>
      <c r="AR5" s="17">
        <v>0.24598299999999998</v>
      </c>
      <c r="AS5" s="19">
        <v>2.6237E-2</v>
      </c>
      <c r="AT5" s="19">
        <v>9.2146000000000006E-2</v>
      </c>
      <c r="AU5" s="18">
        <v>0.50376433333333337</v>
      </c>
      <c r="AV5" s="20">
        <v>0.13167000000000001</v>
      </c>
      <c r="AW5" s="21">
        <v>0</v>
      </c>
      <c r="AX5" s="22">
        <v>0</v>
      </c>
      <c r="AY5" s="22">
        <v>5.2716999999999993E-2</v>
      </c>
      <c r="AZ5" s="22">
        <v>3.7554999999999998E-2</v>
      </c>
      <c r="BA5" s="23">
        <v>0.90819666666666665</v>
      </c>
      <c r="BB5" s="24">
        <v>1.3316666666666668E-3</v>
      </c>
      <c r="BC5" s="17">
        <v>0.78637999999999997</v>
      </c>
      <c r="BD5" s="18">
        <v>4.7047333333333406E-2</v>
      </c>
      <c r="BE5" s="19">
        <v>0.12715399999999999</v>
      </c>
      <c r="BF5" s="19">
        <v>3.9218999999999997E-2</v>
      </c>
      <c r="BG5" s="20">
        <v>0</v>
      </c>
      <c r="BH5" s="17">
        <v>0.284721</v>
      </c>
      <c r="BI5" s="19">
        <v>3.8297999999999999E-2</v>
      </c>
      <c r="BJ5" s="18">
        <v>0.63610333333333335</v>
      </c>
      <c r="BK5" s="19">
        <v>2.0338999999999999E-2</v>
      </c>
      <c r="BL5" s="20">
        <v>2.0338999999999999E-2</v>
      </c>
      <c r="BM5" s="17">
        <v>0.38433199999999995</v>
      </c>
      <c r="BN5" s="19">
        <v>4.4648E-2</v>
      </c>
      <c r="BO5" s="19">
        <v>0.15301799999999999</v>
      </c>
      <c r="BP5" s="18">
        <v>0.33890733333333328</v>
      </c>
      <c r="BQ5" s="20">
        <v>7.8895000000000007E-2</v>
      </c>
      <c r="BR5" s="21">
        <v>0</v>
      </c>
      <c r="BS5" s="22">
        <v>0</v>
      </c>
      <c r="BT5" s="22">
        <v>8.8842000000000018E-2</v>
      </c>
      <c r="BU5" s="22">
        <v>6.3644999999999993E-2</v>
      </c>
      <c r="BV5" s="23">
        <v>0.84655800000000003</v>
      </c>
      <c r="BW5" s="24">
        <v>7.5533333333333323E-4</v>
      </c>
    </row>
    <row r="6" spans="1:75" ht="16.5" thickBot="1" x14ac:dyDescent="0.3">
      <c r="A6" s="93" t="s">
        <v>171</v>
      </c>
      <c r="B6" s="88">
        <v>0.24213857142857145</v>
      </c>
      <c r="C6" s="95">
        <v>5.2163571428571434E-2</v>
      </c>
      <c r="D6" s="88">
        <v>0.12019611111111113</v>
      </c>
      <c r="E6" s="95">
        <v>1.3352380952380953E-3</v>
      </c>
      <c r="F6" s="88">
        <v>0.59184142857142863</v>
      </c>
      <c r="G6" s="95">
        <v>0.12170142857142857</v>
      </c>
      <c r="H6" s="88">
        <v>0.29137350000000001</v>
      </c>
      <c r="I6" s="95">
        <v>7.1309142857142863E-2</v>
      </c>
      <c r="J6" s="86"/>
      <c r="L6" s="100" t="s">
        <v>171</v>
      </c>
      <c r="M6" s="98">
        <v>0.59145199999999998</v>
      </c>
      <c r="N6" s="18">
        <v>0.13264633333333339</v>
      </c>
      <c r="O6" s="19">
        <v>0.20903799999999997</v>
      </c>
      <c r="P6" s="19">
        <v>6.6664000000000001E-2</v>
      </c>
      <c r="Q6" s="20">
        <v>0</v>
      </c>
      <c r="R6" s="17">
        <v>0.17660799999999999</v>
      </c>
      <c r="S6" s="19">
        <v>2.2391999999999999E-2</v>
      </c>
      <c r="T6" s="18">
        <v>0.73117633333333332</v>
      </c>
      <c r="U6" s="19">
        <v>3.4812000000000003E-2</v>
      </c>
      <c r="V6" s="20">
        <v>3.4812000000000003E-2</v>
      </c>
      <c r="W6" s="17">
        <v>0.24519100000000002</v>
      </c>
      <c r="X6" s="19">
        <v>2.6141000000000001E-2</v>
      </c>
      <c r="Y6" s="19">
        <v>9.1818999999999998E-2</v>
      </c>
      <c r="Z6" s="18">
        <v>0.50452233333333341</v>
      </c>
      <c r="AA6" s="20">
        <v>0.13212699999999999</v>
      </c>
      <c r="AB6" s="21">
        <v>0</v>
      </c>
      <c r="AC6" s="22">
        <v>0</v>
      </c>
      <c r="AD6" s="22">
        <v>5.2525999999999996E-2</v>
      </c>
      <c r="AE6" s="22">
        <v>3.7418E-2</v>
      </c>
      <c r="AF6" s="23">
        <v>0.90851966666666673</v>
      </c>
      <c r="AG6" s="24">
        <v>1.3366666666666666E-3</v>
      </c>
      <c r="AH6" s="17">
        <v>0.59281499999999998</v>
      </c>
      <c r="AI6" s="18">
        <v>0.13221333333333338</v>
      </c>
      <c r="AJ6" s="19">
        <v>0.20834800000000001</v>
      </c>
      <c r="AK6" s="19">
        <v>6.6423999999999997E-2</v>
      </c>
      <c r="AL6" s="20">
        <v>0</v>
      </c>
      <c r="AM6" s="17">
        <v>0.17720499999999997</v>
      </c>
      <c r="AN6" s="19">
        <v>2.2474000000000004E-2</v>
      </c>
      <c r="AO6" s="18">
        <v>0.73075133333333342</v>
      </c>
      <c r="AP6" s="19">
        <v>3.4685000000000001E-2</v>
      </c>
      <c r="AQ6" s="20">
        <v>3.4685000000000001E-2</v>
      </c>
      <c r="AR6" s="17">
        <v>0.24598299999999998</v>
      </c>
      <c r="AS6" s="19">
        <v>2.6237E-2</v>
      </c>
      <c r="AT6" s="19">
        <v>9.2146000000000006E-2</v>
      </c>
      <c r="AU6" s="18">
        <v>0.50376433333333337</v>
      </c>
      <c r="AV6" s="20">
        <v>0.13167000000000001</v>
      </c>
      <c r="AW6" s="21">
        <v>0</v>
      </c>
      <c r="AX6" s="22">
        <v>0</v>
      </c>
      <c r="AY6" s="22">
        <v>5.2716999999999993E-2</v>
      </c>
      <c r="AZ6" s="22">
        <v>3.7554999999999998E-2</v>
      </c>
      <c r="BA6" s="23">
        <v>0.90819666666666665</v>
      </c>
      <c r="BB6" s="24">
        <v>1.3316666666666668E-3</v>
      </c>
      <c r="BC6" s="17">
        <v>0.78637999999999997</v>
      </c>
      <c r="BD6" s="18">
        <v>4.7047333333333406E-2</v>
      </c>
      <c r="BE6" s="19">
        <v>0.12715399999999999</v>
      </c>
      <c r="BF6" s="19">
        <v>3.9218999999999997E-2</v>
      </c>
      <c r="BG6" s="20">
        <v>0</v>
      </c>
      <c r="BH6" s="17">
        <v>0.284721</v>
      </c>
      <c r="BI6" s="19">
        <v>3.8297999999999999E-2</v>
      </c>
      <c r="BJ6" s="18">
        <v>0.63610333333333335</v>
      </c>
      <c r="BK6" s="19">
        <v>2.0338999999999999E-2</v>
      </c>
      <c r="BL6" s="20">
        <v>2.0338999999999999E-2</v>
      </c>
      <c r="BM6" s="17">
        <v>0.38433199999999995</v>
      </c>
      <c r="BN6" s="19">
        <v>4.4648E-2</v>
      </c>
      <c r="BO6" s="19">
        <v>0.15301799999999999</v>
      </c>
      <c r="BP6" s="18">
        <v>0.33890733333333328</v>
      </c>
      <c r="BQ6" s="20">
        <v>7.8895000000000007E-2</v>
      </c>
      <c r="BR6" s="21">
        <v>0</v>
      </c>
      <c r="BS6" s="22">
        <v>0</v>
      </c>
      <c r="BT6" s="22">
        <v>8.8842000000000018E-2</v>
      </c>
      <c r="BU6" s="22">
        <v>6.3644999999999993E-2</v>
      </c>
      <c r="BV6" s="23">
        <v>0.84655800000000003</v>
      </c>
      <c r="BW6" s="24">
        <v>7.5533333333333323E-4</v>
      </c>
    </row>
    <row r="7" spans="1:75" ht="16.5" thickBot="1" x14ac:dyDescent="0.3">
      <c r="A7" s="93" t="s">
        <v>166</v>
      </c>
      <c r="B7" s="88">
        <v>0.24213857142857145</v>
      </c>
      <c r="C7" s="95">
        <v>5.2163571428571434E-2</v>
      </c>
      <c r="D7" s="88">
        <v>0.12019611111111113</v>
      </c>
      <c r="E7" s="95">
        <v>1.3352380952380953E-3</v>
      </c>
      <c r="F7" s="88">
        <v>0.59184142857142863</v>
      </c>
      <c r="G7" s="95">
        <v>0.12170142857142857</v>
      </c>
      <c r="H7" s="88">
        <v>0.29137350000000001</v>
      </c>
      <c r="I7" s="95">
        <v>7.1309142857142863E-2</v>
      </c>
      <c r="J7" s="86"/>
      <c r="L7" s="100" t="s">
        <v>166</v>
      </c>
      <c r="M7" s="98">
        <v>0.59145199999999998</v>
      </c>
      <c r="N7" s="18">
        <v>0.13264633333333339</v>
      </c>
      <c r="O7" s="19">
        <v>0.20903799999999997</v>
      </c>
      <c r="P7" s="19">
        <v>6.6664000000000001E-2</v>
      </c>
      <c r="Q7" s="20">
        <v>0</v>
      </c>
      <c r="R7" s="17">
        <v>0.17660799999999999</v>
      </c>
      <c r="S7" s="19">
        <v>2.2391999999999999E-2</v>
      </c>
      <c r="T7" s="18">
        <v>0.73117633333333332</v>
      </c>
      <c r="U7" s="19">
        <v>3.4812000000000003E-2</v>
      </c>
      <c r="V7" s="20">
        <v>3.4812000000000003E-2</v>
      </c>
      <c r="W7" s="17">
        <v>0.24519100000000002</v>
      </c>
      <c r="X7" s="19">
        <v>2.6141000000000001E-2</v>
      </c>
      <c r="Y7" s="19">
        <v>9.1818999999999998E-2</v>
      </c>
      <c r="Z7" s="18">
        <v>0.50452233333333341</v>
      </c>
      <c r="AA7" s="20">
        <v>0.13212699999999999</v>
      </c>
      <c r="AB7" s="21">
        <v>0</v>
      </c>
      <c r="AC7" s="22">
        <v>0</v>
      </c>
      <c r="AD7" s="22">
        <v>5.2525999999999996E-2</v>
      </c>
      <c r="AE7" s="22">
        <v>3.7418E-2</v>
      </c>
      <c r="AF7" s="23">
        <v>0.90851966666666673</v>
      </c>
      <c r="AG7" s="24">
        <v>1.3366666666666666E-3</v>
      </c>
      <c r="AH7" s="17">
        <v>0.59281499999999998</v>
      </c>
      <c r="AI7" s="18">
        <v>0.13221333333333338</v>
      </c>
      <c r="AJ7" s="19">
        <v>0.20834800000000001</v>
      </c>
      <c r="AK7" s="19">
        <v>6.6423999999999997E-2</v>
      </c>
      <c r="AL7" s="20">
        <v>0</v>
      </c>
      <c r="AM7" s="17">
        <v>0.17720499999999997</v>
      </c>
      <c r="AN7" s="19">
        <v>2.2474000000000004E-2</v>
      </c>
      <c r="AO7" s="18">
        <v>0.73075133333333342</v>
      </c>
      <c r="AP7" s="19">
        <v>3.4685000000000001E-2</v>
      </c>
      <c r="AQ7" s="20">
        <v>3.4685000000000001E-2</v>
      </c>
      <c r="AR7" s="17">
        <v>0.24598299999999998</v>
      </c>
      <c r="AS7" s="19">
        <v>2.6237E-2</v>
      </c>
      <c r="AT7" s="19">
        <v>9.2146000000000006E-2</v>
      </c>
      <c r="AU7" s="18">
        <v>0.50376433333333337</v>
      </c>
      <c r="AV7" s="20">
        <v>0.13167000000000001</v>
      </c>
      <c r="AW7" s="21">
        <v>0</v>
      </c>
      <c r="AX7" s="22">
        <v>0</v>
      </c>
      <c r="AY7" s="22">
        <v>5.2716999999999993E-2</v>
      </c>
      <c r="AZ7" s="22">
        <v>3.7554999999999998E-2</v>
      </c>
      <c r="BA7" s="23">
        <v>0.90819666666666665</v>
      </c>
      <c r="BB7" s="24">
        <v>1.3316666666666668E-3</v>
      </c>
      <c r="BC7" s="17">
        <v>0.78637999999999997</v>
      </c>
      <c r="BD7" s="18">
        <v>4.7047333333333406E-2</v>
      </c>
      <c r="BE7" s="19">
        <v>0.12715399999999999</v>
      </c>
      <c r="BF7" s="19">
        <v>3.9218999999999997E-2</v>
      </c>
      <c r="BG7" s="20">
        <v>0</v>
      </c>
      <c r="BH7" s="17">
        <v>0.284721</v>
      </c>
      <c r="BI7" s="19">
        <v>3.8297999999999999E-2</v>
      </c>
      <c r="BJ7" s="18">
        <v>0.63610333333333335</v>
      </c>
      <c r="BK7" s="19">
        <v>2.0338999999999999E-2</v>
      </c>
      <c r="BL7" s="20">
        <v>2.0338999999999999E-2</v>
      </c>
      <c r="BM7" s="17">
        <v>0.38433199999999995</v>
      </c>
      <c r="BN7" s="19">
        <v>4.4648E-2</v>
      </c>
      <c r="BO7" s="19">
        <v>0.15301799999999999</v>
      </c>
      <c r="BP7" s="18">
        <v>0.33890733333333328</v>
      </c>
      <c r="BQ7" s="20">
        <v>7.8895000000000007E-2</v>
      </c>
      <c r="BR7" s="21">
        <v>0</v>
      </c>
      <c r="BS7" s="22">
        <v>0</v>
      </c>
      <c r="BT7" s="22">
        <v>8.8842000000000018E-2</v>
      </c>
      <c r="BU7" s="22">
        <v>6.3644999999999993E-2</v>
      </c>
      <c r="BV7" s="23">
        <v>0.84655800000000003</v>
      </c>
      <c r="BW7" s="24">
        <v>7.5533333333333323E-4</v>
      </c>
    </row>
    <row r="8" spans="1:75" ht="16.5" thickBot="1" x14ac:dyDescent="0.3">
      <c r="A8" s="91" t="s">
        <v>105</v>
      </c>
      <c r="B8" s="88">
        <v>0.24213857142857145</v>
      </c>
      <c r="C8" s="95">
        <v>5.2163571428571434E-2</v>
      </c>
      <c r="D8" s="88">
        <v>0.12019611111111113</v>
      </c>
      <c r="E8" s="95">
        <v>1.3352380952380953E-3</v>
      </c>
      <c r="F8" s="88">
        <v>0.59184142857142863</v>
      </c>
      <c r="G8" s="95">
        <v>0.12170142857142857</v>
      </c>
      <c r="H8" s="88">
        <v>0.29137350000000001</v>
      </c>
      <c r="I8" s="95">
        <v>7.1309142857142863E-2</v>
      </c>
      <c r="J8" s="86"/>
      <c r="L8" s="99" t="s">
        <v>105</v>
      </c>
      <c r="M8" s="98">
        <v>0.59145199999999998</v>
      </c>
      <c r="N8" s="18">
        <v>0.13264633333333339</v>
      </c>
      <c r="O8" s="19">
        <v>0.20903799999999997</v>
      </c>
      <c r="P8" s="19">
        <v>6.6664000000000001E-2</v>
      </c>
      <c r="Q8" s="20">
        <v>0</v>
      </c>
      <c r="R8" s="17">
        <v>0.17660799999999999</v>
      </c>
      <c r="S8" s="19">
        <v>2.2391999999999999E-2</v>
      </c>
      <c r="T8" s="18">
        <v>0.73117633333333332</v>
      </c>
      <c r="U8" s="19">
        <v>3.4812000000000003E-2</v>
      </c>
      <c r="V8" s="20">
        <v>3.4812000000000003E-2</v>
      </c>
      <c r="W8" s="17">
        <v>0.24519100000000002</v>
      </c>
      <c r="X8" s="19">
        <v>2.6141000000000001E-2</v>
      </c>
      <c r="Y8" s="19">
        <v>9.1818999999999998E-2</v>
      </c>
      <c r="Z8" s="18">
        <v>0.50452233333333341</v>
      </c>
      <c r="AA8" s="20">
        <v>0.13212699999999999</v>
      </c>
      <c r="AB8" s="21">
        <v>0</v>
      </c>
      <c r="AC8" s="22">
        <v>0</v>
      </c>
      <c r="AD8" s="22">
        <v>5.2525999999999996E-2</v>
      </c>
      <c r="AE8" s="22">
        <v>3.7418E-2</v>
      </c>
      <c r="AF8" s="23">
        <v>0.90851966666666673</v>
      </c>
      <c r="AG8" s="24">
        <v>1.3366666666666666E-3</v>
      </c>
      <c r="AH8" s="17">
        <v>0.59281499999999998</v>
      </c>
      <c r="AI8" s="18">
        <v>0.13221333333333338</v>
      </c>
      <c r="AJ8" s="19">
        <v>0.20834800000000001</v>
      </c>
      <c r="AK8" s="19">
        <v>6.6423999999999997E-2</v>
      </c>
      <c r="AL8" s="20">
        <v>0</v>
      </c>
      <c r="AM8" s="17">
        <v>0.17720499999999997</v>
      </c>
      <c r="AN8" s="19">
        <v>2.2474000000000004E-2</v>
      </c>
      <c r="AO8" s="18">
        <v>0.73075133333333342</v>
      </c>
      <c r="AP8" s="19">
        <v>3.4685000000000001E-2</v>
      </c>
      <c r="AQ8" s="20">
        <v>3.4685000000000001E-2</v>
      </c>
      <c r="AR8" s="17">
        <v>0.24598299999999998</v>
      </c>
      <c r="AS8" s="19">
        <v>2.6237E-2</v>
      </c>
      <c r="AT8" s="19">
        <v>9.2146000000000006E-2</v>
      </c>
      <c r="AU8" s="18">
        <v>0.50376433333333337</v>
      </c>
      <c r="AV8" s="20">
        <v>0.13167000000000001</v>
      </c>
      <c r="AW8" s="21">
        <v>0</v>
      </c>
      <c r="AX8" s="22">
        <v>0</v>
      </c>
      <c r="AY8" s="22">
        <v>5.2716999999999993E-2</v>
      </c>
      <c r="AZ8" s="22">
        <v>3.7554999999999998E-2</v>
      </c>
      <c r="BA8" s="23">
        <v>0.90819666666666665</v>
      </c>
      <c r="BB8" s="24">
        <v>1.3316666666666668E-3</v>
      </c>
      <c r="BC8" s="17">
        <v>0.78637999999999997</v>
      </c>
      <c r="BD8" s="18">
        <v>4.7047333333333406E-2</v>
      </c>
      <c r="BE8" s="19">
        <v>0.12715399999999999</v>
      </c>
      <c r="BF8" s="19">
        <v>3.9218999999999997E-2</v>
      </c>
      <c r="BG8" s="20">
        <v>0</v>
      </c>
      <c r="BH8" s="17">
        <v>0.284721</v>
      </c>
      <c r="BI8" s="19">
        <v>3.8297999999999999E-2</v>
      </c>
      <c r="BJ8" s="18">
        <v>0.63610333333333335</v>
      </c>
      <c r="BK8" s="19">
        <v>2.0338999999999999E-2</v>
      </c>
      <c r="BL8" s="20">
        <v>2.0338999999999999E-2</v>
      </c>
      <c r="BM8" s="17">
        <v>0.38433199999999995</v>
      </c>
      <c r="BN8" s="19">
        <v>4.4648E-2</v>
      </c>
      <c r="BO8" s="19">
        <v>0.15301799999999999</v>
      </c>
      <c r="BP8" s="18">
        <v>0.33890733333333328</v>
      </c>
      <c r="BQ8" s="20">
        <v>7.8895000000000007E-2</v>
      </c>
      <c r="BR8" s="21">
        <v>0</v>
      </c>
      <c r="BS8" s="22">
        <v>0</v>
      </c>
      <c r="BT8" s="22">
        <v>8.8842000000000018E-2</v>
      </c>
      <c r="BU8" s="22">
        <v>6.3644999999999993E-2</v>
      </c>
      <c r="BV8" s="23">
        <v>0.84655800000000003</v>
      </c>
      <c r="BW8" s="24">
        <v>7.5533333333333323E-4</v>
      </c>
    </row>
    <row r="9" spans="1:75" ht="15.75" x14ac:dyDescent="0.25">
      <c r="A9" s="91" t="s">
        <v>106</v>
      </c>
      <c r="B9" s="88">
        <v>0.24213857142857145</v>
      </c>
      <c r="C9" s="95">
        <v>5.2163571428571434E-2</v>
      </c>
      <c r="D9" s="88">
        <v>0.12019611111111113</v>
      </c>
      <c r="E9" s="95">
        <v>1.3352380952380953E-3</v>
      </c>
      <c r="F9" s="88">
        <v>0.59184142857142863</v>
      </c>
      <c r="G9" s="95">
        <v>0.12170142857142857</v>
      </c>
      <c r="H9" s="88">
        <v>0.29137350000000001</v>
      </c>
      <c r="I9" s="95">
        <v>7.1309142857142863E-2</v>
      </c>
      <c r="J9" s="86"/>
      <c r="L9" s="99" t="s">
        <v>106</v>
      </c>
      <c r="M9" s="98">
        <v>0.59145199999999998</v>
      </c>
      <c r="N9" s="18">
        <v>0.13264633333333339</v>
      </c>
      <c r="O9" s="19">
        <v>0.20903799999999997</v>
      </c>
      <c r="P9" s="19">
        <v>6.6664000000000001E-2</v>
      </c>
      <c r="Q9" s="20">
        <v>0</v>
      </c>
      <c r="R9" s="17">
        <v>0.17660799999999999</v>
      </c>
      <c r="S9" s="19">
        <v>2.2391999999999999E-2</v>
      </c>
      <c r="T9" s="18">
        <v>0.73117633333333332</v>
      </c>
      <c r="U9" s="19">
        <v>3.4812000000000003E-2</v>
      </c>
      <c r="V9" s="20">
        <v>3.4812000000000003E-2</v>
      </c>
      <c r="W9" s="17">
        <v>0.24519100000000002</v>
      </c>
      <c r="X9" s="19">
        <v>2.6141000000000001E-2</v>
      </c>
      <c r="Y9" s="19">
        <v>9.1818999999999998E-2</v>
      </c>
      <c r="Z9" s="18">
        <v>0.50452233333333341</v>
      </c>
      <c r="AA9" s="20">
        <v>0.13212699999999999</v>
      </c>
      <c r="AB9" s="21">
        <v>0</v>
      </c>
      <c r="AC9" s="22">
        <v>0</v>
      </c>
      <c r="AD9" s="22">
        <v>5.2525999999999996E-2</v>
      </c>
      <c r="AE9" s="22">
        <v>3.7418E-2</v>
      </c>
      <c r="AF9" s="23">
        <v>0.90851966666666673</v>
      </c>
      <c r="AG9" s="24">
        <v>1.3366666666666666E-3</v>
      </c>
      <c r="AH9" s="17">
        <v>0.59281499999999998</v>
      </c>
      <c r="AI9" s="18">
        <v>0.13221333333333338</v>
      </c>
      <c r="AJ9" s="19">
        <v>0.20834800000000001</v>
      </c>
      <c r="AK9" s="19">
        <v>6.6423999999999997E-2</v>
      </c>
      <c r="AL9" s="20">
        <v>0</v>
      </c>
      <c r="AM9" s="17">
        <v>0.17720499999999997</v>
      </c>
      <c r="AN9" s="19">
        <v>2.2474000000000004E-2</v>
      </c>
      <c r="AO9" s="18">
        <v>0.73075133333333342</v>
      </c>
      <c r="AP9" s="19">
        <v>3.4685000000000001E-2</v>
      </c>
      <c r="AQ9" s="20">
        <v>3.4685000000000001E-2</v>
      </c>
      <c r="AR9" s="17">
        <v>0.24598299999999998</v>
      </c>
      <c r="AS9" s="19">
        <v>2.6237E-2</v>
      </c>
      <c r="AT9" s="19">
        <v>9.2146000000000006E-2</v>
      </c>
      <c r="AU9" s="18">
        <v>0.50376433333333337</v>
      </c>
      <c r="AV9" s="20">
        <v>0.13167000000000001</v>
      </c>
      <c r="AW9" s="21">
        <v>0</v>
      </c>
      <c r="AX9" s="22">
        <v>0</v>
      </c>
      <c r="AY9" s="22">
        <v>5.2716999999999993E-2</v>
      </c>
      <c r="AZ9" s="22">
        <v>3.7554999999999998E-2</v>
      </c>
      <c r="BA9" s="23">
        <v>0.90819666666666665</v>
      </c>
      <c r="BB9" s="24">
        <v>1.3316666666666668E-3</v>
      </c>
      <c r="BC9" s="17">
        <v>0.78637999999999997</v>
      </c>
      <c r="BD9" s="18">
        <v>4.7047333333333406E-2</v>
      </c>
      <c r="BE9" s="19">
        <v>0.12715399999999999</v>
      </c>
      <c r="BF9" s="19">
        <v>3.9218999999999997E-2</v>
      </c>
      <c r="BG9" s="20">
        <v>0</v>
      </c>
      <c r="BH9" s="17">
        <v>0.284721</v>
      </c>
      <c r="BI9" s="19">
        <v>3.8297999999999999E-2</v>
      </c>
      <c r="BJ9" s="18">
        <v>0.63610333333333335</v>
      </c>
      <c r="BK9" s="19">
        <v>2.0338999999999999E-2</v>
      </c>
      <c r="BL9" s="20">
        <v>2.0338999999999999E-2</v>
      </c>
      <c r="BM9" s="17">
        <v>0.38433199999999995</v>
      </c>
      <c r="BN9" s="19">
        <v>4.4648E-2</v>
      </c>
      <c r="BO9" s="19">
        <v>0.15301799999999999</v>
      </c>
      <c r="BP9" s="18">
        <v>0.33890733333333328</v>
      </c>
      <c r="BQ9" s="20">
        <v>7.8895000000000007E-2</v>
      </c>
      <c r="BR9" s="21">
        <v>0</v>
      </c>
      <c r="BS9" s="22">
        <v>0</v>
      </c>
      <c r="BT9" s="22">
        <v>8.8842000000000018E-2</v>
      </c>
      <c r="BU9" s="22">
        <v>6.3644999999999993E-2</v>
      </c>
      <c r="BV9" s="23">
        <v>0.84655800000000003</v>
      </c>
      <c r="BW9" s="24">
        <v>7.5533333333333323E-4</v>
      </c>
    </row>
    <row r="10" spans="1:75" ht="15.75" x14ac:dyDescent="0.25">
      <c r="A10" s="91" t="s">
        <v>167</v>
      </c>
      <c r="B10" s="88">
        <v>0.12906128571428571</v>
      </c>
      <c r="C10" s="95">
        <v>6.0662303571428572E-2</v>
      </c>
      <c r="D10" s="88">
        <v>0.19646522222222224</v>
      </c>
      <c r="E10" s="95">
        <v>1.4111071428571429E-2</v>
      </c>
      <c r="F10" s="88">
        <v>0.43680510714285714</v>
      </c>
      <c r="G10" s="95">
        <v>0.12170142857142857</v>
      </c>
      <c r="H10" s="88">
        <v>0.29137350000000001</v>
      </c>
      <c r="I10" s="95">
        <v>5.3409928571428567E-2</v>
      </c>
      <c r="J10" s="86"/>
      <c r="L10" s="99" t="s">
        <v>167</v>
      </c>
      <c r="M10" s="29">
        <v>0.43646124999999997</v>
      </c>
      <c r="N10" s="26">
        <v>0.41889249999999995</v>
      </c>
      <c r="O10" s="27">
        <v>0.119132</v>
      </c>
      <c r="P10" s="27">
        <v>2.0116999999999999E-2</v>
      </c>
      <c r="Q10" s="28">
        <v>0</v>
      </c>
      <c r="R10" s="25">
        <v>0.17660799999999999</v>
      </c>
      <c r="S10" s="27">
        <v>2.2391999999999999E-2</v>
      </c>
      <c r="T10" s="26">
        <v>0.71429199999999993</v>
      </c>
      <c r="U10" s="27">
        <v>4.0140000000000002E-2</v>
      </c>
      <c r="V10" s="28">
        <v>4.1170749999999999E-2</v>
      </c>
      <c r="W10" s="25">
        <v>0.24519099999999999</v>
      </c>
      <c r="X10" s="27">
        <v>2.6141000000000001E-2</v>
      </c>
      <c r="Y10" s="27">
        <v>9.1818999999999998E-2</v>
      </c>
      <c r="Z10" s="26">
        <v>0.41614674999999995</v>
      </c>
      <c r="AA10" s="28">
        <v>0.215305</v>
      </c>
      <c r="AB10" s="29">
        <v>0</v>
      </c>
      <c r="AC10" s="27">
        <v>0</v>
      </c>
      <c r="AD10" s="27">
        <v>3.7458999999999999E-2</v>
      </c>
      <c r="AE10" s="27">
        <v>3.1790499999999999E-2</v>
      </c>
      <c r="AF10" s="26">
        <v>0.91122724999999993</v>
      </c>
      <c r="AG10" s="28">
        <v>1.4126E-2</v>
      </c>
      <c r="AH10" s="25">
        <v>0.43766475000000005</v>
      </c>
      <c r="AI10" s="26">
        <v>0.41817850000000001</v>
      </c>
      <c r="AJ10" s="27">
        <v>0.118717</v>
      </c>
      <c r="AK10" s="27">
        <v>2.0042499999999998E-2</v>
      </c>
      <c r="AL10" s="28">
        <v>0</v>
      </c>
      <c r="AM10" s="25">
        <v>0.177205</v>
      </c>
      <c r="AN10" s="27">
        <v>2.2474000000000001E-2</v>
      </c>
      <c r="AO10" s="26">
        <v>0.71390849999999995</v>
      </c>
      <c r="AP10" s="27">
        <v>3.9994000000000002E-2</v>
      </c>
      <c r="AQ10" s="28">
        <v>4.1021250000000002E-2</v>
      </c>
      <c r="AR10" s="25">
        <v>0.24598300000000001</v>
      </c>
      <c r="AS10" s="27">
        <v>2.6237E-2</v>
      </c>
      <c r="AT10" s="27">
        <v>9.2146000000000006E-2</v>
      </c>
      <c r="AU10" s="26">
        <v>0.41563824999999999</v>
      </c>
      <c r="AV10" s="28">
        <v>0.2145985</v>
      </c>
      <c r="AW10" s="29">
        <v>0</v>
      </c>
      <c r="AX10" s="27">
        <v>0</v>
      </c>
      <c r="AY10" s="27">
        <v>3.7595499999999997E-2</v>
      </c>
      <c r="AZ10" s="27">
        <v>3.1907249999999998E-2</v>
      </c>
      <c r="BA10" s="26">
        <v>0.91102624999999993</v>
      </c>
      <c r="BB10" s="28">
        <v>1.4073749999999999E-2</v>
      </c>
      <c r="BC10" s="25">
        <v>0.62775775</v>
      </c>
      <c r="BD10" s="26">
        <v>0.28420100000000004</v>
      </c>
      <c r="BE10" s="27">
        <v>7.0921999999999999E-2</v>
      </c>
      <c r="BF10" s="27">
        <v>1.1722E-2</v>
      </c>
      <c r="BG10" s="28">
        <v>0</v>
      </c>
      <c r="BH10" s="25">
        <v>0.284721</v>
      </c>
      <c r="BI10" s="27">
        <v>3.8297999999999999E-2</v>
      </c>
      <c r="BJ10" s="26">
        <v>0.62401899999999999</v>
      </c>
      <c r="BK10" s="27">
        <v>2.3477999999999999E-2</v>
      </c>
      <c r="BL10" s="28">
        <v>2.4086749999999997E-2</v>
      </c>
      <c r="BM10" s="25">
        <v>0.38433200000000001</v>
      </c>
      <c r="BN10" s="27">
        <v>4.4648E-2</v>
      </c>
      <c r="BO10" s="27">
        <v>0.15301799999999999</v>
      </c>
      <c r="BP10" s="26">
        <v>0.28137224999999993</v>
      </c>
      <c r="BQ10" s="28">
        <v>0.1312325</v>
      </c>
      <c r="BR10" s="29">
        <v>0</v>
      </c>
      <c r="BS10" s="27">
        <v>0</v>
      </c>
      <c r="BT10" s="27">
        <v>6.3570000000000002E-2</v>
      </c>
      <c r="BU10" s="27">
        <v>5.4125749999999993E-2</v>
      </c>
      <c r="BV10" s="26">
        <v>0.86890174999999992</v>
      </c>
      <c r="BW10" s="28">
        <v>8.0052500000000002E-3</v>
      </c>
    </row>
    <row r="11" spans="1:75" ht="15.75" x14ac:dyDescent="0.25">
      <c r="A11" s="91" t="s">
        <v>3</v>
      </c>
      <c r="B11" s="88">
        <v>0.12906128571428571</v>
      </c>
      <c r="C11" s="95">
        <v>6.0662303571428572E-2</v>
      </c>
      <c r="D11" s="88">
        <v>0.19646522222222224</v>
      </c>
      <c r="E11" s="95">
        <v>1.4111071428571429E-2</v>
      </c>
      <c r="F11" s="88">
        <v>0.43680510714285714</v>
      </c>
      <c r="G11" s="95">
        <v>0.12170142857142857</v>
      </c>
      <c r="H11" s="88">
        <v>0.29137350000000001</v>
      </c>
      <c r="I11" s="95">
        <v>5.3409928571428567E-2</v>
      </c>
      <c r="J11" s="86"/>
      <c r="L11" s="99" t="s">
        <v>3</v>
      </c>
      <c r="M11" s="29">
        <v>0.43646124999999997</v>
      </c>
      <c r="N11" s="26">
        <v>0.41889249999999995</v>
      </c>
      <c r="O11" s="27">
        <v>0.119132</v>
      </c>
      <c r="P11" s="27">
        <v>2.0116999999999999E-2</v>
      </c>
      <c r="Q11" s="28">
        <v>0</v>
      </c>
      <c r="R11" s="25">
        <v>0.17660799999999999</v>
      </c>
      <c r="S11" s="27">
        <v>2.2391999999999999E-2</v>
      </c>
      <c r="T11" s="26">
        <v>0.71429199999999993</v>
      </c>
      <c r="U11" s="27">
        <v>4.0140000000000002E-2</v>
      </c>
      <c r="V11" s="28">
        <v>4.1170749999999999E-2</v>
      </c>
      <c r="W11" s="25">
        <v>0.24519099999999999</v>
      </c>
      <c r="X11" s="27">
        <v>2.6141000000000001E-2</v>
      </c>
      <c r="Y11" s="27">
        <v>9.1818999999999998E-2</v>
      </c>
      <c r="Z11" s="26">
        <v>0.41614674999999995</v>
      </c>
      <c r="AA11" s="28">
        <v>0.215305</v>
      </c>
      <c r="AB11" s="29">
        <v>0</v>
      </c>
      <c r="AC11" s="27">
        <v>0</v>
      </c>
      <c r="AD11" s="27">
        <v>3.7458999999999999E-2</v>
      </c>
      <c r="AE11" s="27">
        <v>3.1790499999999999E-2</v>
      </c>
      <c r="AF11" s="26">
        <v>0.91122724999999993</v>
      </c>
      <c r="AG11" s="28">
        <v>1.4126E-2</v>
      </c>
      <c r="AH11" s="25">
        <v>0.43766475000000005</v>
      </c>
      <c r="AI11" s="26">
        <v>0.41817850000000001</v>
      </c>
      <c r="AJ11" s="27">
        <v>0.118717</v>
      </c>
      <c r="AK11" s="27">
        <v>2.0042499999999998E-2</v>
      </c>
      <c r="AL11" s="28">
        <v>0</v>
      </c>
      <c r="AM11" s="25">
        <v>0.177205</v>
      </c>
      <c r="AN11" s="27">
        <v>2.2474000000000001E-2</v>
      </c>
      <c r="AO11" s="26">
        <v>0.71390849999999995</v>
      </c>
      <c r="AP11" s="27">
        <v>3.9994000000000002E-2</v>
      </c>
      <c r="AQ11" s="28">
        <v>4.1021250000000002E-2</v>
      </c>
      <c r="AR11" s="25">
        <v>0.24598300000000001</v>
      </c>
      <c r="AS11" s="27">
        <v>2.6237E-2</v>
      </c>
      <c r="AT11" s="27">
        <v>9.2146000000000006E-2</v>
      </c>
      <c r="AU11" s="26">
        <v>0.41563824999999999</v>
      </c>
      <c r="AV11" s="28">
        <v>0.2145985</v>
      </c>
      <c r="AW11" s="29">
        <v>0</v>
      </c>
      <c r="AX11" s="27">
        <v>0</v>
      </c>
      <c r="AY11" s="27">
        <v>3.7595499999999997E-2</v>
      </c>
      <c r="AZ11" s="27">
        <v>3.1907249999999998E-2</v>
      </c>
      <c r="BA11" s="26">
        <v>0.91102624999999993</v>
      </c>
      <c r="BB11" s="28">
        <v>1.4073749999999999E-2</v>
      </c>
      <c r="BC11" s="25">
        <v>0.62775775</v>
      </c>
      <c r="BD11" s="26">
        <v>0.28420100000000004</v>
      </c>
      <c r="BE11" s="27">
        <v>7.0921999999999999E-2</v>
      </c>
      <c r="BF11" s="27">
        <v>1.1722E-2</v>
      </c>
      <c r="BG11" s="28">
        <v>0</v>
      </c>
      <c r="BH11" s="25">
        <v>0.284721</v>
      </c>
      <c r="BI11" s="27">
        <v>3.8297999999999999E-2</v>
      </c>
      <c r="BJ11" s="26">
        <v>0.62401899999999999</v>
      </c>
      <c r="BK11" s="27">
        <v>2.3477999999999999E-2</v>
      </c>
      <c r="BL11" s="28">
        <v>2.4086749999999997E-2</v>
      </c>
      <c r="BM11" s="25">
        <v>0.38433200000000001</v>
      </c>
      <c r="BN11" s="27">
        <v>4.4648E-2</v>
      </c>
      <c r="BO11" s="27">
        <v>0.15301799999999999</v>
      </c>
      <c r="BP11" s="26">
        <v>0.28137224999999993</v>
      </c>
      <c r="BQ11" s="28">
        <v>0.1312325</v>
      </c>
      <c r="BR11" s="29">
        <v>0</v>
      </c>
      <c r="BS11" s="27">
        <v>0</v>
      </c>
      <c r="BT11" s="27">
        <v>6.3570000000000002E-2</v>
      </c>
      <c r="BU11" s="27">
        <v>5.4125749999999993E-2</v>
      </c>
      <c r="BV11" s="26">
        <v>0.86890174999999992</v>
      </c>
      <c r="BW11" s="28">
        <v>8.0052500000000002E-3</v>
      </c>
    </row>
    <row r="12" spans="1:75" ht="15.75" x14ac:dyDescent="0.25">
      <c r="A12" s="91" t="s">
        <v>4</v>
      </c>
      <c r="B12" s="88">
        <v>0.12906128571428571</v>
      </c>
      <c r="C12" s="95">
        <v>6.0662303571428572E-2</v>
      </c>
      <c r="D12" s="88">
        <v>0.19646522222222224</v>
      </c>
      <c r="E12" s="95">
        <v>1.4111071428571429E-2</v>
      </c>
      <c r="F12" s="88">
        <v>0.43680510714285714</v>
      </c>
      <c r="G12" s="95">
        <v>0.12170142857142857</v>
      </c>
      <c r="H12" s="88">
        <v>0.29137350000000001</v>
      </c>
      <c r="I12" s="95">
        <v>5.3409928571428567E-2</v>
      </c>
      <c r="J12" s="86"/>
      <c r="L12" s="99" t="s">
        <v>4</v>
      </c>
      <c r="M12" s="29">
        <v>0.43646124999999997</v>
      </c>
      <c r="N12" s="26">
        <v>0.41889249999999995</v>
      </c>
      <c r="O12" s="27">
        <v>0.119132</v>
      </c>
      <c r="P12" s="27">
        <v>2.0116999999999999E-2</v>
      </c>
      <c r="Q12" s="28">
        <v>0</v>
      </c>
      <c r="R12" s="25">
        <v>0.17660799999999999</v>
      </c>
      <c r="S12" s="27">
        <v>2.2391999999999999E-2</v>
      </c>
      <c r="T12" s="26">
        <v>0.71429199999999993</v>
      </c>
      <c r="U12" s="27">
        <v>4.0140000000000002E-2</v>
      </c>
      <c r="V12" s="28">
        <v>4.1170749999999999E-2</v>
      </c>
      <c r="W12" s="25">
        <v>0.24519099999999999</v>
      </c>
      <c r="X12" s="27">
        <v>2.6141000000000001E-2</v>
      </c>
      <c r="Y12" s="27">
        <v>9.1818999999999998E-2</v>
      </c>
      <c r="Z12" s="26">
        <v>0.41614674999999995</v>
      </c>
      <c r="AA12" s="28">
        <v>0.215305</v>
      </c>
      <c r="AB12" s="29">
        <v>0</v>
      </c>
      <c r="AC12" s="27">
        <v>0</v>
      </c>
      <c r="AD12" s="27">
        <v>3.7458999999999999E-2</v>
      </c>
      <c r="AE12" s="27">
        <v>3.1790499999999999E-2</v>
      </c>
      <c r="AF12" s="26">
        <v>0.91122724999999993</v>
      </c>
      <c r="AG12" s="28">
        <v>1.4126E-2</v>
      </c>
      <c r="AH12" s="25">
        <v>0.43766475000000005</v>
      </c>
      <c r="AI12" s="26">
        <v>0.41817850000000001</v>
      </c>
      <c r="AJ12" s="27">
        <v>0.118717</v>
      </c>
      <c r="AK12" s="27">
        <v>2.0042499999999998E-2</v>
      </c>
      <c r="AL12" s="28">
        <v>0</v>
      </c>
      <c r="AM12" s="25">
        <v>0.177205</v>
      </c>
      <c r="AN12" s="27">
        <v>2.2474000000000001E-2</v>
      </c>
      <c r="AO12" s="26">
        <v>0.71390849999999995</v>
      </c>
      <c r="AP12" s="27">
        <v>3.9994000000000002E-2</v>
      </c>
      <c r="AQ12" s="28">
        <v>4.1021250000000002E-2</v>
      </c>
      <c r="AR12" s="25">
        <v>0.24598300000000001</v>
      </c>
      <c r="AS12" s="27">
        <v>2.6237E-2</v>
      </c>
      <c r="AT12" s="27">
        <v>9.2146000000000006E-2</v>
      </c>
      <c r="AU12" s="26">
        <v>0.41563824999999999</v>
      </c>
      <c r="AV12" s="28">
        <v>0.2145985</v>
      </c>
      <c r="AW12" s="29">
        <v>0</v>
      </c>
      <c r="AX12" s="27">
        <v>0</v>
      </c>
      <c r="AY12" s="27">
        <v>3.7595499999999997E-2</v>
      </c>
      <c r="AZ12" s="27">
        <v>3.1907249999999998E-2</v>
      </c>
      <c r="BA12" s="26">
        <v>0.91102624999999993</v>
      </c>
      <c r="BB12" s="28">
        <v>1.4073749999999999E-2</v>
      </c>
      <c r="BC12" s="25">
        <v>0.62775775</v>
      </c>
      <c r="BD12" s="26">
        <v>0.28420100000000004</v>
      </c>
      <c r="BE12" s="27">
        <v>7.0921999999999999E-2</v>
      </c>
      <c r="BF12" s="27">
        <v>1.1722E-2</v>
      </c>
      <c r="BG12" s="28">
        <v>0</v>
      </c>
      <c r="BH12" s="25">
        <v>0.284721</v>
      </c>
      <c r="BI12" s="27">
        <v>3.8297999999999999E-2</v>
      </c>
      <c r="BJ12" s="26">
        <v>0.62401899999999999</v>
      </c>
      <c r="BK12" s="27">
        <v>2.3477999999999999E-2</v>
      </c>
      <c r="BL12" s="28">
        <v>2.4086749999999997E-2</v>
      </c>
      <c r="BM12" s="25">
        <v>0.38433200000000001</v>
      </c>
      <c r="BN12" s="27">
        <v>4.4648E-2</v>
      </c>
      <c r="BO12" s="27">
        <v>0.15301799999999999</v>
      </c>
      <c r="BP12" s="26">
        <v>0.28137224999999993</v>
      </c>
      <c r="BQ12" s="28">
        <v>0.1312325</v>
      </c>
      <c r="BR12" s="29">
        <v>0</v>
      </c>
      <c r="BS12" s="27">
        <v>0</v>
      </c>
      <c r="BT12" s="27">
        <v>6.3570000000000002E-2</v>
      </c>
      <c r="BU12" s="27">
        <v>5.4125749999999993E-2</v>
      </c>
      <c r="BV12" s="26">
        <v>0.86890174999999992</v>
      </c>
      <c r="BW12" s="28">
        <v>8.0052500000000002E-3</v>
      </c>
    </row>
    <row r="13" spans="1:75" ht="15.75" x14ac:dyDescent="0.25">
      <c r="A13" s="91" t="s">
        <v>5</v>
      </c>
      <c r="B13" s="88">
        <v>0.12906128571428571</v>
      </c>
      <c r="C13" s="95">
        <v>6.0662303571428572E-2</v>
      </c>
      <c r="D13" s="88">
        <v>0.19646522222222224</v>
      </c>
      <c r="E13" s="95">
        <v>1.4111071428571429E-2</v>
      </c>
      <c r="F13" s="88">
        <v>0.43680510714285714</v>
      </c>
      <c r="G13" s="95">
        <v>0.12170142857142857</v>
      </c>
      <c r="H13" s="88">
        <v>0.29137350000000001</v>
      </c>
      <c r="I13" s="95">
        <v>5.3409928571428567E-2</v>
      </c>
      <c r="J13" s="86"/>
      <c r="L13" s="99" t="s">
        <v>5</v>
      </c>
      <c r="M13" s="29">
        <v>0.43646124999999997</v>
      </c>
      <c r="N13" s="26">
        <v>0.41889249999999995</v>
      </c>
      <c r="O13" s="27">
        <v>0.119132</v>
      </c>
      <c r="P13" s="27">
        <v>2.0116999999999999E-2</v>
      </c>
      <c r="Q13" s="28">
        <v>0</v>
      </c>
      <c r="R13" s="25">
        <v>0.17660799999999999</v>
      </c>
      <c r="S13" s="27">
        <v>2.2391999999999999E-2</v>
      </c>
      <c r="T13" s="26">
        <v>0.71429199999999993</v>
      </c>
      <c r="U13" s="27">
        <v>4.0140000000000002E-2</v>
      </c>
      <c r="V13" s="28">
        <v>4.1170749999999999E-2</v>
      </c>
      <c r="W13" s="25">
        <v>0.24519099999999999</v>
      </c>
      <c r="X13" s="27">
        <v>2.6141000000000001E-2</v>
      </c>
      <c r="Y13" s="27">
        <v>9.1818999999999998E-2</v>
      </c>
      <c r="Z13" s="26">
        <v>0.41614674999999995</v>
      </c>
      <c r="AA13" s="28">
        <v>0.215305</v>
      </c>
      <c r="AB13" s="29">
        <v>0</v>
      </c>
      <c r="AC13" s="27">
        <v>0</v>
      </c>
      <c r="AD13" s="27">
        <v>3.7458999999999999E-2</v>
      </c>
      <c r="AE13" s="27">
        <v>3.1790499999999999E-2</v>
      </c>
      <c r="AF13" s="26">
        <v>0.91122724999999993</v>
      </c>
      <c r="AG13" s="28">
        <v>1.4126E-2</v>
      </c>
      <c r="AH13" s="25">
        <v>0.43766475000000005</v>
      </c>
      <c r="AI13" s="26">
        <v>0.41817850000000001</v>
      </c>
      <c r="AJ13" s="27">
        <v>0.118717</v>
      </c>
      <c r="AK13" s="27">
        <v>2.0042499999999998E-2</v>
      </c>
      <c r="AL13" s="28">
        <v>0</v>
      </c>
      <c r="AM13" s="25">
        <v>0.177205</v>
      </c>
      <c r="AN13" s="27">
        <v>2.2474000000000001E-2</v>
      </c>
      <c r="AO13" s="26">
        <v>0.71390849999999995</v>
      </c>
      <c r="AP13" s="27">
        <v>3.9994000000000002E-2</v>
      </c>
      <c r="AQ13" s="28">
        <v>4.1021250000000002E-2</v>
      </c>
      <c r="AR13" s="25">
        <v>0.24598300000000001</v>
      </c>
      <c r="AS13" s="27">
        <v>2.6237E-2</v>
      </c>
      <c r="AT13" s="27">
        <v>9.2146000000000006E-2</v>
      </c>
      <c r="AU13" s="26">
        <v>0.41563824999999999</v>
      </c>
      <c r="AV13" s="28">
        <v>0.2145985</v>
      </c>
      <c r="AW13" s="29">
        <v>0</v>
      </c>
      <c r="AX13" s="27">
        <v>0</v>
      </c>
      <c r="AY13" s="27">
        <v>3.7595499999999997E-2</v>
      </c>
      <c r="AZ13" s="27">
        <v>3.1907249999999998E-2</v>
      </c>
      <c r="BA13" s="26">
        <v>0.91102624999999993</v>
      </c>
      <c r="BB13" s="28">
        <v>1.4073749999999999E-2</v>
      </c>
      <c r="BC13" s="25">
        <v>0.62775775</v>
      </c>
      <c r="BD13" s="26">
        <v>0.28420100000000004</v>
      </c>
      <c r="BE13" s="27">
        <v>7.0921999999999999E-2</v>
      </c>
      <c r="BF13" s="27">
        <v>1.1722E-2</v>
      </c>
      <c r="BG13" s="28">
        <v>0</v>
      </c>
      <c r="BH13" s="25">
        <v>0.284721</v>
      </c>
      <c r="BI13" s="27">
        <v>3.8297999999999999E-2</v>
      </c>
      <c r="BJ13" s="26">
        <v>0.62401899999999999</v>
      </c>
      <c r="BK13" s="27">
        <v>2.3477999999999999E-2</v>
      </c>
      <c r="BL13" s="28">
        <v>2.4086749999999997E-2</v>
      </c>
      <c r="BM13" s="25">
        <v>0.38433200000000001</v>
      </c>
      <c r="BN13" s="27">
        <v>4.4648E-2</v>
      </c>
      <c r="BO13" s="27">
        <v>0.15301799999999999</v>
      </c>
      <c r="BP13" s="26">
        <v>0.28137224999999993</v>
      </c>
      <c r="BQ13" s="28">
        <v>0.1312325</v>
      </c>
      <c r="BR13" s="29">
        <v>0</v>
      </c>
      <c r="BS13" s="27">
        <v>0</v>
      </c>
      <c r="BT13" s="27">
        <v>6.3570000000000002E-2</v>
      </c>
      <c r="BU13" s="27">
        <v>5.4125749999999993E-2</v>
      </c>
      <c r="BV13" s="26">
        <v>0.86890174999999992</v>
      </c>
      <c r="BW13" s="28">
        <v>8.0052500000000002E-3</v>
      </c>
    </row>
    <row r="14" spans="1:75" ht="15.75" x14ac:dyDescent="0.25">
      <c r="A14" s="91" t="s">
        <v>6</v>
      </c>
      <c r="B14" s="88">
        <v>0.12906128571428571</v>
      </c>
      <c r="C14" s="95">
        <v>6.0662303571428572E-2</v>
      </c>
      <c r="D14" s="88">
        <v>0.19646522222222224</v>
      </c>
      <c r="E14" s="95">
        <v>1.4111071428571429E-2</v>
      </c>
      <c r="F14" s="88">
        <v>0.43680510714285714</v>
      </c>
      <c r="G14" s="95">
        <v>0.12170142857142857</v>
      </c>
      <c r="H14" s="88">
        <v>0.29137350000000001</v>
      </c>
      <c r="I14" s="95">
        <v>5.3409928571428567E-2</v>
      </c>
      <c r="J14" s="86"/>
      <c r="L14" s="99" t="s">
        <v>6</v>
      </c>
      <c r="M14" s="29">
        <v>0.43646124999999997</v>
      </c>
      <c r="N14" s="26">
        <v>0.41889249999999995</v>
      </c>
      <c r="O14" s="27">
        <v>0.119132</v>
      </c>
      <c r="P14" s="27">
        <v>2.0116999999999999E-2</v>
      </c>
      <c r="Q14" s="28">
        <v>0</v>
      </c>
      <c r="R14" s="25">
        <v>0.17660799999999999</v>
      </c>
      <c r="S14" s="27">
        <v>2.2391999999999999E-2</v>
      </c>
      <c r="T14" s="26">
        <v>0.71429199999999993</v>
      </c>
      <c r="U14" s="27">
        <v>4.0140000000000002E-2</v>
      </c>
      <c r="V14" s="28">
        <v>4.1170749999999999E-2</v>
      </c>
      <c r="W14" s="25">
        <v>0.24519099999999999</v>
      </c>
      <c r="X14" s="27">
        <v>2.6141000000000001E-2</v>
      </c>
      <c r="Y14" s="27">
        <v>9.1818999999999998E-2</v>
      </c>
      <c r="Z14" s="26">
        <v>0.41614674999999995</v>
      </c>
      <c r="AA14" s="28">
        <v>0.215305</v>
      </c>
      <c r="AB14" s="29">
        <v>0</v>
      </c>
      <c r="AC14" s="27">
        <v>0</v>
      </c>
      <c r="AD14" s="27">
        <v>3.7458999999999999E-2</v>
      </c>
      <c r="AE14" s="27">
        <v>3.1790499999999999E-2</v>
      </c>
      <c r="AF14" s="26">
        <v>0.91122724999999993</v>
      </c>
      <c r="AG14" s="28">
        <v>1.4126E-2</v>
      </c>
      <c r="AH14" s="25">
        <v>0.43766475000000005</v>
      </c>
      <c r="AI14" s="26">
        <v>0.41817850000000001</v>
      </c>
      <c r="AJ14" s="27">
        <v>0.118717</v>
      </c>
      <c r="AK14" s="27">
        <v>2.0042499999999998E-2</v>
      </c>
      <c r="AL14" s="28">
        <v>0</v>
      </c>
      <c r="AM14" s="25">
        <v>0.177205</v>
      </c>
      <c r="AN14" s="27">
        <v>2.2474000000000001E-2</v>
      </c>
      <c r="AO14" s="26">
        <v>0.71390849999999995</v>
      </c>
      <c r="AP14" s="27">
        <v>3.9994000000000002E-2</v>
      </c>
      <c r="AQ14" s="28">
        <v>4.1021250000000002E-2</v>
      </c>
      <c r="AR14" s="25">
        <v>0.24598300000000001</v>
      </c>
      <c r="AS14" s="27">
        <v>2.6237E-2</v>
      </c>
      <c r="AT14" s="27">
        <v>9.2146000000000006E-2</v>
      </c>
      <c r="AU14" s="26">
        <v>0.41563824999999999</v>
      </c>
      <c r="AV14" s="28">
        <v>0.2145985</v>
      </c>
      <c r="AW14" s="29">
        <v>0</v>
      </c>
      <c r="AX14" s="27">
        <v>0</v>
      </c>
      <c r="AY14" s="27">
        <v>3.7595499999999997E-2</v>
      </c>
      <c r="AZ14" s="27">
        <v>3.1907249999999998E-2</v>
      </c>
      <c r="BA14" s="26">
        <v>0.91102624999999993</v>
      </c>
      <c r="BB14" s="28">
        <v>1.4073749999999999E-2</v>
      </c>
      <c r="BC14" s="25">
        <v>0.62775775</v>
      </c>
      <c r="BD14" s="26">
        <v>0.28420100000000004</v>
      </c>
      <c r="BE14" s="27">
        <v>7.0921999999999999E-2</v>
      </c>
      <c r="BF14" s="27">
        <v>1.1722E-2</v>
      </c>
      <c r="BG14" s="28">
        <v>0</v>
      </c>
      <c r="BH14" s="25">
        <v>0.284721</v>
      </c>
      <c r="BI14" s="27">
        <v>3.8297999999999999E-2</v>
      </c>
      <c r="BJ14" s="26">
        <v>0.62401899999999999</v>
      </c>
      <c r="BK14" s="27">
        <v>2.3477999999999999E-2</v>
      </c>
      <c r="BL14" s="28">
        <v>2.4086749999999997E-2</v>
      </c>
      <c r="BM14" s="25">
        <v>0.38433200000000001</v>
      </c>
      <c r="BN14" s="27">
        <v>4.4648E-2</v>
      </c>
      <c r="BO14" s="27">
        <v>0.15301799999999999</v>
      </c>
      <c r="BP14" s="26">
        <v>0.28137224999999993</v>
      </c>
      <c r="BQ14" s="28">
        <v>0.1312325</v>
      </c>
      <c r="BR14" s="29">
        <v>0</v>
      </c>
      <c r="BS14" s="27">
        <v>0</v>
      </c>
      <c r="BT14" s="27">
        <v>6.3570000000000002E-2</v>
      </c>
      <c r="BU14" s="27">
        <v>5.4125749999999993E-2</v>
      </c>
      <c r="BV14" s="26">
        <v>0.86890174999999992</v>
      </c>
      <c r="BW14" s="28">
        <v>8.0052500000000002E-3</v>
      </c>
    </row>
    <row r="15" spans="1:75" ht="15.75" x14ac:dyDescent="0.25">
      <c r="A15" s="91" t="s">
        <v>107</v>
      </c>
      <c r="B15" s="88">
        <v>9.6256928571428563E-2</v>
      </c>
      <c r="C15" s="95">
        <v>7.5478500000000004E-2</v>
      </c>
      <c r="D15" s="88">
        <v>0.25986325000000005</v>
      </c>
      <c r="E15" s="95">
        <v>3.2381464285714284E-2</v>
      </c>
      <c r="F15" s="88">
        <v>0.2642221785714286</v>
      </c>
      <c r="G15" s="95">
        <v>0.12170142857142857</v>
      </c>
      <c r="H15" s="88">
        <v>0.29137350000000001</v>
      </c>
      <c r="I15" s="95">
        <v>1.9593678571428571E-2</v>
      </c>
      <c r="J15" s="86"/>
      <c r="L15" s="99" t="s">
        <v>107</v>
      </c>
      <c r="M15" s="29">
        <v>0.26398274999999999</v>
      </c>
      <c r="N15" s="26">
        <v>0.62208375000000005</v>
      </c>
      <c r="O15" s="27">
        <v>9.2994999999999994E-2</v>
      </c>
      <c r="P15" s="27">
        <v>6.7190000000000001E-3</v>
      </c>
      <c r="Q15" s="28">
        <v>0</v>
      </c>
      <c r="R15" s="25">
        <v>0.17660799999999999</v>
      </c>
      <c r="S15" s="27">
        <v>2.2391999999999999E-2</v>
      </c>
      <c r="T15" s="26">
        <v>0.68909249999999989</v>
      </c>
      <c r="U15" s="27">
        <v>5.3425E-2</v>
      </c>
      <c r="V15" s="28">
        <v>4.4262999999999997E-2</v>
      </c>
      <c r="W15" s="25">
        <v>0.24519099999999999</v>
      </c>
      <c r="X15" s="27">
        <v>2.6141000000000001E-2</v>
      </c>
      <c r="Y15" s="27">
        <v>9.1818999999999998E-2</v>
      </c>
      <c r="Z15" s="26">
        <v>0.3386087499999999</v>
      </c>
      <c r="AA15" s="28">
        <v>0.28402075000000004</v>
      </c>
      <c r="AB15" s="29">
        <v>0</v>
      </c>
      <c r="AC15" s="27">
        <v>0</v>
      </c>
      <c r="AD15" s="27">
        <v>1.4918499999999999E-2</v>
      </c>
      <c r="AE15" s="27">
        <v>9.3095000000000001E-3</v>
      </c>
      <c r="AF15" s="26">
        <v>0.92913724999999991</v>
      </c>
      <c r="AG15" s="28">
        <v>3.2415249999999993E-2</v>
      </c>
      <c r="AH15" s="25">
        <v>0.26482074999999999</v>
      </c>
      <c r="AI15" s="26">
        <v>0.62159975000000001</v>
      </c>
      <c r="AJ15" s="27">
        <v>9.2665999999999998E-2</v>
      </c>
      <c r="AK15" s="27">
        <v>6.6940000000000003E-3</v>
      </c>
      <c r="AL15" s="28">
        <v>0</v>
      </c>
      <c r="AM15" s="25">
        <v>0.177205</v>
      </c>
      <c r="AN15" s="27">
        <v>2.2474000000000001E-2</v>
      </c>
      <c r="AO15" s="26">
        <v>0.68876649999999995</v>
      </c>
      <c r="AP15" s="27">
        <v>5.3232000000000002E-2</v>
      </c>
      <c r="AQ15" s="28">
        <v>4.4103000000000003E-2</v>
      </c>
      <c r="AR15" s="25">
        <v>0.24598300000000001</v>
      </c>
      <c r="AS15" s="27">
        <v>2.6237E-2</v>
      </c>
      <c r="AT15" s="27">
        <v>9.2146000000000006E-2</v>
      </c>
      <c r="AU15" s="26">
        <v>0.33828224999999995</v>
      </c>
      <c r="AV15" s="28">
        <v>0.28313224999999997</v>
      </c>
      <c r="AW15" s="29">
        <v>0</v>
      </c>
      <c r="AX15" s="27">
        <v>0</v>
      </c>
      <c r="AY15" s="27">
        <v>1.4973E-2</v>
      </c>
      <c r="AZ15" s="27">
        <v>9.3434999999999994E-3</v>
      </c>
      <c r="BA15" s="26">
        <v>0.92916699999999997</v>
      </c>
      <c r="BB15" s="28">
        <v>3.2296999999999999E-2</v>
      </c>
      <c r="BC15" s="25">
        <v>0.40971574999999999</v>
      </c>
      <c r="BD15" s="26">
        <v>0.51712974999999994</v>
      </c>
      <c r="BE15" s="27">
        <v>5.5032999999999999E-2</v>
      </c>
      <c r="BF15" s="27">
        <v>3.9020000000000001E-3</v>
      </c>
      <c r="BG15" s="28">
        <v>0</v>
      </c>
      <c r="BH15" s="25">
        <v>0.284721</v>
      </c>
      <c r="BI15" s="27">
        <v>3.8297999999999999E-2</v>
      </c>
      <c r="BJ15" s="26">
        <v>0.60550850000000001</v>
      </c>
      <c r="BK15" s="27">
        <v>3.134E-2</v>
      </c>
      <c r="BL15" s="28">
        <v>2.5912999999999999E-2</v>
      </c>
      <c r="BM15" s="25">
        <v>0.38433200000000001</v>
      </c>
      <c r="BN15" s="27">
        <v>4.4648E-2</v>
      </c>
      <c r="BO15" s="27">
        <v>0.15301799999999999</v>
      </c>
      <c r="BP15" s="26">
        <v>0.22758199999999995</v>
      </c>
      <c r="BQ15" s="28">
        <v>0.17620050000000001</v>
      </c>
      <c r="BR15" s="29">
        <v>0</v>
      </c>
      <c r="BS15" s="27">
        <v>0</v>
      </c>
      <c r="BT15" s="27">
        <v>2.5549999999999996E-2</v>
      </c>
      <c r="BU15" s="27">
        <v>1.5996E-2</v>
      </c>
      <c r="BV15" s="26">
        <v>0.92580125000000002</v>
      </c>
      <c r="BW15" s="28">
        <v>1.8433249999999998E-2</v>
      </c>
    </row>
    <row r="16" spans="1:75" ht="15.75" x14ac:dyDescent="0.25">
      <c r="A16" s="91" t="s">
        <v>108</v>
      </c>
      <c r="B16" s="88">
        <v>9.6256928571428563E-2</v>
      </c>
      <c r="C16" s="95">
        <v>7.5478500000000004E-2</v>
      </c>
      <c r="D16" s="88">
        <v>0.25986325000000005</v>
      </c>
      <c r="E16" s="95">
        <v>3.2381464285714284E-2</v>
      </c>
      <c r="F16" s="88">
        <v>0.2642221785714286</v>
      </c>
      <c r="G16" s="95">
        <v>0.12170142857142857</v>
      </c>
      <c r="H16" s="88">
        <v>0.29137350000000001</v>
      </c>
      <c r="I16" s="95">
        <v>1.9593678571428571E-2</v>
      </c>
      <c r="J16" s="86"/>
      <c r="L16" s="99" t="s">
        <v>108</v>
      </c>
      <c r="M16" s="29">
        <v>0.26398274999999999</v>
      </c>
      <c r="N16" s="26">
        <v>0.62208375000000005</v>
      </c>
      <c r="O16" s="27">
        <v>9.2994999999999994E-2</v>
      </c>
      <c r="P16" s="27">
        <v>6.7190000000000001E-3</v>
      </c>
      <c r="Q16" s="28">
        <v>0</v>
      </c>
      <c r="R16" s="25">
        <v>0.17660799999999999</v>
      </c>
      <c r="S16" s="27">
        <v>2.2391999999999999E-2</v>
      </c>
      <c r="T16" s="26">
        <v>0.68909249999999989</v>
      </c>
      <c r="U16" s="27">
        <v>5.3425E-2</v>
      </c>
      <c r="V16" s="28">
        <v>4.4262999999999997E-2</v>
      </c>
      <c r="W16" s="25">
        <v>0.24519099999999999</v>
      </c>
      <c r="X16" s="27">
        <v>2.6141000000000001E-2</v>
      </c>
      <c r="Y16" s="27">
        <v>9.1818999999999998E-2</v>
      </c>
      <c r="Z16" s="26">
        <v>0.3386087499999999</v>
      </c>
      <c r="AA16" s="28">
        <v>0.28402075000000004</v>
      </c>
      <c r="AB16" s="29">
        <v>0</v>
      </c>
      <c r="AC16" s="27">
        <v>0</v>
      </c>
      <c r="AD16" s="27">
        <v>1.4918499999999999E-2</v>
      </c>
      <c r="AE16" s="27">
        <v>9.3095000000000001E-3</v>
      </c>
      <c r="AF16" s="26">
        <v>0.92913724999999991</v>
      </c>
      <c r="AG16" s="28">
        <v>3.2415249999999993E-2</v>
      </c>
      <c r="AH16" s="25">
        <v>0.26482074999999999</v>
      </c>
      <c r="AI16" s="26">
        <v>0.62159975000000001</v>
      </c>
      <c r="AJ16" s="27">
        <v>9.2665999999999998E-2</v>
      </c>
      <c r="AK16" s="27">
        <v>6.6940000000000003E-3</v>
      </c>
      <c r="AL16" s="28">
        <v>0</v>
      </c>
      <c r="AM16" s="25">
        <v>0.177205</v>
      </c>
      <c r="AN16" s="27">
        <v>2.2474000000000001E-2</v>
      </c>
      <c r="AO16" s="26">
        <v>0.68876649999999995</v>
      </c>
      <c r="AP16" s="27">
        <v>5.3232000000000002E-2</v>
      </c>
      <c r="AQ16" s="28">
        <v>4.4103000000000003E-2</v>
      </c>
      <c r="AR16" s="25">
        <v>0.24598300000000001</v>
      </c>
      <c r="AS16" s="27">
        <v>2.6237E-2</v>
      </c>
      <c r="AT16" s="27">
        <v>9.2146000000000006E-2</v>
      </c>
      <c r="AU16" s="26">
        <v>0.33828224999999995</v>
      </c>
      <c r="AV16" s="28">
        <v>0.28313224999999997</v>
      </c>
      <c r="AW16" s="29">
        <v>0</v>
      </c>
      <c r="AX16" s="27">
        <v>0</v>
      </c>
      <c r="AY16" s="27">
        <v>1.4973E-2</v>
      </c>
      <c r="AZ16" s="27">
        <v>9.3434999999999994E-3</v>
      </c>
      <c r="BA16" s="26">
        <v>0.92916699999999997</v>
      </c>
      <c r="BB16" s="28">
        <v>3.2296999999999999E-2</v>
      </c>
      <c r="BC16" s="25">
        <v>0.40971574999999999</v>
      </c>
      <c r="BD16" s="26">
        <v>0.51712974999999994</v>
      </c>
      <c r="BE16" s="27">
        <v>5.5032999999999999E-2</v>
      </c>
      <c r="BF16" s="27">
        <v>3.9020000000000001E-3</v>
      </c>
      <c r="BG16" s="28">
        <v>0</v>
      </c>
      <c r="BH16" s="25">
        <v>0.284721</v>
      </c>
      <c r="BI16" s="27">
        <v>3.8297999999999999E-2</v>
      </c>
      <c r="BJ16" s="26">
        <v>0.60550850000000001</v>
      </c>
      <c r="BK16" s="27">
        <v>3.134E-2</v>
      </c>
      <c r="BL16" s="28">
        <v>2.5912999999999999E-2</v>
      </c>
      <c r="BM16" s="25">
        <v>0.38433200000000001</v>
      </c>
      <c r="BN16" s="27">
        <v>4.4648E-2</v>
      </c>
      <c r="BO16" s="27">
        <v>0.15301799999999999</v>
      </c>
      <c r="BP16" s="26">
        <v>0.22758199999999995</v>
      </c>
      <c r="BQ16" s="28">
        <v>0.17620050000000001</v>
      </c>
      <c r="BR16" s="29">
        <v>0</v>
      </c>
      <c r="BS16" s="27">
        <v>0</v>
      </c>
      <c r="BT16" s="27">
        <v>2.5549999999999996E-2</v>
      </c>
      <c r="BU16" s="27">
        <v>1.5996E-2</v>
      </c>
      <c r="BV16" s="26">
        <v>0.92580125000000002</v>
      </c>
      <c r="BW16" s="28">
        <v>1.8433249999999998E-2</v>
      </c>
    </row>
    <row r="17" spans="1:75" ht="15.75" x14ac:dyDescent="0.25">
      <c r="A17" s="91" t="s">
        <v>118</v>
      </c>
      <c r="B17" s="88">
        <v>9.6256928571428563E-2</v>
      </c>
      <c r="C17" s="95">
        <v>7.5478500000000004E-2</v>
      </c>
      <c r="D17" s="88">
        <v>0.25986325000000005</v>
      </c>
      <c r="E17" s="95">
        <v>3.2381464285714284E-2</v>
      </c>
      <c r="F17" s="88">
        <v>0.2642221785714286</v>
      </c>
      <c r="G17" s="95">
        <v>0.12170142857142857</v>
      </c>
      <c r="H17" s="88">
        <v>0.29137350000000001</v>
      </c>
      <c r="I17" s="95">
        <v>1.9593678571428571E-2</v>
      </c>
      <c r="J17" s="86"/>
      <c r="L17" s="99" t="s">
        <v>118</v>
      </c>
      <c r="M17" s="29">
        <v>0.26398274999999999</v>
      </c>
      <c r="N17" s="26">
        <v>0.62208375000000005</v>
      </c>
      <c r="O17" s="27">
        <v>9.2994999999999994E-2</v>
      </c>
      <c r="P17" s="27">
        <v>6.7190000000000001E-3</v>
      </c>
      <c r="Q17" s="28">
        <v>0</v>
      </c>
      <c r="R17" s="25">
        <v>0.17660799999999999</v>
      </c>
      <c r="S17" s="27">
        <v>2.2391999999999999E-2</v>
      </c>
      <c r="T17" s="26">
        <v>0.68909249999999989</v>
      </c>
      <c r="U17" s="27">
        <v>5.3425E-2</v>
      </c>
      <c r="V17" s="28">
        <v>4.4262999999999997E-2</v>
      </c>
      <c r="W17" s="25">
        <v>0.24519099999999999</v>
      </c>
      <c r="X17" s="27">
        <v>2.6141000000000001E-2</v>
      </c>
      <c r="Y17" s="27">
        <v>9.1818999999999998E-2</v>
      </c>
      <c r="Z17" s="26">
        <v>0.3386087499999999</v>
      </c>
      <c r="AA17" s="28">
        <v>0.28402075000000004</v>
      </c>
      <c r="AB17" s="29">
        <v>0</v>
      </c>
      <c r="AC17" s="27">
        <v>0</v>
      </c>
      <c r="AD17" s="27">
        <v>1.4918499999999999E-2</v>
      </c>
      <c r="AE17" s="27">
        <v>9.3095000000000001E-3</v>
      </c>
      <c r="AF17" s="26">
        <v>0.92913724999999991</v>
      </c>
      <c r="AG17" s="28">
        <v>3.2415249999999993E-2</v>
      </c>
      <c r="AH17" s="25">
        <v>0.26482074999999999</v>
      </c>
      <c r="AI17" s="26">
        <v>0.62159975000000001</v>
      </c>
      <c r="AJ17" s="27">
        <v>9.2665999999999998E-2</v>
      </c>
      <c r="AK17" s="27">
        <v>6.6940000000000003E-3</v>
      </c>
      <c r="AL17" s="28">
        <v>0</v>
      </c>
      <c r="AM17" s="25">
        <v>0.177205</v>
      </c>
      <c r="AN17" s="27">
        <v>2.2474000000000001E-2</v>
      </c>
      <c r="AO17" s="26">
        <v>0.68876649999999995</v>
      </c>
      <c r="AP17" s="27">
        <v>5.3232000000000002E-2</v>
      </c>
      <c r="AQ17" s="28">
        <v>4.4103000000000003E-2</v>
      </c>
      <c r="AR17" s="25">
        <v>0.24598300000000001</v>
      </c>
      <c r="AS17" s="27">
        <v>2.6237E-2</v>
      </c>
      <c r="AT17" s="27">
        <v>9.2146000000000006E-2</v>
      </c>
      <c r="AU17" s="26">
        <v>0.33828224999999995</v>
      </c>
      <c r="AV17" s="28">
        <v>0.28313224999999997</v>
      </c>
      <c r="AW17" s="29">
        <v>0</v>
      </c>
      <c r="AX17" s="27">
        <v>0</v>
      </c>
      <c r="AY17" s="27">
        <v>1.4973E-2</v>
      </c>
      <c r="AZ17" s="27">
        <v>9.3434999999999994E-3</v>
      </c>
      <c r="BA17" s="26">
        <v>0.92916699999999997</v>
      </c>
      <c r="BB17" s="28">
        <v>3.2296999999999999E-2</v>
      </c>
      <c r="BC17" s="25">
        <v>0.40971574999999999</v>
      </c>
      <c r="BD17" s="26">
        <v>0.51712974999999994</v>
      </c>
      <c r="BE17" s="27">
        <v>5.5032999999999999E-2</v>
      </c>
      <c r="BF17" s="27">
        <v>3.9020000000000001E-3</v>
      </c>
      <c r="BG17" s="28">
        <v>0</v>
      </c>
      <c r="BH17" s="25">
        <v>0.284721</v>
      </c>
      <c r="BI17" s="27">
        <v>3.8297999999999999E-2</v>
      </c>
      <c r="BJ17" s="26">
        <v>0.60550850000000001</v>
      </c>
      <c r="BK17" s="27">
        <v>3.134E-2</v>
      </c>
      <c r="BL17" s="28">
        <v>2.5912999999999999E-2</v>
      </c>
      <c r="BM17" s="25">
        <v>0.38433200000000001</v>
      </c>
      <c r="BN17" s="27">
        <v>4.4648E-2</v>
      </c>
      <c r="BO17" s="27">
        <v>0.15301799999999999</v>
      </c>
      <c r="BP17" s="26">
        <v>0.22758199999999995</v>
      </c>
      <c r="BQ17" s="28">
        <v>0.17620050000000001</v>
      </c>
      <c r="BR17" s="29">
        <v>0</v>
      </c>
      <c r="BS17" s="27">
        <v>0</v>
      </c>
      <c r="BT17" s="27">
        <v>2.5549999999999996E-2</v>
      </c>
      <c r="BU17" s="27">
        <v>1.5996E-2</v>
      </c>
      <c r="BV17" s="26">
        <v>0.92580125000000002</v>
      </c>
      <c r="BW17" s="28">
        <v>1.8433249999999998E-2</v>
      </c>
    </row>
    <row r="18" spans="1:75" ht="15.75" x14ac:dyDescent="0.25">
      <c r="A18" s="91" t="s">
        <v>119</v>
      </c>
      <c r="B18" s="88">
        <v>9.6256928571428563E-2</v>
      </c>
      <c r="C18" s="95">
        <v>7.5478500000000004E-2</v>
      </c>
      <c r="D18" s="88">
        <v>0.25986325000000005</v>
      </c>
      <c r="E18" s="95">
        <v>3.2381464285714284E-2</v>
      </c>
      <c r="F18" s="88">
        <v>0.2642221785714286</v>
      </c>
      <c r="G18" s="95">
        <v>0.12170142857142857</v>
      </c>
      <c r="H18" s="88">
        <v>0.29137350000000001</v>
      </c>
      <c r="I18" s="95">
        <v>1.9593678571428571E-2</v>
      </c>
      <c r="J18" s="86"/>
      <c r="L18" s="99" t="s">
        <v>119</v>
      </c>
      <c r="M18" s="29">
        <v>0.26398274999999999</v>
      </c>
      <c r="N18" s="26">
        <v>0.62208375000000005</v>
      </c>
      <c r="O18" s="27">
        <v>9.2994999999999994E-2</v>
      </c>
      <c r="P18" s="27">
        <v>6.7190000000000001E-3</v>
      </c>
      <c r="Q18" s="28">
        <v>0</v>
      </c>
      <c r="R18" s="25">
        <v>0.17660799999999999</v>
      </c>
      <c r="S18" s="27">
        <v>2.2391999999999999E-2</v>
      </c>
      <c r="T18" s="26">
        <v>0.68909249999999989</v>
      </c>
      <c r="U18" s="27">
        <v>5.3425E-2</v>
      </c>
      <c r="V18" s="28">
        <v>4.4262999999999997E-2</v>
      </c>
      <c r="W18" s="25">
        <v>0.24519099999999999</v>
      </c>
      <c r="X18" s="27">
        <v>2.6141000000000001E-2</v>
      </c>
      <c r="Y18" s="27">
        <v>9.1818999999999998E-2</v>
      </c>
      <c r="Z18" s="26">
        <v>0.3386087499999999</v>
      </c>
      <c r="AA18" s="28">
        <v>0.28402075000000004</v>
      </c>
      <c r="AB18" s="29">
        <v>0</v>
      </c>
      <c r="AC18" s="27">
        <v>0</v>
      </c>
      <c r="AD18" s="27">
        <v>1.4918499999999999E-2</v>
      </c>
      <c r="AE18" s="27">
        <v>9.3095000000000001E-3</v>
      </c>
      <c r="AF18" s="26">
        <v>0.92913724999999991</v>
      </c>
      <c r="AG18" s="28">
        <v>3.2415249999999993E-2</v>
      </c>
      <c r="AH18" s="25">
        <v>0.26482074999999999</v>
      </c>
      <c r="AI18" s="26">
        <v>0.62159975000000001</v>
      </c>
      <c r="AJ18" s="27">
        <v>9.2665999999999998E-2</v>
      </c>
      <c r="AK18" s="27">
        <v>6.6940000000000003E-3</v>
      </c>
      <c r="AL18" s="28">
        <v>0</v>
      </c>
      <c r="AM18" s="25">
        <v>0.177205</v>
      </c>
      <c r="AN18" s="27">
        <v>2.2474000000000001E-2</v>
      </c>
      <c r="AO18" s="26">
        <v>0.68876649999999995</v>
      </c>
      <c r="AP18" s="27">
        <v>5.3232000000000002E-2</v>
      </c>
      <c r="AQ18" s="28">
        <v>4.4103000000000003E-2</v>
      </c>
      <c r="AR18" s="25">
        <v>0.24598300000000001</v>
      </c>
      <c r="AS18" s="27">
        <v>2.6237E-2</v>
      </c>
      <c r="AT18" s="27">
        <v>9.2146000000000006E-2</v>
      </c>
      <c r="AU18" s="26">
        <v>0.33828224999999995</v>
      </c>
      <c r="AV18" s="28">
        <v>0.28313224999999997</v>
      </c>
      <c r="AW18" s="29">
        <v>0</v>
      </c>
      <c r="AX18" s="27">
        <v>0</v>
      </c>
      <c r="AY18" s="27">
        <v>1.4973E-2</v>
      </c>
      <c r="AZ18" s="27">
        <v>9.3434999999999994E-3</v>
      </c>
      <c r="BA18" s="26">
        <v>0.92916699999999997</v>
      </c>
      <c r="BB18" s="28">
        <v>3.2296999999999999E-2</v>
      </c>
      <c r="BC18" s="25">
        <v>0.40971574999999999</v>
      </c>
      <c r="BD18" s="26">
        <v>0.51712974999999994</v>
      </c>
      <c r="BE18" s="27">
        <v>5.5032999999999999E-2</v>
      </c>
      <c r="BF18" s="27">
        <v>3.9020000000000001E-3</v>
      </c>
      <c r="BG18" s="28">
        <v>0</v>
      </c>
      <c r="BH18" s="25">
        <v>0.284721</v>
      </c>
      <c r="BI18" s="27">
        <v>3.8297999999999999E-2</v>
      </c>
      <c r="BJ18" s="26">
        <v>0.60550850000000001</v>
      </c>
      <c r="BK18" s="27">
        <v>3.134E-2</v>
      </c>
      <c r="BL18" s="28">
        <v>2.5912999999999999E-2</v>
      </c>
      <c r="BM18" s="25">
        <v>0.38433200000000001</v>
      </c>
      <c r="BN18" s="27">
        <v>4.4648E-2</v>
      </c>
      <c r="BO18" s="27">
        <v>0.15301799999999999</v>
      </c>
      <c r="BP18" s="26">
        <v>0.22758199999999995</v>
      </c>
      <c r="BQ18" s="28">
        <v>0.17620050000000001</v>
      </c>
      <c r="BR18" s="29">
        <v>0</v>
      </c>
      <c r="BS18" s="27">
        <v>0</v>
      </c>
      <c r="BT18" s="27">
        <v>2.5549999999999996E-2</v>
      </c>
      <c r="BU18" s="27">
        <v>1.5996E-2</v>
      </c>
      <c r="BV18" s="26">
        <v>0.92580125000000002</v>
      </c>
      <c r="BW18" s="28">
        <v>1.8433249999999998E-2</v>
      </c>
    </row>
    <row r="19" spans="1:75" ht="16.5" thickBot="1" x14ac:dyDescent="0.3">
      <c r="A19" s="91" t="s">
        <v>168</v>
      </c>
      <c r="B19" s="88">
        <v>9.6256928571428563E-2</v>
      </c>
      <c r="C19" s="95">
        <v>7.5478500000000004E-2</v>
      </c>
      <c r="D19" s="88">
        <v>0.29776118518518513</v>
      </c>
      <c r="E19" s="95">
        <v>3.8157761904761903E-2</v>
      </c>
      <c r="F19" s="88">
        <v>0.23315357142857146</v>
      </c>
      <c r="G19" s="95">
        <v>0.12170142857142857</v>
      </c>
      <c r="H19" s="88">
        <v>0.29137350000000001</v>
      </c>
      <c r="I19" s="95">
        <v>9.9361666666666678E-3</v>
      </c>
      <c r="J19" s="86"/>
      <c r="L19" s="99" t="s">
        <v>168</v>
      </c>
      <c r="M19" s="34">
        <v>0.23293700000000003</v>
      </c>
      <c r="N19" s="31">
        <v>0.63785533333333333</v>
      </c>
      <c r="O19" s="32">
        <v>9.2994999999999994E-2</v>
      </c>
      <c r="P19" s="32">
        <v>6.7190000000000001E-3</v>
      </c>
      <c r="Q19" s="33">
        <v>0</v>
      </c>
      <c r="R19" s="30">
        <v>0.17660799999999999</v>
      </c>
      <c r="S19" s="32">
        <v>2.2391999999999999E-2</v>
      </c>
      <c r="T19" s="31">
        <v>0.6738183333333333</v>
      </c>
      <c r="U19" s="32">
        <v>5.3425E-2</v>
      </c>
      <c r="V19" s="33">
        <v>4.4262999999999997E-2</v>
      </c>
      <c r="W19" s="30">
        <v>0.24519100000000002</v>
      </c>
      <c r="X19" s="32">
        <v>2.6141000000000001E-2</v>
      </c>
      <c r="Y19" s="32">
        <v>9.1818999999999998E-2</v>
      </c>
      <c r="Z19" s="31">
        <v>0.28246066666666664</v>
      </c>
      <c r="AA19" s="33">
        <v>0.32489466666666661</v>
      </c>
      <c r="AB19" s="34">
        <v>0</v>
      </c>
      <c r="AC19" s="32">
        <v>0</v>
      </c>
      <c r="AD19" s="32">
        <v>7.4450000000000002E-3</v>
      </c>
      <c r="AE19" s="32">
        <v>4.9616666666666672E-3</v>
      </c>
      <c r="AF19" s="31">
        <v>0.919902</v>
      </c>
      <c r="AG19" s="33">
        <v>3.8197666666666664E-2</v>
      </c>
      <c r="AH19" s="30">
        <v>0.23369500000000001</v>
      </c>
      <c r="AI19" s="31">
        <v>0.63745133333333326</v>
      </c>
      <c r="AJ19" s="32">
        <v>9.2665999999999984E-2</v>
      </c>
      <c r="AK19" s="32">
        <v>6.6940000000000012E-3</v>
      </c>
      <c r="AL19" s="33">
        <v>0</v>
      </c>
      <c r="AM19" s="30">
        <v>0.17720499999999997</v>
      </c>
      <c r="AN19" s="32">
        <v>2.2474000000000004E-2</v>
      </c>
      <c r="AO19" s="31">
        <v>0.67349233333333325</v>
      </c>
      <c r="AP19" s="32">
        <v>5.3232000000000002E-2</v>
      </c>
      <c r="AQ19" s="33">
        <v>4.4103000000000003E-2</v>
      </c>
      <c r="AR19" s="30">
        <v>0.24598299999999998</v>
      </c>
      <c r="AS19" s="32">
        <v>2.6237E-2</v>
      </c>
      <c r="AT19" s="32">
        <v>9.2146000000000006E-2</v>
      </c>
      <c r="AU19" s="31">
        <v>0.28223199999999998</v>
      </c>
      <c r="AV19" s="33">
        <v>0.3239083333333333</v>
      </c>
      <c r="AW19" s="34">
        <v>0</v>
      </c>
      <c r="AX19" s="32">
        <v>0</v>
      </c>
      <c r="AY19" s="32">
        <v>7.4720000000000003E-3</v>
      </c>
      <c r="AZ19" s="32">
        <v>4.9800000000000001E-3</v>
      </c>
      <c r="BA19" s="31">
        <v>0.9199963333333333</v>
      </c>
      <c r="BB19" s="33">
        <v>3.8058000000000002E-2</v>
      </c>
      <c r="BC19" s="30">
        <v>0.36699399999999999</v>
      </c>
      <c r="BD19" s="31">
        <v>0.54457733333333325</v>
      </c>
      <c r="BE19" s="32">
        <v>5.5032999999999999E-2</v>
      </c>
      <c r="BF19" s="32">
        <v>3.9020000000000005E-3</v>
      </c>
      <c r="BG19" s="33">
        <v>0</v>
      </c>
      <c r="BH19" s="30">
        <v>0.284721</v>
      </c>
      <c r="BI19" s="32">
        <v>3.8297999999999999E-2</v>
      </c>
      <c r="BJ19" s="31">
        <v>0.59023433333333319</v>
      </c>
      <c r="BK19" s="32">
        <v>3.134E-2</v>
      </c>
      <c r="BL19" s="33">
        <v>2.5913000000000002E-2</v>
      </c>
      <c r="BM19" s="30">
        <v>0.38433199999999995</v>
      </c>
      <c r="BN19" s="32">
        <v>4.4648E-2</v>
      </c>
      <c r="BO19" s="32">
        <v>0.15301799999999999</v>
      </c>
      <c r="BP19" s="31">
        <v>0.18472799999999998</v>
      </c>
      <c r="BQ19" s="33">
        <v>0.20378033333333334</v>
      </c>
      <c r="BR19" s="34">
        <v>0</v>
      </c>
      <c r="BS19" s="32">
        <v>0</v>
      </c>
      <c r="BT19" s="32">
        <v>1.2801999999999999E-2</v>
      </c>
      <c r="BU19" s="32">
        <v>8.5379999999999987E-3</v>
      </c>
      <c r="BV19" s="31">
        <v>0.92741933333333326</v>
      </c>
      <c r="BW19" s="33">
        <v>2.1746999999999999E-2</v>
      </c>
    </row>
    <row r="20" spans="1:75" ht="16.5" thickBot="1" x14ac:dyDescent="0.3">
      <c r="A20" s="91" t="s">
        <v>169</v>
      </c>
      <c r="B20" s="94">
        <v>9.6256928571428563E-2</v>
      </c>
      <c r="C20" s="96">
        <v>7.5478500000000004E-2</v>
      </c>
      <c r="D20" s="94">
        <v>0.29776118518518513</v>
      </c>
      <c r="E20" s="96">
        <v>3.8157761904761903E-2</v>
      </c>
      <c r="F20" s="94">
        <v>0.23315357142857146</v>
      </c>
      <c r="G20" s="96">
        <v>0.12170142857142857</v>
      </c>
      <c r="H20" s="94">
        <v>0.29137350000000001</v>
      </c>
      <c r="I20" s="96">
        <v>9.9361666666666678E-3</v>
      </c>
      <c r="J20" s="86"/>
      <c r="L20" s="99" t="s">
        <v>169</v>
      </c>
      <c r="M20" s="34">
        <v>0.23293700000000003</v>
      </c>
      <c r="N20" s="31">
        <v>0.63785533333333333</v>
      </c>
      <c r="O20" s="32">
        <v>9.2994999999999994E-2</v>
      </c>
      <c r="P20" s="32">
        <v>6.7190000000000001E-3</v>
      </c>
      <c r="Q20" s="33">
        <v>0</v>
      </c>
      <c r="R20" s="30">
        <v>0.17660799999999999</v>
      </c>
      <c r="S20" s="32">
        <v>2.2391999999999999E-2</v>
      </c>
      <c r="T20" s="31">
        <v>0.6738183333333333</v>
      </c>
      <c r="U20" s="32">
        <v>5.3425E-2</v>
      </c>
      <c r="V20" s="33">
        <v>4.4262999999999997E-2</v>
      </c>
      <c r="W20" s="30">
        <v>0.24519100000000002</v>
      </c>
      <c r="X20" s="32">
        <v>2.6141000000000001E-2</v>
      </c>
      <c r="Y20" s="32">
        <v>9.1818999999999998E-2</v>
      </c>
      <c r="Z20" s="31">
        <v>0.28246066666666664</v>
      </c>
      <c r="AA20" s="33">
        <v>0.32489466666666661</v>
      </c>
      <c r="AB20" s="34">
        <v>0</v>
      </c>
      <c r="AC20" s="32">
        <v>0</v>
      </c>
      <c r="AD20" s="32">
        <v>7.4450000000000002E-3</v>
      </c>
      <c r="AE20" s="32">
        <v>4.9616666666666672E-3</v>
      </c>
      <c r="AF20" s="31">
        <v>0.919902</v>
      </c>
      <c r="AG20" s="33">
        <v>3.8197666666666664E-2</v>
      </c>
      <c r="AH20" s="30">
        <v>0.23369500000000001</v>
      </c>
      <c r="AI20" s="31">
        <v>0.63745133333333326</v>
      </c>
      <c r="AJ20" s="32">
        <v>9.2665999999999984E-2</v>
      </c>
      <c r="AK20" s="32">
        <v>6.6940000000000012E-3</v>
      </c>
      <c r="AL20" s="33">
        <v>0</v>
      </c>
      <c r="AM20" s="30">
        <v>0.17720499999999997</v>
      </c>
      <c r="AN20" s="32">
        <v>2.2474000000000004E-2</v>
      </c>
      <c r="AO20" s="31">
        <v>0.67349233333333325</v>
      </c>
      <c r="AP20" s="32">
        <v>5.3232000000000002E-2</v>
      </c>
      <c r="AQ20" s="33">
        <v>4.4103000000000003E-2</v>
      </c>
      <c r="AR20" s="30">
        <v>0.24598299999999998</v>
      </c>
      <c r="AS20" s="32">
        <v>2.6237E-2</v>
      </c>
      <c r="AT20" s="32">
        <v>9.2146000000000006E-2</v>
      </c>
      <c r="AU20" s="31">
        <v>0.28223199999999998</v>
      </c>
      <c r="AV20" s="33">
        <v>0.3239083333333333</v>
      </c>
      <c r="AW20" s="34">
        <v>0</v>
      </c>
      <c r="AX20" s="32">
        <v>0</v>
      </c>
      <c r="AY20" s="32">
        <v>7.4720000000000003E-3</v>
      </c>
      <c r="AZ20" s="32">
        <v>4.9800000000000001E-3</v>
      </c>
      <c r="BA20" s="31">
        <v>0.9199963333333333</v>
      </c>
      <c r="BB20" s="33">
        <v>3.8058000000000002E-2</v>
      </c>
      <c r="BC20" s="30">
        <v>0.36699399999999999</v>
      </c>
      <c r="BD20" s="31">
        <v>0.54457733333333325</v>
      </c>
      <c r="BE20" s="32">
        <v>5.5032999999999999E-2</v>
      </c>
      <c r="BF20" s="32">
        <v>3.9020000000000005E-3</v>
      </c>
      <c r="BG20" s="33">
        <v>0</v>
      </c>
      <c r="BH20" s="30">
        <v>0.284721</v>
      </c>
      <c r="BI20" s="32">
        <v>3.8297999999999999E-2</v>
      </c>
      <c r="BJ20" s="31">
        <v>0.59023433333333319</v>
      </c>
      <c r="BK20" s="32">
        <v>3.134E-2</v>
      </c>
      <c r="BL20" s="33">
        <v>2.5913000000000002E-2</v>
      </c>
      <c r="BM20" s="30">
        <v>0.38433199999999995</v>
      </c>
      <c r="BN20" s="32">
        <v>4.4648E-2</v>
      </c>
      <c r="BO20" s="32">
        <v>0.15301799999999999</v>
      </c>
      <c r="BP20" s="31">
        <v>0.18472799999999998</v>
      </c>
      <c r="BQ20" s="33">
        <v>0.20378033333333334</v>
      </c>
      <c r="BR20" s="34">
        <v>0</v>
      </c>
      <c r="BS20" s="32">
        <v>0</v>
      </c>
      <c r="BT20" s="32">
        <v>1.2801999999999999E-2</v>
      </c>
      <c r="BU20" s="32">
        <v>8.5379999999999987E-3</v>
      </c>
      <c r="BV20" s="31">
        <v>0.92741933333333326</v>
      </c>
      <c r="BW20" s="33">
        <v>2.1746999999999999E-2</v>
      </c>
    </row>
    <row r="21" spans="1:75" ht="15.75" x14ac:dyDescent="0.25">
      <c r="A21" s="86"/>
      <c r="B21" s="86"/>
      <c r="C21" s="86"/>
      <c r="D21" s="86"/>
      <c r="E21" s="86"/>
      <c r="F21" s="86"/>
      <c r="G21" s="86"/>
      <c r="H21" s="86"/>
      <c r="I21" s="86"/>
      <c r="J21" s="86"/>
    </row>
    <row r="22" spans="1:75" ht="15.75" x14ac:dyDescent="0.25">
      <c r="A22" s="86"/>
      <c r="B22" s="86"/>
      <c r="C22" s="86"/>
      <c r="D22" s="86"/>
      <c r="E22" s="86"/>
      <c r="F22" s="86"/>
      <c r="G22" s="86"/>
      <c r="H22" s="86"/>
      <c r="I22" s="86"/>
      <c r="J22" s="86"/>
    </row>
    <row r="23" spans="1:75" ht="15.75" x14ac:dyDescent="0.25">
      <c r="A23" s="89" t="s">
        <v>238</v>
      </c>
      <c r="B23" s="86"/>
      <c r="C23" s="86"/>
      <c r="D23" s="86"/>
      <c r="E23" s="86"/>
      <c r="F23" s="86"/>
      <c r="G23" s="86"/>
      <c r="H23" s="86"/>
      <c r="I23" s="86"/>
      <c r="J23" s="86"/>
      <c r="L23" s="12" t="s">
        <v>173</v>
      </c>
    </row>
    <row r="24" spans="1:75" ht="53.1" customHeight="1" x14ac:dyDescent="0.25">
      <c r="A24" s="90" t="s">
        <v>123</v>
      </c>
      <c r="B24" s="87" t="s">
        <v>175</v>
      </c>
      <c r="C24" s="90" t="s">
        <v>180</v>
      </c>
      <c r="D24" s="97" t="s">
        <v>186</v>
      </c>
      <c r="E24" s="90" t="s">
        <v>226</v>
      </c>
      <c r="F24" s="97" t="s">
        <v>195</v>
      </c>
      <c r="G24" s="90" t="s">
        <v>179</v>
      </c>
      <c r="H24" s="97" t="s">
        <v>185</v>
      </c>
      <c r="I24" s="90" t="s">
        <v>189</v>
      </c>
      <c r="J24" s="86"/>
      <c r="L24" s="99"/>
      <c r="M24" s="105" t="s">
        <v>203</v>
      </c>
    </row>
    <row r="25" spans="1:75" ht="15.75" x14ac:dyDescent="0.25">
      <c r="A25" s="91" t="s">
        <v>170</v>
      </c>
      <c r="B25" s="88">
        <f t="array" ref="B25:B40">((N50:N65+O50:O65) +N50:N65)/2</f>
        <v>0.14676349999999999</v>
      </c>
      <c r="C25" s="95">
        <f t="array" ref="C25:C40">(S50:S65*2+T50:T65)/2</f>
        <v>3.0508500000000001E-2</v>
      </c>
      <c r="D25" s="88">
        <f t="array" ref="D25:D40">X50:X65</f>
        <v>7.8895000000000007E-2</v>
      </c>
      <c r="E25" s="95">
        <f t="array" ref="E25:E40">AC50:AC65</f>
        <v>7.5533333333333323E-4</v>
      </c>
      <c r="F25" s="88">
        <f t="array" ref="F25:F40">M50:M65</f>
        <v>0.78637999999999997</v>
      </c>
      <c r="G25" s="95">
        <f t="array" ref="G25:G40">(Q50:Q65+R50:R65)/2</f>
        <v>0.1615095</v>
      </c>
      <c r="H25" s="88">
        <f t="array" ref="H25:H40">(W50:W65+2*U50:U65)/2</f>
        <v>0.46084099999999995</v>
      </c>
      <c r="I25" s="95">
        <f t="array" ref="I25:I40">(AB50:AB65+2*AA50:AA65)/2</f>
        <v>0.12066450000000001</v>
      </c>
      <c r="J25" s="86"/>
      <c r="L25" s="99" t="s">
        <v>19</v>
      </c>
      <c r="M25" s="99">
        <f>0.5/0.7</f>
        <v>0.7142857142857143</v>
      </c>
      <c r="N25" s="35" t="s">
        <v>201</v>
      </c>
    </row>
    <row r="26" spans="1:75" ht="15.75" x14ac:dyDescent="0.25">
      <c r="A26" s="93" t="s">
        <v>171</v>
      </c>
      <c r="B26" s="88">
        <v>0.14676349999999999</v>
      </c>
      <c r="C26" s="95">
        <v>3.0508500000000001E-2</v>
      </c>
      <c r="D26" s="88">
        <v>7.8895000000000007E-2</v>
      </c>
      <c r="E26" s="95">
        <v>7.5533333333333323E-4</v>
      </c>
      <c r="F26" s="88">
        <v>0.78637999999999997</v>
      </c>
      <c r="G26" s="95">
        <v>0.1615095</v>
      </c>
      <c r="H26" s="88">
        <v>0.46084099999999995</v>
      </c>
      <c r="I26" s="95">
        <v>0.12066450000000001</v>
      </c>
      <c r="J26" s="86"/>
      <c r="L26" s="99" t="s">
        <v>70</v>
      </c>
      <c r="M26" s="99">
        <f>0.2/0.7</f>
        <v>0.28571428571428575</v>
      </c>
      <c r="N26" s="35" t="s">
        <v>202</v>
      </c>
    </row>
    <row r="27" spans="1:75" ht="15.75" x14ac:dyDescent="0.25">
      <c r="A27" s="93" t="s">
        <v>166</v>
      </c>
      <c r="B27" s="88">
        <v>0.14676349999999999</v>
      </c>
      <c r="C27" s="95">
        <v>3.0508500000000001E-2</v>
      </c>
      <c r="D27" s="88">
        <v>7.8895000000000007E-2</v>
      </c>
      <c r="E27" s="95">
        <v>7.5533333333333323E-4</v>
      </c>
      <c r="F27" s="88">
        <v>0.78637999999999997</v>
      </c>
      <c r="G27" s="95">
        <v>0.1615095</v>
      </c>
      <c r="H27" s="88">
        <v>0.46084099999999995</v>
      </c>
      <c r="I27" s="95">
        <v>0.12066450000000001</v>
      </c>
      <c r="J27" s="86"/>
      <c r="L27" s="99" t="s">
        <v>183</v>
      </c>
      <c r="M27" s="99">
        <f>0</f>
        <v>0</v>
      </c>
    </row>
    <row r="28" spans="1:75" ht="15.75" x14ac:dyDescent="0.25">
      <c r="A28" s="91" t="s">
        <v>105</v>
      </c>
      <c r="B28" s="88">
        <v>0.14676349999999999</v>
      </c>
      <c r="C28" s="95">
        <v>3.0508500000000001E-2</v>
      </c>
      <c r="D28" s="88">
        <v>7.8895000000000007E-2</v>
      </c>
      <c r="E28" s="95">
        <v>7.5533333333333323E-4</v>
      </c>
      <c r="F28" s="88">
        <v>0.78637999999999997</v>
      </c>
      <c r="G28" s="95">
        <v>0.1615095</v>
      </c>
      <c r="H28" s="88">
        <v>0.46084099999999995</v>
      </c>
      <c r="I28" s="95">
        <v>0.12066450000000001</v>
      </c>
      <c r="J28" s="86"/>
    </row>
    <row r="29" spans="1:75" ht="15.75" x14ac:dyDescent="0.25">
      <c r="A29" s="91" t="s">
        <v>106</v>
      </c>
      <c r="B29" s="88">
        <v>0.14676349999999999</v>
      </c>
      <c r="C29" s="95">
        <v>3.0508500000000001E-2</v>
      </c>
      <c r="D29" s="88">
        <v>7.8895000000000007E-2</v>
      </c>
      <c r="E29" s="95">
        <v>7.5533333333333323E-4</v>
      </c>
      <c r="F29" s="88">
        <v>0.78637999999999997</v>
      </c>
      <c r="G29" s="95">
        <v>0.1615095</v>
      </c>
      <c r="H29" s="88">
        <v>0.46084099999999995</v>
      </c>
      <c r="I29" s="95">
        <v>0.12066450000000001</v>
      </c>
      <c r="J29" s="86"/>
    </row>
    <row r="30" spans="1:75" ht="47.25" x14ac:dyDescent="0.25">
      <c r="A30" s="91" t="s">
        <v>167</v>
      </c>
      <c r="B30" s="88">
        <v>7.678299999999999E-2</v>
      </c>
      <c r="C30" s="95">
        <v>3.5521374999999994E-2</v>
      </c>
      <c r="D30" s="88">
        <v>0.1312325</v>
      </c>
      <c r="E30" s="95">
        <v>8.0052500000000002E-3</v>
      </c>
      <c r="F30" s="88">
        <v>0.62775775</v>
      </c>
      <c r="G30" s="95">
        <v>0.1615095</v>
      </c>
      <c r="H30" s="88">
        <v>0.460841</v>
      </c>
      <c r="I30" s="95">
        <v>9.0632875000000002E-2</v>
      </c>
      <c r="J30" s="86"/>
      <c r="L30" s="104" t="s">
        <v>123</v>
      </c>
      <c r="M30" s="104" t="s">
        <v>174</v>
      </c>
      <c r="N30" s="104" t="s">
        <v>175</v>
      </c>
      <c r="O30" s="104" t="s">
        <v>176</v>
      </c>
      <c r="P30" s="104" t="s">
        <v>177</v>
      </c>
      <c r="Q30" s="104" t="s">
        <v>178</v>
      </c>
      <c r="R30" s="104" t="s">
        <v>179</v>
      </c>
      <c r="S30" s="104" t="s">
        <v>180</v>
      </c>
      <c r="T30" s="104" t="s">
        <v>181</v>
      </c>
      <c r="U30" s="104" t="s">
        <v>182</v>
      </c>
      <c r="V30" s="104" t="s">
        <v>184</v>
      </c>
      <c r="W30" s="104" t="s">
        <v>185</v>
      </c>
      <c r="X30" s="104" t="s">
        <v>186</v>
      </c>
      <c r="Y30" s="104" t="s">
        <v>187</v>
      </c>
      <c r="Z30" s="104" t="s">
        <v>188</v>
      </c>
      <c r="AA30" s="104" t="s">
        <v>190</v>
      </c>
      <c r="AB30" s="104" t="s">
        <v>189</v>
      </c>
      <c r="AC30" s="90" t="s">
        <v>226</v>
      </c>
    </row>
    <row r="31" spans="1:75" ht="15.75" x14ac:dyDescent="0.25">
      <c r="A31" s="91" t="s">
        <v>3</v>
      </c>
      <c r="B31" s="88">
        <v>7.678299999999999E-2</v>
      </c>
      <c r="C31" s="95">
        <v>3.5521374999999994E-2</v>
      </c>
      <c r="D31" s="88">
        <v>0.1312325</v>
      </c>
      <c r="E31" s="95">
        <v>8.0052500000000002E-3</v>
      </c>
      <c r="F31" s="88">
        <v>0.62775775</v>
      </c>
      <c r="G31" s="95">
        <v>0.1615095</v>
      </c>
      <c r="H31" s="88">
        <v>0.460841</v>
      </c>
      <c r="I31" s="95">
        <v>9.0632875000000002E-2</v>
      </c>
      <c r="J31" s="86"/>
      <c r="L31" s="99" t="s">
        <v>170</v>
      </c>
      <c r="M31" s="10">
        <f t="array" ref="M31:M46">M25*M5:M20+M26*AH5:AH20+M27*BC5:BC20</f>
        <v>0.59184142857142863</v>
      </c>
      <c r="N31" s="10">
        <f t="array" ref="N31:N46">M25*O5:O20+M26*AJ5:AJ20+M27*BE5:BE20</f>
        <v>0.20884085714285716</v>
      </c>
      <c r="O31" s="10">
        <f t="array" ref="O31:O46">M25*P5:P20+M26*AK5:AK20+M27*BF5:BF20</f>
        <v>6.6595428571428569E-2</v>
      </c>
      <c r="P31" s="10">
        <f t="array" ref="P31:P46">M25*Q5:Q20+M26*AL5:AL20+M27*BG5:BG20</f>
        <v>0</v>
      </c>
      <c r="Q31" s="10">
        <f t="array" ref="Q31:Q46">M25*R5:R20+M26*AM5:AM20+M27*BH5:BH20</f>
        <v>0.17677857142857142</v>
      </c>
      <c r="R31" s="10">
        <f t="array" ref="R31:R46">M25*S5:S20+M26*AM5:AM20+M27*BH5:BH20</f>
        <v>6.6624285714285719E-2</v>
      </c>
      <c r="S31" s="10">
        <f t="array" ref="S31:S46">M25*U5:U20+M26*AP5:AP20+M27*BK5:BK20</f>
        <v>3.4775714285714292E-2</v>
      </c>
      <c r="T31" s="10">
        <f t="array" ref="T31:T46">M25*V5:V20+M26*AQ5:AQ20+M27*BL5:BL20</f>
        <v>3.4775714285714292E-2</v>
      </c>
      <c r="U31" s="10">
        <f t="array" ref="U31:U46">M25*W5:W20+M26*AR5:AR20+M27*BM5:BM20</f>
        <v>0.24541728571428573</v>
      </c>
      <c r="V31" s="10">
        <f t="array" ref="V31:V46">M25*X5:X20+M26*AS5:AS20+M27*BN5:BN20</f>
        <v>2.6168428571428575E-2</v>
      </c>
      <c r="W31" s="10">
        <f t="array" ref="W31:W46">M25*Y5:Y20+M26*AT5:AT20+M27*BO5:BO20</f>
        <v>9.1912428571428589E-2</v>
      </c>
      <c r="X31" s="10">
        <f t="array" ref="X31:X46">M25*AA5:AA20+M26*AV5:AV20+M27*BQ5:BQ20</f>
        <v>0.13199642857142857</v>
      </c>
      <c r="Y31" s="10">
        <f t="array" ref="Y31:Y46">M25*AB5:AB20+M26*AW5:AW20+M27*BR5:BR20</f>
        <v>0</v>
      </c>
      <c r="Z31" s="10">
        <f t="array" ref="Z31:Z46">M25*AB5:AB20+M26*AX5:AX20+M27*BS5:BS20</f>
        <v>0</v>
      </c>
      <c r="AA31" s="10">
        <f t="array" ref="AA31:AA46">M25*AD5:AD20+M26*AY5:AY20+M27*BT5:BT20</f>
        <v>5.2580571428571428E-2</v>
      </c>
      <c r="AB31" s="10">
        <f t="array" ref="AB31:AB46">M25*AE5:AE20+M26*AZ5:AZ20+M27*BU5:BU20</f>
        <v>3.7457142857142862E-2</v>
      </c>
      <c r="AC31" s="101">
        <f t="array" ref="AC31:AC46">M25*AG5:AG20+M26*BB5:BB20+M27*BW5:BW20</f>
        <v>1.3352380952380953E-3</v>
      </c>
    </row>
    <row r="32" spans="1:75" ht="15.75" x14ac:dyDescent="0.25">
      <c r="A32" s="91" t="s">
        <v>4</v>
      </c>
      <c r="B32" s="88">
        <v>7.678299999999999E-2</v>
      </c>
      <c r="C32" s="95">
        <v>3.5521374999999994E-2</v>
      </c>
      <c r="D32" s="88">
        <v>0.1312325</v>
      </c>
      <c r="E32" s="95">
        <v>8.0052500000000002E-3</v>
      </c>
      <c r="F32" s="88">
        <v>0.62775775</v>
      </c>
      <c r="G32" s="95">
        <v>0.1615095</v>
      </c>
      <c r="H32" s="88">
        <v>0.460841</v>
      </c>
      <c r="I32" s="95">
        <v>9.0632875000000002E-2</v>
      </c>
      <c r="J32" s="86"/>
      <c r="L32" s="100" t="s">
        <v>171</v>
      </c>
      <c r="M32" s="10">
        <v>0.59184142857142863</v>
      </c>
      <c r="N32" s="10">
        <v>0.20884085714285716</v>
      </c>
      <c r="O32" s="10">
        <v>6.6595428571428569E-2</v>
      </c>
      <c r="P32" s="10">
        <v>0</v>
      </c>
      <c r="Q32" s="10">
        <v>0.17677857142857142</v>
      </c>
      <c r="R32" s="10">
        <v>6.6624285714285719E-2</v>
      </c>
      <c r="S32" s="10">
        <v>3.4775714285714292E-2</v>
      </c>
      <c r="T32" s="10">
        <v>3.4775714285714292E-2</v>
      </c>
      <c r="U32" s="10">
        <v>0.24541728571428573</v>
      </c>
      <c r="V32" s="10">
        <v>2.6168428571428575E-2</v>
      </c>
      <c r="W32" s="10">
        <v>9.1912428571428589E-2</v>
      </c>
      <c r="X32" s="10">
        <v>0.13199642857142857</v>
      </c>
      <c r="Y32" s="10">
        <v>0</v>
      </c>
      <c r="Z32" s="10">
        <v>0</v>
      </c>
      <c r="AA32" s="10">
        <v>5.2580571428571428E-2</v>
      </c>
      <c r="AB32" s="10">
        <v>3.7457142857142862E-2</v>
      </c>
      <c r="AC32" s="101">
        <v>1.3352380952380953E-3</v>
      </c>
    </row>
    <row r="33" spans="1:29" ht="15.75" x14ac:dyDescent="0.25">
      <c r="A33" s="91" t="s">
        <v>5</v>
      </c>
      <c r="B33" s="88">
        <v>7.678299999999999E-2</v>
      </c>
      <c r="C33" s="95">
        <v>3.5521374999999994E-2</v>
      </c>
      <c r="D33" s="88">
        <v>0.1312325</v>
      </c>
      <c r="E33" s="95">
        <v>8.0052500000000002E-3</v>
      </c>
      <c r="F33" s="88">
        <v>0.62775775</v>
      </c>
      <c r="G33" s="95">
        <v>0.1615095</v>
      </c>
      <c r="H33" s="88">
        <v>0.460841</v>
      </c>
      <c r="I33" s="95">
        <v>9.0632875000000002E-2</v>
      </c>
      <c r="J33" s="86"/>
      <c r="L33" s="100" t="s">
        <v>166</v>
      </c>
      <c r="M33" s="10">
        <v>0.59184142857142863</v>
      </c>
      <c r="N33" s="10">
        <v>0.20884085714285716</v>
      </c>
      <c r="O33" s="10">
        <v>6.6595428571428569E-2</v>
      </c>
      <c r="P33" s="10">
        <v>0</v>
      </c>
      <c r="Q33" s="10">
        <v>0.17677857142857142</v>
      </c>
      <c r="R33" s="10">
        <v>6.6624285714285719E-2</v>
      </c>
      <c r="S33" s="10">
        <v>3.4775714285714292E-2</v>
      </c>
      <c r="T33" s="10">
        <v>3.4775714285714292E-2</v>
      </c>
      <c r="U33" s="10">
        <v>0.24541728571428573</v>
      </c>
      <c r="V33" s="10">
        <v>2.6168428571428575E-2</v>
      </c>
      <c r="W33" s="10">
        <v>9.1912428571428589E-2</v>
      </c>
      <c r="X33" s="10">
        <v>0.13199642857142857</v>
      </c>
      <c r="Y33" s="10">
        <v>0</v>
      </c>
      <c r="Z33" s="10">
        <v>0</v>
      </c>
      <c r="AA33" s="10">
        <v>5.2580571428571428E-2</v>
      </c>
      <c r="AB33" s="10">
        <v>3.7457142857142862E-2</v>
      </c>
      <c r="AC33" s="101">
        <v>1.3352380952380953E-3</v>
      </c>
    </row>
    <row r="34" spans="1:29" ht="15.75" x14ac:dyDescent="0.25">
      <c r="A34" s="91" t="s">
        <v>6</v>
      </c>
      <c r="B34" s="88">
        <v>7.678299999999999E-2</v>
      </c>
      <c r="C34" s="95">
        <v>3.5521374999999994E-2</v>
      </c>
      <c r="D34" s="88">
        <v>0.1312325</v>
      </c>
      <c r="E34" s="95">
        <v>8.0052500000000002E-3</v>
      </c>
      <c r="F34" s="88">
        <v>0.62775775</v>
      </c>
      <c r="G34" s="95">
        <v>0.1615095</v>
      </c>
      <c r="H34" s="88">
        <v>0.460841</v>
      </c>
      <c r="I34" s="95">
        <v>9.0632875000000002E-2</v>
      </c>
      <c r="J34" s="86"/>
      <c r="L34" s="99" t="s">
        <v>105</v>
      </c>
      <c r="M34" s="10">
        <v>0.59184142857142863</v>
      </c>
      <c r="N34" s="10">
        <v>0.20884085714285716</v>
      </c>
      <c r="O34" s="10">
        <v>6.6595428571428569E-2</v>
      </c>
      <c r="P34" s="10">
        <v>0</v>
      </c>
      <c r="Q34" s="10">
        <v>0.17677857142857142</v>
      </c>
      <c r="R34" s="10">
        <v>6.6624285714285719E-2</v>
      </c>
      <c r="S34" s="10">
        <v>3.4775714285714292E-2</v>
      </c>
      <c r="T34" s="10">
        <v>3.4775714285714292E-2</v>
      </c>
      <c r="U34" s="10">
        <v>0.24541728571428573</v>
      </c>
      <c r="V34" s="10">
        <v>2.6168428571428575E-2</v>
      </c>
      <c r="W34" s="10">
        <v>9.1912428571428589E-2</v>
      </c>
      <c r="X34" s="10">
        <v>0.13199642857142857</v>
      </c>
      <c r="Y34" s="10">
        <v>0</v>
      </c>
      <c r="Z34" s="10">
        <v>0</v>
      </c>
      <c r="AA34" s="10">
        <v>5.2580571428571428E-2</v>
      </c>
      <c r="AB34" s="10">
        <v>3.7457142857142862E-2</v>
      </c>
      <c r="AC34" s="101">
        <v>1.3352380952380953E-3</v>
      </c>
    </row>
    <row r="35" spans="1:29" ht="15.75" x14ac:dyDescent="0.25">
      <c r="A35" s="91" t="s">
        <v>107</v>
      </c>
      <c r="B35" s="88">
        <v>5.6984E-2</v>
      </c>
      <c r="C35" s="95">
        <v>4.4296500000000003E-2</v>
      </c>
      <c r="D35" s="88">
        <v>0.17620050000000001</v>
      </c>
      <c r="E35" s="95">
        <v>1.8433249999999998E-2</v>
      </c>
      <c r="F35" s="88">
        <v>0.40971574999999999</v>
      </c>
      <c r="G35" s="95">
        <v>0.1615095</v>
      </c>
      <c r="H35" s="88">
        <v>0.460841</v>
      </c>
      <c r="I35" s="95">
        <v>3.3547999999999994E-2</v>
      </c>
      <c r="J35" s="86"/>
      <c r="L35" s="99" t="s">
        <v>106</v>
      </c>
      <c r="M35" s="10">
        <v>0.59184142857142863</v>
      </c>
      <c r="N35" s="10">
        <v>0.20884085714285716</v>
      </c>
      <c r="O35" s="10">
        <v>6.6595428571428569E-2</v>
      </c>
      <c r="P35" s="10">
        <v>0</v>
      </c>
      <c r="Q35" s="10">
        <v>0.17677857142857142</v>
      </c>
      <c r="R35" s="10">
        <v>6.6624285714285719E-2</v>
      </c>
      <c r="S35" s="10">
        <v>3.4775714285714292E-2</v>
      </c>
      <c r="T35" s="10">
        <v>3.4775714285714292E-2</v>
      </c>
      <c r="U35" s="10">
        <v>0.24541728571428573</v>
      </c>
      <c r="V35" s="10">
        <v>2.6168428571428575E-2</v>
      </c>
      <c r="W35" s="10">
        <v>9.1912428571428589E-2</v>
      </c>
      <c r="X35" s="10">
        <v>0.13199642857142857</v>
      </c>
      <c r="Y35" s="10">
        <v>0</v>
      </c>
      <c r="Z35" s="10">
        <v>0</v>
      </c>
      <c r="AA35" s="10">
        <v>5.2580571428571428E-2</v>
      </c>
      <c r="AB35" s="10">
        <v>3.7457142857142862E-2</v>
      </c>
      <c r="AC35" s="101">
        <v>1.3352380952380953E-3</v>
      </c>
    </row>
    <row r="36" spans="1:29" ht="15.75" x14ac:dyDescent="0.25">
      <c r="A36" s="91" t="s">
        <v>108</v>
      </c>
      <c r="B36" s="88">
        <v>5.6984E-2</v>
      </c>
      <c r="C36" s="95">
        <v>4.4296500000000003E-2</v>
      </c>
      <c r="D36" s="88">
        <v>0.17620050000000001</v>
      </c>
      <c r="E36" s="95">
        <v>1.8433249999999998E-2</v>
      </c>
      <c r="F36" s="88">
        <v>0.40971574999999999</v>
      </c>
      <c r="G36" s="95">
        <v>0.1615095</v>
      </c>
      <c r="H36" s="88">
        <v>0.460841</v>
      </c>
      <c r="I36" s="95">
        <v>3.3547999999999994E-2</v>
      </c>
      <c r="J36" s="86"/>
      <c r="L36" s="99" t="s">
        <v>167</v>
      </c>
      <c r="M36" s="10">
        <v>0.43680510714285714</v>
      </c>
      <c r="N36" s="10">
        <v>0.11901342857142858</v>
      </c>
      <c r="O36" s="10">
        <v>2.0095714285714286E-2</v>
      </c>
      <c r="P36" s="10">
        <v>0</v>
      </c>
      <c r="Q36" s="10">
        <v>0.17677857142857142</v>
      </c>
      <c r="R36" s="10">
        <v>6.6624285714285719E-2</v>
      </c>
      <c r="S36" s="10">
        <v>4.0098285714285718E-2</v>
      </c>
      <c r="T36" s="10">
        <v>4.1128035714285714E-2</v>
      </c>
      <c r="U36" s="10">
        <v>0.24541728571428573</v>
      </c>
      <c r="V36" s="10">
        <v>2.6168428571428575E-2</v>
      </c>
      <c r="W36" s="10">
        <v>9.1912428571428589E-2</v>
      </c>
      <c r="X36" s="10">
        <v>0.21510314285714285</v>
      </c>
      <c r="Y36" s="10">
        <v>0</v>
      </c>
      <c r="Z36" s="10">
        <v>0</v>
      </c>
      <c r="AA36" s="10">
        <v>3.7497999999999997E-2</v>
      </c>
      <c r="AB36" s="10">
        <v>3.182385714285714E-2</v>
      </c>
      <c r="AC36" s="101">
        <v>1.4111071428571429E-2</v>
      </c>
    </row>
    <row r="37" spans="1:29" ht="15.75" x14ac:dyDescent="0.25">
      <c r="A37" s="91" t="s">
        <v>118</v>
      </c>
      <c r="B37" s="88">
        <v>5.6984E-2</v>
      </c>
      <c r="C37" s="95">
        <v>4.4296500000000003E-2</v>
      </c>
      <c r="D37" s="88">
        <v>0.17620050000000001</v>
      </c>
      <c r="E37" s="95">
        <v>1.8433249999999998E-2</v>
      </c>
      <c r="F37" s="88">
        <v>0.40971574999999999</v>
      </c>
      <c r="G37" s="95">
        <v>0.1615095</v>
      </c>
      <c r="H37" s="88">
        <v>0.460841</v>
      </c>
      <c r="I37" s="95">
        <v>3.3547999999999994E-2</v>
      </c>
      <c r="J37" s="86"/>
      <c r="L37" s="99" t="s">
        <v>3</v>
      </c>
      <c r="M37" s="10">
        <v>0.43680510714285714</v>
      </c>
      <c r="N37" s="10">
        <v>0.11901342857142858</v>
      </c>
      <c r="O37" s="10">
        <v>2.0095714285714286E-2</v>
      </c>
      <c r="P37" s="10">
        <v>0</v>
      </c>
      <c r="Q37" s="10">
        <v>0.17677857142857142</v>
      </c>
      <c r="R37" s="10">
        <v>6.6624285714285719E-2</v>
      </c>
      <c r="S37" s="10">
        <v>4.0098285714285718E-2</v>
      </c>
      <c r="T37" s="10">
        <v>4.1128035714285714E-2</v>
      </c>
      <c r="U37" s="10">
        <v>0.24541728571428573</v>
      </c>
      <c r="V37" s="10">
        <v>2.6168428571428575E-2</v>
      </c>
      <c r="W37" s="10">
        <v>9.1912428571428589E-2</v>
      </c>
      <c r="X37" s="10">
        <v>0.21510314285714285</v>
      </c>
      <c r="Y37" s="10">
        <v>0</v>
      </c>
      <c r="Z37" s="10">
        <v>0</v>
      </c>
      <c r="AA37" s="10">
        <v>3.7497999999999997E-2</v>
      </c>
      <c r="AB37" s="10">
        <v>3.182385714285714E-2</v>
      </c>
      <c r="AC37" s="101">
        <v>1.4111071428571429E-2</v>
      </c>
    </row>
    <row r="38" spans="1:29" ht="15.75" x14ac:dyDescent="0.25">
      <c r="A38" s="91" t="s">
        <v>119</v>
      </c>
      <c r="B38" s="88">
        <v>5.6984E-2</v>
      </c>
      <c r="C38" s="95">
        <v>4.4296500000000003E-2</v>
      </c>
      <c r="D38" s="88">
        <v>0.17620050000000001</v>
      </c>
      <c r="E38" s="95">
        <v>1.8433249999999998E-2</v>
      </c>
      <c r="F38" s="88">
        <v>0.40971574999999999</v>
      </c>
      <c r="G38" s="95">
        <v>0.1615095</v>
      </c>
      <c r="H38" s="88">
        <v>0.460841</v>
      </c>
      <c r="I38" s="95">
        <v>3.3547999999999994E-2</v>
      </c>
      <c r="J38" s="86"/>
      <c r="L38" s="99" t="s">
        <v>4</v>
      </c>
      <c r="M38" s="10">
        <v>0.43680510714285714</v>
      </c>
      <c r="N38" s="10">
        <v>0.11901342857142858</v>
      </c>
      <c r="O38" s="10">
        <v>2.0095714285714286E-2</v>
      </c>
      <c r="P38" s="10">
        <v>0</v>
      </c>
      <c r="Q38" s="10">
        <v>0.17677857142857142</v>
      </c>
      <c r="R38" s="10">
        <v>6.6624285714285719E-2</v>
      </c>
      <c r="S38" s="10">
        <v>4.0098285714285718E-2</v>
      </c>
      <c r="T38" s="10">
        <v>4.1128035714285714E-2</v>
      </c>
      <c r="U38" s="10">
        <v>0.24541728571428573</v>
      </c>
      <c r="V38" s="10">
        <v>2.6168428571428575E-2</v>
      </c>
      <c r="W38" s="10">
        <v>9.1912428571428589E-2</v>
      </c>
      <c r="X38" s="10">
        <v>0.21510314285714285</v>
      </c>
      <c r="Y38" s="10">
        <v>0</v>
      </c>
      <c r="Z38" s="10">
        <v>0</v>
      </c>
      <c r="AA38" s="10">
        <v>3.7497999999999997E-2</v>
      </c>
      <c r="AB38" s="10">
        <v>3.182385714285714E-2</v>
      </c>
      <c r="AC38" s="101">
        <v>1.4111071428571429E-2</v>
      </c>
    </row>
    <row r="39" spans="1:29" ht="15.75" x14ac:dyDescent="0.25">
      <c r="A39" s="91" t="s">
        <v>168</v>
      </c>
      <c r="B39" s="88">
        <v>5.6984E-2</v>
      </c>
      <c r="C39" s="95">
        <v>4.4296500000000003E-2</v>
      </c>
      <c r="D39" s="88">
        <v>0.20378033333333334</v>
      </c>
      <c r="E39" s="95">
        <v>2.1746999999999999E-2</v>
      </c>
      <c r="F39" s="88">
        <v>0.36699399999999999</v>
      </c>
      <c r="G39" s="95">
        <v>0.1615095</v>
      </c>
      <c r="H39" s="88">
        <v>0.46084099999999995</v>
      </c>
      <c r="I39" s="95">
        <v>1.7070999999999999E-2</v>
      </c>
      <c r="J39" s="86"/>
      <c r="L39" s="99" t="s">
        <v>5</v>
      </c>
      <c r="M39" s="10">
        <v>0.43680510714285714</v>
      </c>
      <c r="N39" s="10">
        <v>0.11901342857142858</v>
      </c>
      <c r="O39" s="10">
        <v>2.0095714285714286E-2</v>
      </c>
      <c r="P39" s="10">
        <v>0</v>
      </c>
      <c r="Q39" s="10">
        <v>0.17677857142857142</v>
      </c>
      <c r="R39" s="10">
        <v>6.6624285714285719E-2</v>
      </c>
      <c r="S39" s="10">
        <v>4.0098285714285718E-2</v>
      </c>
      <c r="T39" s="10">
        <v>4.1128035714285714E-2</v>
      </c>
      <c r="U39" s="10">
        <v>0.24541728571428573</v>
      </c>
      <c r="V39" s="10">
        <v>2.6168428571428575E-2</v>
      </c>
      <c r="W39" s="10">
        <v>9.1912428571428589E-2</v>
      </c>
      <c r="X39" s="10">
        <v>0.21510314285714285</v>
      </c>
      <c r="Y39" s="10">
        <v>0</v>
      </c>
      <c r="Z39" s="10">
        <v>0</v>
      </c>
      <c r="AA39" s="10">
        <v>3.7497999999999997E-2</v>
      </c>
      <c r="AB39" s="10">
        <v>3.182385714285714E-2</v>
      </c>
      <c r="AC39" s="101">
        <v>1.4111071428571429E-2</v>
      </c>
    </row>
    <row r="40" spans="1:29" ht="15.75" x14ac:dyDescent="0.25">
      <c r="A40" s="91" t="s">
        <v>169</v>
      </c>
      <c r="B40" s="94">
        <v>5.6984E-2</v>
      </c>
      <c r="C40" s="96">
        <v>4.4296500000000003E-2</v>
      </c>
      <c r="D40" s="94">
        <v>0.20378033333333334</v>
      </c>
      <c r="E40" s="96">
        <v>2.1746999999999999E-2</v>
      </c>
      <c r="F40" s="94">
        <v>0.36699399999999999</v>
      </c>
      <c r="G40" s="96">
        <v>0.1615095</v>
      </c>
      <c r="H40" s="94">
        <v>0.46084099999999995</v>
      </c>
      <c r="I40" s="96">
        <v>1.7070999999999999E-2</v>
      </c>
      <c r="J40" s="86"/>
      <c r="L40" s="99" t="s">
        <v>6</v>
      </c>
      <c r="M40" s="10">
        <v>0.43680510714285714</v>
      </c>
      <c r="N40" s="10">
        <v>0.11901342857142858</v>
      </c>
      <c r="O40" s="10">
        <v>2.0095714285714286E-2</v>
      </c>
      <c r="P40" s="10">
        <v>0</v>
      </c>
      <c r="Q40" s="10">
        <v>0.17677857142857142</v>
      </c>
      <c r="R40" s="10">
        <v>6.6624285714285719E-2</v>
      </c>
      <c r="S40" s="10">
        <v>4.0098285714285718E-2</v>
      </c>
      <c r="T40" s="10">
        <v>4.1128035714285714E-2</v>
      </c>
      <c r="U40" s="10">
        <v>0.24541728571428573</v>
      </c>
      <c r="V40" s="10">
        <v>2.6168428571428575E-2</v>
      </c>
      <c r="W40" s="10">
        <v>9.1912428571428589E-2</v>
      </c>
      <c r="X40" s="10">
        <v>0.21510314285714285</v>
      </c>
      <c r="Y40" s="10">
        <v>0</v>
      </c>
      <c r="Z40" s="10">
        <v>0</v>
      </c>
      <c r="AA40" s="10">
        <v>3.7497999999999997E-2</v>
      </c>
      <c r="AB40" s="10">
        <v>3.182385714285714E-2</v>
      </c>
      <c r="AC40" s="101">
        <v>1.4111071428571429E-2</v>
      </c>
    </row>
    <row r="41" spans="1:29" ht="15.75" x14ac:dyDescent="0.25">
      <c r="J41" s="86"/>
      <c r="L41" s="99" t="s">
        <v>107</v>
      </c>
      <c r="M41" s="10">
        <v>0.2642221785714286</v>
      </c>
      <c r="N41" s="10">
        <v>9.2900999999999997E-2</v>
      </c>
      <c r="O41" s="10">
        <v>6.7118571428571427E-3</v>
      </c>
      <c r="P41" s="10">
        <v>0</v>
      </c>
      <c r="Q41" s="10">
        <v>0.17677857142857142</v>
      </c>
      <c r="R41" s="10">
        <v>6.6624285714285719E-2</v>
      </c>
      <c r="S41" s="10">
        <v>5.3369857142857142E-2</v>
      </c>
      <c r="T41" s="10">
        <v>4.4217285714285723E-2</v>
      </c>
      <c r="U41" s="10">
        <v>0.24541728571428573</v>
      </c>
      <c r="V41" s="10">
        <v>2.6168428571428575E-2</v>
      </c>
      <c r="W41" s="10">
        <v>9.1912428571428589E-2</v>
      </c>
      <c r="X41" s="10">
        <v>0.28376689285714291</v>
      </c>
      <c r="Y41" s="10">
        <v>0</v>
      </c>
      <c r="Z41" s="10">
        <v>0</v>
      </c>
      <c r="AA41" s="10">
        <v>1.4934071428571428E-2</v>
      </c>
      <c r="AB41" s="10">
        <v>9.3192142857142866E-3</v>
      </c>
      <c r="AC41" s="101">
        <v>3.2381464285714284E-2</v>
      </c>
    </row>
    <row r="42" spans="1:29" ht="15.75" x14ac:dyDescent="0.25">
      <c r="J42" s="86"/>
      <c r="L42" s="99" t="s">
        <v>108</v>
      </c>
      <c r="M42" s="10">
        <v>0.2642221785714286</v>
      </c>
      <c r="N42" s="10">
        <v>9.2900999999999997E-2</v>
      </c>
      <c r="O42" s="10">
        <v>6.7118571428571427E-3</v>
      </c>
      <c r="P42" s="10">
        <v>0</v>
      </c>
      <c r="Q42" s="10">
        <v>0.17677857142857142</v>
      </c>
      <c r="R42" s="10">
        <v>6.6624285714285719E-2</v>
      </c>
      <c r="S42" s="10">
        <v>5.3369857142857142E-2</v>
      </c>
      <c r="T42" s="10">
        <v>4.4217285714285723E-2</v>
      </c>
      <c r="U42" s="10">
        <v>0.24541728571428573</v>
      </c>
      <c r="V42" s="10">
        <v>2.6168428571428575E-2</v>
      </c>
      <c r="W42" s="10">
        <v>9.1912428571428589E-2</v>
      </c>
      <c r="X42" s="10">
        <v>0.28376689285714291</v>
      </c>
      <c r="Y42" s="10">
        <v>0</v>
      </c>
      <c r="Z42" s="10">
        <v>0</v>
      </c>
      <c r="AA42" s="10">
        <v>1.4934071428571428E-2</v>
      </c>
      <c r="AB42" s="10">
        <v>9.3192142857142866E-3</v>
      </c>
      <c r="AC42" s="101">
        <v>3.2381464285714284E-2</v>
      </c>
    </row>
    <row r="43" spans="1:29" ht="15.75" x14ac:dyDescent="0.25">
      <c r="A43" s="89" t="s">
        <v>229</v>
      </c>
      <c r="B43" s="86"/>
      <c r="C43" s="86"/>
      <c r="D43" s="86"/>
      <c r="E43" s="86"/>
      <c r="F43" s="86"/>
      <c r="G43" s="86"/>
      <c r="H43" s="86"/>
      <c r="I43" s="86"/>
      <c r="J43" s="86"/>
      <c r="L43" s="99" t="s">
        <v>118</v>
      </c>
      <c r="M43" s="10">
        <v>0.2642221785714286</v>
      </c>
      <c r="N43" s="10">
        <v>9.2900999999999997E-2</v>
      </c>
      <c r="O43" s="10">
        <v>6.7118571428571427E-3</v>
      </c>
      <c r="P43" s="10">
        <v>0</v>
      </c>
      <c r="Q43" s="10">
        <v>0.17677857142857142</v>
      </c>
      <c r="R43" s="10">
        <v>6.6624285714285719E-2</v>
      </c>
      <c r="S43" s="10">
        <v>5.3369857142857142E-2</v>
      </c>
      <c r="T43" s="10">
        <v>4.4217285714285723E-2</v>
      </c>
      <c r="U43" s="10">
        <v>0.24541728571428573</v>
      </c>
      <c r="V43" s="10">
        <v>2.6168428571428575E-2</v>
      </c>
      <c r="W43" s="10">
        <v>9.1912428571428589E-2</v>
      </c>
      <c r="X43" s="10">
        <v>0.28376689285714291</v>
      </c>
      <c r="Y43" s="10">
        <v>0</v>
      </c>
      <c r="Z43" s="10">
        <v>0</v>
      </c>
      <c r="AA43" s="10">
        <v>1.4934071428571428E-2</v>
      </c>
      <c r="AB43" s="10">
        <v>9.3192142857142866E-3</v>
      </c>
      <c r="AC43" s="101">
        <v>3.2381464285714284E-2</v>
      </c>
    </row>
    <row r="44" spans="1:29" ht="47.25" x14ac:dyDescent="0.25">
      <c r="A44" s="90" t="s">
        <v>123</v>
      </c>
      <c r="B44" s="87" t="s">
        <v>175</v>
      </c>
      <c r="C44" s="90" t="s">
        <v>180</v>
      </c>
      <c r="D44" s="97" t="s">
        <v>186</v>
      </c>
      <c r="E44" s="90" t="s">
        <v>226</v>
      </c>
      <c r="F44" s="97" t="s">
        <v>195</v>
      </c>
      <c r="G44" s="90" t="s">
        <v>179</v>
      </c>
      <c r="H44" s="97" t="s">
        <v>185</v>
      </c>
      <c r="I44" s="90" t="s">
        <v>189</v>
      </c>
      <c r="J44" s="86"/>
      <c r="L44" s="99" t="s">
        <v>119</v>
      </c>
      <c r="M44" s="10">
        <v>0.2642221785714286</v>
      </c>
      <c r="N44" s="10">
        <v>9.2900999999999997E-2</v>
      </c>
      <c r="O44" s="10">
        <v>6.7118571428571427E-3</v>
      </c>
      <c r="P44" s="10">
        <v>0</v>
      </c>
      <c r="Q44" s="10">
        <v>0.17677857142857142</v>
      </c>
      <c r="R44" s="10">
        <v>6.6624285714285719E-2</v>
      </c>
      <c r="S44" s="10">
        <v>5.3369857142857142E-2</v>
      </c>
      <c r="T44" s="10">
        <v>4.4217285714285723E-2</v>
      </c>
      <c r="U44" s="10">
        <v>0.24541728571428573</v>
      </c>
      <c r="V44" s="10">
        <v>2.6168428571428575E-2</v>
      </c>
      <c r="W44" s="10">
        <v>9.1912428571428589E-2</v>
      </c>
      <c r="X44" s="10">
        <v>0.28376689285714291</v>
      </c>
      <c r="Y44" s="10">
        <v>0</v>
      </c>
      <c r="Z44" s="10">
        <v>0</v>
      </c>
      <c r="AA44" s="10">
        <v>1.4934071428571428E-2</v>
      </c>
      <c r="AB44" s="10">
        <v>9.3192142857142866E-3</v>
      </c>
      <c r="AC44" s="101">
        <v>3.2381464285714284E-2</v>
      </c>
    </row>
    <row r="45" spans="1:29" ht="15.75" x14ac:dyDescent="0.25">
      <c r="A45" s="91" t="s">
        <v>170</v>
      </c>
      <c r="B45" s="88">
        <f t="array" ref="B45:B60">0.8*B25:B40</f>
        <v>0.1174108</v>
      </c>
      <c r="C45" s="95">
        <f t="array" ref="C45:C60">0.8*C25:C40</f>
        <v>2.4406800000000003E-2</v>
      </c>
      <c r="D45" s="88">
        <f t="array" ref="D45:D60">0.8*D25:D40</f>
        <v>6.3116000000000005E-2</v>
      </c>
      <c r="E45" s="95">
        <f t="array" ref="E45:E60">0.8*E25:E40</f>
        <v>6.0426666666666665E-4</v>
      </c>
      <c r="F45" s="88">
        <f t="array" ref="F45:F60">0.8*F25:F40</f>
        <v>0.629104</v>
      </c>
      <c r="G45" s="95">
        <f t="array" ref="G45:G60">0.8*G25:G40</f>
        <v>0.12920760000000001</v>
      </c>
      <c r="H45" s="88">
        <f t="array" ref="H45:H60">0.8*H25:H40</f>
        <v>0.36867279999999997</v>
      </c>
      <c r="I45" s="95">
        <f t="array" ref="I45:I60">0.8*I25:I40</f>
        <v>9.6531600000000009E-2</v>
      </c>
      <c r="J45" s="86"/>
      <c r="L45" s="99" t="s">
        <v>168</v>
      </c>
      <c r="M45" s="10">
        <v>0.23315357142857146</v>
      </c>
      <c r="N45" s="10">
        <v>9.2900999999999997E-2</v>
      </c>
      <c r="O45" s="10">
        <v>6.7118571428571435E-3</v>
      </c>
      <c r="P45" s="10">
        <v>0</v>
      </c>
      <c r="Q45" s="10">
        <v>0.17677857142857142</v>
      </c>
      <c r="R45" s="10">
        <v>6.6624285714285719E-2</v>
      </c>
      <c r="S45" s="10">
        <v>5.3369857142857142E-2</v>
      </c>
      <c r="T45" s="10">
        <v>4.4217285714285723E-2</v>
      </c>
      <c r="U45" s="10">
        <v>0.24541728571428573</v>
      </c>
      <c r="V45" s="10">
        <v>2.6168428571428575E-2</v>
      </c>
      <c r="W45" s="10">
        <v>9.1912428571428589E-2</v>
      </c>
      <c r="X45" s="10">
        <v>0.32461285714285715</v>
      </c>
      <c r="Y45" s="10">
        <v>0</v>
      </c>
      <c r="Z45" s="10">
        <v>0</v>
      </c>
      <c r="AA45" s="10">
        <v>7.4527142857142865E-3</v>
      </c>
      <c r="AB45" s="10">
        <v>4.9669047619047627E-3</v>
      </c>
      <c r="AC45" s="101">
        <v>3.8157761904761903E-2</v>
      </c>
    </row>
    <row r="46" spans="1:29" ht="15.75" x14ac:dyDescent="0.25">
      <c r="A46" s="93" t="s">
        <v>171</v>
      </c>
      <c r="B46" s="88">
        <v>0.1174108</v>
      </c>
      <c r="C46" s="95">
        <v>2.4406800000000003E-2</v>
      </c>
      <c r="D46" s="88">
        <v>6.3116000000000005E-2</v>
      </c>
      <c r="E46" s="95">
        <v>6.0426666666666665E-4</v>
      </c>
      <c r="F46" s="88">
        <v>0.629104</v>
      </c>
      <c r="G46" s="95">
        <v>0.12920760000000001</v>
      </c>
      <c r="H46" s="88">
        <v>0.36867279999999997</v>
      </c>
      <c r="I46" s="95">
        <v>9.6531600000000009E-2</v>
      </c>
      <c r="J46" s="86"/>
      <c r="L46" s="99" t="s">
        <v>169</v>
      </c>
      <c r="M46" s="102">
        <v>0.23315357142857146</v>
      </c>
      <c r="N46" s="102">
        <v>9.2900999999999997E-2</v>
      </c>
      <c r="O46" s="102">
        <v>6.7118571428571435E-3</v>
      </c>
      <c r="P46" s="102">
        <v>0</v>
      </c>
      <c r="Q46" s="102">
        <v>0.17677857142857142</v>
      </c>
      <c r="R46" s="102">
        <v>6.6624285714285719E-2</v>
      </c>
      <c r="S46" s="102">
        <v>5.3369857142857142E-2</v>
      </c>
      <c r="T46" s="102">
        <v>4.4217285714285723E-2</v>
      </c>
      <c r="U46" s="102">
        <v>0.24541728571428573</v>
      </c>
      <c r="V46" s="102">
        <v>2.6168428571428575E-2</v>
      </c>
      <c r="W46" s="102">
        <v>9.1912428571428589E-2</v>
      </c>
      <c r="X46" s="102">
        <v>0.32461285714285715</v>
      </c>
      <c r="Y46" s="102">
        <v>0</v>
      </c>
      <c r="Z46" s="102">
        <v>0</v>
      </c>
      <c r="AA46" s="102">
        <v>7.4527142857142865E-3</v>
      </c>
      <c r="AB46" s="102">
        <v>4.9669047619047627E-3</v>
      </c>
      <c r="AC46" s="103">
        <v>3.8157761904761903E-2</v>
      </c>
    </row>
    <row r="47" spans="1:29" ht="15.75" x14ac:dyDescent="0.25">
      <c r="A47" s="93" t="s">
        <v>166</v>
      </c>
      <c r="B47" s="88">
        <v>0.1174108</v>
      </c>
      <c r="C47" s="95">
        <v>2.4406800000000003E-2</v>
      </c>
      <c r="D47" s="88">
        <v>6.3116000000000005E-2</v>
      </c>
      <c r="E47" s="95">
        <v>6.0426666666666665E-4</v>
      </c>
      <c r="F47" s="88">
        <v>0.629104</v>
      </c>
      <c r="G47" s="95">
        <v>0.12920760000000001</v>
      </c>
      <c r="H47" s="88">
        <v>0.36867279999999997</v>
      </c>
      <c r="I47" s="95">
        <v>9.6531600000000009E-2</v>
      </c>
      <c r="J47" s="86"/>
    </row>
    <row r="48" spans="1:29" ht="15.75" x14ac:dyDescent="0.25">
      <c r="A48" s="91" t="s">
        <v>105</v>
      </c>
      <c r="B48" s="88">
        <v>0.1174108</v>
      </c>
      <c r="C48" s="95">
        <v>2.4406800000000003E-2</v>
      </c>
      <c r="D48" s="88">
        <v>6.3116000000000005E-2</v>
      </c>
      <c r="E48" s="95">
        <v>6.0426666666666665E-4</v>
      </c>
      <c r="F48" s="88">
        <v>0.629104</v>
      </c>
      <c r="G48" s="95">
        <v>0.12920760000000001</v>
      </c>
      <c r="H48" s="88">
        <v>0.36867279999999997</v>
      </c>
      <c r="I48" s="95">
        <v>9.6531600000000009E-2</v>
      </c>
      <c r="J48" s="86"/>
    </row>
    <row r="49" spans="1:29" ht="47.25" x14ac:dyDescent="0.25">
      <c r="A49" s="91" t="s">
        <v>106</v>
      </c>
      <c r="B49" s="88">
        <v>0.1174108</v>
      </c>
      <c r="C49" s="95">
        <v>2.4406800000000003E-2</v>
      </c>
      <c r="D49" s="88">
        <v>6.3116000000000005E-2</v>
      </c>
      <c r="E49" s="95">
        <v>6.0426666666666665E-4</v>
      </c>
      <c r="F49" s="88">
        <v>0.629104</v>
      </c>
      <c r="G49" s="95">
        <v>0.12920760000000001</v>
      </c>
      <c r="H49" s="88">
        <v>0.36867279999999997</v>
      </c>
      <c r="I49" s="95">
        <v>9.6531600000000009E-2</v>
      </c>
      <c r="J49" s="86"/>
      <c r="L49" s="104" t="s">
        <v>123</v>
      </c>
      <c r="M49" s="104" t="s">
        <v>174</v>
      </c>
      <c r="N49" s="104" t="s">
        <v>175</v>
      </c>
      <c r="O49" s="104" t="s">
        <v>176</v>
      </c>
      <c r="P49" s="104" t="s">
        <v>177</v>
      </c>
      <c r="Q49" s="104" t="s">
        <v>178</v>
      </c>
      <c r="R49" s="104" t="s">
        <v>179</v>
      </c>
      <c r="S49" s="104" t="s">
        <v>180</v>
      </c>
      <c r="T49" s="104" t="s">
        <v>181</v>
      </c>
      <c r="U49" s="104" t="s">
        <v>182</v>
      </c>
      <c r="V49" s="104" t="s">
        <v>184</v>
      </c>
      <c r="W49" s="104" t="s">
        <v>185</v>
      </c>
      <c r="X49" s="104" t="s">
        <v>186</v>
      </c>
      <c r="Y49" s="104" t="s">
        <v>187</v>
      </c>
      <c r="Z49" s="104" t="s">
        <v>188</v>
      </c>
      <c r="AA49" s="104" t="s">
        <v>190</v>
      </c>
      <c r="AB49" s="104" t="s">
        <v>189</v>
      </c>
      <c r="AC49" s="90" t="s">
        <v>226</v>
      </c>
    </row>
    <row r="50" spans="1:29" ht="15.75" x14ac:dyDescent="0.25">
      <c r="A50" s="91" t="s">
        <v>167</v>
      </c>
      <c r="B50" s="88">
        <v>6.1426399999999992E-2</v>
      </c>
      <c r="C50" s="95">
        <v>2.8417099999999997E-2</v>
      </c>
      <c r="D50" s="88">
        <v>0.10498600000000001</v>
      </c>
      <c r="E50" s="95">
        <v>6.4042000000000005E-3</v>
      </c>
      <c r="F50" s="88">
        <v>0.50220620000000005</v>
      </c>
      <c r="G50" s="95">
        <v>0.12920760000000001</v>
      </c>
      <c r="H50" s="88">
        <v>0.36867280000000002</v>
      </c>
      <c r="I50" s="95">
        <v>7.250630000000001E-2</v>
      </c>
      <c r="J50" s="86"/>
      <c r="L50" s="99" t="s">
        <v>170</v>
      </c>
      <c r="M50" s="27">
        <v>0.78637999999999997</v>
      </c>
      <c r="N50" s="27">
        <v>0.12715399999999999</v>
      </c>
      <c r="O50" s="27">
        <v>3.9218999999999997E-2</v>
      </c>
      <c r="P50" s="106">
        <f t="array" ref="P50:P65">AH26*AL6:AL21+AH27*BG6:BG21+AH28*CB6:CB21</f>
        <v>0</v>
      </c>
      <c r="Q50" s="27">
        <v>0.284721</v>
      </c>
      <c r="R50" s="27">
        <v>3.8297999999999999E-2</v>
      </c>
      <c r="S50" s="27">
        <v>2.0338999999999999E-2</v>
      </c>
      <c r="T50" s="27">
        <v>2.0338999999999999E-2</v>
      </c>
      <c r="U50" s="27">
        <v>0.38433199999999995</v>
      </c>
      <c r="V50" s="27">
        <v>4.4648E-2</v>
      </c>
      <c r="W50" s="27">
        <v>0.15301799999999999</v>
      </c>
      <c r="X50" s="27">
        <v>7.8895000000000007E-2</v>
      </c>
      <c r="Y50" s="106">
        <f t="array" ref="Y50:Y65">AH26*AW6:AW21+AH27*BR6:BR21+AH28*CM6:CM21</f>
        <v>0</v>
      </c>
      <c r="Z50" s="106">
        <f t="array" ref="Z50:Z65">AH26*AW6:AW21+AH27*BS6:BS21+AH28*CN6:CN21</f>
        <v>0</v>
      </c>
      <c r="AA50" s="27">
        <v>8.8842000000000018E-2</v>
      </c>
      <c r="AB50" s="27">
        <v>6.3644999999999993E-2</v>
      </c>
      <c r="AC50" s="27">
        <v>7.5533333333333323E-4</v>
      </c>
    </row>
    <row r="51" spans="1:29" ht="15.75" x14ac:dyDescent="0.25">
      <c r="A51" s="91" t="s">
        <v>3</v>
      </c>
      <c r="B51" s="88">
        <v>6.1426399999999992E-2</v>
      </c>
      <c r="C51" s="95">
        <v>2.8417099999999997E-2</v>
      </c>
      <c r="D51" s="88">
        <v>0.10498600000000001</v>
      </c>
      <c r="E51" s="95">
        <v>6.4042000000000005E-3</v>
      </c>
      <c r="F51" s="88">
        <v>0.50220620000000005</v>
      </c>
      <c r="G51" s="95">
        <v>0.12920760000000001</v>
      </c>
      <c r="H51" s="88">
        <v>0.36867280000000002</v>
      </c>
      <c r="I51" s="95">
        <v>7.250630000000001E-2</v>
      </c>
      <c r="J51" s="86"/>
      <c r="L51" s="100" t="s">
        <v>171</v>
      </c>
      <c r="M51" s="27">
        <v>0.78637999999999997</v>
      </c>
      <c r="N51" s="27">
        <v>0.12715399999999999</v>
      </c>
      <c r="O51" s="27">
        <v>3.9218999999999997E-2</v>
      </c>
      <c r="P51" s="106">
        <v>0</v>
      </c>
      <c r="Q51" s="27">
        <v>0.284721</v>
      </c>
      <c r="R51" s="27">
        <v>3.8297999999999999E-2</v>
      </c>
      <c r="S51" s="27">
        <v>2.0338999999999999E-2</v>
      </c>
      <c r="T51" s="27">
        <v>2.0338999999999999E-2</v>
      </c>
      <c r="U51" s="27">
        <v>0.38433199999999995</v>
      </c>
      <c r="V51" s="27">
        <v>4.4648E-2</v>
      </c>
      <c r="W51" s="27">
        <v>0.15301799999999999</v>
      </c>
      <c r="X51" s="27">
        <v>7.8895000000000007E-2</v>
      </c>
      <c r="Y51" s="106">
        <v>0</v>
      </c>
      <c r="Z51" s="106">
        <v>0</v>
      </c>
      <c r="AA51" s="27">
        <v>8.8842000000000018E-2</v>
      </c>
      <c r="AB51" s="27">
        <v>6.3644999999999993E-2</v>
      </c>
      <c r="AC51" s="27">
        <v>7.5533333333333323E-4</v>
      </c>
    </row>
    <row r="52" spans="1:29" ht="15.75" x14ac:dyDescent="0.25">
      <c r="A52" s="91" t="s">
        <v>4</v>
      </c>
      <c r="B52" s="88">
        <v>6.1426399999999992E-2</v>
      </c>
      <c r="C52" s="95">
        <v>2.8417099999999997E-2</v>
      </c>
      <c r="D52" s="88">
        <v>0.10498600000000001</v>
      </c>
      <c r="E52" s="95">
        <v>6.4042000000000005E-3</v>
      </c>
      <c r="F52" s="88">
        <v>0.50220620000000005</v>
      </c>
      <c r="G52" s="95">
        <v>0.12920760000000001</v>
      </c>
      <c r="H52" s="88">
        <v>0.36867280000000002</v>
      </c>
      <c r="I52" s="95">
        <v>7.250630000000001E-2</v>
      </c>
      <c r="J52" s="86"/>
      <c r="L52" s="100" t="s">
        <v>166</v>
      </c>
      <c r="M52" s="27">
        <v>0.78637999999999997</v>
      </c>
      <c r="N52" s="27">
        <v>0.12715399999999999</v>
      </c>
      <c r="O52" s="27">
        <v>3.9218999999999997E-2</v>
      </c>
      <c r="P52" s="106">
        <v>0</v>
      </c>
      <c r="Q52" s="27">
        <v>0.284721</v>
      </c>
      <c r="R52" s="27">
        <v>3.8297999999999999E-2</v>
      </c>
      <c r="S52" s="27">
        <v>2.0338999999999999E-2</v>
      </c>
      <c r="T52" s="27">
        <v>2.0338999999999999E-2</v>
      </c>
      <c r="U52" s="27">
        <v>0.38433199999999995</v>
      </c>
      <c r="V52" s="27">
        <v>4.4648E-2</v>
      </c>
      <c r="W52" s="27">
        <v>0.15301799999999999</v>
      </c>
      <c r="X52" s="27">
        <v>7.8895000000000007E-2</v>
      </c>
      <c r="Y52" s="106">
        <v>0</v>
      </c>
      <c r="Z52" s="106">
        <v>0</v>
      </c>
      <c r="AA52" s="27">
        <v>8.8842000000000018E-2</v>
      </c>
      <c r="AB52" s="27">
        <v>6.3644999999999993E-2</v>
      </c>
      <c r="AC52" s="27">
        <v>7.5533333333333323E-4</v>
      </c>
    </row>
    <row r="53" spans="1:29" ht="15.75" x14ac:dyDescent="0.25">
      <c r="A53" s="91" t="s">
        <v>5</v>
      </c>
      <c r="B53" s="88">
        <v>6.1426399999999992E-2</v>
      </c>
      <c r="C53" s="95">
        <v>2.8417099999999997E-2</v>
      </c>
      <c r="D53" s="88">
        <v>0.10498600000000001</v>
      </c>
      <c r="E53" s="95">
        <v>6.4042000000000005E-3</v>
      </c>
      <c r="F53" s="88">
        <v>0.50220620000000005</v>
      </c>
      <c r="G53" s="95">
        <v>0.12920760000000001</v>
      </c>
      <c r="H53" s="88">
        <v>0.36867280000000002</v>
      </c>
      <c r="I53" s="95">
        <v>7.250630000000001E-2</v>
      </c>
      <c r="J53" s="86"/>
      <c r="L53" s="99" t="s">
        <v>105</v>
      </c>
      <c r="M53" s="27">
        <v>0.78637999999999997</v>
      </c>
      <c r="N53" s="27">
        <v>0.12715399999999999</v>
      </c>
      <c r="O53" s="27">
        <v>3.9218999999999997E-2</v>
      </c>
      <c r="P53" s="106">
        <v>0</v>
      </c>
      <c r="Q53" s="27">
        <v>0.284721</v>
      </c>
      <c r="R53" s="27">
        <v>3.8297999999999999E-2</v>
      </c>
      <c r="S53" s="27">
        <v>2.0338999999999999E-2</v>
      </c>
      <c r="T53" s="27">
        <v>2.0338999999999999E-2</v>
      </c>
      <c r="U53" s="27">
        <v>0.38433199999999995</v>
      </c>
      <c r="V53" s="27">
        <v>4.4648E-2</v>
      </c>
      <c r="W53" s="27">
        <v>0.15301799999999999</v>
      </c>
      <c r="X53" s="27">
        <v>7.8895000000000007E-2</v>
      </c>
      <c r="Y53" s="106">
        <v>0</v>
      </c>
      <c r="Z53" s="106">
        <v>0</v>
      </c>
      <c r="AA53" s="27">
        <v>8.8842000000000018E-2</v>
      </c>
      <c r="AB53" s="27">
        <v>6.3644999999999993E-2</v>
      </c>
      <c r="AC53" s="27">
        <v>7.5533333333333323E-4</v>
      </c>
    </row>
    <row r="54" spans="1:29" ht="15.75" x14ac:dyDescent="0.25">
      <c r="A54" s="91" t="s">
        <v>6</v>
      </c>
      <c r="B54" s="88">
        <v>6.1426399999999992E-2</v>
      </c>
      <c r="C54" s="95">
        <v>2.8417099999999997E-2</v>
      </c>
      <c r="D54" s="88">
        <v>0.10498600000000001</v>
      </c>
      <c r="E54" s="95">
        <v>6.4042000000000005E-3</v>
      </c>
      <c r="F54" s="88">
        <v>0.50220620000000005</v>
      </c>
      <c r="G54" s="95">
        <v>0.12920760000000001</v>
      </c>
      <c r="H54" s="88">
        <v>0.36867280000000002</v>
      </c>
      <c r="I54" s="95">
        <v>7.250630000000001E-2</v>
      </c>
      <c r="J54" s="86"/>
      <c r="L54" s="99" t="s">
        <v>106</v>
      </c>
      <c r="M54" s="27">
        <v>0.78637999999999997</v>
      </c>
      <c r="N54" s="27">
        <v>0.12715399999999999</v>
      </c>
      <c r="O54" s="27">
        <v>3.9218999999999997E-2</v>
      </c>
      <c r="P54" s="106">
        <v>0</v>
      </c>
      <c r="Q54" s="27">
        <v>0.284721</v>
      </c>
      <c r="R54" s="27">
        <v>3.8297999999999999E-2</v>
      </c>
      <c r="S54" s="27">
        <v>2.0338999999999999E-2</v>
      </c>
      <c r="T54" s="27">
        <v>2.0338999999999999E-2</v>
      </c>
      <c r="U54" s="27">
        <v>0.38433199999999995</v>
      </c>
      <c r="V54" s="27">
        <v>4.4648E-2</v>
      </c>
      <c r="W54" s="27">
        <v>0.15301799999999999</v>
      </c>
      <c r="X54" s="27">
        <v>7.8895000000000007E-2</v>
      </c>
      <c r="Y54" s="106">
        <v>0</v>
      </c>
      <c r="Z54" s="106">
        <v>0</v>
      </c>
      <c r="AA54" s="27">
        <v>8.8842000000000018E-2</v>
      </c>
      <c r="AB54" s="27">
        <v>6.3644999999999993E-2</v>
      </c>
      <c r="AC54" s="27">
        <v>7.5533333333333323E-4</v>
      </c>
    </row>
    <row r="55" spans="1:29" ht="15.75" x14ac:dyDescent="0.25">
      <c r="A55" s="91" t="s">
        <v>107</v>
      </c>
      <c r="B55" s="88">
        <v>4.5587200000000001E-2</v>
      </c>
      <c r="C55" s="95">
        <v>3.5437200000000002E-2</v>
      </c>
      <c r="D55" s="88">
        <v>0.14096040000000001</v>
      </c>
      <c r="E55" s="95">
        <v>1.4746599999999999E-2</v>
      </c>
      <c r="F55" s="88">
        <v>0.32777260000000003</v>
      </c>
      <c r="G55" s="95">
        <v>0.12920760000000001</v>
      </c>
      <c r="H55" s="88">
        <v>0.36867280000000002</v>
      </c>
      <c r="I55" s="95">
        <v>2.6838399999999998E-2</v>
      </c>
      <c r="J55" s="86"/>
      <c r="L55" s="99" t="s">
        <v>167</v>
      </c>
      <c r="M55" s="27">
        <v>0.62775775</v>
      </c>
      <c r="N55" s="27">
        <v>7.0921999999999999E-2</v>
      </c>
      <c r="O55" s="27">
        <v>1.1722E-2</v>
      </c>
      <c r="P55" s="106">
        <v>0</v>
      </c>
      <c r="Q55" s="27">
        <v>0.284721</v>
      </c>
      <c r="R55" s="27">
        <v>3.8297999999999999E-2</v>
      </c>
      <c r="S55" s="27">
        <v>2.3477999999999999E-2</v>
      </c>
      <c r="T55" s="27">
        <v>2.4086749999999997E-2</v>
      </c>
      <c r="U55" s="27">
        <v>0.38433200000000001</v>
      </c>
      <c r="V55" s="27">
        <v>4.4648E-2</v>
      </c>
      <c r="W55" s="27">
        <v>0.15301799999999999</v>
      </c>
      <c r="X55" s="27">
        <v>0.1312325</v>
      </c>
      <c r="Y55" s="106">
        <v>0</v>
      </c>
      <c r="Z55" s="106">
        <v>0</v>
      </c>
      <c r="AA55" s="27">
        <v>6.3570000000000002E-2</v>
      </c>
      <c r="AB55" s="27">
        <v>5.4125749999999993E-2</v>
      </c>
      <c r="AC55" s="27">
        <v>8.0052500000000002E-3</v>
      </c>
    </row>
    <row r="56" spans="1:29" ht="15.75" x14ac:dyDescent="0.25">
      <c r="A56" s="91" t="s">
        <v>108</v>
      </c>
      <c r="B56" s="88">
        <v>4.5587200000000001E-2</v>
      </c>
      <c r="C56" s="95">
        <v>3.5437200000000002E-2</v>
      </c>
      <c r="D56" s="88">
        <v>0.14096040000000001</v>
      </c>
      <c r="E56" s="95">
        <v>1.4746599999999999E-2</v>
      </c>
      <c r="F56" s="88">
        <v>0.32777260000000003</v>
      </c>
      <c r="G56" s="95">
        <v>0.12920760000000001</v>
      </c>
      <c r="H56" s="88">
        <v>0.36867280000000002</v>
      </c>
      <c r="I56" s="95">
        <v>2.6838399999999998E-2</v>
      </c>
      <c r="J56" s="86"/>
      <c r="L56" s="99" t="s">
        <v>3</v>
      </c>
      <c r="M56" s="27">
        <v>0.62775775</v>
      </c>
      <c r="N56" s="27">
        <v>7.0921999999999999E-2</v>
      </c>
      <c r="O56" s="27">
        <v>1.1722E-2</v>
      </c>
      <c r="P56" s="106">
        <v>0</v>
      </c>
      <c r="Q56" s="27">
        <v>0.284721</v>
      </c>
      <c r="R56" s="27">
        <v>3.8297999999999999E-2</v>
      </c>
      <c r="S56" s="27">
        <v>2.3477999999999999E-2</v>
      </c>
      <c r="T56" s="27">
        <v>2.4086749999999997E-2</v>
      </c>
      <c r="U56" s="27">
        <v>0.38433200000000001</v>
      </c>
      <c r="V56" s="27">
        <v>4.4648E-2</v>
      </c>
      <c r="W56" s="27">
        <v>0.15301799999999999</v>
      </c>
      <c r="X56" s="27">
        <v>0.1312325</v>
      </c>
      <c r="Y56" s="106">
        <v>0</v>
      </c>
      <c r="Z56" s="106">
        <v>0</v>
      </c>
      <c r="AA56" s="27">
        <v>6.3570000000000002E-2</v>
      </c>
      <c r="AB56" s="27">
        <v>5.4125749999999993E-2</v>
      </c>
      <c r="AC56" s="27">
        <v>8.0052500000000002E-3</v>
      </c>
    </row>
    <row r="57" spans="1:29" ht="15.75" x14ac:dyDescent="0.25">
      <c r="A57" s="91" t="s">
        <v>118</v>
      </c>
      <c r="B57" s="88">
        <v>4.5587200000000001E-2</v>
      </c>
      <c r="C57" s="95">
        <v>3.5437200000000002E-2</v>
      </c>
      <c r="D57" s="88">
        <v>0.14096040000000001</v>
      </c>
      <c r="E57" s="95">
        <v>1.4746599999999999E-2</v>
      </c>
      <c r="F57" s="88">
        <v>0.32777260000000003</v>
      </c>
      <c r="G57" s="95">
        <v>0.12920760000000001</v>
      </c>
      <c r="H57" s="88">
        <v>0.36867280000000002</v>
      </c>
      <c r="I57" s="95">
        <v>2.6838399999999998E-2</v>
      </c>
      <c r="J57" s="86"/>
      <c r="L57" s="99" t="s">
        <v>4</v>
      </c>
      <c r="M57" s="27">
        <v>0.62775775</v>
      </c>
      <c r="N57" s="27">
        <v>7.0921999999999999E-2</v>
      </c>
      <c r="O57" s="27">
        <v>1.1722E-2</v>
      </c>
      <c r="P57" s="106">
        <v>0</v>
      </c>
      <c r="Q57" s="27">
        <v>0.284721</v>
      </c>
      <c r="R57" s="27">
        <v>3.8297999999999999E-2</v>
      </c>
      <c r="S57" s="27">
        <v>2.3477999999999999E-2</v>
      </c>
      <c r="T57" s="27">
        <v>2.4086749999999997E-2</v>
      </c>
      <c r="U57" s="27">
        <v>0.38433200000000001</v>
      </c>
      <c r="V57" s="27">
        <v>4.4648E-2</v>
      </c>
      <c r="W57" s="27">
        <v>0.15301799999999999</v>
      </c>
      <c r="X57" s="27">
        <v>0.1312325</v>
      </c>
      <c r="Y57" s="106">
        <v>0</v>
      </c>
      <c r="Z57" s="106">
        <v>0</v>
      </c>
      <c r="AA57" s="27">
        <v>6.3570000000000002E-2</v>
      </c>
      <c r="AB57" s="27">
        <v>5.4125749999999993E-2</v>
      </c>
      <c r="AC57" s="27">
        <v>8.0052500000000002E-3</v>
      </c>
    </row>
    <row r="58" spans="1:29" ht="15.75" x14ac:dyDescent="0.25">
      <c r="A58" s="91" t="s">
        <v>119</v>
      </c>
      <c r="B58" s="88">
        <v>4.5587200000000001E-2</v>
      </c>
      <c r="C58" s="95">
        <v>3.5437200000000002E-2</v>
      </c>
      <c r="D58" s="88">
        <v>0.14096040000000001</v>
      </c>
      <c r="E58" s="95">
        <v>1.4746599999999999E-2</v>
      </c>
      <c r="F58" s="88">
        <v>0.32777260000000003</v>
      </c>
      <c r="G58" s="95">
        <v>0.12920760000000001</v>
      </c>
      <c r="H58" s="88">
        <v>0.36867280000000002</v>
      </c>
      <c r="I58" s="95">
        <v>2.6838399999999998E-2</v>
      </c>
      <c r="J58" s="86"/>
      <c r="L58" s="99" t="s">
        <v>5</v>
      </c>
      <c r="M58" s="27">
        <v>0.62775775</v>
      </c>
      <c r="N58" s="27">
        <v>7.0921999999999999E-2</v>
      </c>
      <c r="O58" s="27">
        <v>1.1722E-2</v>
      </c>
      <c r="P58" s="106">
        <v>0</v>
      </c>
      <c r="Q58" s="27">
        <v>0.284721</v>
      </c>
      <c r="R58" s="27">
        <v>3.8297999999999999E-2</v>
      </c>
      <c r="S58" s="27">
        <v>2.3477999999999999E-2</v>
      </c>
      <c r="T58" s="27">
        <v>2.4086749999999997E-2</v>
      </c>
      <c r="U58" s="27">
        <v>0.38433200000000001</v>
      </c>
      <c r="V58" s="27">
        <v>4.4648E-2</v>
      </c>
      <c r="W58" s="27">
        <v>0.15301799999999999</v>
      </c>
      <c r="X58" s="27">
        <v>0.1312325</v>
      </c>
      <c r="Y58" s="106">
        <v>0</v>
      </c>
      <c r="Z58" s="106">
        <v>0</v>
      </c>
      <c r="AA58" s="27">
        <v>6.3570000000000002E-2</v>
      </c>
      <c r="AB58" s="27">
        <v>5.4125749999999993E-2</v>
      </c>
      <c r="AC58" s="27">
        <v>8.0052500000000002E-3</v>
      </c>
    </row>
    <row r="59" spans="1:29" ht="15.75" x14ac:dyDescent="0.25">
      <c r="A59" s="91" t="s">
        <v>168</v>
      </c>
      <c r="B59" s="88">
        <v>4.5587200000000001E-2</v>
      </c>
      <c r="C59" s="95">
        <v>3.5437200000000002E-2</v>
      </c>
      <c r="D59" s="88">
        <v>0.1630242666666667</v>
      </c>
      <c r="E59" s="95">
        <v>1.7397599999999999E-2</v>
      </c>
      <c r="F59" s="88">
        <v>0.2935952</v>
      </c>
      <c r="G59" s="95">
        <v>0.12920760000000001</v>
      </c>
      <c r="H59" s="88">
        <v>0.36867279999999997</v>
      </c>
      <c r="I59" s="95">
        <v>1.36568E-2</v>
      </c>
      <c r="J59" s="86"/>
      <c r="L59" s="99" t="s">
        <v>6</v>
      </c>
      <c r="M59" s="27">
        <v>0.62775775</v>
      </c>
      <c r="N59" s="27">
        <v>7.0921999999999999E-2</v>
      </c>
      <c r="O59" s="27">
        <v>1.1722E-2</v>
      </c>
      <c r="P59" s="106">
        <v>0</v>
      </c>
      <c r="Q59" s="27">
        <v>0.284721</v>
      </c>
      <c r="R59" s="27">
        <v>3.8297999999999999E-2</v>
      </c>
      <c r="S59" s="27">
        <v>2.3477999999999999E-2</v>
      </c>
      <c r="T59" s="27">
        <v>2.4086749999999997E-2</v>
      </c>
      <c r="U59" s="27">
        <v>0.38433200000000001</v>
      </c>
      <c r="V59" s="27">
        <v>4.4648E-2</v>
      </c>
      <c r="W59" s="27">
        <v>0.15301799999999999</v>
      </c>
      <c r="X59" s="27">
        <v>0.1312325</v>
      </c>
      <c r="Y59" s="106">
        <v>0</v>
      </c>
      <c r="Z59" s="106">
        <v>0</v>
      </c>
      <c r="AA59" s="27">
        <v>6.3570000000000002E-2</v>
      </c>
      <c r="AB59" s="27">
        <v>5.4125749999999993E-2</v>
      </c>
      <c r="AC59" s="27">
        <v>8.0052500000000002E-3</v>
      </c>
    </row>
    <row r="60" spans="1:29" ht="15.75" x14ac:dyDescent="0.25">
      <c r="A60" s="91" t="s">
        <v>169</v>
      </c>
      <c r="B60" s="94">
        <v>4.5587200000000001E-2</v>
      </c>
      <c r="C60" s="96">
        <v>3.5437200000000002E-2</v>
      </c>
      <c r="D60" s="94">
        <v>0.1630242666666667</v>
      </c>
      <c r="E60" s="96">
        <v>1.7397599999999999E-2</v>
      </c>
      <c r="F60" s="94">
        <v>0.2935952</v>
      </c>
      <c r="G60" s="96">
        <v>0.12920760000000001</v>
      </c>
      <c r="H60" s="94">
        <v>0.36867279999999997</v>
      </c>
      <c r="I60" s="96">
        <v>1.36568E-2</v>
      </c>
      <c r="J60" s="86"/>
      <c r="L60" s="99" t="s">
        <v>107</v>
      </c>
      <c r="M60" s="27">
        <v>0.40971574999999999</v>
      </c>
      <c r="N60" s="27">
        <v>5.5032999999999999E-2</v>
      </c>
      <c r="O60" s="27">
        <v>3.9020000000000001E-3</v>
      </c>
      <c r="P60" s="106">
        <v>0</v>
      </c>
      <c r="Q60" s="27">
        <v>0.284721</v>
      </c>
      <c r="R60" s="27">
        <v>3.8297999999999999E-2</v>
      </c>
      <c r="S60" s="27">
        <v>3.134E-2</v>
      </c>
      <c r="T60" s="27">
        <v>2.5912999999999999E-2</v>
      </c>
      <c r="U60" s="27">
        <v>0.38433200000000001</v>
      </c>
      <c r="V60" s="27">
        <v>4.4648E-2</v>
      </c>
      <c r="W60" s="27">
        <v>0.15301799999999999</v>
      </c>
      <c r="X60" s="27">
        <v>0.17620050000000001</v>
      </c>
      <c r="Y60" s="106">
        <v>0</v>
      </c>
      <c r="Z60" s="106">
        <v>0</v>
      </c>
      <c r="AA60" s="27">
        <v>2.5549999999999996E-2</v>
      </c>
      <c r="AB60" s="27">
        <v>1.5996E-2</v>
      </c>
      <c r="AC60" s="27">
        <v>1.8433249999999998E-2</v>
      </c>
    </row>
    <row r="61" spans="1:29" ht="15.75" x14ac:dyDescent="0.25">
      <c r="J61" s="86"/>
      <c r="L61" s="99" t="s">
        <v>108</v>
      </c>
      <c r="M61" s="27">
        <v>0.40971574999999999</v>
      </c>
      <c r="N61" s="27">
        <v>5.5032999999999999E-2</v>
      </c>
      <c r="O61" s="27">
        <v>3.9020000000000001E-3</v>
      </c>
      <c r="P61" s="106">
        <v>0</v>
      </c>
      <c r="Q61" s="27">
        <v>0.284721</v>
      </c>
      <c r="R61" s="27">
        <v>3.8297999999999999E-2</v>
      </c>
      <c r="S61" s="27">
        <v>3.134E-2</v>
      </c>
      <c r="T61" s="27">
        <v>2.5912999999999999E-2</v>
      </c>
      <c r="U61" s="27">
        <v>0.38433200000000001</v>
      </c>
      <c r="V61" s="27">
        <v>4.4648E-2</v>
      </c>
      <c r="W61" s="27">
        <v>0.15301799999999999</v>
      </c>
      <c r="X61" s="27">
        <v>0.17620050000000001</v>
      </c>
      <c r="Y61" s="106">
        <v>0</v>
      </c>
      <c r="Z61" s="106">
        <v>0</v>
      </c>
      <c r="AA61" s="27">
        <v>2.5549999999999996E-2</v>
      </c>
      <c r="AB61" s="27">
        <v>1.5996E-2</v>
      </c>
      <c r="AC61" s="27">
        <v>1.8433249999999998E-2</v>
      </c>
    </row>
    <row r="62" spans="1:29" ht="15.75" x14ac:dyDescent="0.25">
      <c r="J62" s="86"/>
      <c r="L62" s="99" t="s">
        <v>118</v>
      </c>
      <c r="M62" s="27">
        <v>0.40971574999999999</v>
      </c>
      <c r="N62" s="27">
        <v>5.5032999999999999E-2</v>
      </c>
      <c r="O62" s="27">
        <v>3.9020000000000001E-3</v>
      </c>
      <c r="P62" s="106">
        <v>0</v>
      </c>
      <c r="Q62" s="27">
        <v>0.284721</v>
      </c>
      <c r="R62" s="27">
        <v>3.8297999999999999E-2</v>
      </c>
      <c r="S62" s="27">
        <v>3.134E-2</v>
      </c>
      <c r="T62" s="27">
        <v>2.5912999999999999E-2</v>
      </c>
      <c r="U62" s="27">
        <v>0.38433200000000001</v>
      </c>
      <c r="V62" s="27">
        <v>4.4648E-2</v>
      </c>
      <c r="W62" s="27">
        <v>0.15301799999999999</v>
      </c>
      <c r="X62" s="27">
        <v>0.17620050000000001</v>
      </c>
      <c r="Y62" s="106">
        <v>0</v>
      </c>
      <c r="Z62" s="106">
        <v>0</v>
      </c>
      <c r="AA62" s="27">
        <v>2.5549999999999996E-2</v>
      </c>
      <c r="AB62" s="27">
        <v>1.5996E-2</v>
      </c>
      <c r="AC62" s="27">
        <v>1.8433249999999998E-2</v>
      </c>
    </row>
    <row r="63" spans="1:29" ht="15.75" x14ac:dyDescent="0.25">
      <c r="J63" s="86"/>
      <c r="L63" s="99" t="s">
        <v>119</v>
      </c>
      <c r="M63" s="27">
        <v>0.40971574999999999</v>
      </c>
      <c r="N63" s="27">
        <v>5.5032999999999999E-2</v>
      </c>
      <c r="O63" s="27">
        <v>3.9020000000000001E-3</v>
      </c>
      <c r="P63" s="106">
        <v>0</v>
      </c>
      <c r="Q63" s="27">
        <v>0.284721</v>
      </c>
      <c r="R63" s="27">
        <v>3.8297999999999999E-2</v>
      </c>
      <c r="S63" s="27">
        <v>3.134E-2</v>
      </c>
      <c r="T63" s="27">
        <v>2.5912999999999999E-2</v>
      </c>
      <c r="U63" s="27">
        <v>0.38433200000000001</v>
      </c>
      <c r="V63" s="27">
        <v>4.4648E-2</v>
      </c>
      <c r="W63" s="27">
        <v>0.15301799999999999</v>
      </c>
      <c r="X63" s="27">
        <v>0.17620050000000001</v>
      </c>
      <c r="Y63" s="106">
        <v>0</v>
      </c>
      <c r="Z63" s="106">
        <v>0</v>
      </c>
      <c r="AA63" s="27">
        <v>2.5549999999999996E-2</v>
      </c>
      <c r="AB63" s="27">
        <v>1.5996E-2</v>
      </c>
      <c r="AC63" s="27">
        <v>1.8433249999999998E-2</v>
      </c>
    </row>
    <row r="64" spans="1:29" ht="15.75" x14ac:dyDescent="0.25">
      <c r="J64" s="86"/>
      <c r="L64" s="99" t="s">
        <v>168</v>
      </c>
      <c r="M64" s="27">
        <v>0.36699399999999999</v>
      </c>
      <c r="N64" s="27">
        <v>5.5032999999999999E-2</v>
      </c>
      <c r="O64" s="27">
        <v>3.9020000000000005E-3</v>
      </c>
      <c r="P64" s="106">
        <v>0</v>
      </c>
      <c r="Q64" s="27">
        <v>0.284721</v>
      </c>
      <c r="R64" s="27">
        <v>3.8297999999999999E-2</v>
      </c>
      <c r="S64" s="27">
        <v>3.134E-2</v>
      </c>
      <c r="T64" s="27">
        <v>2.5913000000000002E-2</v>
      </c>
      <c r="U64" s="27">
        <v>0.38433199999999995</v>
      </c>
      <c r="V64" s="27">
        <v>4.4648E-2</v>
      </c>
      <c r="W64" s="27">
        <v>0.15301799999999999</v>
      </c>
      <c r="X64" s="27">
        <v>0.20378033333333334</v>
      </c>
      <c r="Y64" s="106">
        <v>0</v>
      </c>
      <c r="Z64" s="106">
        <v>0</v>
      </c>
      <c r="AA64" s="27">
        <v>1.2801999999999999E-2</v>
      </c>
      <c r="AB64" s="27">
        <v>8.5379999999999987E-3</v>
      </c>
      <c r="AC64" s="27">
        <v>2.1746999999999999E-2</v>
      </c>
    </row>
    <row r="65" spans="1:33" ht="15.75" x14ac:dyDescent="0.25">
      <c r="J65" s="86"/>
      <c r="L65" s="99" t="s">
        <v>169</v>
      </c>
      <c r="M65" s="27">
        <v>0.36699399999999999</v>
      </c>
      <c r="N65" s="27">
        <v>5.5032999999999999E-2</v>
      </c>
      <c r="O65" s="27">
        <v>3.9020000000000005E-3</v>
      </c>
      <c r="P65" s="106">
        <v>0</v>
      </c>
      <c r="Q65" s="27">
        <v>0.284721</v>
      </c>
      <c r="R65" s="27">
        <v>3.8297999999999999E-2</v>
      </c>
      <c r="S65" s="27">
        <v>3.134E-2</v>
      </c>
      <c r="T65" s="27">
        <v>2.5913000000000002E-2</v>
      </c>
      <c r="U65" s="27">
        <v>0.38433199999999995</v>
      </c>
      <c r="V65" s="27">
        <v>4.4648E-2</v>
      </c>
      <c r="W65" s="27">
        <v>0.15301799999999999</v>
      </c>
      <c r="X65" s="27">
        <v>0.20378033333333334</v>
      </c>
      <c r="Y65" s="106">
        <v>0</v>
      </c>
      <c r="Z65" s="106">
        <v>0</v>
      </c>
      <c r="AA65" s="27">
        <v>1.2801999999999999E-2</v>
      </c>
      <c r="AB65" s="27">
        <v>8.5379999999999987E-3</v>
      </c>
      <c r="AC65" s="27">
        <v>2.1746999999999999E-2</v>
      </c>
    </row>
    <row r="66" spans="1:33" ht="15.75" x14ac:dyDescent="0.25">
      <c r="J66" s="86"/>
    </row>
    <row r="67" spans="1:33" ht="15.75" x14ac:dyDescent="0.25">
      <c r="J67" s="86"/>
    </row>
    <row r="68" spans="1:33" ht="15.75" x14ac:dyDescent="0.25">
      <c r="J68" s="86"/>
    </row>
    <row r="69" spans="1:33" ht="15.75" x14ac:dyDescent="0.25">
      <c r="J69" s="86"/>
    </row>
    <row r="70" spans="1:33" ht="15.75" x14ac:dyDescent="0.25">
      <c r="J70" s="86"/>
    </row>
    <row r="71" spans="1:33" ht="15.75" x14ac:dyDescent="0.25">
      <c r="A71" s="109" t="s">
        <v>230</v>
      </c>
      <c r="B71" s="88"/>
      <c r="C71" s="88"/>
      <c r="D71" s="88"/>
      <c r="E71" s="11"/>
      <c r="F71" s="11"/>
      <c r="G71" s="11"/>
      <c r="H71" s="11"/>
      <c r="I71" s="11"/>
      <c r="J71" s="88"/>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ht="21" customHeight="1" x14ac:dyDescent="0.25">
      <c r="A72" s="119" t="s">
        <v>113</v>
      </c>
      <c r="B72" s="119"/>
      <c r="C72" s="86"/>
      <c r="D72" s="86"/>
      <c r="I72" s="86"/>
      <c r="J72" s="86"/>
    </row>
    <row r="73" spans="1:33" ht="15.75" x14ac:dyDescent="0.25">
      <c r="A73" s="107" t="s">
        <v>83</v>
      </c>
      <c r="B73" s="108">
        <f>0.6</f>
        <v>0.6</v>
      </c>
      <c r="C73" s="86"/>
      <c r="D73" s="86"/>
      <c r="G73" s="86"/>
      <c r="H73" s="86"/>
    </row>
    <row r="74" spans="1:33" ht="15.75" x14ac:dyDescent="0.25">
      <c r="A74" s="107" t="s">
        <v>112</v>
      </c>
      <c r="B74" s="108">
        <f>0.55</f>
        <v>0.55000000000000004</v>
      </c>
      <c r="C74" s="86"/>
      <c r="D74" s="86"/>
      <c r="G74" s="86"/>
      <c r="H74" s="86"/>
    </row>
    <row r="75" spans="1:33" ht="15.75" x14ac:dyDescent="0.25">
      <c r="A75" s="107" t="s">
        <v>82</v>
      </c>
      <c r="B75" s="108">
        <f>0.45</f>
        <v>0.45</v>
      </c>
      <c r="C75" s="86"/>
      <c r="D75" s="86"/>
      <c r="G75" s="86"/>
      <c r="H75" s="86"/>
    </row>
    <row r="76" spans="1:33" ht="15.75" x14ac:dyDescent="0.25">
      <c r="A76" s="107" t="s">
        <v>114</v>
      </c>
      <c r="B76" s="108">
        <f>0.3</f>
        <v>0.3</v>
      </c>
      <c r="C76" s="86"/>
      <c r="D76" s="86"/>
      <c r="G76" s="86"/>
      <c r="H76" s="86"/>
    </row>
    <row r="77" spans="1:33" ht="15.75" x14ac:dyDescent="0.25">
      <c r="A77" s="86"/>
      <c r="B77" s="86"/>
      <c r="C77" s="86"/>
      <c r="D77" s="86"/>
      <c r="I77" s="86"/>
      <c r="J77" s="86"/>
    </row>
    <row r="78" spans="1:33" ht="15.75" x14ac:dyDescent="0.25">
      <c r="A78" s="86"/>
      <c r="B78" s="86"/>
      <c r="C78" s="86"/>
      <c r="D78" s="86"/>
      <c r="I78" s="86"/>
      <c r="J78" s="86"/>
    </row>
    <row r="79" spans="1:33" ht="15.75" x14ac:dyDescent="0.25">
      <c r="A79" s="86"/>
      <c r="B79" s="86"/>
      <c r="C79" s="86"/>
      <c r="D79" s="86"/>
      <c r="I79" s="86"/>
      <c r="J79" s="86"/>
    </row>
    <row r="80" spans="1:33" ht="15.75" x14ac:dyDescent="0.25">
      <c r="A80" s="86"/>
      <c r="B80" s="86"/>
      <c r="C80" s="86"/>
      <c r="D80" s="86"/>
      <c r="E80" s="86"/>
      <c r="F80" s="86"/>
      <c r="G80" s="86"/>
      <c r="H80" s="86"/>
      <c r="I80" s="86"/>
      <c r="J80" s="86"/>
    </row>
    <row r="81" spans="1:31" ht="15.75" x14ac:dyDescent="0.25">
      <c r="A81" s="86"/>
      <c r="B81" s="86"/>
      <c r="C81" s="86"/>
      <c r="D81" s="86"/>
      <c r="E81" s="86"/>
      <c r="F81" s="86"/>
      <c r="G81" s="86"/>
      <c r="H81" s="86"/>
      <c r="I81" s="86"/>
      <c r="J81" s="86"/>
    </row>
    <row r="82" spans="1:31" ht="15.75" x14ac:dyDescent="0.25">
      <c r="A82" s="88" t="s">
        <v>231</v>
      </c>
      <c r="B82" s="88"/>
      <c r="C82" s="88"/>
      <c r="D82" s="88"/>
      <c r="E82" s="88"/>
      <c r="F82" s="88"/>
      <c r="G82" s="88"/>
      <c r="H82" s="88"/>
      <c r="I82" s="88"/>
      <c r="J82" s="88"/>
      <c r="K82" s="11"/>
      <c r="L82" s="11"/>
      <c r="M82" s="11"/>
      <c r="N82" s="11"/>
      <c r="O82" s="11"/>
      <c r="P82" s="11"/>
      <c r="Q82" s="11"/>
      <c r="R82" s="11"/>
      <c r="S82" s="11"/>
      <c r="T82" s="11"/>
      <c r="U82" s="11"/>
      <c r="V82" s="11"/>
      <c r="W82" s="11"/>
      <c r="X82" s="11"/>
      <c r="Y82" s="11"/>
      <c r="Z82" s="11"/>
      <c r="AA82" s="11"/>
      <c r="AB82" s="11"/>
      <c r="AC82" s="11"/>
      <c r="AD82" s="11"/>
      <c r="AE82" s="11"/>
    </row>
    <row r="83" spans="1:31" ht="15.75" x14ac:dyDescent="0.25">
      <c r="A83" s="110" t="s">
        <v>117</v>
      </c>
      <c r="B83" s="88"/>
      <c r="C83" s="88"/>
      <c r="D83" s="88"/>
      <c r="E83" s="88"/>
      <c r="F83" s="88"/>
      <c r="G83" s="88"/>
      <c r="H83" s="88"/>
      <c r="I83" s="88"/>
      <c r="J83" s="88"/>
      <c r="K83" s="11"/>
      <c r="L83" s="11"/>
      <c r="M83" s="11"/>
      <c r="N83" s="11"/>
      <c r="O83" s="11"/>
      <c r="P83" s="11"/>
      <c r="Q83" s="11"/>
      <c r="R83" s="11"/>
      <c r="S83" s="11"/>
      <c r="T83" s="11"/>
      <c r="U83" s="11"/>
      <c r="V83" s="11"/>
      <c r="W83" s="11"/>
      <c r="X83" s="11"/>
      <c r="Y83" s="11"/>
      <c r="Z83" s="11"/>
      <c r="AA83" s="11"/>
      <c r="AB83" s="11"/>
      <c r="AC83" s="11"/>
      <c r="AD83" s="11"/>
      <c r="AE83" s="11"/>
    </row>
    <row r="84" spans="1:31" ht="15.75" x14ac:dyDescent="0.25">
      <c r="A84" s="120" t="s">
        <v>115</v>
      </c>
      <c r="B84" s="120"/>
      <c r="C84" s="86"/>
      <c r="D84" s="86"/>
      <c r="E84" s="86"/>
      <c r="F84" s="86"/>
      <c r="G84" s="86"/>
      <c r="H84" s="86"/>
      <c r="I84" s="86"/>
      <c r="J84" s="86"/>
    </row>
    <row r="85" spans="1:31" ht="15.75" x14ac:dyDescent="0.25">
      <c r="A85" s="91" t="s">
        <v>83</v>
      </c>
      <c r="B85" s="92">
        <v>1</v>
      </c>
      <c r="C85" s="86"/>
      <c r="D85" s="86"/>
      <c r="E85" s="86"/>
      <c r="F85" s="86"/>
      <c r="G85" s="86"/>
      <c r="H85" s="86"/>
      <c r="I85" s="86"/>
      <c r="J85" s="86"/>
    </row>
    <row r="86" spans="1:31" ht="15.75" x14ac:dyDescent="0.25">
      <c r="A86" s="91" t="s">
        <v>112</v>
      </c>
      <c r="B86" s="92">
        <v>1.8</v>
      </c>
      <c r="C86" s="86"/>
      <c r="D86" s="86"/>
      <c r="E86" s="86"/>
      <c r="F86" s="86"/>
      <c r="G86" s="86"/>
      <c r="H86" s="86"/>
      <c r="I86" s="86"/>
      <c r="J86" s="86"/>
    </row>
    <row r="87" spans="1:31" ht="15.75" x14ac:dyDescent="0.25">
      <c r="A87" s="91" t="s">
        <v>82</v>
      </c>
      <c r="B87" s="92">
        <v>2.6</v>
      </c>
      <c r="C87" s="86"/>
      <c r="D87" s="86"/>
      <c r="E87" s="86"/>
      <c r="F87" s="86"/>
      <c r="G87" s="86"/>
      <c r="H87" s="86"/>
      <c r="I87" s="86"/>
      <c r="J87" s="86"/>
    </row>
    <row r="88" spans="1:31" ht="15.75" x14ac:dyDescent="0.25">
      <c r="A88" s="91" t="s">
        <v>81</v>
      </c>
      <c r="B88" s="92">
        <v>5.5</v>
      </c>
      <c r="C88" s="86"/>
      <c r="D88" s="86"/>
      <c r="E88" s="86"/>
      <c r="F88" s="86"/>
      <c r="G88" s="86"/>
      <c r="H88" s="86"/>
      <c r="I88" s="86"/>
      <c r="J88" s="86"/>
    </row>
    <row r="89" spans="1:31" ht="15.75" x14ac:dyDescent="0.25">
      <c r="A89" s="86"/>
      <c r="B89" s="86"/>
      <c r="C89" s="86"/>
      <c r="D89" s="86"/>
      <c r="E89" s="86"/>
      <c r="F89" s="86"/>
      <c r="G89" s="86"/>
      <c r="H89" s="86"/>
      <c r="I89" s="86"/>
      <c r="J89" s="86"/>
    </row>
    <row r="90" spans="1:31" ht="15.75" x14ac:dyDescent="0.25">
      <c r="A90" s="86"/>
      <c r="B90" s="86"/>
      <c r="C90" s="86"/>
      <c r="D90" s="86"/>
      <c r="E90" s="86"/>
      <c r="F90" s="86"/>
      <c r="G90" s="86"/>
      <c r="H90" s="86"/>
      <c r="I90" s="86"/>
      <c r="J90" s="86"/>
    </row>
    <row r="91" spans="1:31" ht="15.75" x14ac:dyDescent="0.25">
      <c r="A91" s="86"/>
      <c r="B91" s="86"/>
      <c r="C91" s="86"/>
      <c r="D91" s="86"/>
      <c r="E91" s="86"/>
      <c r="F91" s="86"/>
      <c r="G91" s="86"/>
      <c r="H91" s="86"/>
      <c r="I91" s="86"/>
      <c r="J91" s="86"/>
    </row>
    <row r="92" spans="1:31" ht="15.75" x14ac:dyDescent="0.25">
      <c r="E92" s="86"/>
      <c r="F92" s="86"/>
      <c r="G92" s="86"/>
      <c r="H92" s="86"/>
      <c r="I92" s="86"/>
      <c r="J92" s="86"/>
    </row>
    <row r="93" spans="1:31" ht="15.75" x14ac:dyDescent="0.25">
      <c r="E93" s="86"/>
      <c r="F93" s="86"/>
      <c r="G93" s="86"/>
      <c r="H93" s="86"/>
      <c r="I93" s="86"/>
      <c r="J93" s="86"/>
    </row>
    <row r="94" spans="1:31" ht="15.75" x14ac:dyDescent="0.25">
      <c r="A94" s="109" t="s">
        <v>232</v>
      </c>
      <c r="B94" s="11"/>
      <c r="C94" s="11"/>
      <c r="D94" s="11"/>
      <c r="E94" s="88"/>
      <c r="F94" s="88"/>
      <c r="G94" s="88"/>
      <c r="H94" s="88"/>
      <c r="I94" s="88"/>
      <c r="J94" s="88"/>
      <c r="K94" s="11"/>
      <c r="L94" s="11"/>
      <c r="M94" s="11"/>
      <c r="N94" s="11"/>
      <c r="O94" s="11"/>
      <c r="P94" s="11"/>
      <c r="Q94" s="11"/>
      <c r="R94" s="11"/>
      <c r="S94" s="11"/>
      <c r="T94" s="11"/>
      <c r="U94" s="11"/>
      <c r="V94" s="11"/>
      <c r="W94" s="11"/>
      <c r="X94" s="11"/>
      <c r="Y94" s="11"/>
      <c r="Z94" s="11"/>
      <c r="AA94" s="11"/>
      <c r="AB94" s="11"/>
      <c r="AC94" s="11"/>
      <c r="AD94" s="11"/>
      <c r="AE94" s="11"/>
    </row>
    <row r="95" spans="1:31" ht="15.75" x14ac:dyDescent="0.25">
      <c r="A95" s="110" t="s">
        <v>233</v>
      </c>
      <c r="B95" s="11"/>
      <c r="C95" s="11"/>
      <c r="D95" s="11"/>
      <c r="E95" s="88"/>
      <c r="F95" s="88"/>
      <c r="G95" s="88"/>
      <c r="H95" s="88"/>
      <c r="I95" s="88"/>
      <c r="J95" s="88"/>
      <c r="K95" s="11"/>
      <c r="L95" s="11"/>
      <c r="M95" s="11"/>
      <c r="N95" s="11"/>
      <c r="O95" s="11"/>
      <c r="P95" s="11"/>
      <c r="Q95" s="11"/>
      <c r="R95" s="11"/>
      <c r="S95" s="11"/>
      <c r="T95" s="11"/>
      <c r="U95" s="11"/>
      <c r="V95" s="11"/>
      <c r="W95" s="11"/>
      <c r="X95" s="11"/>
      <c r="Y95" s="11"/>
      <c r="Z95" s="11"/>
      <c r="AA95" s="11"/>
      <c r="AB95" s="11"/>
      <c r="AC95" s="11"/>
      <c r="AD95" s="11"/>
      <c r="AE95" s="11"/>
    </row>
    <row r="96" spans="1:31" ht="15.75" x14ac:dyDescent="0.25">
      <c r="A96" s="91" t="s">
        <v>116</v>
      </c>
      <c r="B96" s="91"/>
      <c r="E96" s="86"/>
      <c r="F96" s="86"/>
      <c r="G96" s="86"/>
      <c r="H96" s="86"/>
      <c r="I96" s="86"/>
      <c r="J96" s="86"/>
    </row>
    <row r="97" spans="1:10" ht="15.75" x14ac:dyDescent="0.25">
      <c r="A97" s="91" t="s">
        <v>83</v>
      </c>
      <c r="B97" s="92">
        <v>1</v>
      </c>
      <c r="C97" s="86"/>
      <c r="D97" s="86"/>
      <c r="E97" s="86"/>
      <c r="F97" s="86"/>
      <c r="G97" s="86"/>
      <c r="H97" s="86"/>
      <c r="I97" s="86"/>
      <c r="J97" s="86"/>
    </row>
    <row r="98" spans="1:10" ht="15.75" x14ac:dyDescent="0.25">
      <c r="A98" s="91" t="s">
        <v>112</v>
      </c>
      <c r="B98" s="92">
        <v>1.75</v>
      </c>
      <c r="C98" s="86"/>
      <c r="D98" s="86"/>
      <c r="E98" s="86"/>
      <c r="F98" s="86"/>
      <c r="G98" s="86"/>
      <c r="H98" s="86"/>
      <c r="I98" s="86"/>
      <c r="J98" s="86"/>
    </row>
    <row r="99" spans="1:10" ht="15.75" x14ac:dyDescent="0.25">
      <c r="A99" s="91" t="s">
        <v>82</v>
      </c>
      <c r="B99" s="92">
        <v>2.2999999999999998</v>
      </c>
      <c r="C99" s="86"/>
      <c r="D99" s="86"/>
      <c r="E99" s="86"/>
      <c r="F99" s="86"/>
      <c r="G99" s="86"/>
      <c r="H99" s="86"/>
      <c r="I99" s="86"/>
      <c r="J99" s="86"/>
    </row>
    <row r="100" spans="1:10" ht="15.75" x14ac:dyDescent="0.25">
      <c r="A100" s="91" t="s">
        <v>81</v>
      </c>
      <c r="B100" s="92">
        <v>2.66</v>
      </c>
      <c r="C100" s="86"/>
      <c r="E100" s="86"/>
      <c r="F100" s="86"/>
      <c r="G100" s="86"/>
      <c r="H100" s="86"/>
      <c r="I100" s="86"/>
      <c r="J100" s="86"/>
    </row>
    <row r="101" spans="1:10" ht="15.75" x14ac:dyDescent="0.25">
      <c r="C101" s="86"/>
      <c r="D101" s="86"/>
      <c r="E101" s="86"/>
      <c r="F101" s="86"/>
      <c r="G101" s="86"/>
      <c r="H101" s="86"/>
      <c r="I101" s="86"/>
      <c r="J101" s="86"/>
    </row>
    <row r="102" spans="1:10" ht="15.75" x14ac:dyDescent="0.25">
      <c r="C102" s="86"/>
      <c r="D102" s="86"/>
      <c r="E102" s="86"/>
      <c r="F102" s="86"/>
      <c r="G102" s="86"/>
      <c r="H102" s="86"/>
      <c r="I102" s="86"/>
      <c r="J102" s="86"/>
    </row>
    <row r="103" spans="1:10" ht="15.75" x14ac:dyDescent="0.25">
      <c r="C103" s="86"/>
      <c r="D103" s="86"/>
      <c r="E103" s="86"/>
      <c r="F103" s="86"/>
      <c r="G103" s="86"/>
      <c r="H103" s="86"/>
      <c r="I103" s="86"/>
      <c r="J103" s="86"/>
    </row>
    <row r="104" spans="1:10" ht="15.75" x14ac:dyDescent="0.25">
      <c r="A104" s="86"/>
      <c r="B104" s="86"/>
      <c r="C104" s="86"/>
      <c r="D104" s="86"/>
      <c r="E104" s="86"/>
      <c r="F104" s="86"/>
      <c r="G104" s="86"/>
      <c r="H104" s="86"/>
      <c r="I104" s="86"/>
      <c r="J104" s="86"/>
    </row>
    <row r="105" spans="1:10" ht="15.75" x14ac:dyDescent="0.25">
      <c r="C105" s="86"/>
      <c r="D105" s="86"/>
      <c r="E105" s="86"/>
      <c r="F105" s="86"/>
      <c r="G105" s="86"/>
      <c r="H105" s="86"/>
      <c r="I105" s="86"/>
      <c r="J105" s="86"/>
    </row>
    <row r="106" spans="1:10" ht="15.75" x14ac:dyDescent="0.25">
      <c r="C106" s="86"/>
      <c r="E106" s="86"/>
      <c r="F106" s="86"/>
      <c r="G106" s="86"/>
      <c r="H106" s="86"/>
      <c r="I106" s="86"/>
      <c r="J106" s="86"/>
    </row>
    <row r="107" spans="1:10" ht="15.75" x14ac:dyDescent="0.25">
      <c r="C107" s="86"/>
      <c r="D107" s="86"/>
      <c r="E107" s="86"/>
      <c r="F107" s="86"/>
      <c r="G107" s="86"/>
      <c r="H107" s="86"/>
      <c r="I107" s="86"/>
      <c r="J107" s="86"/>
    </row>
    <row r="108" spans="1:10" ht="15.75" x14ac:dyDescent="0.25">
      <c r="C108" s="86"/>
      <c r="D108" s="86"/>
      <c r="E108" s="86"/>
      <c r="F108" s="86"/>
      <c r="G108" s="86"/>
      <c r="H108" s="86"/>
      <c r="I108" s="86"/>
      <c r="J108" s="86"/>
    </row>
    <row r="109" spans="1:10" ht="15.75" x14ac:dyDescent="0.25">
      <c r="C109" s="86"/>
      <c r="D109" s="86"/>
      <c r="E109" s="86"/>
      <c r="F109" s="86"/>
      <c r="G109" s="86"/>
      <c r="H109" s="86"/>
      <c r="I109" s="86"/>
      <c r="J109" s="86"/>
    </row>
    <row r="110" spans="1:10" ht="15.75" x14ac:dyDescent="0.25">
      <c r="A110" s="86"/>
      <c r="B110" s="86"/>
      <c r="C110" s="86"/>
      <c r="D110" s="89"/>
      <c r="E110" s="86"/>
      <c r="F110" s="86"/>
      <c r="G110" s="86"/>
      <c r="H110" s="86"/>
      <c r="I110" s="86"/>
      <c r="J110" s="86"/>
    </row>
    <row r="111" spans="1:10" ht="15.75" x14ac:dyDescent="0.25">
      <c r="A111" s="86"/>
      <c r="B111" s="86"/>
      <c r="C111" s="86"/>
      <c r="D111" s="86"/>
      <c r="E111" s="86"/>
      <c r="F111" s="86"/>
      <c r="G111" s="86"/>
      <c r="H111" s="86"/>
      <c r="I111" s="86"/>
      <c r="J111" s="86"/>
    </row>
    <row r="112" spans="1:10" ht="15.75" x14ac:dyDescent="0.25">
      <c r="A112" s="86"/>
      <c r="B112" s="86"/>
      <c r="C112" s="86"/>
      <c r="D112" s="86"/>
      <c r="E112" s="86"/>
      <c r="F112" s="86"/>
      <c r="G112" s="86"/>
      <c r="H112" s="86"/>
      <c r="I112" s="86"/>
      <c r="J112" s="86"/>
    </row>
    <row r="113" spans="1:10" ht="15.75" x14ac:dyDescent="0.25">
      <c r="A113" s="86"/>
      <c r="B113" s="86"/>
      <c r="C113" s="86"/>
      <c r="D113" s="86"/>
      <c r="E113" s="86"/>
      <c r="F113" s="86"/>
      <c r="G113" s="86"/>
      <c r="H113" s="86"/>
      <c r="I113" s="86"/>
      <c r="J113" s="86"/>
    </row>
  </sheetData>
  <sortState ref="F107:H120">
    <sortCondition descending="1" ref="F102"/>
  </sortState>
  <mergeCells count="2">
    <mergeCell ref="A72:B72"/>
    <mergeCell ref="A84:B8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HPV</vt:lpstr>
      <vt:lpstr>Cervical Cancer</vt:lpstr>
      <vt:lpstr>Screening and Treatment</vt:lpstr>
      <vt:lpstr>CIN Transition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2016-12-08T23:26:26Z</dcterms:created>
  <dcterms:modified xsi:type="dcterms:W3CDTF">2019-01-24T19:26:22Z</dcterms:modified>
</cp:coreProperties>
</file>