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5530" windowHeight="7050" activeTab="1"/>
  </bookViews>
  <sheets>
    <sheet name="Overall by year and sex" sheetId="2" r:id="rId1"/>
    <sheet name="Sheet1" sheetId="9" r:id="rId2"/>
    <sheet name="2016" sheetId="8" r:id="rId3"/>
    <sheet name="2010" sheetId="1" r:id="rId4"/>
    <sheet name="2011" sheetId="3" r:id="rId5"/>
    <sheet name="2012" sheetId="4" r:id="rId6"/>
    <sheet name="2013" sheetId="5" r:id="rId7"/>
    <sheet name="2014" sheetId="6" r:id="rId8"/>
    <sheet name="2015" sheetId="7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8" l="1"/>
  <c r="F42" i="8"/>
  <c r="E42" i="8"/>
  <c r="D41" i="8"/>
  <c r="F41" i="8"/>
  <c r="E41" i="8"/>
  <c r="D40" i="8"/>
  <c r="F40" i="8"/>
  <c r="E40" i="8"/>
  <c r="D39" i="8"/>
  <c r="F39" i="8"/>
  <c r="E39" i="8"/>
  <c r="D38" i="8"/>
  <c r="F38" i="8"/>
  <c r="E38" i="8"/>
  <c r="D37" i="8"/>
  <c r="F37" i="8"/>
  <c r="E37" i="8"/>
  <c r="D36" i="8"/>
  <c r="F36" i="8"/>
  <c r="E36" i="8"/>
  <c r="D33" i="8"/>
  <c r="F33" i="8"/>
  <c r="E33" i="8"/>
  <c r="D32" i="8"/>
  <c r="F32" i="8"/>
  <c r="E32" i="8"/>
  <c r="D31" i="8"/>
  <c r="F31" i="8"/>
  <c r="E31" i="8"/>
  <c r="D30" i="8"/>
  <c r="F30" i="8"/>
  <c r="E30" i="8"/>
  <c r="D29" i="8"/>
  <c r="F29" i="8"/>
  <c r="E29" i="8"/>
  <c r="D28" i="8"/>
  <c r="F28" i="8"/>
  <c r="E28" i="8"/>
  <c r="D27" i="8"/>
  <c r="F27" i="8"/>
  <c r="E27" i="8"/>
  <c r="D23" i="8"/>
  <c r="F23" i="8"/>
  <c r="E23" i="8"/>
  <c r="D22" i="8"/>
  <c r="F22" i="8"/>
  <c r="E22" i="8"/>
  <c r="D21" i="8"/>
  <c r="F21" i="8"/>
  <c r="E21" i="8"/>
  <c r="D20" i="8"/>
  <c r="F20" i="8"/>
  <c r="E20" i="8"/>
  <c r="D19" i="8"/>
  <c r="F19" i="8"/>
  <c r="E19" i="8"/>
  <c r="D18" i="8"/>
  <c r="F18" i="8"/>
  <c r="E18" i="8"/>
  <c r="D17" i="8"/>
  <c r="F17" i="8"/>
  <c r="E17" i="8"/>
  <c r="E34" i="2"/>
  <c r="E35" i="2"/>
  <c r="E36" i="2"/>
  <c r="E37" i="2"/>
  <c r="E38" i="2"/>
  <c r="E39" i="2"/>
  <c r="E40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E24" i="2"/>
  <c r="E25" i="2"/>
  <c r="E26" i="2"/>
  <c r="E27" i="2"/>
  <c r="E28" i="2"/>
  <c r="E29" i="2"/>
  <c r="E30" i="2"/>
  <c r="F24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F15" i="2"/>
  <c r="F16" i="2"/>
  <c r="F17" i="2"/>
  <c r="F18" i="2"/>
  <c r="F19" i="2"/>
  <c r="F20" i="2"/>
  <c r="F14" i="2"/>
</calcChain>
</file>

<file path=xl/sharedStrings.xml><?xml version="1.0" encoding="utf-8"?>
<sst xmlns="http://schemas.openxmlformats.org/spreadsheetml/2006/main" count="217" uniqueCount="39">
  <si>
    <t>Year</t>
  </si>
  <si>
    <t>Age group</t>
  </si>
  <si>
    <t>15-19</t>
  </si>
  <si>
    <t>20-24</t>
  </si>
  <si>
    <t>25-29</t>
  </si>
  <si>
    <t>30-34</t>
  </si>
  <si>
    <t>35-39</t>
  </si>
  <si>
    <t>40-44</t>
  </si>
  <si>
    <t>45-49</t>
  </si>
  <si>
    <t>N positive</t>
  </si>
  <si>
    <t>N Total</t>
  </si>
  <si>
    <t>% Positive</t>
  </si>
  <si>
    <t>% Female Positive</t>
  </si>
  <si>
    <t>% Male Positive</t>
  </si>
  <si>
    <t>Overall N</t>
  </si>
  <si>
    <t>Female N</t>
  </si>
  <si>
    <t>Male N</t>
  </si>
  <si>
    <t># Positive</t>
  </si>
  <si>
    <t>#  Female Positive</t>
  </si>
  <si>
    <t># Male Positive</t>
  </si>
  <si>
    <t>Table 4. 2010 HIV prevalence by sex and age group among eligible 14-49 year old residents of KZN</t>
  </si>
  <si>
    <t>Table 5. 2011 HIV prevalence by sex and age group among eligible 14-49 year old residents of KZN</t>
  </si>
  <si>
    <t>Table 7. 2013 HIV prevalence by sex and age group among eligible 14-49 year old residents of KZN</t>
  </si>
  <si>
    <t>Table 6. 2012 HIV prevalence by sex and age group among eligible 14-49 year old residents of KZN</t>
  </si>
  <si>
    <t>Table 8. 2014 HIV prevalence by sex and age group among eligible 14-49 year old residents of KZN</t>
  </si>
  <si>
    <t>Table 9. 2015 HIV prevalence by sex and age group among eligible 14-49 year old residents of KZN</t>
  </si>
  <si>
    <t>Table 10. 2016 HIV prevalence by sex and age group among eligible 14-49 year old residents of KZN</t>
  </si>
  <si>
    <t>Table 1. Proportion HIV-positive among all eligible 14-49 year old residents of KZN</t>
  </si>
  <si>
    <t>Table 2. Proportion HIV-positive among eligible female 15-49 year old residents of KZN</t>
  </si>
  <si>
    <t>Table 3. Proportion HIV-positive among eligible male 15-49 year old residents of KZN</t>
  </si>
  <si>
    <t>Summary table. Overall HIV prevalence by year, sex, and age group for eligible 14-49 year old residents of KZN</t>
  </si>
  <si>
    <t xml:space="preserve">Overall </t>
  </si>
  <si>
    <t>Women</t>
  </si>
  <si>
    <t>Men</t>
  </si>
  <si>
    <t>lower bound</t>
  </si>
  <si>
    <t>upper bound</t>
  </si>
  <si>
    <t>&lt;--for validation/calibration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</si>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</sst>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" fillId="2" borderId="0" xfId="0" applyNumberFormat="1" applyFont="1" applyFill="1" applyAlignment="1">
      <alignment horizontal="center" vertical="top" wrapText="1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7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0" borderId="0" xfId="0" applyFont="1" applyBorder="1"/>
    <xf numFmtId="0" fontId="7" fillId="0" borderId="0" xfId="0" applyFont="1" applyBorder="1"/>
    <xf numFmtId="164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8" borderId="0" xfId="0" applyFill="1"/>
    <xf numFmtId="0" fontId="2" fillId="8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2" fontId="2" fillId="8" borderId="0" xfId="0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top" wrapText="1"/>
    </xf>
    <xf numFmtId="2" fontId="2" fillId="8" borderId="0" xfId="0" applyNumberFormat="1" applyFont="1" applyFill="1" applyAlignment="1">
      <alignment horizontal="center" vertical="top" wrapText="1"/>
    </xf>
    <xf numFmtId="0" fontId="5" fillId="6" borderId="10" xfId="0" applyFont="1" applyFill="1" applyBorder="1"/>
    <xf numFmtId="0" fontId="5" fillId="6" borderId="0" xfId="0" applyFont="1" applyFill="1" applyBorder="1" applyAlignment="1">
      <alignment horizontal="center"/>
    </xf>
    <xf numFmtId="0" fontId="0" fillId="5" borderId="10" xfId="0" applyFill="1" applyBorder="1"/>
    <xf numFmtId="0" fontId="0" fillId="2" borderId="0" xfId="0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6" borderId="10" xfId="0" applyFill="1" applyBorder="1"/>
    <xf numFmtId="0" fontId="9" fillId="5" borderId="4" xfId="0" applyFont="1" applyFill="1" applyBorder="1"/>
    <xf numFmtId="2" fontId="0" fillId="3" borderId="4" xfId="0" applyNumberFormat="1" applyFont="1" applyFill="1" applyBorder="1" applyAlignment="1">
      <alignment horizontal="center"/>
    </xf>
    <xf numFmtId="2" fontId="0" fillId="4" borderId="15" xfId="0" applyNumberFormat="1" applyFont="1" applyFill="1" applyBorder="1" applyAlignment="1">
      <alignment horizontal="center"/>
    </xf>
    <xf numFmtId="0" fontId="9" fillId="5" borderId="5" xfId="0" applyFont="1" applyFill="1" applyBorder="1"/>
    <xf numFmtId="2" fontId="0" fillId="3" borderId="5" xfId="0" applyNumberFormat="1" applyFont="1" applyFill="1" applyBorder="1" applyAlignment="1">
      <alignment horizontal="center"/>
    </xf>
    <xf numFmtId="2" fontId="0" fillId="4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105"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able7" displayName="Table7" ref="B13:G20" totalsRowShown="0" headerRowDxfId="104">
  <autoFilter ref="B13:G20">
    <filterColumn colId="0" hiddenButton="1"/>
    <filterColumn colId="1" hiddenButton="1"/>
    <filterColumn colId="2" hiddenButton="1"/>
    <filterColumn colId="3" hiddenButton="1"/>
  </autoFilter>
  <tableColumns count="6">
    <tableColumn id="1" name="Year" dataDxfId="103"/>
    <tableColumn id="2" name="N positive"/>
    <tableColumn id="3" name="N Total"/>
    <tableColumn id="4" name="% Positive" dataDxfId="102">
      <calculatedColumnFormula>Table7[[#This Row],[N positive]]/Table7[[#This Row],[N Total]]</calculatedColumnFormula>
    </tableColumn>
    <tableColumn id="5" name="lower bound" dataDxfId="101">
      <calculatedColumnFormula>(E14-1.96*SQRT((1/C14)*(E14)*(1-E14)))</calculatedColumnFormula>
    </tableColumn>
    <tableColumn id="6" name="upper bound" dataDxfId="100">
      <calculatedColumnFormula>(E14+1.96*SQRT((1/D14)*(E14)*(1-E14)))</calculatedColumnFormula>
    </tableColumn>
  </tableColumns>
  <tableStyleInfo name="TableStyleMedium19" showFirstColumn="1" showLastColumn="0" showRowStripes="0" showColumnStripes="0"/>
</table>
</file>

<file path=xl/tables/table10.xml><?xml version="1.0" encoding="utf-8"?>
<table xmlns="http://schemas.openxmlformats.org/spreadsheetml/2006/main" id="15" name="Table112131416" displayName="Table112131416" ref="A2:J9" totalsRowShown="0" headerRowDxfId="21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20"/>
    <tableColumn id="7" name="Overall N" dataDxfId="19"/>
    <tableColumn id="9" name="# Positive" dataDxfId="18"/>
    <tableColumn id="3" name="% Positive" dataDxfId="17"/>
    <tableColumn id="4" name="Female N" dataDxfId="16"/>
    <tableColumn id="10" name="#  Female Positive" dataDxfId="15"/>
    <tableColumn id="6" name="% Female Positive" dataDxfId="14"/>
    <tableColumn id="5" name="Male N" dataDxfId="13"/>
    <tableColumn id="11" name="# Male Positive" dataDxfId="12"/>
    <tableColumn id="8" name="% Male Positive" dataDxfId="11"/>
  </tableColumns>
  <tableStyleInfo name="TableStyleLight12" showFirstColumn="1" showLastColumn="0" showRowStripes="0" showColumnStripes="1"/>
</table>
</file>

<file path=xl/tables/table11.xml><?xml version="1.0" encoding="utf-8"?>
<table xmlns="http://schemas.openxmlformats.org/spreadsheetml/2006/main" id="17" name="Table11213141618" displayName="Table11213141618" ref="A2:J9" totalsRowShown="0" headerRowDxfId="10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9"/>
    <tableColumn id="7" name="Overall N" dataDxfId="8"/>
    <tableColumn id="9" name="# Positive" dataDxfId="7"/>
    <tableColumn id="3" name="% Positive" dataDxfId="6"/>
    <tableColumn id="4" name="Female N" dataDxfId="5"/>
    <tableColumn id="10" name="#  Female Positive" dataDxfId="4"/>
    <tableColumn id="6" name="% Female Positive" dataDxfId="3"/>
    <tableColumn id="5" name="Male N" dataDxfId="2"/>
    <tableColumn id="11" name="# Male Positive" dataDxfId="1"/>
    <tableColumn id="8" name="% Male Positive" dataDxfId="0"/>
  </tableColumns>
  <tableStyleInfo name="TableStyleLight12" showFirstColumn="1" showLastColumn="0" showRowStripes="0" showColumnStripes="1"/>
</table>
</file>

<file path=xl/tables/table2.xml><?xml version="1.0" encoding="utf-8"?>
<table xmlns="http://schemas.openxmlformats.org/spreadsheetml/2006/main" id="8" name="Table79" displayName="Table79" ref="B23:G30" totalsRowShown="0" headerRowDxfId="99">
  <autoFilter ref="B23:G30">
    <filterColumn colId="0" hiddenButton="1"/>
    <filterColumn colId="1" hiddenButton="1"/>
    <filterColumn colId="2" hiddenButton="1"/>
    <filterColumn colId="3" hiddenButton="1"/>
  </autoFilter>
  <tableColumns count="6">
    <tableColumn id="1" name="Year" dataDxfId="98"/>
    <tableColumn id="2" name="N positive"/>
    <tableColumn id="3" name="N Total"/>
    <tableColumn id="4" name="% Positive" dataDxfId="97">
      <calculatedColumnFormula>Table79[[#This Row],[N positive]]/Table79[[#This Row],[N Total]]</calculatedColumnFormula>
    </tableColumn>
    <tableColumn id="5" name="lower bound" dataDxfId="96">
      <calculatedColumnFormula>(E24-1.96*SQRT((1/C24)*(E24)*(1-E24)))</calculatedColumnFormula>
    </tableColumn>
    <tableColumn id="6" name="upper bound" dataDxfId="95">
      <calculatedColumnFormula>(E24+1.96*SQRT((1/D24)*(E24)*(1-E24)))</calculatedColumnFormula>
    </tableColumn>
  </tableColumns>
  <tableStyleInfo name="TableStyleMedium19" showFirstColumn="1" showLastColumn="0" showRowStripes="0" showColumnStripes="0"/>
</table>
</file>

<file path=xl/tables/table3.xml><?xml version="1.0" encoding="utf-8"?>
<table xmlns="http://schemas.openxmlformats.org/spreadsheetml/2006/main" id="9" name="Table7910" displayName="Table7910" ref="B33:G40" totalsRowShown="0" headerRowDxfId="94">
  <autoFilter ref="B33:G40">
    <filterColumn colId="0" hiddenButton="1"/>
    <filterColumn colId="1" hiddenButton="1"/>
    <filterColumn colId="2" hiddenButton="1"/>
    <filterColumn colId="3" hiddenButton="1"/>
  </autoFilter>
  <tableColumns count="6">
    <tableColumn id="1" name="Year" dataDxfId="93"/>
    <tableColumn id="2" name="N positive"/>
    <tableColumn id="3" name="N Total"/>
    <tableColumn id="4" name="% Positive" dataDxfId="92">
      <calculatedColumnFormula>Table7910[[#This Row],[N positive]]/Table7910[[#This Row],[N Total]]</calculatedColumnFormula>
    </tableColumn>
    <tableColumn id="5" name="lower bound" dataDxfId="91">
      <calculatedColumnFormula>(E34-1.96*SQRT((1/C34)*(E34)*(1-E34)))</calculatedColumnFormula>
    </tableColumn>
    <tableColumn id="6" name="upper bound" dataDxfId="90">
      <calculatedColumnFormula>(E34+1.96*SQRT((1/D34)*(E34)*(1-E34)))</calculatedColumnFormula>
    </tableColumn>
  </tableColumns>
  <tableStyleInfo name="TableStyleMedium19" showFirstColumn="1" showLastColumn="0" showRowStripes="0" showColumnStripes="0"/>
</table>
</file>

<file path=xl/tables/table4.xml><?xml version="1.0" encoding="utf-8"?>
<table xmlns="http://schemas.openxmlformats.org/spreadsheetml/2006/main" id="10" name="Table10" displayName="Table10" ref="B2:L9" totalsRowShown="0" headerRowDxfId="89" dataDxfId="88">
  <autoFilter ref="B2:L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Year" dataDxfId="87"/>
    <tableColumn id="2" name="Overall " dataDxfId="86"/>
    <tableColumn id="3" name="Women" dataDxfId="85"/>
    <tableColumn id="4" name="Men" dataDxfId="84"/>
    <tableColumn id="5" name="15-19" dataDxfId="83"/>
    <tableColumn id="6" name="20-24" dataDxfId="82"/>
    <tableColumn id="7" name="25-29" dataDxfId="81"/>
    <tableColumn id="8" name="30-34" dataDxfId="80"/>
    <tableColumn id="9" name="35-39" dataDxfId="79"/>
    <tableColumn id="10" name="40-44" dataDxfId="78"/>
    <tableColumn id="11" name="45-49" dataDxfId="77"/>
  </tableColumns>
  <tableStyleInfo name="TableStyleMedium19" showFirstColumn="1" showLastColumn="0" showRowStripes="0" showColumnStripes="0"/>
</table>
</file>

<file path=xl/tables/table5.xml><?xml version="1.0" encoding="utf-8"?>
<table xmlns="http://schemas.openxmlformats.org/spreadsheetml/2006/main" id="18" name="Table1121314161819" displayName="Table1121314161819" ref="A3:J10" totalsRowShown="0" headerRowDxfId="76">
  <autoFilter ref="A3:J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75"/>
    <tableColumn id="7" name="Overall N" dataDxfId="74"/>
    <tableColumn id="9" name="# Positive" dataDxfId="73"/>
    <tableColumn id="3" name="% Positive" dataDxfId="72"/>
    <tableColumn id="4" name="Female N" dataDxfId="71"/>
    <tableColumn id="10" name="#  Female Positive" dataDxfId="70"/>
    <tableColumn id="6" name="% Female Positive" dataDxfId="69"/>
    <tableColumn id="5" name="Male N" dataDxfId="68"/>
    <tableColumn id="11" name="# Male Positive" dataDxfId="67"/>
    <tableColumn id="8" name="% Male Positive" dataDxfId="66"/>
  </tableColumns>
  <tableStyleInfo name="TableStyleLight12" showFirstColumn="1" showLastColumn="0" showRowStripes="0" showColumnStripes="1"/>
</table>
</file>

<file path=xl/tables/table6.xml><?xml version="1.0" encoding="utf-8"?>
<table xmlns="http://schemas.openxmlformats.org/spreadsheetml/2006/main" id="1" name="Table1" displayName="Table1" ref="A2:J9" totalsRowShown="0" headerRowDxfId="65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64"/>
    <tableColumn id="7" name="Overall N" dataDxfId="63"/>
    <tableColumn id="9" name="# Positive" dataDxfId="62"/>
    <tableColumn id="3" name="% Positive" dataDxfId="61"/>
    <tableColumn id="4" name="Female N" dataDxfId="60"/>
    <tableColumn id="10" name="#  Female Positive" dataDxfId="59"/>
    <tableColumn id="6" name="% Female Positive" dataDxfId="58"/>
    <tableColumn id="5" name="Male N" dataDxfId="57"/>
    <tableColumn id="11" name="# Male Positive" dataDxfId="56"/>
    <tableColumn id="8" name="% Male Positive" dataDxfId="55"/>
  </tableColumns>
  <tableStyleInfo name="TableStyleLight12" showFirstColumn="1" showLastColumn="0" showRowStripes="0" showColumnStripes="1"/>
</table>
</file>

<file path=xl/tables/table7.xml><?xml version="1.0" encoding="utf-8"?>
<table xmlns="http://schemas.openxmlformats.org/spreadsheetml/2006/main" id="11" name="Table112" displayName="Table112" ref="A2:J9" totalsRowShown="0" headerRowDxfId="54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53"/>
    <tableColumn id="7" name="Overall N" dataDxfId="52"/>
    <tableColumn id="9" name="# Positive" dataDxfId="51"/>
    <tableColumn id="3" name="% Positive" dataDxfId="50"/>
    <tableColumn id="4" name="Female N" dataDxfId="49"/>
    <tableColumn id="10" name="#  Female Positive" dataDxfId="48"/>
    <tableColumn id="6" name="% Female Positive" dataDxfId="47"/>
    <tableColumn id="5" name="Male N" dataDxfId="46"/>
    <tableColumn id="11" name="# Male Positive" dataDxfId="45"/>
    <tableColumn id="8" name="% Male Positive" dataDxfId="44"/>
  </tableColumns>
  <tableStyleInfo name="TableStyleLight12" showFirstColumn="1" showLastColumn="0" showRowStripes="0" showColumnStripes="1"/>
</table>
</file>

<file path=xl/tables/table8.xml><?xml version="1.0" encoding="utf-8"?>
<table xmlns="http://schemas.openxmlformats.org/spreadsheetml/2006/main" id="12" name="Table11213" displayName="Table11213" ref="A2:J9" totalsRowShown="0" headerRowDxfId="43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42"/>
    <tableColumn id="7" name="Overall N" dataDxfId="41"/>
    <tableColumn id="9" name="# Positive" dataDxfId="40"/>
    <tableColumn id="3" name="% Positive" dataDxfId="39"/>
    <tableColumn id="4" name="Female N" dataDxfId="38"/>
    <tableColumn id="10" name="#  Female Positive" dataDxfId="37"/>
    <tableColumn id="6" name="% Female Positive" dataDxfId="36"/>
    <tableColumn id="5" name="Male N" dataDxfId="35"/>
    <tableColumn id="11" name="# Male Positive" dataDxfId="34"/>
    <tableColumn id="8" name="% Male Positive" dataDxfId="33"/>
  </tableColumns>
  <tableStyleInfo name="TableStyleLight12" showFirstColumn="1" showLastColumn="0" showRowStripes="0" showColumnStripes="1"/>
</table>
</file>

<file path=xl/tables/table9.xml><?xml version="1.0" encoding="utf-8"?>
<table xmlns="http://schemas.openxmlformats.org/spreadsheetml/2006/main" id="13" name="Table1121314" displayName="Table1121314" ref="A2:J9" totalsRowShown="0" headerRowDxfId="32">
  <autoFilter ref="A2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name="Age group" dataDxfId="31"/>
    <tableColumn id="7" name="Overall N" dataDxfId="30"/>
    <tableColumn id="9" name="# Positive" dataDxfId="29"/>
    <tableColumn id="3" name="% Positive" dataDxfId="28"/>
    <tableColumn id="4" name="Female N" dataDxfId="27"/>
    <tableColumn id="10" name="#  Female Positive" dataDxfId="26"/>
    <tableColumn id="6" name="% Female Positive" dataDxfId="25"/>
    <tableColumn id="5" name="Male N" dataDxfId="24"/>
    <tableColumn id="11" name="# Male Positive" dataDxfId="23"/>
    <tableColumn id="8" name="% Male Positive" dataDxfId="22"/>
  </tableColumns>
  <tableStyleInfo name="TableStyleLight1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54"/>
  <sheetViews>
    <sheetView zoomScale="110" zoomScaleNormal="110" workbookViewId="0">
      <selection activeCell="G9" sqref="G9"/>
    </sheetView>
  </sheetViews>
  <sheetFormatPr defaultRowHeight="14.5" x14ac:dyDescent="0.35"/>
  <cols>
    <col min="2" max="2" width="11.1796875" bestFit="1" customWidth="1"/>
    <col min="3" max="3" width="11.81640625" customWidth="1"/>
    <col min="4" max="4" width="9.81640625" customWidth="1"/>
    <col min="5" max="5" width="12" customWidth="1"/>
    <col min="6" max="6" width="14.54296875" bestFit="1" customWidth="1"/>
    <col min="7" max="7" width="14.7265625" bestFit="1" customWidth="1"/>
    <col min="10" max="10" width="12.26953125" bestFit="1" customWidth="1"/>
  </cols>
  <sheetData>
    <row r="1" spans="1:13" x14ac:dyDescent="0.35">
      <c r="A1" s="29"/>
      <c r="B1" s="29" t="s">
        <v>30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5">
      <c r="A2" s="29"/>
      <c r="B2" s="30" t="s">
        <v>0</v>
      </c>
      <c r="C2" s="31" t="s">
        <v>31</v>
      </c>
      <c r="D2" s="31" t="s">
        <v>32</v>
      </c>
      <c r="E2" s="31" t="s">
        <v>33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29"/>
    </row>
    <row r="3" spans="1:13" x14ac:dyDescent="0.35">
      <c r="A3" s="29"/>
      <c r="B3" s="33">
        <v>2010</v>
      </c>
      <c r="C3" s="34">
        <v>29.035799999999998</v>
      </c>
      <c r="D3" s="34">
        <v>35.322000000000003</v>
      </c>
      <c r="E3" s="34">
        <v>16.460899999999999</v>
      </c>
      <c r="F3" s="34">
        <v>5.7279999999999998</v>
      </c>
      <c r="G3" s="34">
        <v>23.292300000000001</v>
      </c>
      <c r="H3" s="34">
        <v>47.133800000000001</v>
      </c>
      <c r="I3" s="34">
        <v>56.011699999999998</v>
      </c>
      <c r="J3" s="34">
        <v>53.521099999999997</v>
      </c>
      <c r="K3" s="34">
        <v>42.460999999999999</v>
      </c>
      <c r="L3" s="34">
        <v>33.142899999999997</v>
      </c>
      <c r="M3" s="29"/>
    </row>
    <row r="4" spans="1:13" x14ac:dyDescent="0.35">
      <c r="A4" s="29"/>
      <c r="B4" s="33">
        <v>2011</v>
      </c>
      <c r="C4" s="34">
        <v>29.047000000000001</v>
      </c>
      <c r="D4" s="34">
        <v>35.9861</v>
      </c>
      <c r="E4" s="34">
        <v>15.866</v>
      </c>
      <c r="F4" s="34">
        <v>5.6852999999999998</v>
      </c>
      <c r="G4" s="34">
        <v>22.4924</v>
      </c>
      <c r="H4" s="34">
        <v>42.824300000000001</v>
      </c>
      <c r="I4" s="34">
        <v>56.735300000000002</v>
      </c>
      <c r="J4" s="34">
        <v>51.5548</v>
      </c>
      <c r="K4" s="34">
        <v>42.907800000000002</v>
      </c>
      <c r="L4" s="34">
        <v>34.9026</v>
      </c>
      <c r="M4" s="29"/>
    </row>
    <row r="5" spans="1:13" x14ac:dyDescent="0.35">
      <c r="A5" s="29"/>
      <c r="B5" s="33">
        <v>2012</v>
      </c>
      <c r="C5" s="34">
        <v>29.324000000000002</v>
      </c>
      <c r="D5" s="34">
        <v>36.215800000000002</v>
      </c>
      <c r="E5" s="34">
        <v>16.779199999999999</v>
      </c>
      <c r="F5" s="35">
        <v>6.7988999999999997</v>
      </c>
      <c r="G5" s="35">
        <v>22.8354</v>
      </c>
      <c r="H5" s="35">
        <v>43.14</v>
      </c>
      <c r="I5" s="35">
        <v>52.8155</v>
      </c>
      <c r="J5" s="35">
        <v>56.378599999999999</v>
      </c>
      <c r="K5" s="35">
        <v>46.681899999999999</v>
      </c>
      <c r="L5" s="35">
        <v>37.820500000000003</v>
      </c>
      <c r="M5" s="29"/>
    </row>
    <row r="6" spans="1:13" x14ac:dyDescent="0.35">
      <c r="A6" s="29"/>
      <c r="B6" s="33">
        <v>2013</v>
      </c>
      <c r="C6" s="34">
        <v>31.189499999999999</v>
      </c>
      <c r="D6" s="34">
        <v>38.070799999999998</v>
      </c>
      <c r="E6" s="34">
        <v>18.477399999999999</v>
      </c>
      <c r="F6" s="35">
        <v>6.5750999999999999</v>
      </c>
      <c r="G6" s="35">
        <v>24.826499999999999</v>
      </c>
      <c r="H6" s="35">
        <v>45.047199999999997</v>
      </c>
      <c r="I6" s="35">
        <v>60.289900000000003</v>
      </c>
      <c r="J6" s="35">
        <v>64.676599999999993</v>
      </c>
      <c r="K6" s="35">
        <v>49.722700000000003</v>
      </c>
      <c r="L6" s="35">
        <v>41.154600000000002</v>
      </c>
      <c r="M6" s="29"/>
    </row>
    <row r="7" spans="1:13" x14ac:dyDescent="0.35">
      <c r="A7" s="29"/>
      <c r="B7" s="33">
        <v>2014</v>
      </c>
      <c r="C7" s="34">
        <v>33.810200000000002</v>
      </c>
      <c r="D7" s="34">
        <v>40.843400000000003</v>
      </c>
      <c r="E7" s="34">
        <v>20.1449</v>
      </c>
      <c r="F7" s="36">
        <v>6.8467000000000002</v>
      </c>
      <c r="G7" s="36">
        <v>26.381900000000002</v>
      </c>
      <c r="H7" s="36">
        <v>47.511800000000001</v>
      </c>
      <c r="I7" s="36">
        <v>58.298999999999999</v>
      </c>
      <c r="J7" s="36">
        <v>62</v>
      </c>
      <c r="K7" s="36">
        <v>55.4758</v>
      </c>
      <c r="L7" s="36">
        <v>46.520899999999997</v>
      </c>
      <c r="M7" s="29"/>
    </row>
    <row r="8" spans="1:13" x14ac:dyDescent="0.35">
      <c r="A8" s="29"/>
      <c r="B8" s="33">
        <v>2015</v>
      </c>
      <c r="C8" s="34">
        <v>33.816299999999998</v>
      </c>
      <c r="D8" s="34">
        <v>41.743899999999996</v>
      </c>
      <c r="E8" s="34">
        <v>18.1937</v>
      </c>
      <c r="F8" s="35">
        <v>7.7321</v>
      </c>
      <c r="G8" s="35">
        <v>24.379899999999999</v>
      </c>
      <c r="H8" s="35">
        <v>46.561700000000002</v>
      </c>
      <c r="I8" s="35">
        <v>58.418599999999998</v>
      </c>
      <c r="J8" s="35">
        <v>61.910800000000002</v>
      </c>
      <c r="K8" s="35">
        <v>55.555599999999998</v>
      </c>
      <c r="L8" s="35">
        <v>48.509500000000003</v>
      </c>
      <c r="M8" s="29"/>
    </row>
    <row r="9" spans="1:13" x14ac:dyDescent="0.35">
      <c r="A9" s="29"/>
      <c r="B9" s="33">
        <v>2016</v>
      </c>
      <c r="C9" s="34">
        <v>34.4499</v>
      </c>
      <c r="D9" s="34">
        <v>41.898499999999999</v>
      </c>
      <c r="E9" s="34">
        <v>19.0215</v>
      </c>
      <c r="F9" s="35">
        <v>7.1429</v>
      </c>
      <c r="G9" s="35">
        <v>24.4147</v>
      </c>
      <c r="H9" s="35">
        <v>45.787100000000002</v>
      </c>
      <c r="I9" s="35">
        <v>58.014400000000002</v>
      </c>
      <c r="J9" s="35">
        <v>63.1751</v>
      </c>
      <c r="K9" s="35">
        <v>58.941600000000001</v>
      </c>
      <c r="L9" s="35">
        <v>50.572499999999998</v>
      </c>
      <c r="M9" s="29"/>
    </row>
    <row r="10" spans="1:13" ht="15" thickBot="1" x14ac:dyDescent="0.4">
      <c r="A10" s="29"/>
      <c r="B10" s="33"/>
      <c r="C10" s="34"/>
      <c r="D10" s="34"/>
      <c r="E10" s="34"/>
      <c r="F10" s="34"/>
      <c r="G10" s="31"/>
      <c r="H10" s="31"/>
      <c r="I10" s="31"/>
      <c r="J10" s="31"/>
      <c r="K10" s="31"/>
      <c r="L10" s="31"/>
      <c r="M10" s="29"/>
    </row>
    <row r="11" spans="1:13" x14ac:dyDescent="0.35">
      <c r="A11" s="17"/>
      <c r="B11" s="18"/>
      <c r="C11" s="18"/>
      <c r="D11" s="18"/>
      <c r="E11" s="18"/>
      <c r="F11" s="18"/>
      <c r="G11" s="18"/>
      <c r="H11" s="18"/>
      <c r="I11" s="19"/>
    </row>
    <row r="12" spans="1:13" x14ac:dyDescent="0.35">
      <c r="A12" s="20"/>
      <c r="B12" s="21" t="s">
        <v>27</v>
      </c>
      <c r="C12" s="21"/>
      <c r="D12" s="21"/>
      <c r="E12" s="21"/>
      <c r="F12" s="21"/>
      <c r="G12" s="21"/>
      <c r="H12" s="21"/>
      <c r="I12" s="22"/>
    </row>
    <row r="13" spans="1:13" x14ac:dyDescent="0.35">
      <c r="A13" s="20"/>
      <c r="B13" s="23" t="s">
        <v>0</v>
      </c>
      <c r="C13" s="23" t="s">
        <v>9</v>
      </c>
      <c r="D13" s="23" t="s">
        <v>10</v>
      </c>
      <c r="E13" s="23" t="s">
        <v>11</v>
      </c>
      <c r="F13" s="24" t="s">
        <v>34</v>
      </c>
      <c r="G13" s="24" t="s">
        <v>35</v>
      </c>
      <c r="H13" s="21"/>
      <c r="I13" s="22"/>
    </row>
    <row r="14" spans="1:13" x14ac:dyDescent="0.35">
      <c r="A14" s="20"/>
      <c r="B14" s="23">
        <v>2010</v>
      </c>
      <c r="C14" s="21">
        <v>2117</v>
      </c>
      <c r="D14" s="21">
        <v>7291</v>
      </c>
      <c r="E14" s="25">
        <f>Table7[[#This Row],[N positive]]/Table7[[#This Row],[N Total]]</f>
        <v>0.2903579755863393</v>
      </c>
      <c r="F14" s="15">
        <f t="shared" ref="F14:F20" si="0">(E14-1.96*SQRT((1/C14)*(E14)*(1-E14)))</f>
        <v>0.27102128333760817</v>
      </c>
      <c r="G14" s="15">
        <f t="shared" ref="G14:G20" si="1">(E14+1.96*SQRT((1/D14)*(E14)*(1-E14)))</f>
        <v>0.30077752803746671</v>
      </c>
      <c r="H14" s="21"/>
      <c r="I14" s="22"/>
      <c r="K14" t="s">
        <v>36</v>
      </c>
    </row>
    <row r="15" spans="1:13" x14ac:dyDescent="0.35">
      <c r="A15" s="20"/>
      <c r="B15" s="23">
        <v>2011</v>
      </c>
      <c r="C15" s="21">
        <v>1911</v>
      </c>
      <c r="D15" s="21">
        <v>6579</v>
      </c>
      <c r="E15" s="25">
        <f>Table7[[#This Row],[N positive]]/Table7[[#This Row],[N Total]]</f>
        <v>0.29046967624259007</v>
      </c>
      <c r="F15" s="15">
        <f>(E15-1.96*SQRT((1/C15)*(E15)*(1-E15)))</f>
        <v>0.27011512140387545</v>
      </c>
      <c r="G15" s="15">
        <f t="shared" si="1"/>
        <v>0.30143981217414795</v>
      </c>
      <c r="H15" s="21"/>
      <c r="I15" s="22"/>
    </row>
    <row r="16" spans="1:13" x14ac:dyDescent="0.35">
      <c r="A16" s="20"/>
      <c r="B16" s="23">
        <v>2012</v>
      </c>
      <c r="C16" s="21">
        <v>1592</v>
      </c>
      <c r="D16" s="21">
        <v>5429</v>
      </c>
      <c r="E16" s="25">
        <f>Table7[[#This Row],[N positive]]/Table7[[#This Row],[N Total]]</f>
        <v>0.29324000736783939</v>
      </c>
      <c r="F16" s="15">
        <f t="shared" si="0"/>
        <v>0.27087690100920303</v>
      </c>
      <c r="G16" s="15">
        <f t="shared" si="1"/>
        <v>0.30534999613130287</v>
      </c>
      <c r="H16" s="21"/>
      <c r="I16" s="22"/>
    </row>
    <row r="17" spans="1:9" x14ac:dyDescent="0.35">
      <c r="A17" s="20"/>
      <c r="B17" s="23">
        <v>2013</v>
      </c>
      <c r="C17" s="21">
        <v>2158</v>
      </c>
      <c r="D17" s="21">
        <v>6919</v>
      </c>
      <c r="E17" s="25">
        <f>Table7[[#This Row],[N positive]]/Table7[[#This Row],[N Total]]</f>
        <v>0.31189478248301777</v>
      </c>
      <c r="F17" s="15">
        <f t="shared" si="0"/>
        <v>0.29234860528978174</v>
      </c>
      <c r="G17" s="15">
        <f t="shared" si="1"/>
        <v>0.32281084178583946</v>
      </c>
      <c r="H17" s="21"/>
      <c r="I17" s="22"/>
    </row>
    <row r="18" spans="1:9" x14ac:dyDescent="0.35">
      <c r="A18" s="20"/>
      <c r="B18" s="23">
        <v>2014</v>
      </c>
      <c r="C18" s="21">
        <v>2198</v>
      </c>
      <c r="D18" s="21">
        <v>6501</v>
      </c>
      <c r="E18" s="25">
        <f>Table7[[#This Row],[N positive]]/Table7[[#This Row],[N Total]]</f>
        <v>0.33810183048761727</v>
      </c>
      <c r="F18" s="15">
        <f t="shared" si="0"/>
        <v>0.31832477744366422</v>
      </c>
      <c r="G18" s="15">
        <f t="shared" si="1"/>
        <v>0.34960149947005337</v>
      </c>
      <c r="H18" s="21"/>
      <c r="I18" s="22"/>
    </row>
    <row r="19" spans="1:9" x14ac:dyDescent="0.35">
      <c r="A19" s="20"/>
      <c r="B19" s="23">
        <v>2015</v>
      </c>
      <c r="C19" s="21">
        <v>3081</v>
      </c>
      <c r="D19" s="21">
        <v>9111</v>
      </c>
      <c r="E19" s="25">
        <f>Table7[[#This Row],[N positive]]/Table7[[#This Row],[N Total]]</f>
        <v>0.33816266052025024</v>
      </c>
      <c r="F19" s="15">
        <f t="shared" si="0"/>
        <v>0.3214575758664025</v>
      </c>
      <c r="G19" s="15">
        <f t="shared" si="1"/>
        <v>0.3478769604144108</v>
      </c>
      <c r="H19" s="21"/>
      <c r="I19" s="22"/>
    </row>
    <row r="20" spans="1:9" x14ac:dyDescent="0.35">
      <c r="A20" s="20"/>
      <c r="B20" s="23">
        <v>2016</v>
      </c>
      <c r="C20" s="21">
        <v>2314</v>
      </c>
      <c r="D20" s="21">
        <v>6717</v>
      </c>
      <c r="E20" s="25">
        <f>Table7[[#This Row],[N positive]]/Table7[[#This Row],[N Total]]</f>
        <v>0.34449903230608903</v>
      </c>
      <c r="F20" s="15">
        <f t="shared" si="0"/>
        <v>0.32513681607901679</v>
      </c>
      <c r="G20" s="15">
        <f t="shared" si="1"/>
        <v>0.35586349922933802</v>
      </c>
      <c r="H20" s="21"/>
      <c r="I20" s="22"/>
    </row>
    <row r="21" spans="1:9" x14ac:dyDescent="0.35">
      <c r="A21" s="20"/>
      <c r="B21" s="21"/>
      <c r="C21" s="21"/>
      <c r="D21" s="21"/>
      <c r="E21" s="21"/>
      <c r="F21" s="21"/>
      <c r="G21" s="21"/>
      <c r="H21" s="21"/>
      <c r="I21" s="22"/>
    </row>
    <row r="22" spans="1:9" x14ac:dyDescent="0.35">
      <c r="A22" s="20"/>
      <c r="B22" s="21" t="s">
        <v>28</v>
      </c>
      <c r="C22" s="21"/>
      <c r="D22" s="21"/>
      <c r="E22" s="21"/>
      <c r="F22" s="21"/>
      <c r="G22" s="21"/>
      <c r="H22" s="21"/>
      <c r="I22" s="22"/>
    </row>
    <row r="23" spans="1:9" x14ac:dyDescent="0.35">
      <c r="A23" s="20"/>
      <c r="B23" s="23" t="s">
        <v>0</v>
      </c>
      <c r="C23" s="23" t="s">
        <v>9</v>
      </c>
      <c r="D23" s="23" t="s">
        <v>10</v>
      </c>
      <c r="E23" s="23" t="s">
        <v>11</v>
      </c>
      <c r="F23" s="24" t="s">
        <v>34</v>
      </c>
      <c r="G23" s="24" t="s">
        <v>35</v>
      </c>
      <c r="H23" s="21"/>
      <c r="I23" s="22"/>
    </row>
    <row r="24" spans="1:9" x14ac:dyDescent="0.35">
      <c r="A24" s="20"/>
      <c r="B24" s="23">
        <v>2010</v>
      </c>
      <c r="C24" s="21">
        <v>1717</v>
      </c>
      <c r="D24" s="21">
        <v>4861</v>
      </c>
      <c r="E24" s="25">
        <f>Table79[[#This Row],[N positive]]/Table79[[#This Row],[N Total]]</f>
        <v>0.35321950216004938</v>
      </c>
      <c r="F24" s="15">
        <f>(E24-1.96*SQRT((1/C24)*(E24)*(1-E24)))</f>
        <v>0.33061100373832764</v>
      </c>
      <c r="G24" s="15">
        <f t="shared" ref="G24:G30" si="2">(E24+1.96*SQRT((1/D24)*(E24)*(1-E24)))</f>
        <v>0.36665624656368351</v>
      </c>
      <c r="H24" s="21"/>
      <c r="I24" s="22"/>
    </row>
    <row r="25" spans="1:9" x14ac:dyDescent="0.35">
      <c r="A25" s="20"/>
      <c r="B25" s="23">
        <v>2011</v>
      </c>
      <c r="C25" s="21">
        <v>1551</v>
      </c>
      <c r="D25" s="21">
        <v>4310</v>
      </c>
      <c r="E25" s="25">
        <f>Table79[[#This Row],[N positive]]/Table79[[#This Row],[N Total]]</f>
        <v>0.35986078886310907</v>
      </c>
      <c r="F25" s="15">
        <f>(E25-1.96*SQRT((1/C25)*(E25)*(1-E25)))</f>
        <v>0.33597417156949327</v>
      </c>
      <c r="G25" s="15">
        <f t="shared" si="2"/>
        <v>0.37418998790204366</v>
      </c>
      <c r="H25" s="21"/>
      <c r="I25" s="22"/>
    </row>
    <row r="26" spans="1:9" x14ac:dyDescent="0.35">
      <c r="A26" s="20"/>
      <c r="B26" s="23">
        <v>2012</v>
      </c>
      <c r="C26" s="21">
        <v>1269</v>
      </c>
      <c r="D26" s="21">
        <v>3504</v>
      </c>
      <c r="E26" s="25">
        <f>Table79[[#This Row],[N positive]]/Table79[[#This Row],[N Total]]</f>
        <v>0.36215753424657532</v>
      </c>
      <c r="F26" s="15">
        <f t="shared" ref="F26:F30" si="3">(E26-1.96*SQRT((1/C26)*(E26)*(1-E26)))</f>
        <v>0.33571331570661789</v>
      </c>
      <c r="G26" s="15">
        <f t="shared" si="2"/>
        <v>0.37807153960268475</v>
      </c>
      <c r="H26" s="21"/>
      <c r="I26" s="22"/>
    </row>
    <row r="27" spans="1:9" x14ac:dyDescent="0.35">
      <c r="A27" s="20"/>
      <c r="B27" s="23">
        <v>2013</v>
      </c>
      <c r="C27" s="21">
        <v>1709</v>
      </c>
      <c r="D27" s="21">
        <v>4489</v>
      </c>
      <c r="E27" s="25">
        <f>Table79[[#This Row],[N positive]]/Table79[[#This Row],[N Total]]</f>
        <v>0.38070839830697262</v>
      </c>
      <c r="F27" s="15">
        <f t="shared" si="3"/>
        <v>0.35768715027857467</v>
      </c>
      <c r="G27" s="15">
        <f t="shared" si="2"/>
        <v>0.39491287022667521</v>
      </c>
      <c r="H27" s="21"/>
      <c r="I27" s="22"/>
    </row>
    <row r="28" spans="1:9" x14ac:dyDescent="0.35">
      <c r="A28" s="20"/>
      <c r="B28" s="23">
        <v>2014</v>
      </c>
      <c r="C28" s="21">
        <v>1753</v>
      </c>
      <c r="D28" s="21">
        <v>4292</v>
      </c>
      <c r="E28" s="25">
        <f>Table79[[#This Row],[N positive]]/Table79[[#This Row],[N Total]]</f>
        <v>0.40843429636533085</v>
      </c>
      <c r="F28" s="15">
        <f t="shared" si="3"/>
        <v>0.38542370879105825</v>
      </c>
      <c r="G28" s="15">
        <f t="shared" si="2"/>
        <v>0.42314010160238019</v>
      </c>
      <c r="H28" s="21"/>
      <c r="I28" s="22"/>
    </row>
    <row r="29" spans="1:9" x14ac:dyDescent="0.35">
      <c r="A29" s="20"/>
      <c r="B29" s="23">
        <v>2015</v>
      </c>
      <c r="C29" s="21">
        <v>2523</v>
      </c>
      <c r="D29" s="21">
        <v>6044</v>
      </c>
      <c r="E29" s="25">
        <f>Table79[[#This Row],[N positive]]/Table79[[#This Row],[N Total]]</f>
        <v>0.4174387822634017</v>
      </c>
      <c r="F29" s="15">
        <f t="shared" si="3"/>
        <v>0.39819614344783072</v>
      </c>
      <c r="G29" s="15">
        <f t="shared" si="2"/>
        <v>0.42987135548391747</v>
      </c>
      <c r="H29" s="21"/>
      <c r="I29" s="22"/>
    </row>
    <row r="30" spans="1:9" x14ac:dyDescent="0.35">
      <c r="A30" s="20"/>
      <c r="B30" s="23">
        <v>2016</v>
      </c>
      <c r="C30" s="21">
        <v>1898</v>
      </c>
      <c r="D30" s="21">
        <v>4530</v>
      </c>
      <c r="E30" s="25">
        <f>Table79[[#This Row],[N positive]]/Table79[[#This Row],[N Total]]</f>
        <v>0.41898454746136865</v>
      </c>
      <c r="F30" s="15">
        <f t="shared" si="3"/>
        <v>0.39678721371900566</v>
      </c>
      <c r="G30" s="15">
        <f t="shared" si="2"/>
        <v>0.43335266310636944</v>
      </c>
      <c r="H30" s="21"/>
      <c r="I30" s="22"/>
    </row>
    <row r="31" spans="1:9" x14ac:dyDescent="0.35">
      <c r="A31" s="20"/>
      <c r="B31" s="21"/>
      <c r="C31" s="21"/>
      <c r="D31" s="21"/>
      <c r="E31" s="21"/>
      <c r="F31" s="21"/>
      <c r="G31" s="21"/>
      <c r="H31" s="21"/>
      <c r="I31" s="22"/>
    </row>
    <row r="32" spans="1:9" x14ac:dyDescent="0.35">
      <c r="A32" s="20"/>
      <c r="B32" s="21" t="s">
        <v>29</v>
      </c>
      <c r="C32" s="21"/>
      <c r="D32" s="21"/>
      <c r="E32" s="21"/>
      <c r="F32" s="21"/>
      <c r="G32" s="21"/>
      <c r="H32" s="21"/>
      <c r="I32" s="22"/>
    </row>
    <row r="33" spans="1:9" x14ac:dyDescent="0.35">
      <c r="A33" s="20"/>
      <c r="B33" s="23" t="s">
        <v>0</v>
      </c>
      <c r="C33" s="23" t="s">
        <v>9</v>
      </c>
      <c r="D33" s="23" t="s">
        <v>10</v>
      </c>
      <c r="E33" s="23" t="s">
        <v>11</v>
      </c>
      <c r="F33" s="24" t="s">
        <v>34</v>
      </c>
      <c r="G33" s="24" t="s">
        <v>35</v>
      </c>
      <c r="H33" s="21"/>
      <c r="I33" s="22"/>
    </row>
    <row r="34" spans="1:9" ht="15" customHeight="1" x14ac:dyDescent="0.35">
      <c r="A34" s="20"/>
      <c r="B34" s="23">
        <v>2010</v>
      </c>
      <c r="C34" s="21">
        <v>400</v>
      </c>
      <c r="D34" s="21">
        <v>2430</v>
      </c>
      <c r="E34" s="25">
        <f>Table7910[[#This Row],[N positive]]/Table7910[[#This Row],[N Total]]</f>
        <v>0.16460905349794239</v>
      </c>
      <c r="F34" s="15">
        <f>(E34-1.96*SQRT((1/C34)*(E34)*(1-E34)))</f>
        <v>0.12826797458585207</v>
      </c>
      <c r="G34" s="15">
        <f t="shared" ref="G34:G40" si="4">(E34+1.96*SQRT((1/D34)*(E34)*(1-E34)))</f>
        <v>0.17935337104181437</v>
      </c>
      <c r="H34" s="21"/>
      <c r="I34" s="22"/>
    </row>
    <row r="35" spans="1:9" ht="15" customHeight="1" x14ac:dyDescent="0.35">
      <c r="A35" s="20"/>
      <c r="B35" s="23">
        <v>2011</v>
      </c>
      <c r="C35" s="21">
        <v>360</v>
      </c>
      <c r="D35" s="21">
        <v>2269</v>
      </c>
      <c r="E35" s="25">
        <f>Table7910[[#This Row],[N positive]]/Table7910[[#This Row],[N Total]]</f>
        <v>0.15866020273248127</v>
      </c>
      <c r="F35" s="15">
        <f>(E35-1.96*SQRT((1/C35)*(E35)*(1-E35)))</f>
        <v>0.12091823494146425</v>
      </c>
      <c r="G35" s="15">
        <f t="shared" si="4"/>
        <v>0.17369364873809701</v>
      </c>
      <c r="H35" s="21"/>
      <c r="I35" s="22"/>
    </row>
    <row r="36" spans="1:9" x14ac:dyDescent="0.35">
      <c r="A36" s="20"/>
      <c r="B36" s="23">
        <v>2012</v>
      </c>
      <c r="C36" s="21">
        <v>323</v>
      </c>
      <c r="D36" s="21">
        <v>1925</v>
      </c>
      <c r="E36" s="25">
        <f>Table7910[[#This Row],[N positive]]/Table7910[[#This Row],[N Total]]</f>
        <v>0.1677922077922078</v>
      </c>
      <c r="F36" s="15">
        <f t="shared" ref="F36:F40" si="5">(E36-1.96*SQRT((1/C36)*(E36)*(1-E36)))</f>
        <v>0.12703948846905827</v>
      </c>
      <c r="G36" s="15">
        <f t="shared" si="4"/>
        <v>0.18448551891413245</v>
      </c>
      <c r="H36" s="21"/>
      <c r="I36" s="22"/>
    </row>
    <row r="37" spans="1:9" x14ac:dyDescent="0.35">
      <c r="A37" s="20"/>
      <c r="B37" s="23">
        <v>2013</v>
      </c>
      <c r="C37" s="21">
        <v>449</v>
      </c>
      <c r="D37" s="21">
        <v>2430</v>
      </c>
      <c r="E37" s="25">
        <f>Table7910[[#This Row],[N positive]]/Table7910[[#This Row],[N Total]]</f>
        <v>0.18477366255144034</v>
      </c>
      <c r="F37" s="15">
        <f t="shared" si="5"/>
        <v>0.14887386202044028</v>
      </c>
      <c r="G37" s="15">
        <f t="shared" si="4"/>
        <v>0.20020530205394052</v>
      </c>
      <c r="H37" s="21"/>
      <c r="I37" s="22"/>
    </row>
    <row r="38" spans="1:9" x14ac:dyDescent="0.35">
      <c r="A38" s="20"/>
      <c r="B38" s="23">
        <v>2014</v>
      </c>
      <c r="C38" s="21">
        <v>445</v>
      </c>
      <c r="D38" s="21">
        <v>2209</v>
      </c>
      <c r="E38" s="25">
        <f>Table7910[[#This Row],[N positive]]/Table7910[[#This Row],[N Total]]</f>
        <v>0.20144861928474422</v>
      </c>
      <c r="F38" s="15">
        <f t="shared" si="5"/>
        <v>0.16418288818469895</v>
      </c>
      <c r="G38" s="15">
        <f t="shared" si="4"/>
        <v>0.21817460776892297</v>
      </c>
      <c r="H38" s="21"/>
      <c r="I38" s="22"/>
    </row>
    <row r="39" spans="1:9" x14ac:dyDescent="0.35">
      <c r="A39" s="20"/>
      <c r="B39" s="23">
        <v>2015</v>
      </c>
      <c r="C39" s="21">
        <v>558</v>
      </c>
      <c r="D39" s="21">
        <v>3067</v>
      </c>
      <c r="E39" s="25">
        <f>Table7910[[#This Row],[N positive]]/Table7910[[#This Row],[N Total]]</f>
        <v>0.18193674600586893</v>
      </c>
      <c r="F39" s="15">
        <f t="shared" si="5"/>
        <v>0.14992623360771873</v>
      </c>
      <c r="G39" s="15">
        <f t="shared" si="4"/>
        <v>0.19559052401317195</v>
      </c>
      <c r="H39" s="21"/>
      <c r="I39" s="22"/>
    </row>
    <row r="40" spans="1:9" x14ac:dyDescent="0.35">
      <c r="A40" s="20"/>
      <c r="B40" s="23">
        <v>2016</v>
      </c>
      <c r="C40" s="21">
        <v>416</v>
      </c>
      <c r="D40" s="21">
        <v>2187</v>
      </c>
      <c r="E40" s="25">
        <f>Table7910[[#This Row],[N positive]]/Table7910[[#This Row],[N Total]]</f>
        <v>0.19021490626428897</v>
      </c>
      <c r="F40" s="15">
        <f t="shared" si="5"/>
        <v>0.15249969290489107</v>
      </c>
      <c r="G40" s="15">
        <f t="shared" si="4"/>
        <v>0.20666388134639938</v>
      </c>
      <c r="H40" s="21"/>
      <c r="I40" s="22"/>
    </row>
    <row r="41" spans="1:9" ht="15" thickBot="1" x14ac:dyDescent="0.4">
      <c r="A41" s="26"/>
      <c r="B41" s="27"/>
      <c r="C41" s="27"/>
      <c r="D41" s="27"/>
      <c r="E41" s="27"/>
      <c r="F41" s="27"/>
      <c r="G41" s="27"/>
      <c r="H41" s="27"/>
      <c r="I41" s="28"/>
    </row>
    <row r="44" spans="1:9" ht="15" customHeight="1" x14ac:dyDescent="0.35"/>
    <row r="45" spans="1:9" ht="15" customHeight="1" x14ac:dyDescent="0.35"/>
    <row r="54" ht="15" customHeight="1" x14ac:dyDescent="0.35"/>
  </sheetData>
  <pageMargins left="0.7" right="0.7" top="0.75" bottom="0.75" header="0.3" footer="0.3"/>
  <pageSetup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tabSelected="1" workbookViewId="0">
      <selection activeCell="B2" sqref="B2:H8"/>
    </sheetView>
  </sheetViews>
  <sheetFormatPr defaultRowHeight="14.5" x14ac:dyDescent="0.35"/>
  <sheetData>
    <row r="1" spans="1:10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</row>
    <row r="2" spans="1:10" x14ac:dyDescent="0.35">
      <c r="A2" s="44" t="s">
        <v>2</v>
      </c>
      <c r="B2" s="45">
        <v>9.2910000000000004</v>
      </c>
      <c r="C2" s="45">
        <v>9.0218000000000007</v>
      </c>
      <c r="D2" s="45">
        <v>10.4526</v>
      </c>
      <c r="E2" s="45">
        <v>9.3332999999999995</v>
      </c>
      <c r="F2" s="45">
        <v>10.373100000000001</v>
      </c>
      <c r="G2" s="45">
        <v>11.0039</v>
      </c>
      <c r="H2" s="45">
        <v>9.3530999999999995</v>
      </c>
      <c r="J2" t="s">
        <v>37</v>
      </c>
    </row>
    <row r="3" spans="1:10" x14ac:dyDescent="0.35">
      <c r="A3" s="44" t="s">
        <v>3</v>
      </c>
      <c r="B3" s="45">
        <v>31.413</v>
      </c>
      <c r="C3" s="45">
        <v>31.677</v>
      </c>
      <c r="D3" s="45">
        <v>30.6402</v>
      </c>
      <c r="E3" s="45">
        <v>33.950600000000001</v>
      </c>
      <c r="F3" s="45">
        <v>34.555</v>
      </c>
      <c r="G3" s="45">
        <v>34.123199999999997</v>
      </c>
      <c r="H3" s="45">
        <v>33.419699999999999</v>
      </c>
    </row>
    <row r="4" spans="1:10" x14ac:dyDescent="0.35">
      <c r="A4" s="44" t="s">
        <v>4</v>
      </c>
      <c r="B4" s="45">
        <v>53.267000000000003</v>
      </c>
      <c r="C4" s="45">
        <v>51.718499999999999</v>
      </c>
      <c r="D4" s="45">
        <v>50.803199999999997</v>
      </c>
      <c r="E4" s="45">
        <v>51.333300000000001</v>
      </c>
      <c r="F4" s="45">
        <v>51.941699999999997</v>
      </c>
      <c r="G4" s="45">
        <v>53.979199999999999</v>
      </c>
      <c r="H4" s="45">
        <v>52.409599999999998</v>
      </c>
    </row>
    <row r="5" spans="1:10" x14ac:dyDescent="0.35">
      <c r="A5" s="44" t="s">
        <v>5</v>
      </c>
      <c r="B5" s="45">
        <v>59.179699999999997</v>
      </c>
      <c r="C5" s="45">
        <v>61.353700000000003</v>
      </c>
      <c r="D5" s="45">
        <v>58.659199999999998</v>
      </c>
      <c r="E5" s="45">
        <v>64.902000000000001</v>
      </c>
      <c r="F5" s="45">
        <v>62.569800000000001</v>
      </c>
      <c r="G5" s="45">
        <v>64.7059</v>
      </c>
      <c r="H5" s="45">
        <v>63.091500000000003</v>
      </c>
    </row>
    <row r="6" spans="1:10" x14ac:dyDescent="0.35">
      <c r="A6" s="44" t="s">
        <v>6</v>
      </c>
      <c r="B6" s="45">
        <v>53.971499999999999</v>
      </c>
      <c r="C6" s="45">
        <v>54.0839</v>
      </c>
      <c r="D6" s="45">
        <v>58.7744</v>
      </c>
      <c r="E6" s="45">
        <v>65.121399999999994</v>
      </c>
      <c r="F6" s="45">
        <v>65.283799999999999</v>
      </c>
      <c r="G6" s="45">
        <v>64.658000000000001</v>
      </c>
      <c r="H6" s="45">
        <v>66.954599999999999</v>
      </c>
    </row>
    <row r="7" spans="1:10" x14ac:dyDescent="0.35">
      <c r="A7" s="44" t="s">
        <v>7</v>
      </c>
      <c r="B7" s="45">
        <v>42.694099999999999</v>
      </c>
      <c r="C7" s="45">
        <v>43.273499999999999</v>
      </c>
      <c r="D7" s="45">
        <v>45.2941</v>
      </c>
      <c r="E7" s="45">
        <v>49.164700000000003</v>
      </c>
      <c r="F7" s="45">
        <v>54.2453</v>
      </c>
      <c r="G7" s="45">
        <v>56.366700000000002</v>
      </c>
      <c r="H7" s="45">
        <v>61.282699999999998</v>
      </c>
    </row>
    <row r="8" spans="1:10" x14ac:dyDescent="0.35">
      <c r="A8" s="47" t="s">
        <v>8</v>
      </c>
      <c r="B8" s="48">
        <v>32.337400000000002</v>
      </c>
      <c r="C8" s="48">
        <v>34.297499999999999</v>
      </c>
      <c r="D8" s="48">
        <v>39.178100000000001</v>
      </c>
      <c r="E8" s="48">
        <v>41.469200000000001</v>
      </c>
      <c r="F8" s="48">
        <v>48.214300000000001</v>
      </c>
      <c r="G8" s="48">
        <v>49.571199999999997</v>
      </c>
      <c r="H8" s="48">
        <v>50.231499999999997</v>
      </c>
    </row>
    <row r="10" spans="1:10" x14ac:dyDescent="0.35">
      <c r="A10" s="44" t="s">
        <v>2</v>
      </c>
      <c r="B10" s="46">
        <v>1.6037999999999999</v>
      </c>
      <c r="C10" s="46">
        <v>1.8539000000000001</v>
      </c>
      <c r="D10" s="46">
        <v>2.7479</v>
      </c>
      <c r="E10" s="46">
        <v>3.4573999999999998</v>
      </c>
      <c r="F10" s="46">
        <v>2.8717999999999999</v>
      </c>
      <c r="G10" s="46">
        <v>3.9464000000000001</v>
      </c>
      <c r="H10" s="46">
        <v>4.4978999999999996</v>
      </c>
      <c r="J10" t="s">
        <v>38</v>
      </c>
    </row>
    <row r="11" spans="1:10" x14ac:dyDescent="0.35">
      <c r="A11" s="44" t="s">
        <v>3</v>
      </c>
      <c r="B11" s="46">
        <v>9.5587999999999997</v>
      </c>
      <c r="C11" s="46">
        <v>8.0235000000000003</v>
      </c>
      <c r="D11" s="46">
        <v>9.8734000000000002</v>
      </c>
      <c r="E11" s="46">
        <v>9.6509</v>
      </c>
      <c r="F11" s="46">
        <v>11.8605</v>
      </c>
      <c r="G11" s="46">
        <v>7.1905999999999999</v>
      </c>
      <c r="H11" s="46">
        <v>8.0189000000000004</v>
      </c>
    </row>
    <row r="12" spans="1:10" x14ac:dyDescent="0.35">
      <c r="A12" s="44" t="s">
        <v>4</v>
      </c>
      <c r="B12" s="46">
        <v>28.991599999999998</v>
      </c>
      <c r="C12" s="46">
        <v>21.923100000000002</v>
      </c>
      <c r="D12" s="46">
        <v>24.880400000000002</v>
      </c>
      <c r="E12" s="46">
        <v>29.838699999999999</v>
      </c>
      <c r="F12" s="46">
        <v>35.398200000000003</v>
      </c>
      <c r="G12" s="46">
        <v>27.647099999999998</v>
      </c>
      <c r="H12" s="46">
        <v>27.3109</v>
      </c>
    </row>
    <row r="13" spans="1:10" x14ac:dyDescent="0.35">
      <c r="A13" s="44" t="s">
        <v>5</v>
      </c>
      <c r="B13" s="46">
        <v>46.470599999999997</v>
      </c>
      <c r="C13" s="46">
        <v>44.508699999999997</v>
      </c>
      <c r="D13" s="46">
        <v>39.490400000000001</v>
      </c>
      <c r="E13" s="46">
        <v>47.222200000000001</v>
      </c>
      <c r="F13" s="46">
        <v>46.354199999999999</v>
      </c>
      <c r="G13" s="46">
        <v>41.638199999999998</v>
      </c>
      <c r="H13" s="46">
        <v>42.0792</v>
      </c>
    </row>
    <row r="14" spans="1:10" x14ac:dyDescent="0.35">
      <c r="A14" s="44" t="s">
        <v>6</v>
      </c>
      <c r="B14" s="46">
        <v>52.027000000000001</v>
      </c>
      <c r="C14" s="46">
        <v>44.303800000000003</v>
      </c>
      <c r="D14" s="46">
        <v>49.606299999999997</v>
      </c>
      <c r="E14" s="46">
        <v>63.333300000000001</v>
      </c>
      <c r="F14" s="46">
        <v>51.408499999999997</v>
      </c>
      <c r="G14" s="46">
        <v>52.046799999999998</v>
      </c>
      <c r="H14" s="46">
        <v>51.351399999999998</v>
      </c>
    </row>
    <row r="15" spans="1:10" x14ac:dyDescent="0.35">
      <c r="A15" s="44" t="s">
        <v>7</v>
      </c>
      <c r="B15" s="46">
        <v>41.726599999999998</v>
      </c>
      <c r="C15" s="46">
        <v>41.525399999999998</v>
      </c>
      <c r="D15" s="46">
        <v>51.546399999999998</v>
      </c>
      <c r="E15" s="46">
        <v>51.639299999999999</v>
      </c>
      <c r="F15" s="46">
        <v>59.398499999999999</v>
      </c>
      <c r="G15" s="46">
        <v>52.694600000000001</v>
      </c>
      <c r="H15" s="46">
        <v>51.181100000000001</v>
      </c>
    </row>
    <row r="16" spans="1:10" x14ac:dyDescent="0.35">
      <c r="A16" s="47" t="s">
        <v>8</v>
      </c>
      <c r="B16" s="49">
        <v>36.641199999999998</v>
      </c>
      <c r="C16" s="49">
        <v>37.121200000000002</v>
      </c>
      <c r="D16" s="49">
        <v>33.009700000000002</v>
      </c>
      <c r="E16" s="49">
        <v>40</v>
      </c>
      <c r="F16" s="49">
        <v>40.540500000000002</v>
      </c>
      <c r="G16" s="49">
        <v>44.516100000000002</v>
      </c>
      <c r="H16" s="49">
        <v>52.173900000000003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J43"/>
  <sheetViews>
    <sheetView workbookViewId="0">
      <selection activeCell="J4" sqref="J4:J10"/>
    </sheetView>
  </sheetViews>
  <sheetFormatPr defaultRowHeight="14.5" x14ac:dyDescent="0.35"/>
  <cols>
    <col min="1" max="1" width="10.81640625" customWidth="1"/>
    <col min="2" max="2" width="10.54296875" customWidth="1"/>
    <col min="3" max="3" width="10.81640625" customWidth="1"/>
    <col min="4" max="4" width="11.1796875" customWidth="1"/>
    <col min="5" max="5" width="10" customWidth="1"/>
    <col min="6" max="6" width="17.26953125" customWidth="1"/>
    <col min="7" max="7" width="18.26953125" customWidth="1"/>
    <col min="8" max="8" width="10.26953125" customWidth="1"/>
    <col min="9" max="9" width="15.7265625" customWidth="1"/>
    <col min="10" max="10" width="17.54296875" customWidth="1"/>
  </cols>
  <sheetData>
    <row r="2" spans="1:10" x14ac:dyDescent="0.35">
      <c r="A2" t="s">
        <v>26</v>
      </c>
    </row>
    <row r="3" spans="1:10" x14ac:dyDescent="0.35">
      <c r="A3" s="2" t="s">
        <v>1</v>
      </c>
      <c r="B3" s="3" t="s">
        <v>14</v>
      </c>
      <c r="C3" s="3" t="s">
        <v>17</v>
      </c>
      <c r="D3" s="3" t="s">
        <v>11</v>
      </c>
      <c r="E3" s="3" t="s">
        <v>15</v>
      </c>
      <c r="F3" s="3" t="s">
        <v>18</v>
      </c>
      <c r="G3" s="3" t="s">
        <v>12</v>
      </c>
      <c r="H3" s="3" t="s">
        <v>16</v>
      </c>
      <c r="I3" s="3" t="s">
        <v>19</v>
      </c>
      <c r="J3" s="3" t="s">
        <v>13</v>
      </c>
    </row>
    <row r="4" spans="1:10" x14ac:dyDescent="0.35">
      <c r="A4" s="1" t="s">
        <v>2</v>
      </c>
      <c r="B4" s="4">
        <v>2100</v>
      </c>
      <c r="C4" s="4">
        <v>150</v>
      </c>
      <c r="D4" s="7">
        <v>7.1429</v>
      </c>
      <c r="E4" s="5">
        <v>1144</v>
      </c>
      <c r="F4" s="5">
        <v>107</v>
      </c>
      <c r="G4" s="8">
        <v>9.3530999999999995</v>
      </c>
      <c r="H4" s="6">
        <v>956</v>
      </c>
      <c r="I4" s="6">
        <v>43</v>
      </c>
      <c r="J4" s="9">
        <v>4.4978999999999996</v>
      </c>
    </row>
    <row r="5" spans="1:10" x14ac:dyDescent="0.35">
      <c r="A5" s="1" t="s">
        <v>3</v>
      </c>
      <c r="B5" s="4">
        <v>1196</v>
      </c>
      <c r="C5" s="4">
        <v>292</v>
      </c>
      <c r="D5" s="7">
        <v>24.4147</v>
      </c>
      <c r="E5" s="5">
        <v>772</v>
      </c>
      <c r="F5" s="5">
        <v>258</v>
      </c>
      <c r="G5" s="8">
        <v>33.419699999999999</v>
      </c>
      <c r="H5" s="6">
        <v>424</v>
      </c>
      <c r="I5" s="6">
        <v>34</v>
      </c>
      <c r="J5" s="9">
        <v>8.0189000000000004</v>
      </c>
    </row>
    <row r="6" spans="1:10" x14ac:dyDescent="0.35">
      <c r="A6" s="1" t="s">
        <v>4</v>
      </c>
      <c r="B6" s="4">
        <v>902</v>
      </c>
      <c r="C6" s="4">
        <v>413</v>
      </c>
      <c r="D6" s="7">
        <v>45.787100000000002</v>
      </c>
      <c r="E6" s="5">
        <v>664</v>
      </c>
      <c r="F6" s="5">
        <v>348</v>
      </c>
      <c r="G6" s="8">
        <v>52.409599999999998</v>
      </c>
      <c r="H6" s="6">
        <v>238</v>
      </c>
      <c r="I6" s="6">
        <v>65</v>
      </c>
      <c r="J6" s="9">
        <v>27.3109</v>
      </c>
    </row>
    <row r="7" spans="1:10" x14ac:dyDescent="0.35">
      <c r="A7" s="1" t="s">
        <v>5</v>
      </c>
      <c r="B7" s="4">
        <v>836</v>
      </c>
      <c r="C7" s="4">
        <v>485</v>
      </c>
      <c r="D7" s="7">
        <v>58.014400000000002</v>
      </c>
      <c r="E7" s="5">
        <v>634</v>
      </c>
      <c r="F7" s="5">
        <v>400</v>
      </c>
      <c r="G7" s="8">
        <v>63.091500000000003</v>
      </c>
      <c r="H7" s="6">
        <v>202</v>
      </c>
      <c r="I7" s="6">
        <v>85</v>
      </c>
      <c r="J7" s="9">
        <v>42.0792</v>
      </c>
    </row>
    <row r="8" spans="1:10" x14ac:dyDescent="0.35">
      <c r="A8" s="1" t="s">
        <v>6</v>
      </c>
      <c r="B8" s="4">
        <v>611</v>
      </c>
      <c r="C8" s="4">
        <v>386</v>
      </c>
      <c r="D8" s="7">
        <v>63.1751</v>
      </c>
      <c r="E8" s="5">
        <v>463</v>
      </c>
      <c r="F8" s="5">
        <v>310</v>
      </c>
      <c r="G8" s="8">
        <v>66.954599999999999</v>
      </c>
      <c r="H8" s="6">
        <v>148</v>
      </c>
      <c r="I8" s="6">
        <v>76</v>
      </c>
      <c r="J8" s="9">
        <v>51.351399999999998</v>
      </c>
    </row>
    <row r="9" spans="1:10" x14ac:dyDescent="0.35">
      <c r="A9" s="1" t="s">
        <v>7</v>
      </c>
      <c r="B9" s="4">
        <v>548</v>
      </c>
      <c r="C9" s="4">
        <v>323</v>
      </c>
      <c r="D9" s="7">
        <v>58.941600000000001</v>
      </c>
      <c r="E9" s="5">
        <v>421</v>
      </c>
      <c r="F9" s="5">
        <v>258</v>
      </c>
      <c r="G9" s="8">
        <v>61.282699999999998</v>
      </c>
      <c r="H9" s="6">
        <v>127</v>
      </c>
      <c r="I9" s="6">
        <v>65</v>
      </c>
      <c r="J9" s="9">
        <v>51.181100000000001</v>
      </c>
    </row>
    <row r="10" spans="1:10" x14ac:dyDescent="0.35">
      <c r="A10" s="1" t="s">
        <v>8</v>
      </c>
      <c r="B10" s="4">
        <v>524</v>
      </c>
      <c r="C10" s="4">
        <v>265</v>
      </c>
      <c r="D10" s="7">
        <v>50.572499999999998</v>
      </c>
      <c r="E10" s="5">
        <v>432</v>
      </c>
      <c r="F10" s="5">
        <v>217</v>
      </c>
      <c r="G10" s="8">
        <v>50.231499999999997</v>
      </c>
      <c r="H10" s="6">
        <v>92</v>
      </c>
      <c r="I10" s="6">
        <v>48</v>
      </c>
      <c r="J10" s="9">
        <v>52.173900000000003</v>
      </c>
    </row>
    <row r="12" spans="1:10" ht="15" thickBot="1" x14ac:dyDescent="0.4"/>
    <row r="13" spans="1:10" x14ac:dyDescent="0.35">
      <c r="A13" s="17"/>
      <c r="B13" s="18"/>
      <c r="C13" s="18"/>
      <c r="D13" s="18"/>
      <c r="E13" s="18"/>
      <c r="F13" s="18"/>
      <c r="G13" s="19"/>
    </row>
    <row r="14" spans="1:10" x14ac:dyDescent="0.35">
      <c r="A14" s="20"/>
      <c r="B14" s="21"/>
      <c r="C14" s="21"/>
      <c r="D14" s="21"/>
      <c r="E14" s="21"/>
      <c r="F14" s="21"/>
      <c r="G14" s="22"/>
    </row>
    <row r="15" spans="1:10" ht="15" thickBot="1" x14ac:dyDescent="0.4">
      <c r="A15" s="20" t="s">
        <v>26</v>
      </c>
      <c r="B15" s="21"/>
      <c r="C15" s="21"/>
      <c r="D15" s="21"/>
      <c r="E15" s="21"/>
      <c r="F15" s="21"/>
      <c r="G15" s="22"/>
    </row>
    <row r="16" spans="1:10" ht="15" thickBot="1" x14ac:dyDescent="0.4">
      <c r="A16" s="37" t="s">
        <v>1</v>
      </c>
      <c r="B16" s="38" t="s">
        <v>14</v>
      </c>
      <c r="C16" s="38" t="s">
        <v>17</v>
      </c>
      <c r="D16" s="38" t="s">
        <v>11</v>
      </c>
      <c r="E16" s="10" t="s">
        <v>34</v>
      </c>
      <c r="F16" s="10" t="s">
        <v>35</v>
      </c>
      <c r="G16" s="22"/>
    </row>
    <row r="17" spans="1:9" x14ac:dyDescent="0.35">
      <c r="A17" s="39" t="s">
        <v>2</v>
      </c>
      <c r="B17" s="40">
        <v>2100</v>
      </c>
      <c r="C17" s="40">
        <v>150</v>
      </c>
      <c r="D17" s="41">
        <f>C17/B17</f>
        <v>7.1428571428571425E-2</v>
      </c>
      <c r="E17" s="16">
        <f t="shared" ref="E17:E23" si="0">(D17-1.96*SQRT((1/B17)*(D17)*(1-D17)))</f>
        <v>6.0413430333999221E-2</v>
      </c>
      <c r="F17" s="16">
        <f t="shared" ref="F17:F23" si="1">(D17+1.96*SQRT((1/C17)*(D17)*(1-D17)))</f>
        <v>0.11264345547143471</v>
      </c>
      <c r="G17" s="22"/>
    </row>
    <row r="18" spans="1:9" x14ac:dyDescent="0.35">
      <c r="A18" s="39" t="s">
        <v>3</v>
      </c>
      <c r="B18" s="40">
        <v>1196</v>
      </c>
      <c r="C18" s="40">
        <v>292</v>
      </c>
      <c r="D18" s="41">
        <f t="shared" ref="D18:D23" si="2">C18/B18</f>
        <v>0.24414715719063546</v>
      </c>
      <c r="E18" s="16">
        <f>(D18-1.96*SQRT((1/B18)*(D18)*(1-D18)))</f>
        <v>0.21980074654802251</v>
      </c>
      <c r="F18" s="16">
        <f t="shared" si="1"/>
        <v>0.29342016873179078</v>
      </c>
      <c r="G18" s="22"/>
    </row>
    <row r="19" spans="1:9" x14ac:dyDescent="0.35">
      <c r="A19" s="39" t="s">
        <v>4</v>
      </c>
      <c r="B19" s="40">
        <v>902</v>
      </c>
      <c r="C19" s="40">
        <v>413</v>
      </c>
      <c r="D19" s="41">
        <f t="shared" si="2"/>
        <v>0.45787139689578715</v>
      </c>
      <c r="E19" s="16">
        <f t="shared" si="0"/>
        <v>0.42535699867694526</v>
      </c>
      <c r="F19" s="16">
        <f t="shared" si="1"/>
        <v>0.50592256651828393</v>
      </c>
      <c r="G19" s="22"/>
    </row>
    <row r="20" spans="1:9" x14ac:dyDescent="0.35">
      <c r="A20" s="39" t="s">
        <v>5</v>
      </c>
      <c r="B20" s="40">
        <v>836</v>
      </c>
      <c r="C20" s="40">
        <v>485</v>
      </c>
      <c r="D20" s="41">
        <f t="shared" si="2"/>
        <v>0.58014354066985641</v>
      </c>
      <c r="E20" s="16">
        <f t="shared" si="0"/>
        <v>0.54668776659368412</v>
      </c>
      <c r="F20" s="16">
        <f t="shared" si="1"/>
        <v>0.62406768927103173</v>
      </c>
      <c r="G20" s="22"/>
    </row>
    <row r="21" spans="1:9" x14ac:dyDescent="0.35">
      <c r="A21" s="39" t="s">
        <v>6</v>
      </c>
      <c r="B21" s="40">
        <v>611</v>
      </c>
      <c r="C21" s="40">
        <v>386</v>
      </c>
      <c r="D21" s="41">
        <f t="shared" si="2"/>
        <v>0.6317512274959084</v>
      </c>
      <c r="E21" s="16">
        <f t="shared" si="0"/>
        <v>0.5935058310259913</v>
      </c>
      <c r="F21" s="16">
        <f t="shared" si="1"/>
        <v>0.67986906710310968</v>
      </c>
      <c r="G21" s="22"/>
    </row>
    <row r="22" spans="1:9" x14ac:dyDescent="0.35">
      <c r="A22" s="39" t="s">
        <v>7</v>
      </c>
      <c r="B22" s="40">
        <v>548</v>
      </c>
      <c r="C22" s="40">
        <v>323</v>
      </c>
      <c r="D22" s="41">
        <f t="shared" si="2"/>
        <v>0.58941605839416056</v>
      </c>
      <c r="E22" s="16">
        <f t="shared" si="0"/>
        <v>0.54822738979539776</v>
      </c>
      <c r="F22" s="16">
        <f t="shared" si="1"/>
        <v>0.64306569343065689</v>
      </c>
      <c r="G22" s="22"/>
      <c r="I22" t="s">
        <v>36</v>
      </c>
    </row>
    <row r="23" spans="1:9" x14ac:dyDescent="0.35">
      <c r="A23" s="39" t="s">
        <v>8</v>
      </c>
      <c r="B23" s="40">
        <v>524</v>
      </c>
      <c r="C23" s="40">
        <v>265</v>
      </c>
      <c r="D23" s="41">
        <f t="shared" si="2"/>
        <v>0.50572519083969469</v>
      </c>
      <c r="E23" s="16">
        <f t="shared" si="0"/>
        <v>0.46291649868966023</v>
      </c>
      <c r="F23" s="16">
        <f t="shared" si="1"/>
        <v>0.56592216565130715</v>
      </c>
      <c r="G23" s="22"/>
    </row>
    <row r="24" spans="1:9" x14ac:dyDescent="0.35">
      <c r="A24" s="20"/>
      <c r="B24" s="21"/>
      <c r="C24" s="21"/>
      <c r="D24" s="21"/>
      <c r="E24" s="21"/>
      <c r="F24" s="21"/>
      <c r="G24" s="22"/>
    </row>
    <row r="25" spans="1:9" ht="15" thickBot="1" x14ac:dyDescent="0.4">
      <c r="A25" s="20"/>
      <c r="B25" s="21"/>
      <c r="C25" s="21"/>
      <c r="D25" s="21"/>
      <c r="E25" s="21"/>
      <c r="F25" s="21"/>
      <c r="G25" s="22"/>
    </row>
    <row r="26" spans="1:9" ht="15" thickBot="1" x14ac:dyDescent="0.4">
      <c r="A26" s="37" t="s">
        <v>1</v>
      </c>
      <c r="B26" s="38" t="s">
        <v>15</v>
      </c>
      <c r="C26" s="38" t="s">
        <v>18</v>
      </c>
      <c r="D26" s="38" t="s">
        <v>12</v>
      </c>
      <c r="E26" s="10" t="s">
        <v>34</v>
      </c>
      <c r="F26" s="10" t="s">
        <v>35</v>
      </c>
      <c r="G26" s="22"/>
    </row>
    <row r="27" spans="1:9" x14ac:dyDescent="0.35">
      <c r="A27" s="39" t="s">
        <v>2</v>
      </c>
      <c r="B27" s="42">
        <v>1144</v>
      </c>
      <c r="C27" s="42">
        <v>107</v>
      </c>
      <c r="D27" s="41">
        <f t="shared" ref="D27:D33" si="3">C27/B27</f>
        <v>9.3531468531468528E-2</v>
      </c>
      <c r="E27" s="16">
        <f t="shared" ref="E27" si="4">(D27-1.96*SQRT((1/B27)*(D27)*(1-D27)))</f>
        <v>7.6658235607469385E-2</v>
      </c>
      <c r="F27" s="16">
        <f t="shared" ref="F27:F33" si="5">(D27+1.96*SQRT((1/C27)*(D27)*(1-D27)))</f>
        <v>0.14870355714805078</v>
      </c>
      <c r="G27" s="22"/>
    </row>
    <row r="28" spans="1:9" x14ac:dyDescent="0.35">
      <c r="A28" s="39" t="s">
        <v>3</v>
      </c>
      <c r="B28" s="42">
        <v>772</v>
      </c>
      <c r="C28" s="42">
        <v>258</v>
      </c>
      <c r="D28" s="41">
        <f t="shared" si="3"/>
        <v>0.33419689119170987</v>
      </c>
      <c r="E28" s="16">
        <f>(D28-1.96*SQRT((1/B28)*(D28)*(1-D28)))</f>
        <v>0.30092162538679995</v>
      </c>
      <c r="F28" s="16">
        <f t="shared" si="5"/>
        <v>0.39175683092113756</v>
      </c>
      <c r="G28" s="22"/>
    </row>
    <row r="29" spans="1:9" x14ac:dyDescent="0.35">
      <c r="A29" s="39" t="s">
        <v>4</v>
      </c>
      <c r="B29" s="42">
        <v>664</v>
      </c>
      <c r="C29" s="42">
        <v>348</v>
      </c>
      <c r="D29" s="41">
        <f t="shared" si="3"/>
        <v>0.52409638554216864</v>
      </c>
      <c r="E29" s="16">
        <f t="shared" ref="E29:E33" si="6">(D29-1.96*SQRT((1/B29)*(D29)*(1-D29)))</f>
        <v>0.48610920021230858</v>
      </c>
      <c r="F29" s="16">
        <f t="shared" si="5"/>
        <v>0.57656885860824858</v>
      </c>
      <c r="G29" s="22"/>
    </row>
    <row r="30" spans="1:9" x14ac:dyDescent="0.35">
      <c r="A30" s="39" t="s">
        <v>5</v>
      </c>
      <c r="B30" s="42">
        <v>634</v>
      </c>
      <c r="C30" s="42">
        <v>400</v>
      </c>
      <c r="D30" s="41">
        <f t="shared" si="3"/>
        <v>0.63091482649842268</v>
      </c>
      <c r="E30" s="16">
        <f t="shared" si="6"/>
        <v>0.59335184045507872</v>
      </c>
      <c r="F30" s="16">
        <f t="shared" si="5"/>
        <v>0.6782054175708605</v>
      </c>
      <c r="G30" s="22"/>
    </row>
    <row r="31" spans="1:9" x14ac:dyDescent="0.35">
      <c r="A31" s="39" t="s">
        <v>6</v>
      </c>
      <c r="B31" s="42">
        <v>463</v>
      </c>
      <c r="C31" s="42">
        <v>310</v>
      </c>
      <c r="D31" s="41">
        <f t="shared" si="3"/>
        <v>0.66954643628509725</v>
      </c>
      <c r="E31" s="16">
        <f t="shared" si="6"/>
        <v>0.62670035107562994</v>
      </c>
      <c r="F31" s="16">
        <f t="shared" si="5"/>
        <v>0.72190898721086794</v>
      </c>
      <c r="G31" s="22"/>
    </row>
    <row r="32" spans="1:9" x14ac:dyDescent="0.35">
      <c r="A32" s="39" t="s">
        <v>7</v>
      </c>
      <c r="B32" s="42">
        <v>421</v>
      </c>
      <c r="C32" s="42">
        <v>258</v>
      </c>
      <c r="D32" s="41">
        <f t="shared" si="3"/>
        <v>0.61282660332541572</v>
      </c>
      <c r="E32" s="16">
        <f t="shared" si="6"/>
        <v>0.56629622509506616</v>
      </c>
      <c r="F32" s="16">
        <f t="shared" si="5"/>
        <v>0.67226509467034512</v>
      </c>
      <c r="G32" s="22"/>
    </row>
    <row r="33" spans="1:7" x14ac:dyDescent="0.35">
      <c r="A33" s="39" t="s">
        <v>8</v>
      </c>
      <c r="B33" s="42">
        <v>432</v>
      </c>
      <c r="C33" s="42">
        <v>217</v>
      </c>
      <c r="D33" s="41">
        <f t="shared" si="3"/>
        <v>0.50231481481481477</v>
      </c>
      <c r="E33" s="16">
        <f t="shared" si="6"/>
        <v>0.45516504813068492</v>
      </c>
      <c r="F33" s="16">
        <f t="shared" si="5"/>
        <v>0.56884083672519847</v>
      </c>
      <c r="G33" s="22"/>
    </row>
    <row r="34" spans="1:7" ht="15" thickBot="1" x14ac:dyDescent="0.4">
      <c r="A34" s="20"/>
      <c r="B34" s="21"/>
      <c r="C34" s="21"/>
      <c r="D34" s="21"/>
      <c r="E34" s="21"/>
      <c r="F34" s="21"/>
      <c r="G34" s="22"/>
    </row>
    <row r="35" spans="1:7" ht="15" thickBot="1" x14ac:dyDescent="0.4">
      <c r="A35" s="43" t="s">
        <v>1</v>
      </c>
      <c r="B35" s="11" t="s">
        <v>16</v>
      </c>
      <c r="C35" s="11" t="s">
        <v>19</v>
      </c>
      <c r="D35" s="12" t="s">
        <v>13</v>
      </c>
      <c r="E35" s="10" t="s">
        <v>34</v>
      </c>
      <c r="F35" s="10" t="s">
        <v>35</v>
      </c>
      <c r="G35" s="22"/>
    </row>
    <row r="36" spans="1:7" x14ac:dyDescent="0.35">
      <c r="A36" s="39" t="s">
        <v>2</v>
      </c>
      <c r="B36" s="13">
        <v>956</v>
      </c>
      <c r="C36" s="13">
        <v>43</v>
      </c>
      <c r="D36" s="41">
        <f t="shared" ref="D36:D42" si="7">C36/B36</f>
        <v>4.4979079497907949E-2</v>
      </c>
      <c r="E36" s="16">
        <f t="shared" ref="E36" si="8">(D36-1.96*SQRT((1/B36)*(D36)*(1-D36)))</f>
        <v>3.1840789324612387E-2</v>
      </c>
      <c r="F36" s="16">
        <f t="shared" ref="F36:F42" si="9">(D36+1.96*SQRT((1/C36)*(D36)*(1-D36)))</f>
        <v>0.10692797502570445</v>
      </c>
      <c r="G36" s="22"/>
    </row>
    <row r="37" spans="1:7" x14ac:dyDescent="0.35">
      <c r="A37" s="39" t="s">
        <v>3</v>
      </c>
      <c r="B37" s="13">
        <v>424</v>
      </c>
      <c r="C37" s="13">
        <v>34</v>
      </c>
      <c r="D37" s="41">
        <f t="shared" si="7"/>
        <v>8.0188679245283015E-2</v>
      </c>
      <c r="E37" s="16">
        <f>(D37-1.96*SQRT((1/B37)*(D37)*(1-D37)))</f>
        <v>5.4337578004275418E-2</v>
      </c>
      <c r="F37" s="16">
        <f t="shared" si="9"/>
        <v>0.1714785344574003</v>
      </c>
      <c r="G37" s="22"/>
    </row>
    <row r="38" spans="1:7" x14ac:dyDescent="0.35">
      <c r="A38" s="39" t="s">
        <v>4</v>
      </c>
      <c r="B38" s="13">
        <v>238</v>
      </c>
      <c r="C38" s="13">
        <v>65</v>
      </c>
      <c r="D38" s="41">
        <f t="shared" si="7"/>
        <v>0.27310924369747897</v>
      </c>
      <c r="E38" s="16">
        <f t="shared" ref="E38:E42" si="10">(D38-1.96*SQRT((1/B38)*(D38)*(1-D38)))</f>
        <v>0.21650221418029611</v>
      </c>
      <c r="F38" s="16">
        <f t="shared" si="9"/>
        <v>0.38142762612778641</v>
      </c>
      <c r="G38" s="22"/>
    </row>
    <row r="39" spans="1:7" x14ac:dyDescent="0.35">
      <c r="A39" s="39" t="s">
        <v>5</v>
      </c>
      <c r="B39" s="13">
        <v>202</v>
      </c>
      <c r="C39" s="13">
        <v>85</v>
      </c>
      <c r="D39" s="41">
        <f t="shared" si="7"/>
        <v>0.42079207920792078</v>
      </c>
      <c r="E39" s="16">
        <f t="shared" si="10"/>
        <v>0.35271021940700442</v>
      </c>
      <c r="F39" s="16">
        <f t="shared" si="9"/>
        <v>0.52574574999865475</v>
      </c>
      <c r="G39" s="22"/>
    </row>
    <row r="40" spans="1:7" x14ac:dyDescent="0.35">
      <c r="A40" s="39" t="s">
        <v>6</v>
      </c>
      <c r="B40" s="13">
        <v>148</v>
      </c>
      <c r="C40" s="13">
        <v>76</v>
      </c>
      <c r="D40" s="41">
        <f t="shared" si="7"/>
        <v>0.51351351351351349</v>
      </c>
      <c r="E40" s="16">
        <f t="shared" si="10"/>
        <v>0.43298743640291765</v>
      </c>
      <c r="F40" s="16">
        <f t="shared" si="9"/>
        <v>0.62588615873991615</v>
      </c>
      <c r="G40" s="22"/>
    </row>
    <row r="41" spans="1:7" x14ac:dyDescent="0.35">
      <c r="A41" s="39" t="s">
        <v>7</v>
      </c>
      <c r="B41" s="13">
        <v>127</v>
      </c>
      <c r="C41" s="13">
        <v>65</v>
      </c>
      <c r="D41" s="41">
        <f t="shared" si="7"/>
        <v>0.51181102362204722</v>
      </c>
      <c r="E41" s="16">
        <f t="shared" si="10"/>
        <v>0.42487435123499417</v>
      </c>
      <c r="F41" s="16">
        <f t="shared" si="9"/>
        <v>0.63333114514222943</v>
      </c>
      <c r="G41" s="22"/>
    </row>
    <row r="42" spans="1:7" x14ac:dyDescent="0.35">
      <c r="A42" s="39" t="s">
        <v>8</v>
      </c>
      <c r="B42" s="14">
        <v>92</v>
      </c>
      <c r="C42" s="14">
        <v>48</v>
      </c>
      <c r="D42" s="41">
        <f t="shared" si="7"/>
        <v>0.52173913043478259</v>
      </c>
      <c r="E42" s="16">
        <f t="shared" si="10"/>
        <v>0.41966368417635691</v>
      </c>
      <c r="F42" s="16">
        <f t="shared" si="9"/>
        <v>0.66305618671949096</v>
      </c>
      <c r="G42" s="22"/>
    </row>
    <row r="43" spans="1:7" ht="15" thickBot="1" x14ac:dyDescent="0.4">
      <c r="A43" s="26"/>
      <c r="B43" s="27"/>
      <c r="C43" s="27"/>
      <c r="D43" s="27"/>
      <c r="E43" s="27"/>
      <c r="F43" s="27"/>
      <c r="G43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A9"/>
    </sheetView>
  </sheetViews>
  <sheetFormatPr defaultRowHeight="14.5" x14ac:dyDescent="0.35"/>
  <cols>
    <col min="1" max="1" width="11.7265625" customWidth="1"/>
    <col min="2" max="2" width="14.453125" customWidth="1"/>
    <col min="3" max="3" width="11.81640625" customWidth="1"/>
    <col min="4" max="4" width="12.453125" customWidth="1"/>
    <col min="5" max="5" width="13.1796875" customWidth="1"/>
    <col min="6" max="6" width="18.1796875" customWidth="1"/>
    <col min="7" max="7" width="17.7265625" customWidth="1"/>
    <col min="8" max="8" width="18" customWidth="1"/>
    <col min="9" max="9" width="15.26953125" customWidth="1"/>
    <col min="10" max="10" width="16.453125" customWidth="1"/>
    <col min="11" max="11" width="15.453125" customWidth="1"/>
  </cols>
  <sheetData>
    <row r="1" spans="1:10" x14ac:dyDescent="0.35">
      <c r="A1" t="s">
        <v>20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2287</v>
      </c>
      <c r="C3" s="4">
        <v>131</v>
      </c>
      <c r="D3" s="7">
        <v>5.7279999999999998</v>
      </c>
      <c r="E3" s="5">
        <v>1227</v>
      </c>
      <c r="F3" s="5">
        <v>114</v>
      </c>
      <c r="G3" s="8">
        <v>9.2910000000000004</v>
      </c>
      <c r="H3" s="6">
        <v>1060</v>
      </c>
      <c r="I3" s="6">
        <v>17</v>
      </c>
      <c r="J3" s="9">
        <v>1.6037999999999999</v>
      </c>
    </row>
    <row r="4" spans="1:10" x14ac:dyDescent="0.35">
      <c r="A4" s="1" t="s">
        <v>3</v>
      </c>
      <c r="B4" s="4">
        <v>1464</v>
      </c>
      <c r="C4" s="4">
        <v>341</v>
      </c>
      <c r="D4" s="7">
        <v>23.292300000000001</v>
      </c>
      <c r="E4" s="5">
        <v>920</v>
      </c>
      <c r="F4" s="5">
        <v>289</v>
      </c>
      <c r="G4" s="8">
        <v>31.413</v>
      </c>
      <c r="H4" s="6">
        <v>544</v>
      </c>
      <c r="I4" s="6">
        <v>52</v>
      </c>
      <c r="J4" s="9">
        <v>9.5587999999999997</v>
      </c>
    </row>
    <row r="5" spans="1:10" x14ac:dyDescent="0.35">
      <c r="A5" s="1" t="s">
        <v>4</v>
      </c>
      <c r="B5" s="4">
        <v>942</v>
      </c>
      <c r="C5" s="4">
        <v>444</v>
      </c>
      <c r="D5" s="7">
        <v>47.133800000000001</v>
      </c>
      <c r="E5" s="5">
        <v>704</v>
      </c>
      <c r="F5" s="5">
        <v>375</v>
      </c>
      <c r="G5" s="8">
        <v>53.267000000000003</v>
      </c>
      <c r="H5" s="6">
        <v>238</v>
      </c>
      <c r="I5" s="6">
        <v>69</v>
      </c>
      <c r="J5" s="9">
        <v>28.991599999999998</v>
      </c>
    </row>
    <row r="6" spans="1:10" x14ac:dyDescent="0.35">
      <c r="A6" s="1" t="s">
        <v>5</v>
      </c>
      <c r="B6" s="4">
        <v>682</v>
      </c>
      <c r="C6" s="4">
        <v>382</v>
      </c>
      <c r="D6" s="7">
        <v>56.011699999999998</v>
      </c>
      <c r="E6" s="5">
        <v>512</v>
      </c>
      <c r="F6" s="5">
        <v>303</v>
      </c>
      <c r="G6" s="8">
        <v>59.179699999999997</v>
      </c>
      <c r="H6" s="6">
        <v>170</v>
      </c>
      <c r="I6" s="6">
        <v>79</v>
      </c>
      <c r="J6" s="9">
        <v>46.470599999999997</v>
      </c>
    </row>
    <row r="7" spans="1:10" x14ac:dyDescent="0.35">
      <c r="A7" s="1" t="s">
        <v>6</v>
      </c>
      <c r="B7" s="4">
        <v>639</v>
      </c>
      <c r="C7" s="4">
        <v>342</v>
      </c>
      <c r="D7" s="7">
        <v>53.521099999999997</v>
      </c>
      <c r="E7" s="5">
        <v>491</v>
      </c>
      <c r="F7" s="5">
        <v>265</v>
      </c>
      <c r="G7" s="8">
        <v>53.971499999999999</v>
      </c>
      <c r="H7" s="6">
        <v>148</v>
      </c>
      <c r="I7" s="6">
        <v>77</v>
      </c>
      <c r="J7" s="9">
        <v>52.027000000000001</v>
      </c>
    </row>
    <row r="8" spans="1:10" x14ac:dyDescent="0.35">
      <c r="A8" s="1" t="s">
        <v>7</v>
      </c>
      <c r="B8" s="4">
        <v>577</v>
      </c>
      <c r="C8" s="4">
        <v>245</v>
      </c>
      <c r="D8" s="7">
        <v>42.460999999999999</v>
      </c>
      <c r="E8" s="5">
        <v>438</v>
      </c>
      <c r="F8" s="5">
        <v>187</v>
      </c>
      <c r="G8" s="8">
        <v>42.694099999999999</v>
      </c>
      <c r="H8" s="6">
        <v>139</v>
      </c>
      <c r="I8" s="6">
        <v>58</v>
      </c>
      <c r="J8" s="9">
        <v>41.726599999999998</v>
      </c>
    </row>
    <row r="9" spans="1:10" x14ac:dyDescent="0.35">
      <c r="A9" s="1" t="s">
        <v>8</v>
      </c>
      <c r="B9" s="4">
        <v>700</v>
      </c>
      <c r="C9" s="4">
        <v>232</v>
      </c>
      <c r="D9" s="7">
        <v>33.142899999999997</v>
      </c>
      <c r="E9" s="5">
        <v>569</v>
      </c>
      <c r="F9" s="5">
        <v>184</v>
      </c>
      <c r="G9" s="8">
        <v>32.337400000000002</v>
      </c>
      <c r="H9" s="6">
        <v>131</v>
      </c>
      <c r="I9" s="6">
        <v>48</v>
      </c>
      <c r="J9" s="9">
        <v>36.641199999999998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3" sqref="J3:J9"/>
    </sheetView>
  </sheetViews>
  <sheetFormatPr defaultRowHeight="14.5" x14ac:dyDescent="0.35"/>
  <cols>
    <col min="1" max="1" width="12.54296875" customWidth="1"/>
    <col min="2" max="2" width="12.7265625" customWidth="1"/>
    <col min="3" max="3" width="12.1796875" customWidth="1"/>
    <col min="4" max="4" width="13.1796875" customWidth="1"/>
    <col min="5" max="5" width="11.1796875" customWidth="1"/>
    <col min="6" max="6" width="18.81640625" customWidth="1"/>
    <col min="7" max="7" width="18.26953125" customWidth="1"/>
    <col min="8" max="8" width="12.54296875" customWidth="1"/>
    <col min="9" max="9" width="16.453125" customWidth="1"/>
    <col min="10" max="10" width="15" customWidth="1"/>
  </cols>
  <sheetData>
    <row r="1" spans="1:10" x14ac:dyDescent="0.35">
      <c r="A1" t="s">
        <v>21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1970</v>
      </c>
      <c r="C3" s="4">
        <v>112</v>
      </c>
      <c r="D3" s="7">
        <v>5.6852999999999998</v>
      </c>
      <c r="E3" s="5">
        <v>1053</v>
      </c>
      <c r="F3" s="5">
        <v>95</v>
      </c>
      <c r="G3" s="8">
        <v>9.0218000000000007</v>
      </c>
      <c r="H3" s="6">
        <v>917</v>
      </c>
      <c r="I3" s="6">
        <v>17</v>
      </c>
      <c r="J3" s="9">
        <v>1.8539000000000001</v>
      </c>
    </row>
    <row r="4" spans="1:10" x14ac:dyDescent="0.35">
      <c r="A4" s="1" t="s">
        <v>3</v>
      </c>
      <c r="B4" s="4">
        <v>1316</v>
      </c>
      <c r="C4" s="4">
        <v>296</v>
      </c>
      <c r="D4" s="7">
        <v>22.4924</v>
      </c>
      <c r="E4" s="5">
        <v>805</v>
      </c>
      <c r="F4" s="5">
        <v>255</v>
      </c>
      <c r="G4" s="8">
        <v>31.677</v>
      </c>
      <c r="H4" s="6">
        <v>511</v>
      </c>
      <c r="I4" s="6">
        <v>41</v>
      </c>
      <c r="J4" s="9">
        <v>8.0235000000000003</v>
      </c>
    </row>
    <row r="5" spans="1:10" x14ac:dyDescent="0.35">
      <c r="A5" s="1" t="s">
        <v>4</v>
      </c>
      <c r="B5" s="4">
        <v>871</v>
      </c>
      <c r="C5" s="4">
        <v>373</v>
      </c>
      <c r="D5" s="7">
        <v>42.824300000000001</v>
      </c>
      <c r="E5" s="5">
        <v>611</v>
      </c>
      <c r="F5" s="5">
        <v>316</v>
      </c>
      <c r="G5" s="8">
        <v>51.718499999999999</v>
      </c>
      <c r="H5" s="6">
        <v>260</v>
      </c>
      <c r="I5" s="6">
        <v>57</v>
      </c>
      <c r="J5" s="9">
        <v>21.923100000000002</v>
      </c>
    </row>
    <row r="6" spans="1:10" x14ac:dyDescent="0.35">
      <c r="A6" s="1" t="s">
        <v>5</v>
      </c>
      <c r="B6" s="4">
        <v>631</v>
      </c>
      <c r="C6" s="4">
        <v>358</v>
      </c>
      <c r="D6" s="7">
        <v>56.735300000000002</v>
      </c>
      <c r="E6" s="5">
        <v>458</v>
      </c>
      <c r="F6" s="5">
        <v>281</v>
      </c>
      <c r="G6" s="8">
        <v>61.353700000000003</v>
      </c>
      <c r="H6" s="6">
        <v>173</v>
      </c>
      <c r="I6" s="6">
        <v>77</v>
      </c>
      <c r="J6" s="9">
        <v>44.508699999999997</v>
      </c>
    </row>
    <row r="7" spans="1:10" x14ac:dyDescent="0.35">
      <c r="A7" s="1" t="s">
        <v>6</v>
      </c>
      <c r="B7" s="4">
        <v>611</v>
      </c>
      <c r="C7" s="4">
        <v>315</v>
      </c>
      <c r="D7" s="7">
        <v>51.5548</v>
      </c>
      <c r="E7" s="5">
        <v>453</v>
      </c>
      <c r="F7" s="5">
        <v>245</v>
      </c>
      <c r="G7" s="8">
        <v>54.0839</v>
      </c>
      <c r="H7" s="6">
        <v>158</v>
      </c>
      <c r="I7" s="6">
        <v>70</v>
      </c>
      <c r="J7" s="9">
        <v>44.303800000000003</v>
      </c>
    </row>
    <row r="8" spans="1:10" x14ac:dyDescent="0.35">
      <c r="A8" s="1" t="s">
        <v>7</v>
      </c>
      <c r="B8" s="4">
        <v>564</v>
      </c>
      <c r="C8" s="4">
        <v>242</v>
      </c>
      <c r="D8" s="7">
        <v>42.907800000000002</v>
      </c>
      <c r="E8" s="5">
        <v>446</v>
      </c>
      <c r="F8" s="5">
        <v>193</v>
      </c>
      <c r="G8" s="8">
        <v>43.273499999999999</v>
      </c>
      <c r="H8" s="6">
        <v>118</v>
      </c>
      <c r="I8" s="6">
        <v>49</v>
      </c>
      <c r="J8" s="9">
        <v>41.525399999999998</v>
      </c>
    </row>
    <row r="9" spans="1:10" x14ac:dyDescent="0.35">
      <c r="A9" s="1" t="s">
        <v>8</v>
      </c>
      <c r="B9" s="4">
        <v>616</v>
      </c>
      <c r="C9" s="4">
        <v>215</v>
      </c>
      <c r="D9" s="7">
        <v>34.9026</v>
      </c>
      <c r="E9" s="5">
        <v>484</v>
      </c>
      <c r="F9" s="5">
        <v>166</v>
      </c>
      <c r="G9" s="8">
        <v>34.297499999999999</v>
      </c>
      <c r="H9" s="6">
        <v>132</v>
      </c>
      <c r="I9" s="6">
        <v>49</v>
      </c>
      <c r="J9" s="9">
        <v>37.121200000000002</v>
      </c>
    </row>
    <row r="15" spans="1:10" ht="15" customHeight="1" x14ac:dyDescent="0.35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3" sqref="J3:J9"/>
    </sheetView>
  </sheetViews>
  <sheetFormatPr defaultRowHeight="14.5" x14ac:dyDescent="0.35"/>
  <cols>
    <col min="2" max="2" width="12.81640625" customWidth="1"/>
    <col min="3" max="3" width="12.54296875" customWidth="1"/>
    <col min="4" max="4" width="11.81640625" customWidth="1"/>
    <col min="5" max="5" width="13.1796875" customWidth="1"/>
    <col min="6" max="7" width="18.1796875" customWidth="1"/>
    <col min="9" max="9" width="17" customWidth="1"/>
    <col min="10" max="10" width="19" customWidth="1"/>
  </cols>
  <sheetData>
    <row r="1" spans="1:10" x14ac:dyDescent="0.35">
      <c r="A1" t="s">
        <v>23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1765</v>
      </c>
      <c r="C3" s="4">
        <v>120</v>
      </c>
      <c r="D3" s="7">
        <v>6.7988999999999997</v>
      </c>
      <c r="E3" s="5">
        <v>928</v>
      </c>
      <c r="F3" s="5">
        <v>97</v>
      </c>
      <c r="G3" s="8">
        <v>10.4526</v>
      </c>
      <c r="H3" s="6">
        <v>837</v>
      </c>
      <c r="I3" s="6">
        <v>23</v>
      </c>
      <c r="J3" s="9">
        <v>2.7479</v>
      </c>
    </row>
    <row r="4" spans="1:10" x14ac:dyDescent="0.35">
      <c r="A4" s="1" t="s">
        <v>3</v>
      </c>
      <c r="B4" s="4">
        <v>1051</v>
      </c>
      <c r="C4" s="4">
        <v>240</v>
      </c>
      <c r="D4" s="7">
        <v>22.8354</v>
      </c>
      <c r="E4" s="5">
        <v>656</v>
      </c>
      <c r="F4" s="5">
        <v>201</v>
      </c>
      <c r="G4" s="8">
        <v>30.6402</v>
      </c>
      <c r="H4" s="6">
        <v>395</v>
      </c>
      <c r="I4" s="6">
        <v>39</v>
      </c>
      <c r="J4" s="9">
        <v>9.8734000000000002</v>
      </c>
    </row>
    <row r="5" spans="1:10" x14ac:dyDescent="0.35">
      <c r="A5" s="1" t="s">
        <v>4</v>
      </c>
      <c r="B5" s="4">
        <v>707</v>
      </c>
      <c r="C5" s="4">
        <v>305</v>
      </c>
      <c r="D5" s="7">
        <v>43.14</v>
      </c>
      <c r="E5" s="5">
        <v>498</v>
      </c>
      <c r="F5" s="5">
        <v>253</v>
      </c>
      <c r="G5" s="8">
        <v>50.803199999999997</v>
      </c>
      <c r="H5" s="6">
        <v>209</v>
      </c>
      <c r="I5" s="6">
        <v>52</v>
      </c>
      <c r="J5" s="9">
        <v>24.880400000000002</v>
      </c>
    </row>
    <row r="6" spans="1:10" x14ac:dyDescent="0.35">
      <c r="A6" s="1" t="s">
        <v>5</v>
      </c>
      <c r="B6" s="4">
        <v>515</v>
      </c>
      <c r="C6" s="4">
        <v>272</v>
      </c>
      <c r="D6" s="7">
        <v>52.8155</v>
      </c>
      <c r="E6" s="5">
        <v>358</v>
      </c>
      <c r="F6" s="5">
        <v>210</v>
      </c>
      <c r="G6" s="8">
        <v>58.659199999999998</v>
      </c>
      <c r="H6" s="6">
        <v>157</v>
      </c>
      <c r="I6" s="6">
        <v>62</v>
      </c>
      <c r="J6" s="9">
        <v>39.490400000000001</v>
      </c>
    </row>
    <row r="7" spans="1:10" x14ac:dyDescent="0.35">
      <c r="A7" s="1" t="s">
        <v>6</v>
      </c>
      <c r="B7" s="4">
        <v>486</v>
      </c>
      <c r="C7" s="4">
        <v>274</v>
      </c>
      <c r="D7" s="7">
        <v>56.378599999999999</v>
      </c>
      <c r="E7" s="5">
        <v>359</v>
      </c>
      <c r="F7" s="5">
        <v>211</v>
      </c>
      <c r="G7" s="8">
        <v>58.7744</v>
      </c>
      <c r="H7" s="6">
        <v>127</v>
      </c>
      <c r="I7" s="6">
        <v>63</v>
      </c>
      <c r="J7" s="9">
        <v>49.606299999999997</v>
      </c>
    </row>
    <row r="8" spans="1:10" x14ac:dyDescent="0.35">
      <c r="A8" s="1" t="s">
        <v>7</v>
      </c>
      <c r="B8" s="4">
        <v>437</v>
      </c>
      <c r="C8" s="4">
        <v>204</v>
      </c>
      <c r="D8" s="7">
        <v>46.681899999999999</v>
      </c>
      <c r="E8" s="5">
        <v>340</v>
      </c>
      <c r="F8" s="5">
        <v>154</v>
      </c>
      <c r="G8" s="8">
        <v>45.2941</v>
      </c>
      <c r="H8" s="6">
        <v>97</v>
      </c>
      <c r="I8" s="6">
        <v>50</v>
      </c>
      <c r="J8" s="9">
        <v>51.546399999999998</v>
      </c>
    </row>
    <row r="9" spans="1:10" x14ac:dyDescent="0.35">
      <c r="A9" s="1" t="s">
        <v>8</v>
      </c>
      <c r="B9" s="4">
        <v>468</v>
      </c>
      <c r="C9" s="4">
        <v>177</v>
      </c>
      <c r="D9" s="7">
        <v>37.820500000000003</v>
      </c>
      <c r="E9" s="5">
        <v>365</v>
      </c>
      <c r="F9" s="5">
        <v>143</v>
      </c>
      <c r="G9" s="8">
        <v>39.178100000000001</v>
      </c>
      <c r="H9" s="6">
        <v>103</v>
      </c>
      <c r="I9" s="6">
        <v>34</v>
      </c>
      <c r="J9" s="9">
        <v>33.009700000000002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3" sqref="J3:J9"/>
    </sheetView>
  </sheetViews>
  <sheetFormatPr defaultRowHeight="14.5" x14ac:dyDescent="0.35"/>
  <cols>
    <col min="2" max="2" width="11" customWidth="1"/>
    <col min="3" max="3" width="13.26953125" customWidth="1"/>
    <col min="4" max="4" width="12.54296875" customWidth="1"/>
    <col min="5" max="5" width="11.26953125" customWidth="1"/>
    <col min="6" max="6" width="17.7265625" customWidth="1"/>
    <col min="7" max="7" width="18" customWidth="1"/>
    <col min="9" max="9" width="17.54296875" customWidth="1"/>
    <col min="10" max="10" width="17" customWidth="1"/>
  </cols>
  <sheetData>
    <row r="1" spans="1:10" x14ac:dyDescent="0.35">
      <c r="A1" t="s">
        <v>22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2403</v>
      </c>
      <c r="C3" s="4">
        <v>158</v>
      </c>
      <c r="D3" s="7">
        <v>6.5750999999999999</v>
      </c>
      <c r="E3" s="5">
        <v>1275</v>
      </c>
      <c r="F3" s="5">
        <v>119</v>
      </c>
      <c r="G3" s="8">
        <v>9.3332999999999995</v>
      </c>
      <c r="H3" s="6">
        <v>1128</v>
      </c>
      <c r="I3" s="6">
        <v>39</v>
      </c>
      <c r="J3" s="9">
        <v>3.4573999999999998</v>
      </c>
    </row>
    <row r="4" spans="1:10" x14ac:dyDescent="0.35">
      <c r="A4" s="1" t="s">
        <v>3</v>
      </c>
      <c r="B4" s="4">
        <v>1297</v>
      </c>
      <c r="C4" s="4">
        <v>322</v>
      </c>
      <c r="D4" s="7">
        <v>24.826499999999999</v>
      </c>
      <c r="E4" s="5">
        <v>810</v>
      </c>
      <c r="F4" s="5">
        <v>275</v>
      </c>
      <c r="G4" s="8">
        <v>33.950600000000001</v>
      </c>
      <c r="H4" s="6">
        <v>487</v>
      </c>
      <c r="I4" s="6">
        <v>47</v>
      </c>
      <c r="J4" s="9">
        <v>9.6509</v>
      </c>
    </row>
    <row r="5" spans="1:10" x14ac:dyDescent="0.35">
      <c r="A5" s="1" t="s">
        <v>4</v>
      </c>
      <c r="B5" s="4">
        <v>848</v>
      </c>
      <c r="C5" s="4">
        <v>382</v>
      </c>
      <c r="D5" s="7">
        <v>45.047199999999997</v>
      </c>
      <c r="E5" s="5">
        <v>600</v>
      </c>
      <c r="F5" s="5">
        <v>308</v>
      </c>
      <c r="G5" s="8">
        <v>51.333300000000001</v>
      </c>
      <c r="H5" s="6">
        <v>248</v>
      </c>
      <c r="I5" s="6">
        <v>74</v>
      </c>
      <c r="J5" s="9">
        <v>29.838699999999999</v>
      </c>
    </row>
    <row r="6" spans="1:10" x14ac:dyDescent="0.35">
      <c r="A6" s="1" t="s">
        <v>5</v>
      </c>
      <c r="B6" s="4">
        <v>690</v>
      </c>
      <c r="C6" s="4">
        <v>416</v>
      </c>
      <c r="D6" s="7">
        <v>60.289900000000003</v>
      </c>
      <c r="E6" s="5">
        <v>510</v>
      </c>
      <c r="F6" s="5">
        <v>331</v>
      </c>
      <c r="G6" s="8">
        <v>64.902000000000001</v>
      </c>
      <c r="H6" s="6">
        <v>180</v>
      </c>
      <c r="I6" s="6">
        <v>85</v>
      </c>
      <c r="J6" s="9">
        <v>47.222200000000001</v>
      </c>
    </row>
    <row r="7" spans="1:10" x14ac:dyDescent="0.35">
      <c r="A7" s="1" t="s">
        <v>6</v>
      </c>
      <c r="B7" s="4">
        <v>603</v>
      </c>
      <c r="C7" s="4">
        <v>390</v>
      </c>
      <c r="D7" s="7">
        <v>64.676599999999993</v>
      </c>
      <c r="E7" s="5">
        <v>453</v>
      </c>
      <c r="F7" s="5">
        <v>295</v>
      </c>
      <c r="G7" s="8">
        <v>65.121399999999994</v>
      </c>
      <c r="H7" s="6">
        <v>150</v>
      </c>
      <c r="I7" s="6">
        <v>95</v>
      </c>
      <c r="J7" s="9">
        <v>63.333300000000001</v>
      </c>
    </row>
    <row r="8" spans="1:10" x14ac:dyDescent="0.35">
      <c r="A8" s="1" t="s">
        <v>7</v>
      </c>
      <c r="B8" s="4">
        <v>541</v>
      </c>
      <c r="C8" s="4">
        <v>269</v>
      </c>
      <c r="D8" s="7">
        <v>49.722700000000003</v>
      </c>
      <c r="E8" s="5">
        <v>419</v>
      </c>
      <c r="F8" s="5">
        <v>206</v>
      </c>
      <c r="G8" s="8">
        <v>49.164700000000003</v>
      </c>
      <c r="H8" s="6">
        <v>122</v>
      </c>
      <c r="I8" s="6">
        <v>63</v>
      </c>
      <c r="J8" s="9">
        <v>51.639299999999999</v>
      </c>
    </row>
    <row r="9" spans="1:10" x14ac:dyDescent="0.35">
      <c r="A9" s="1" t="s">
        <v>8</v>
      </c>
      <c r="B9" s="4">
        <v>537</v>
      </c>
      <c r="C9" s="4">
        <v>221</v>
      </c>
      <c r="D9" s="7">
        <v>41.154600000000002</v>
      </c>
      <c r="E9" s="5">
        <v>422</v>
      </c>
      <c r="F9" s="5">
        <v>175</v>
      </c>
      <c r="G9" s="8">
        <v>41.469200000000001</v>
      </c>
      <c r="H9" s="6">
        <v>115</v>
      </c>
      <c r="I9" s="6">
        <v>46</v>
      </c>
      <c r="J9" s="9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3" sqref="J3:J9"/>
    </sheetView>
  </sheetViews>
  <sheetFormatPr defaultRowHeight="14.5" x14ac:dyDescent="0.35"/>
  <cols>
    <col min="2" max="2" width="12.453125" customWidth="1"/>
    <col min="3" max="3" width="13.26953125" customWidth="1"/>
    <col min="4" max="4" width="14" customWidth="1"/>
    <col min="5" max="5" width="11.7265625" customWidth="1"/>
    <col min="6" max="6" width="17.81640625" customWidth="1"/>
    <col min="7" max="7" width="18.1796875" customWidth="1"/>
    <col min="8" max="8" width="11.7265625" customWidth="1"/>
    <col min="9" max="9" width="16.54296875" customWidth="1"/>
    <col min="10" max="10" width="18.26953125" customWidth="1"/>
  </cols>
  <sheetData>
    <row r="1" spans="1:10" x14ac:dyDescent="0.35">
      <c r="A1" t="s">
        <v>24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2074</v>
      </c>
      <c r="C3" s="4">
        <v>142</v>
      </c>
      <c r="D3" s="7">
        <v>6.8467000000000002</v>
      </c>
      <c r="E3" s="5">
        <v>1099</v>
      </c>
      <c r="F3" s="5">
        <v>114</v>
      </c>
      <c r="G3" s="8">
        <v>10.373100000000001</v>
      </c>
      <c r="H3" s="6">
        <v>975</v>
      </c>
      <c r="I3" s="6">
        <v>28</v>
      </c>
      <c r="J3" s="9">
        <v>2.8717999999999999</v>
      </c>
    </row>
    <row r="4" spans="1:10" x14ac:dyDescent="0.35">
      <c r="A4" s="1" t="s">
        <v>3</v>
      </c>
      <c r="B4" s="4">
        <v>1194</v>
      </c>
      <c r="C4" s="4">
        <v>315</v>
      </c>
      <c r="D4" s="7">
        <v>26.381900000000002</v>
      </c>
      <c r="E4" s="5">
        <v>764</v>
      </c>
      <c r="F4" s="5">
        <v>264</v>
      </c>
      <c r="G4" s="8">
        <v>34.555</v>
      </c>
      <c r="H4" s="6">
        <v>430</v>
      </c>
      <c r="I4" s="6">
        <v>51</v>
      </c>
      <c r="J4" s="9">
        <v>11.8605</v>
      </c>
    </row>
    <row r="5" spans="1:10" x14ac:dyDescent="0.35">
      <c r="A5" s="1" t="s">
        <v>4</v>
      </c>
      <c r="B5" s="4">
        <v>844</v>
      </c>
      <c r="C5" s="4">
        <v>401</v>
      </c>
      <c r="D5" s="7">
        <v>47.511800000000001</v>
      </c>
      <c r="E5" s="5">
        <v>618</v>
      </c>
      <c r="F5" s="5">
        <v>321</v>
      </c>
      <c r="G5" s="8">
        <v>51.941699999999997</v>
      </c>
      <c r="H5" s="6">
        <v>226</v>
      </c>
      <c r="I5" s="6">
        <v>80</v>
      </c>
      <c r="J5" s="9">
        <v>35.398200000000003</v>
      </c>
    </row>
    <row r="6" spans="1:10" x14ac:dyDescent="0.35">
      <c r="A6" s="1" t="s">
        <v>5</v>
      </c>
      <c r="B6" s="4">
        <v>729</v>
      </c>
      <c r="C6" s="4">
        <v>425</v>
      </c>
      <c r="D6" s="7">
        <v>58.298999999999999</v>
      </c>
      <c r="E6" s="5">
        <v>537</v>
      </c>
      <c r="F6" s="5">
        <v>336</v>
      </c>
      <c r="G6" s="8">
        <v>62.569800000000001</v>
      </c>
      <c r="H6" s="6">
        <v>192</v>
      </c>
      <c r="I6" s="6">
        <v>89</v>
      </c>
      <c r="J6" s="9">
        <v>46.354199999999999</v>
      </c>
    </row>
    <row r="7" spans="1:10" x14ac:dyDescent="0.35">
      <c r="A7" s="1" t="s">
        <v>6</v>
      </c>
      <c r="B7" s="4">
        <v>600</v>
      </c>
      <c r="C7" s="4">
        <v>372</v>
      </c>
      <c r="D7" s="7">
        <v>62</v>
      </c>
      <c r="E7" s="5">
        <v>458</v>
      </c>
      <c r="F7" s="5">
        <v>299</v>
      </c>
      <c r="G7" s="8">
        <v>65.283799999999999</v>
      </c>
      <c r="H7" s="6">
        <v>142</v>
      </c>
      <c r="I7" s="6">
        <v>73</v>
      </c>
      <c r="J7" s="9">
        <v>51.408499999999997</v>
      </c>
    </row>
    <row r="8" spans="1:10" x14ac:dyDescent="0.35">
      <c r="A8" s="1" t="s">
        <v>7</v>
      </c>
      <c r="B8" s="4">
        <v>557</v>
      </c>
      <c r="C8" s="4">
        <v>309</v>
      </c>
      <c r="D8" s="7">
        <v>55.4758</v>
      </c>
      <c r="E8" s="5">
        <v>424</v>
      </c>
      <c r="F8" s="5">
        <v>230</v>
      </c>
      <c r="G8" s="8">
        <v>54.2453</v>
      </c>
      <c r="H8" s="6">
        <v>133</v>
      </c>
      <c r="I8" s="6">
        <v>79</v>
      </c>
      <c r="J8" s="9">
        <v>59.398499999999999</v>
      </c>
    </row>
    <row r="9" spans="1:10" x14ac:dyDescent="0.35">
      <c r="A9" s="1" t="s">
        <v>8</v>
      </c>
      <c r="B9" s="4">
        <v>503</v>
      </c>
      <c r="C9" s="4">
        <v>234</v>
      </c>
      <c r="D9" s="7">
        <v>46.520899999999997</v>
      </c>
      <c r="E9" s="5">
        <v>392</v>
      </c>
      <c r="F9" s="5">
        <v>189</v>
      </c>
      <c r="G9" s="8">
        <v>48.214300000000001</v>
      </c>
      <c r="H9" s="6">
        <v>111</v>
      </c>
      <c r="I9" s="6">
        <v>45</v>
      </c>
      <c r="J9" s="9">
        <v>40.540500000000002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:G9"/>
    </sheetView>
  </sheetViews>
  <sheetFormatPr defaultRowHeight="14.5" x14ac:dyDescent="0.35"/>
  <cols>
    <col min="2" max="2" width="13.7265625" customWidth="1"/>
    <col min="3" max="3" width="11.81640625" customWidth="1"/>
    <col min="4" max="4" width="11.26953125" customWidth="1"/>
    <col min="5" max="5" width="12" customWidth="1"/>
    <col min="6" max="6" width="18.26953125" customWidth="1"/>
    <col min="7" max="7" width="18.1796875" customWidth="1"/>
    <col min="8" max="8" width="10.81640625" customWidth="1"/>
    <col min="9" max="9" width="16.1796875" customWidth="1"/>
    <col min="10" max="10" width="17.453125" customWidth="1"/>
  </cols>
  <sheetData>
    <row r="1" spans="1:10" x14ac:dyDescent="0.35">
      <c r="A1" t="s">
        <v>25</v>
      </c>
    </row>
    <row r="2" spans="1:10" x14ac:dyDescent="0.35">
      <c r="A2" s="2" t="s">
        <v>1</v>
      </c>
      <c r="B2" s="3" t="s">
        <v>14</v>
      </c>
      <c r="C2" s="3" t="s">
        <v>17</v>
      </c>
      <c r="D2" s="3" t="s">
        <v>11</v>
      </c>
      <c r="E2" s="3" t="s">
        <v>15</v>
      </c>
      <c r="F2" s="3" t="s">
        <v>18</v>
      </c>
      <c r="G2" s="3" t="s">
        <v>12</v>
      </c>
      <c r="H2" s="3" t="s">
        <v>16</v>
      </c>
      <c r="I2" s="3" t="s">
        <v>19</v>
      </c>
      <c r="J2" s="3" t="s">
        <v>13</v>
      </c>
    </row>
    <row r="3" spans="1:10" x14ac:dyDescent="0.35">
      <c r="A3" s="1" t="s">
        <v>2</v>
      </c>
      <c r="B3" s="4">
        <v>2897</v>
      </c>
      <c r="C3" s="4">
        <v>224</v>
      </c>
      <c r="D3" s="7">
        <v>7.7321</v>
      </c>
      <c r="E3" s="5">
        <v>1554</v>
      </c>
      <c r="F3" s="5">
        <v>171</v>
      </c>
      <c r="G3" s="8">
        <v>11.0039</v>
      </c>
      <c r="H3" s="6">
        <v>1343</v>
      </c>
      <c r="I3" s="6">
        <v>53</v>
      </c>
      <c r="J3" s="9">
        <v>3.9464000000000001</v>
      </c>
    </row>
    <row r="4" spans="1:10" x14ac:dyDescent="0.35">
      <c r="A4" s="1" t="s">
        <v>3</v>
      </c>
      <c r="B4" s="4">
        <v>1653</v>
      </c>
      <c r="C4" s="4">
        <v>403</v>
      </c>
      <c r="D4" s="7">
        <v>24.379899999999999</v>
      </c>
      <c r="E4" s="5">
        <v>1055</v>
      </c>
      <c r="F4" s="5">
        <v>360</v>
      </c>
      <c r="G4" s="8">
        <v>34.123199999999997</v>
      </c>
      <c r="H4" s="6">
        <v>598</v>
      </c>
      <c r="I4" s="6">
        <v>43</v>
      </c>
      <c r="J4" s="9">
        <v>7.1905999999999999</v>
      </c>
    </row>
    <row r="5" spans="1:10" x14ac:dyDescent="0.35">
      <c r="A5" s="1" t="s">
        <v>4</v>
      </c>
      <c r="B5" s="4">
        <v>1207</v>
      </c>
      <c r="C5" s="4">
        <v>562</v>
      </c>
      <c r="D5" s="7">
        <v>46.561700000000002</v>
      </c>
      <c r="E5" s="5">
        <v>867</v>
      </c>
      <c r="F5" s="5">
        <v>468</v>
      </c>
      <c r="G5" s="8">
        <v>53.979199999999999</v>
      </c>
      <c r="H5" s="6">
        <v>340</v>
      </c>
      <c r="I5" s="6">
        <v>94</v>
      </c>
      <c r="J5" s="9">
        <v>27.647099999999998</v>
      </c>
    </row>
    <row r="6" spans="1:10" x14ac:dyDescent="0.35">
      <c r="A6" s="1" t="s">
        <v>5</v>
      </c>
      <c r="B6" s="4">
        <v>1075</v>
      </c>
      <c r="C6" s="4">
        <v>628</v>
      </c>
      <c r="D6" s="7">
        <v>58.418599999999998</v>
      </c>
      <c r="E6" s="5">
        <v>782</v>
      </c>
      <c r="F6" s="5">
        <v>506</v>
      </c>
      <c r="G6" s="8">
        <v>64.7059</v>
      </c>
      <c r="H6" s="6">
        <v>293</v>
      </c>
      <c r="I6" s="6">
        <v>122</v>
      </c>
      <c r="J6" s="9">
        <v>41.638199999999998</v>
      </c>
    </row>
    <row r="7" spans="1:10" x14ac:dyDescent="0.35">
      <c r="A7" s="1" t="s">
        <v>6</v>
      </c>
      <c r="B7" s="4">
        <v>785</v>
      </c>
      <c r="C7" s="4">
        <v>486</v>
      </c>
      <c r="D7" s="7">
        <v>61.910800000000002</v>
      </c>
      <c r="E7" s="5">
        <v>614</v>
      </c>
      <c r="F7" s="5">
        <v>397</v>
      </c>
      <c r="G7" s="8">
        <v>64.658000000000001</v>
      </c>
      <c r="H7" s="6">
        <v>171</v>
      </c>
      <c r="I7" s="6">
        <v>89</v>
      </c>
      <c r="J7" s="9">
        <v>52.046799999999998</v>
      </c>
    </row>
    <row r="8" spans="1:10" x14ac:dyDescent="0.35">
      <c r="A8" s="1" t="s">
        <v>7</v>
      </c>
      <c r="B8" s="4">
        <v>756</v>
      </c>
      <c r="C8" s="4">
        <v>420</v>
      </c>
      <c r="D8" s="7">
        <v>55.555599999999998</v>
      </c>
      <c r="E8" s="5">
        <v>589</v>
      </c>
      <c r="F8" s="5">
        <v>332</v>
      </c>
      <c r="G8" s="8">
        <v>56.366700000000002</v>
      </c>
      <c r="H8" s="6">
        <v>167</v>
      </c>
      <c r="I8" s="6">
        <v>88</v>
      </c>
      <c r="J8" s="9">
        <v>52.694600000000001</v>
      </c>
    </row>
    <row r="9" spans="1:10" x14ac:dyDescent="0.35">
      <c r="A9" s="1" t="s">
        <v>8</v>
      </c>
      <c r="B9" s="4">
        <v>738</v>
      </c>
      <c r="C9" s="4">
        <v>358</v>
      </c>
      <c r="D9" s="7">
        <v>48.509500000000003</v>
      </c>
      <c r="E9" s="5">
        <v>583</v>
      </c>
      <c r="F9" s="5">
        <v>289</v>
      </c>
      <c r="G9" s="8">
        <v>49.571199999999997</v>
      </c>
      <c r="H9" s="6">
        <v>155</v>
      </c>
      <c r="I9" s="6">
        <v>69</v>
      </c>
      <c r="J9" s="9">
        <v>44.516100000000002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by year and sex</vt:lpstr>
      <vt:lpstr>Sheet1</vt:lpstr>
      <vt:lpstr>2016</vt:lpstr>
      <vt:lpstr>2010</vt:lpstr>
      <vt:lpstr>2011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Nick Tan</cp:lastModifiedBy>
  <dcterms:created xsi:type="dcterms:W3CDTF">2017-10-13T23:20:22Z</dcterms:created>
  <dcterms:modified xsi:type="dcterms:W3CDTF">2018-04-03T20:28:20Z</dcterms:modified>
</cp:coreProperties>
</file>