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H13" i="1"/>
  <c r="H14" i="1"/>
  <c r="H15" i="1"/>
  <c r="H16" i="1"/>
  <c r="H17" i="1"/>
  <c r="H18" i="1"/>
  <c r="H12" i="1"/>
  <c r="K9" i="1"/>
  <c r="K11" i="1"/>
  <c r="AJ13" i="1" l="1"/>
  <c r="AK13" i="1"/>
  <c r="AL13" i="1"/>
  <c r="AJ14" i="1"/>
  <c r="AK14" i="1"/>
  <c r="AL14" i="1"/>
  <c r="AI16" i="1"/>
  <c r="AK16" i="1" s="1"/>
  <c r="AJ16" i="1"/>
  <c r="AI17" i="1"/>
  <c r="AK17" i="1" s="1"/>
  <c r="AJ17" i="1"/>
  <c r="AI18" i="1"/>
  <c r="AK18" i="1" s="1"/>
  <c r="AJ18" i="1"/>
  <c r="AI19" i="1"/>
  <c r="AK19" i="1" s="1"/>
  <c r="AJ19" i="1"/>
  <c r="AI20" i="1"/>
  <c r="AK20" i="1" s="1"/>
  <c r="AJ20" i="1"/>
  <c r="AI21" i="1"/>
  <c r="AK21" i="1" s="1"/>
  <c r="AJ21" i="1"/>
  <c r="AI22" i="1"/>
  <c r="AK22" i="1" s="1"/>
  <c r="AJ22" i="1"/>
  <c r="AI23" i="1"/>
  <c r="AK23" i="1" s="1"/>
  <c r="AJ23" i="1"/>
  <c r="AI24" i="1"/>
  <c r="AK24" i="1" s="1"/>
  <c r="AJ24" i="1"/>
  <c r="AI25" i="1"/>
  <c r="AK25" i="1" s="1"/>
  <c r="AJ25" i="1"/>
  <c r="AJ34" i="1"/>
  <c r="AK34" i="1"/>
  <c r="AL34" i="1"/>
  <c r="AJ35" i="1"/>
  <c r="AK35" i="1"/>
  <c r="AL35" i="1"/>
  <c r="AI37" i="1"/>
  <c r="AJ37" i="1" s="1"/>
  <c r="AK37" i="1"/>
  <c r="AI38" i="1"/>
  <c r="AJ38" i="1" s="1"/>
  <c r="AI39" i="1"/>
  <c r="AK39" i="1" s="1"/>
  <c r="AJ39" i="1"/>
  <c r="AI40" i="1"/>
  <c r="AJ40" i="1"/>
  <c r="AK40" i="1"/>
  <c r="AI41" i="1"/>
  <c r="AJ41" i="1" s="1"/>
  <c r="AK41" i="1"/>
  <c r="AI42" i="1"/>
  <c r="AJ42" i="1" s="1"/>
  <c r="AI43" i="1"/>
  <c r="AK43" i="1" s="1"/>
  <c r="AJ43" i="1"/>
  <c r="AI44" i="1"/>
  <c r="AJ44" i="1"/>
  <c r="AK44" i="1"/>
  <c r="AI45" i="1"/>
  <c r="AJ45" i="1" s="1"/>
  <c r="AK45" i="1"/>
  <c r="AI46" i="1"/>
  <c r="AJ46" i="1" s="1"/>
  <c r="AI47" i="1"/>
  <c r="AK47" i="1" s="1"/>
  <c r="AJ47" i="1"/>
  <c r="AI2" i="1"/>
  <c r="AJ2" i="1" s="1"/>
  <c r="AK2" i="1" s="1"/>
  <c r="AI3" i="1"/>
  <c r="AJ3" i="1"/>
  <c r="AK3" i="1"/>
  <c r="AK46" i="1" l="1"/>
  <c r="AK42" i="1"/>
  <c r="AK38" i="1"/>
  <c r="AL25" i="1"/>
  <c r="AL24" i="1"/>
  <c r="AL23" i="1"/>
  <c r="AL22" i="1"/>
  <c r="AL21" i="1"/>
  <c r="AL20" i="1"/>
  <c r="AL19" i="1"/>
  <c r="AL18" i="1"/>
  <c r="AL17" i="1"/>
  <c r="AL1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<sst xmlns="http://schemas.openxmlformats.org/spreadsheetml/2006/main" count="250" uniqueCount="109">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</sst>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0" borderId="0" xfId="0" applyNumberFormat="1" applyFont="1" applyFill="1" applyBorder="1" applyAlignment="1" applyProtection="1"/>
    <xf numFmtId="0" fontId="12" fillId="2" borderId="15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J1" zoomScale="80" zoomScaleNormal="80" workbookViewId="0">
      <selection activeCell="N4" sqref="N4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77" t="s">
        <v>3</v>
      </c>
      <c r="G1" s="78" t="s">
        <v>0</v>
      </c>
      <c r="H1" s="78"/>
      <c r="I1" s="78"/>
      <c r="J1" s="78" t="s">
        <v>1</v>
      </c>
      <c r="K1" s="78"/>
      <c r="L1" s="78"/>
      <c r="O1" s="79" t="s">
        <v>4</v>
      </c>
      <c r="P1" s="74" t="s">
        <v>5</v>
      </c>
      <c r="Q1" s="74" t="s">
        <v>6</v>
      </c>
      <c r="R1" s="71" t="s">
        <v>7</v>
      </c>
      <c r="S1" s="72"/>
      <c r="T1" s="72"/>
      <c r="U1" s="72"/>
      <c r="V1" s="73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77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80"/>
      <c r="P2" s="76"/>
      <c r="Q2" s="76"/>
      <c r="R2" s="74" t="s">
        <v>16</v>
      </c>
      <c r="S2" s="74" t="s">
        <v>17</v>
      </c>
      <c r="T2" s="74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3" t="s">
        <v>11</v>
      </c>
      <c r="AH2" s="6" t="s">
        <v>0</v>
      </c>
      <c r="AI2" s="61">
        <f>52*4.5</f>
        <v>234</v>
      </c>
      <c r="AJ2" s="61">
        <f>AI2*0.6</f>
        <v>140.4</v>
      </c>
      <c r="AK2" s="61">
        <f>AJ2*0.6</f>
        <v>84.24</v>
      </c>
      <c r="AM2" t="s">
        <v>21</v>
      </c>
      <c r="AN2" s="25">
        <v>1985</v>
      </c>
      <c r="AO2" s="61">
        <v>0.3</v>
      </c>
      <c r="AP2" s="61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81"/>
      <c r="P3" s="75"/>
      <c r="Q3" s="75"/>
      <c r="R3" s="75"/>
      <c r="S3" s="75"/>
      <c r="T3" s="75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61">
        <f>52*4.5</f>
        <v>234</v>
      </c>
      <c r="AJ3" s="61">
        <f>AI3*0.6</f>
        <v>140.4</v>
      </c>
      <c r="AK3" s="61">
        <f>AJ3*0.6</f>
        <v>84.24</v>
      </c>
      <c r="AN3" s="25">
        <v>1988</v>
      </c>
      <c r="AO3" s="61">
        <v>0.4</v>
      </c>
      <c r="AP3" s="61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2003</v>
      </c>
      <c r="AO4" s="61">
        <v>0.3</v>
      </c>
      <c r="AP4" s="61">
        <v>0.3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2">
        <v>0.12</v>
      </c>
      <c r="AE5" s="44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2">
        <v>2.2142857142857144</v>
      </c>
      <c r="AE6" s="45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0.1414</v>
      </c>
      <c r="S7" s="23">
        <v>0.1414</v>
      </c>
      <c r="T7" s="23">
        <v>0.1414</v>
      </c>
      <c r="U7" s="23">
        <v>8.2012000000000015E-2</v>
      </c>
      <c r="V7" s="23">
        <v>8.2012000000000015E-2</v>
      </c>
      <c r="W7" s="23">
        <v>5.7974000000000005E-2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2">
        <v>2.25</v>
      </c>
      <c r="AE7" s="45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0.27800000000000002</v>
      </c>
      <c r="S8" s="23">
        <v>0.27800000000000002</v>
      </c>
      <c r="T8" s="23">
        <v>0.27800000000000002</v>
      </c>
      <c r="U8" s="23">
        <v>0.16124000000000002</v>
      </c>
      <c r="V8" s="23">
        <v>0.16124000000000002</v>
      </c>
      <c r="W8" s="23">
        <v>0.11398000000000003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2">
        <v>2.2666666666666666</v>
      </c>
      <c r="AE8" s="45">
        <v>5.333333333333333</v>
      </c>
      <c r="AG8" s="62" t="s">
        <v>0</v>
      </c>
      <c r="AH8" s="60"/>
      <c r="AI8" s="60"/>
      <c r="AJ8" s="70" t="s">
        <v>106</v>
      </c>
      <c r="AK8" s="70"/>
      <c r="AL8" s="70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31</v>
      </c>
      <c r="P9" s="23">
        <v>5.1399999999999996E-3</v>
      </c>
      <c r="Q9" s="23">
        <v>1.83E-3</v>
      </c>
      <c r="R9" s="23">
        <v>0.28360000000000002</v>
      </c>
      <c r="S9" s="23">
        <v>0.28360000000000002</v>
      </c>
      <c r="T9" s="23">
        <v>0.28360000000000002</v>
      </c>
      <c r="U9" s="23">
        <v>0.16448800000000002</v>
      </c>
      <c r="V9" s="23">
        <v>0.16448800000000002</v>
      </c>
      <c r="W9" s="23">
        <v>0.11627600000000002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2">
        <v>2.0625</v>
      </c>
      <c r="AE9" s="45">
        <v>1</v>
      </c>
      <c r="AG9" s="62" t="s">
        <v>101</v>
      </c>
      <c r="AH9" s="60"/>
      <c r="AI9" s="62" t="s">
        <v>102</v>
      </c>
      <c r="AJ9" s="62" t="s">
        <v>103</v>
      </c>
      <c r="AK9" s="62" t="s">
        <v>104</v>
      </c>
      <c r="AL9" s="62" t="s">
        <v>105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0.2112</v>
      </c>
      <c r="S10" s="23">
        <v>0.2112</v>
      </c>
      <c r="T10" s="23">
        <v>0.2112</v>
      </c>
      <c r="U10" s="23">
        <v>0.12249600000000001</v>
      </c>
      <c r="V10" s="23">
        <v>0.12249600000000001</v>
      </c>
      <c r="W10" s="23">
        <v>8.6592000000000002E-2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2">
        <v>2.2666666666666666</v>
      </c>
      <c r="AE10" s="45">
        <v>9</v>
      </c>
      <c r="AG10" s="63" t="s">
        <v>74</v>
      </c>
      <c r="AH10" s="60"/>
      <c r="AI10" s="60"/>
      <c r="AJ10" s="64">
        <v>0</v>
      </c>
      <c r="AK10" s="64">
        <v>0</v>
      </c>
      <c r="AL10" s="64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33</v>
      </c>
      <c r="P11" s="23">
        <v>7.1500000000000001E-3</v>
      </c>
      <c r="Q11" s="23">
        <v>3.15E-3</v>
      </c>
      <c r="R11" s="23">
        <v>0.1348</v>
      </c>
      <c r="S11" s="23">
        <v>0.1348</v>
      </c>
      <c r="T11" s="23">
        <v>0.1348</v>
      </c>
      <c r="U11" s="23">
        <v>7.8184000000000017E-2</v>
      </c>
      <c r="V11" s="23">
        <v>7.8184000000000017E-2</v>
      </c>
      <c r="W11" s="23">
        <v>5.5268000000000005E-2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2">
        <v>2.2666666666666666</v>
      </c>
      <c r="AE11" s="45">
        <v>1</v>
      </c>
      <c r="AG11" s="63" t="s">
        <v>72</v>
      </c>
      <c r="AH11" s="60"/>
      <c r="AI11" s="60"/>
      <c r="AJ11" s="64">
        <v>0</v>
      </c>
      <c r="AK11" s="64">
        <v>0</v>
      </c>
      <c r="AL11" s="64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5.4200000000000005E-2</v>
      </c>
      <c r="S12" s="23">
        <v>5.4200000000000005E-2</v>
      </c>
      <c r="T12" s="23">
        <v>5.4200000000000005E-2</v>
      </c>
      <c r="U12" s="23">
        <v>3.1436000000000006E-2</v>
      </c>
      <c r="V12" s="23">
        <v>3.1436000000000006E-2</v>
      </c>
      <c r="W12" s="23">
        <v>2.2222000000000002E-2</v>
      </c>
      <c r="Y12" s="6" t="s">
        <v>36</v>
      </c>
      <c r="Z12" s="23">
        <v>0.7192982456140351</v>
      </c>
      <c r="AA12" s="23">
        <v>2.3250000000000002</v>
      </c>
      <c r="AB12" s="23">
        <v>1</v>
      </c>
      <c r="AC12" s="23">
        <v>0.68708971553610498</v>
      </c>
      <c r="AD12" s="42">
        <v>2.2666666666666666</v>
      </c>
      <c r="AE12" s="45">
        <v>1</v>
      </c>
      <c r="AG12" s="63" t="s">
        <v>87</v>
      </c>
      <c r="AH12" s="60"/>
      <c r="AI12" s="65">
        <v>0.05</v>
      </c>
      <c r="AJ12" s="66">
        <v>11.700000000000001</v>
      </c>
      <c r="AK12" s="66">
        <v>7.0200000000000005</v>
      </c>
      <c r="AL12" s="66">
        <v>4.2119999999999997</v>
      </c>
    </row>
    <row r="13" spans="1:42" ht="16" thickBot="1" x14ac:dyDescent="0.4">
      <c r="A13" s="49" t="s">
        <v>38</v>
      </c>
      <c r="B13" s="50">
        <v>70487</v>
      </c>
      <c r="C13" s="50">
        <v>82330</v>
      </c>
      <c r="F13" s="11" t="s">
        <v>37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1.7600000000000001E-2</v>
      </c>
      <c r="S13" s="23">
        <v>1.7600000000000001E-2</v>
      </c>
      <c r="T13" s="23">
        <v>1.7600000000000001E-2</v>
      </c>
      <c r="U13" s="23">
        <v>1.0208000000000002E-2</v>
      </c>
      <c r="V13" s="23">
        <v>1.0208000000000002E-2</v>
      </c>
      <c r="W13" s="23">
        <v>7.2160000000000011E-3</v>
      </c>
      <c r="Y13" s="6" t="s">
        <v>37</v>
      </c>
      <c r="Z13" s="23">
        <v>0.7192982456140351</v>
      </c>
      <c r="AA13" s="23">
        <v>2.3250000000000002</v>
      </c>
      <c r="AB13" s="23">
        <v>1</v>
      </c>
      <c r="AC13" s="23">
        <v>0.68708971553610498</v>
      </c>
      <c r="AD13" s="42">
        <v>2.2666666666666666</v>
      </c>
      <c r="AE13" s="45">
        <v>1</v>
      </c>
      <c r="AG13" s="63" t="s">
        <v>88</v>
      </c>
      <c r="AH13" s="60"/>
      <c r="AI13" s="65">
        <v>0.1</v>
      </c>
      <c r="AJ13" s="66">
        <f>AJ15*$AI$13</f>
        <v>23.400000000000002</v>
      </c>
      <c r="AK13" s="66">
        <f>AK15*$AI$13</f>
        <v>14.040000000000001</v>
      </c>
      <c r="AL13" s="66">
        <f>AL15*$AI$13</f>
        <v>8.4239999999999995</v>
      </c>
    </row>
    <row r="14" spans="1:42" ht="16" thickBot="1" x14ac:dyDescent="0.4">
      <c r="A14" s="47" t="s">
        <v>97</v>
      </c>
      <c r="B14" s="51">
        <f>314094/6.27</f>
        <v>50094.736842105267</v>
      </c>
      <c r="C14" s="51">
        <f>366793/6.36</f>
        <v>57671.85534591195</v>
      </c>
      <c r="F14" s="11" t="s">
        <v>38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1</v>
      </c>
      <c r="AC14" s="23">
        <v>0.68708971553610498</v>
      </c>
      <c r="AD14" s="42">
        <v>2.2666666666666666</v>
      </c>
      <c r="AE14" s="45">
        <v>1</v>
      </c>
      <c r="AG14" s="63" t="s">
        <v>89</v>
      </c>
      <c r="AH14" s="60"/>
      <c r="AI14" s="60">
        <v>0.7</v>
      </c>
      <c r="AJ14" s="64">
        <f>AJ15*AI14</f>
        <v>163.79999999999998</v>
      </c>
      <c r="AK14" s="64">
        <f>AK15*AI14</f>
        <v>98.28</v>
      </c>
      <c r="AL14" s="64">
        <f>AL15*AI14</f>
        <v>58.967999999999989</v>
      </c>
    </row>
    <row r="15" spans="1:42" ht="16" thickBot="1" x14ac:dyDescent="0.4">
      <c r="A15" s="47" t="s">
        <v>98</v>
      </c>
      <c r="B15" s="51">
        <f>224490/6.27</f>
        <v>35803.827751196171</v>
      </c>
      <c r="C15" s="51">
        <f>282911/6.36</f>
        <v>44482.861635220121</v>
      </c>
      <c r="F15" s="47" t="s">
        <v>97</v>
      </c>
      <c r="G15" s="48">
        <v>0.85074626865671632</v>
      </c>
      <c r="H15" s="48">
        <f t="shared" si="2"/>
        <v>0.14825373134328401</v>
      </c>
      <c r="I15" s="48">
        <v>1E-3</v>
      </c>
      <c r="J15" s="48">
        <v>0.99568965517241381</v>
      </c>
      <c r="K15" s="48">
        <v>2.8735632183908046E-3</v>
      </c>
      <c r="L15" s="48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47" t="s">
        <v>97</v>
      </c>
      <c r="Z15" s="54">
        <v>0.7192982456140351</v>
      </c>
      <c r="AA15" s="54">
        <v>2.3250000000000002</v>
      </c>
      <c r="AB15" s="54">
        <v>1</v>
      </c>
      <c r="AC15" s="54">
        <v>0.68708971553610498</v>
      </c>
      <c r="AD15" s="55">
        <v>2.2666666666666666</v>
      </c>
      <c r="AE15" s="56">
        <v>1</v>
      </c>
      <c r="AG15" s="63" t="s">
        <v>90</v>
      </c>
      <c r="AH15" s="65">
        <v>1</v>
      </c>
      <c r="AI15" s="60"/>
      <c r="AJ15" s="66">
        <v>234</v>
      </c>
      <c r="AK15" s="66">
        <v>140.4</v>
      </c>
      <c r="AL15" s="66">
        <v>84.24</v>
      </c>
    </row>
    <row r="16" spans="1:42" ht="16" thickBot="1" x14ac:dyDescent="0.4">
      <c r="A16" s="47" t="s">
        <v>99</v>
      </c>
      <c r="B16" s="51">
        <f>151123/6.27</f>
        <v>24102.551834130783</v>
      </c>
      <c r="C16" s="51">
        <f>215469/6.36</f>
        <v>33878.773584905655</v>
      </c>
      <c r="F16" s="47" t="s">
        <v>98</v>
      </c>
      <c r="G16" s="48">
        <v>0.85074626865671632</v>
      </c>
      <c r="H16" s="48">
        <f t="shared" si="2"/>
        <v>0.14825373134328401</v>
      </c>
      <c r="I16" s="48">
        <v>1E-3</v>
      </c>
      <c r="J16" s="48">
        <v>0.99568965517241381</v>
      </c>
      <c r="K16" s="48">
        <v>2.8735632183908046E-3</v>
      </c>
      <c r="L16" s="48">
        <v>1.4367816091954023E-3</v>
      </c>
      <c r="O16" s="47" t="s">
        <v>97</v>
      </c>
      <c r="P16" s="54">
        <v>2.0809999999999999E-2</v>
      </c>
      <c r="Q16" s="54">
        <v>1.2930000000000001E-2</v>
      </c>
      <c r="R16" s="54">
        <v>0</v>
      </c>
      <c r="S16" s="54">
        <v>0</v>
      </c>
      <c r="T16" s="54">
        <v>0</v>
      </c>
      <c r="U16" s="54">
        <v>0</v>
      </c>
      <c r="V16" s="54">
        <v>0</v>
      </c>
      <c r="W16" s="54">
        <v>0</v>
      </c>
      <c r="Y16" s="47" t="s">
        <v>98</v>
      </c>
      <c r="Z16" s="54">
        <v>0.7192982456140351</v>
      </c>
      <c r="AA16" s="54">
        <v>2.3250000000000002</v>
      </c>
      <c r="AB16" s="54">
        <v>1</v>
      </c>
      <c r="AC16" s="54">
        <v>0.68708971553610498</v>
      </c>
      <c r="AD16" s="55">
        <v>2.2666666666666666</v>
      </c>
      <c r="AE16" s="56">
        <v>1</v>
      </c>
      <c r="AG16" s="63" t="s">
        <v>91</v>
      </c>
      <c r="AH16" s="65">
        <v>5</v>
      </c>
      <c r="AI16" s="60">
        <f t="shared" ref="AI16:AI25" si="3">EXP(LN(0.5)*AH16/10)</f>
        <v>0.70710678118654757</v>
      </c>
      <c r="AJ16" s="66">
        <f t="shared" ref="AJ16:AJ25" si="4">$AJ$15*AI16</f>
        <v>165.46298679765212</v>
      </c>
      <c r="AK16" s="66">
        <f t="shared" ref="AK16:AK25" si="5">$AK$15*AI16</f>
        <v>99.27779207859129</v>
      </c>
      <c r="AL16" s="66">
        <f t="shared" ref="AL16:AL25" si="6">$AL$15*AI16</f>
        <v>59.566675247154762</v>
      </c>
    </row>
    <row r="17" spans="1:38" ht="16" thickBot="1" x14ac:dyDescent="0.4">
      <c r="A17" s="47" t="s">
        <v>100</v>
      </c>
      <c r="B17" s="51">
        <f>89288/6.27</f>
        <v>14240.510366826158</v>
      </c>
      <c r="C17" s="51">
        <f>144901/6.36</f>
        <v>22783.176100628931</v>
      </c>
      <c r="F17" s="47" t="s">
        <v>99</v>
      </c>
      <c r="G17" s="48">
        <v>0.85074626865671632</v>
      </c>
      <c r="H17" s="48">
        <f t="shared" si="2"/>
        <v>0.14825373134328401</v>
      </c>
      <c r="I17" s="48">
        <v>1E-3</v>
      </c>
      <c r="J17" s="48">
        <v>0.99568965517241381</v>
      </c>
      <c r="K17" s="48">
        <v>2.8735632183908046E-3</v>
      </c>
      <c r="L17" s="48">
        <v>1.4367816091954023E-3</v>
      </c>
      <c r="O17" s="47" t="s">
        <v>98</v>
      </c>
      <c r="P17" s="54">
        <v>2.0809999999999999E-2</v>
      </c>
      <c r="Q17" s="54">
        <v>1.2930000000000001E-2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Y17" s="47" t="s">
        <v>99</v>
      </c>
      <c r="Z17" s="54">
        <v>0.7192982456140351</v>
      </c>
      <c r="AA17" s="54">
        <v>2.3250000000000002</v>
      </c>
      <c r="AB17" s="54">
        <v>1</v>
      </c>
      <c r="AC17" s="54">
        <v>0.68708971553610498</v>
      </c>
      <c r="AD17" s="55">
        <v>2.2666666666666666</v>
      </c>
      <c r="AE17" s="56">
        <v>1</v>
      </c>
      <c r="AG17" s="63" t="s">
        <v>92</v>
      </c>
      <c r="AH17" s="65">
        <v>10</v>
      </c>
      <c r="AI17" s="60">
        <f t="shared" si="3"/>
        <v>0.5</v>
      </c>
      <c r="AJ17" s="66">
        <f t="shared" si="4"/>
        <v>117</v>
      </c>
      <c r="AK17" s="66">
        <f t="shared" si="5"/>
        <v>70.2</v>
      </c>
      <c r="AL17" s="66">
        <f t="shared" si="6"/>
        <v>42.12</v>
      </c>
    </row>
    <row r="18" spans="1:38" ht="16" thickBot="1" x14ac:dyDescent="0.4">
      <c r="A18" s="52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47" t="s">
        <v>100</v>
      </c>
      <c r="G18" s="48">
        <v>0.85074626865671632</v>
      </c>
      <c r="H18" s="48">
        <f t="shared" si="2"/>
        <v>0.14825373134328401</v>
      </c>
      <c r="I18" s="48">
        <v>1E-3</v>
      </c>
      <c r="J18" s="48">
        <v>0.99568965517241381</v>
      </c>
      <c r="K18" s="48">
        <v>2.8735632183908046E-3</v>
      </c>
      <c r="L18" s="48">
        <v>1.4367816091954023E-3</v>
      </c>
      <c r="O18" s="47" t="s">
        <v>99</v>
      </c>
      <c r="P18" s="54">
        <v>2.0809999999999999E-2</v>
      </c>
      <c r="Q18" s="54">
        <v>1.2930000000000001E-2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30"/>
      <c r="Y18" s="47" t="s">
        <v>100</v>
      </c>
      <c r="Z18" s="54">
        <v>0.7192982456140351</v>
      </c>
      <c r="AA18" s="54">
        <v>2.3250000000000002</v>
      </c>
      <c r="AB18" s="54">
        <v>1</v>
      </c>
      <c r="AC18" s="54">
        <v>0.68708971553610498</v>
      </c>
      <c r="AD18" s="55">
        <v>2.2666666666666666</v>
      </c>
      <c r="AE18" s="56">
        <v>1</v>
      </c>
      <c r="AG18" s="63" t="s">
        <v>93</v>
      </c>
      <c r="AH18" s="65">
        <v>15</v>
      </c>
      <c r="AI18" s="60">
        <f t="shared" si="3"/>
        <v>0.35355339059327379</v>
      </c>
      <c r="AJ18" s="66">
        <f t="shared" si="4"/>
        <v>82.731493398826061</v>
      </c>
      <c r="AK18" s="66">
        <f t="shared" si="5"/>
        <v>49.638896039295645</v>
      </c>
      <c r="AL18" s="66">
        <f t="shared" si="6"/>
        <v>29.783337623577381</v>
      </c>
    </row>
    <row r="19" spans="1:38" ht="16" thickBot="1" x14ac:dyDescent="0.4">
      <c r="A19" s="12"/>
      <c r="B19" s="12"/>
      <c r="O19" s="47" t="s">
        <v>100</v>
      </c>
      <c r="P19" s="54">
        <v>2.0809999999999999E-2</v>
      </c>
      <c r="Q19" s="54">
        <v>1.2930000000000001E-2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AG19" s="63" t="s">
        <v>94</v>
      </c>
      <c r="AH19" s="65">
        <v>20</v>
      </c>
      <c r="AI19" s="60">
        <f t="shared" si="3"/>
        <v>0.25</v>
      </c>
      <c r="AJ19" s="66">
        <f t="shared" si="4"/>
        <v>58.5</v>
      </c>
      <c r="AK19" s="66">
        <f t="shared" si="5"/>
        <v>35.1</v>
      </c>
      <c r="AL19" s="66">
        <f t="shared" si="6"/>
        <v>21.06</v>
      </c>
    </row>
    <row r="20" spans="1:38" ht="15.5" x14ac:dyDescent="0.35">
      <c r="A20" s="12"/>
      <c r="B20" s="12"/>
      <c r="AG20" s="63" t="s">
        <v>95</v>
      </c>
      <c r="AH20" s="65">
        <v>25</v>
      </c>
      <c r="AI20" s="60">
        <f t="shared" si="3"/>
        <v>0.17677669529663689</v>
      </c>
      <c r="AJ20" s="66">
        <f t="shared" si="4"/>
        <v>41.36574669941303</v>
      </c>
      <c r="AK20" s="66">
        <f t="shared" si="5"/>
        <v>24.819448019647822</v>
      </c>
      <c r="AL20" s="66">
        <f t="shared" si="6"/>
        <v>14.891668811788691</v>
      </c>
    </row>
    <row r="21" spans="1:38" ht="15.5" x14ac:dyDescent="0.35">
      <c r="Y21" t="s">
        <v>84</v>
      </c>
      <c r="AG21" s="63" t="s">
        <v>96</v>
      </c>
      <c r="AH21" s="65">
        <v>30</v>
      </c>
      <c r="AI21" s="60">
        <f t="shared" si="3"/>
        <v>0.12500000000000003</v>
      </c>
      <c r="AJ21" s="66">
        <f t="shared" si="4"/>
        <v>29.250000000000007</v>
      </c>
      <c r="AK21" s="66">
        <f t="shared" si="5"/>
        <v>17.550000000000004</v>
      </c>
      <c r="AL21" s="66">
        <f t="shared" si="6"/>
        <v>10.530000000000001</v>
      </c>
    </row>
    <row r="22" spans="1:38" ht="15.5" x14ac:dyDescent="0.35">
      <c r="A22" s="12"/>
      <c r="B22" s="12"/>
      <c r="Y22" s="13" t="s">
        <v>40</v>
      </c>
      <c r="AG22" s="63" t="s">
        <v>97</v>
      </c>
      <c r="AH22" s="65">
        <v>35</v>
      </c>
      <c r="AI22" s="60">
        <f t="shared" si="3"/>
        <v>8.8388347648318447E-2</v>
      </c>
      <c r="AJ22" s="66">
        <f t="shared" si="4"/>
        <v>20.682873349706515</v>
      </c>
      <c r="AK22" s="66">
        <f t="shared" si="5"/>
        <v>12.409724009823911</v>
      </c>
      <c r="AL22" s="66">
        <f t="shared" si="6"/>
        <v>7.4458344058943453</v>
      </c>
    </row>
    <row r="23" spans="1:38" ht="31" x14ac:dyDescent="0.35">
      <c r="A23" s="12" t="s">
        <v>39</v>
      </c>
      <c r="B23" s="12"/>
      <c r="F23" s="46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63" t="s">
        <v>98</v>
      </c>
      <c r="AH23" s="65">
        <v>40</v>
      </c>
      <c r="AI23" s="60">
        <f t="shared" si="3"/>
        <v>6.25E-2</v>
      </c>
      <c r="AJ23" s="66">
        <f t="shared" si="4"/>
        <v>14.625</v>
      </c>
      <c r="AK23" s="66">
        <f t="shared" si="5"/>
        <v>8.7750000000000004</v>
      </c>
      <c r="AL23" s="66">
        <f t="shared" si="6"/>
        <v>5.2649999999999997</v>
      </c>
    </row>
    <row r="24" spans="1:38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0.58000000000000007</v>
      </c>
      <c r="S24" s="41">
        <f>V7/$R$7</f>
        <v>0.58000000000000007</v>
      </c>
      <c r="T24" s="41">
        <f>W7/$R$7</f>
        <v>0.41000000000000003</v>
      </c>
      <c r="AG24" s="63" t="s">
        <v>99</v>
      </c>
      <c r="AH24" s="65">
        <v>45</v>
      </c>
      <c r="AI24" s="60">
        <f t="shared" si="3"/>
        <v>4.4194173824159223E-2</v>
      </c>
      <c r="AJ24" s="66">
        <f t="shared" si="4"/>
        <v>10.341436674853258</v>
      </c>
      <c r="AK24" s="66">
        <f t="shared" si="5"/>
        <v>6.2048620049119556</v>
      </c>
      <c r="AL24" s="66">
        <f t="shared" si="6"/>
        <v>3.7229172029471727</v>
      </c>
    </row>
    <row r="25" spans="1:38" ht="15.5" x14ac:dyDescent="0.35">
      <c r="AG25" s="63" t="s">
        <v>100</v>
      </c>
      <c r="AH25" s="65">
        <v>50</v>
      </c>
      <c r="AI25" s="60">
        <f t="shared" si="3"/>
        <v>3.125E-2</v>
      </c>
      <c r="AJ25" s="66">
        <f t="shared" si="4"/>
        <v>7.3125</v>
      </c>
      <c r="AK25" s="66">
        <f t="shared" si="5"/>
        <v>4.3875000000000002</v>
      </c>
      <c r="AL25" s="66">
        <f t="shared" si="6"/>
        <v>2.6324999999999998</v>
      </c>
    </row>
    <row r="26" spans="1:38" ht="15.5" x14ac:dyDescent="0.35">
      <c r="L26" s="14"/>
      <c r="AG26" s="60"/>
      <c r="AH26" s="65"/>
      <c r="AI26" s="60"/>
      <c r="AJ26" s="67"/>
      <c r="AK26" s="67"/>
      <c r="AL26" s="67"/>
    </row>
    <row r="27" spans="1:38" ht="15.5" x14ac:dyDescent="0.35">
      <c r="AG27" s="60"/>
      <c r="AH27" s="65"/>
      <c r="AI27" s="60"/>
      <c r="AJ27" s="68"/>
      <c r="AK27" s="68"/>
      <c r="AL27" s="68"/>
    </row>
    <row r="28" spans="1:38" ht="15.5" x14ac:dyDescent="0.35">
      <c r="AG28" s="60"/>
      <c r="AH28" s="65"/>
      <c r="AI28" s="60"/>
      <c r="AJ28" s="60"/>
      <c r="AK28" s="60"/>
      <c r="AL28" s="60"/>
    </row>
    <row r="29" spans="1:38" x14ac:dyDescent="0.35">
      <c r="AG29" s="60"/>
      <c r="AH29" s="60"/>
      <c r="AI29" s="60"/>
      <c r="AJ29" s="60"/>
      <c r="AK29" s="60"/>
      <c r="AL29" s="60"/>
    </row>
    <row r="30" spans="1:38" x14ac:dyDescent="0.35">
      <c r="AG30" s="69" t="s">
        <v>1</v>
      </c>
      <c r="AH30" s="60"/>
      <c r="AI30" s="60"/>
      <c r="AJ30" s="70" t="s">
        <v>106</v>
      </c>
      <c r="AK30" s="70"/>
      <c r="AL30" s="70"/>
    </row>
    <row r="31" spans="1:38" ht="29" x14ac:dyDescent="0.35">
      <c r="A31" s="53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69" t="s">
        <v>4</v>
      </c>
      <c r="AH31" s="60"/>
      <c r="AI31" s="62" t="s">
        <v>102</v>
      </c>
      <c r="AJ31" s="62" t="s">
        <v>103</v>
      </c>
      <c r="AK31" s="62" t="s">
        <v>104</v>
      </c>
      <c r="AL31" s="62" t="s">
        <v>105</v>
      </c>
    </row>
    <row r="32" spans="1:38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63" t="s">
        <v>74</v>
      </c>
      <c r="AH32" s="60"/>
      <c r="AI32" s="60"/>
      <c r="AJ32" s="64">
        <v>0</v>
      </c>
      <c r="AK32" s="64">
        <v>0</v>
      </c>
      <c r="AL32" s="64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63" t="s">
        <v>72</v>
      </c>
      <c r="AH33" s="60"/>
      <c r="AI33" s="60"/>
      <c r="AJ33" s="64">
        <v>0</v>
      </c>
      <c r="AK33" s="64">
        <v>0</v>
      </c>
      <c r="AL33" s="64">
        <v>0</v>
      </c>
    </row>
    <row r="34" spans="1:38" ht="15.5" x14ac:dyDescent="0.35">
      <c r="O34" s="35" t="s">
        <v>74</v>
      </c>
      <c r="P34" s="57">
        <v>0</v>
      </c>
      <c r="Q34" s="57">
        <v>0</v>
      </c>
      <c r="R34" s="57">
        <v>0</v>
      </c>
      <c r="S34" s="57">
        <v>0</v>
      </c>
      <c r="T34" s="57">
        <v>0</v>
      </c>
      <c r="U34" s="57">
        <v>0</v>
      </c>
      <c r="V34" s="57">
        <v>0</v>
      </c>
      <c r="W34" s="57">
        <v>0</v>
      </c>
      <c r="X34" s="57">
        <v>0</v>
      </c>
      <c r="Y34" s="57">
        <v>0</v>
      </c>
      <c r="Z34" s="57">
        <v>0</v>
      </c>
      <c r="AA34" s="57">
        <v>0</v>
      </c>
      <c r="AB34" s="57">
        <v>0</v>
      </c>
      <c r="AC34" s="57">
        <v>0</v>
      </c>
      <c r="AD34" s="57">
        <v>0</v>
      </c>
      <c r="AE34" s="57">
        <v>0</v>
      </c>
      <c r="AG34" s="63" t="s">
        <v>87</v>
      </c>
      <c r="AH34" s="60"/>
      <c r="AI34" s="60">
        <v>0.05</v>
      </c>
      <c r="AJ34" s="64">
        <f>AI34*$AJ$36</f>
        <v>11.700000000000001</v>
      </c>
      <c r="AK34" s="64">
        <f>AK36*AI34</f>
        <v>7.0200000000000005</v>
      </c>
      <c r="AL34" s="64">
        <f>AL36*AI34</f>
        <v>4.2119999999999997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57">
        <v>0</v>
      </c>
      <c r="W35" s="57">
        <v>0</v>
      </c>
      <c r="X35" s="57">
        <v>0</v>
      </c>
      <c r="Y35" s="57">
        <v>0</v>
      </c>
      <c r="Z35" s="57">
        <v>0</v>
      </c>
      <c r="AA35" s="57">
        <v>0</v>
      </c>
      <c r="AB35" s="57">
        <v>0</v>
      </c>
      <c r="AC35" s="57">
        <v>0</v>
      </c>
      <c r="AD35" s="57">
        <v>0</v>
      </c>
      <c r="AE35" s="57">
        <v>0</v>
      </c>
      <c r="AG35" s="63" t="s">
        <v>88</v>
      </c>
      <c r="AH35" s="60"/>
      <c r="AI35" s="60">
        <v>0.7</v>
      </c>
      <c r="AJ35" s="64">
        <f>AI35*$AJ$36</f>
        <v>163.79999999999998</v>
      </c>
      <c r="AK35" s="64">
        <f>AI35*AK36</f>
        <v>98.28</v>
      </c>
      <c r="AL35" s="64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G36" s="63" t="s">
        <v>89</v>
      </c>
      <c r="AH36" s="65">
        <v>1</v>
      </c>
      <c r="AI36" s="60"/>
      <c r="AJ36" s="64">
        <v>234</v>
      </c>
      <c r="AK36" s="64">
        <v>140.4</v>
      </c>
      <c r="AL36" s="64"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58">
        <v>8.3000000000000004E-2</v>
      </c>
      <c r="Q37" s="58">
        <v>8.7999999999999995E-2</v>
      </c>
      <c r="R37" s="58">
        <v>0.10100000000000001</v>
      </c>
      <c r="S37" s="58">
        <v>9.0999999999999998E-2</v>
      </c>
      <c r="T37" s="58">
        <v>9.0999999999999998E-2</v>
      </c>
      <c r="U37" s="58">
        <v>0.10199999999999999</v>
      </c>
      <c r="V37" s="58">
        <v>8.5000000000000006E-2</v>
      </c>
      <c r="W37" s="58">
        <v>9.1999999999999998E-2</v>
      </c>
      <c r="X37" s="58">
        <v>0.09</v>
      </c>
      <c r="Y37" s="58">
        <v>8.4000000000000005E-2</v>
      </c>
      <c r="Z37" s="58">
        <v>8.2000000000000003E-2</v>
      </c>
      <c r="AA37" s="58">
        <v>8.7999999999999995E-2</v>
      </c>
      <c r="AB37" s="58">
        <v>8.3000000000000004E-2</v>
      </c>
      <c r="AC37" s="58">
        <v>7.5999999999999998E-2</v>
      </c>
      <c r="AD37" s="58">
        <v>7.4999999999999997E-2</v>
      </c>
      <c r="AE37" s="58">
        <v>7.2999999999999995E-2</v>
      </c>
      <c r="AG37" s="63" t="s">
        <v>90</v>
      </c>
      <c r="AH37" s="65">
        <v>5</v>
      </c>
      <c r="AI37" s="60">
        <f t="shared" ref="AI37:AI47" si="7">EXP(LN(0.5)*AH37/10)</f>
        <v>0.70710678118654757</v>
      </c>
      <c r="AJ37" s="64">
        <f>$AJ$36*AI37</f>
        <v>165.46298679765212</v>
      </c>
      <c r="AK37" s="64">
        <f>$AK$36*AI37</f>
        <v>99.27779207859129</v>
      </c>
      <c r="AL37" s="64"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58">
        <v>0.191</v>
      </c>
      <c r="Q38" s="58">
        <v>0.19</v>
      </c>
      <c r="R38" s="58">
        <v>0.186</v>
      </c>
      <c r="S38" s="58">
        <v>0.17599999999999999</v>
      </c>
      <c r="T38" s="58">
        <v>0.158</v>
      </c>
      <c r="U38" s="58">
        <v>0.14299999999999999</v>
      </c>
      <c r="V38" s="58">
        <v>0.14699999999999999</v>
      </c>
      <c r="W38" s="58">
        <v>0.16600000000000001</v>
      </c>
      <c r="X38" s="58">
        <v>0.14199999999999999</v>
      </c>
      <c r="Y38" s="58">
        <v>0.154</v>
      </c>
      <c r="Z38" s="58">
        <v>0.13700000000000001</v>
      </c>
      <c r="AA38" s="58">
        <v>0.13400000000000001</v>
      </c>
      <c r="AB38" s="58">
        <v>0.14499999999999999</v>
      </c>
      <c r="AC38" s="58">
        <v>0.14799999999999999</v>
      </c>
      <c r="AD38" s="58">
        <v>0.14699999999999999</v>
      </c>
      <c r="AE38" s="58">
        <v>0.152</v>
      </c>
      <c r="AG38" s="63" t="s">
        <v>91</v>
      </c>
      <c r="AH38" s="65">
        <v>10</v>
      </c>
      <c r="AI38" s="60">
        <f t="shared" si="7"/>
        <v>0.5</v>
      </c>
      <c r="AJ38" s="64">
        <f>$AJ$36*AI38</f>
        <v>117</v>
      </c>
      <c r="AK38" s="64">
        <f>$AK$36*AI38</f>
        <v>70.2</v>
      </c>
      <c r="AL38" s="64"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58">
        <v>0.19700000000000001</v>
      </c>
      <c r="Q39" s="58">
        <v>0.20499999999999999</v>
      </c>
      <c r="R39" s="58">
        <v>0.20100000000000001</v>
      </c>
      <c r="S39" s="58">
        <v>0.185</v>
      </c>
      <c r="T39" s="58">
        <v>0.184</v>
      </c>
      <c r="U39" s="58">
        <v>0.17899999999999999</v>
      </c>
      <c r="V39" s="58">
        <v>0.161</v>
      </c>
      <c r="W39" s="58">
        <v>0.17199999999999999</v>
      </c>
      <c r="X39" s="58">
        <v>0.13300000000000001</v>
      </c>
      <c r="Y39" s="58">
        <v>0.14399999999999999</v>
      </c>
      <c r="Z39" s="58">
        <v>0.13300000000000001</v>
      </c>
      <c r="AA39" s="58">
        <v>0.13</v>
      </c>
      <c r="AB39" s="58">
        <v>0.13500000000000001</v>
      </c>
      <c r="AC39" s="58">
        <v>0.13100000000000001</v>
      </c>
      <c r="AD39" s="58">
        <v>0.126</v>
      </c>
      <c r="AE39" s="58">
        <v>0.11700000000000001</v>
      </c>
      <c r="AG39" s="63" t="s">
        <v>92</v>
      </c>
      <c r="AH39" s="65">
        <v>15</v>
      </c>
      <c r="AI39" s="60">
        <f t="shared" si="7"/>
        <v>0.35355339059327379</v>
      </c>
      <c r="AJ39" s="64">
        <f>$AJ$36*AI39*0.7</f>
        <v>57.912045379178238</v>
      </c>
      <c r="AK39" s="64">
        <f>$AK$36*AI39*0.7</f>
        <v>34.747227227506947</v>
      </c>
      <c r="AL39" s="64"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58">
        <v>0.219</v>
      </c>
      <c r="Q40" s="58">
        <v>0.192</v>
      </c>
      <c r="R40" s="58">
        <v>0.17499999999999999</v>
      </c>
      <c r="S40" s="58">
        <v>0.18099999999999999</v>
      </c>
      <c r="T40" s="58">
        <v>0.17199999999999999</v>
      </c>
      <c r="U40" s="58">
        <v>0.16400000000000001</v>
      </c>
      <c r="V40" s="58">
        <v>0.161</v>
      </c>
      <c r="W40" s="58">
        <v>0.159</v>
      </c>
      <c r="X40" s="58">
        <v>0.13900000000000001</v>
      </c>
      <c r="Y40" s="58">
        <v>0.14499999999999999</v>
      </c>
      <c r="Z40" s="58">
        <v>0.12</v>
      </c>
      <c r="AA40" s="58">
        <v>0.12</v>
      </c>
      <c r="AB40" s="58">
        <v>0.105</v>
      </c>
      <c r="AC40" s="58">
        <v>0.125</v>
      </c>
      <c r="AD40" s="58">
        <v>0.108</v>
      </c>
      <c r="AE40" s="58">
        <v>0.10199999999999999</v>
      </c>
      <c r="AG40" s="63" t="s">
        <v>93</v>
      </c>
      <c r="AH40" s="65">
        <v>20</v>
      </c>
      <c r="AI40" s="60">
        <f t="shared" si="7"/>
        <v>0.25</v>
      </c>
      <c r="AJ40" s="64">
        <f>$AJ$36*AI40*0.7</f>
        <v>40.949999999999996</v>
      </c>
      <c r="AK40" s="64">
        <f>$AK$36*AI40*0.7</f>
        <v>24.57</v>
      </c>
      <c r="AL40" s="64"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58">
        <v>0.13400000000000001</v>
      </c>
      <c r="Q41" s="58">
        <v>0.13200000000000001</v>
      </c>
      <c r="R41" s="58">
        <v>0.13700000000000001</v>
      </c>
      <c r="S41" s="58">
        <v>0.127</v>
      </c>
      <c r="T41" s="58">
        <v>0.114</v>
      </c>
      <c r="U41" s="58">
        <v>0.1</v>
      </c>
      <c r="V41" s="58">
        <v>0.112</v>
      </c>
      <c r="W41" s="58">
        <v>0.115</v>
      </c>
      <c r="X41" s="58">
        <v>0.105</v>
      </c>
      <c r="Y41" s="58">
        <v>0.09</v>
      </c>
      <c r="Z41" s="58">
        <v>7.9000000000000001E-2</v>
      </c>
      <c r="AA41" s="58">
        <v>0.09</v>
      </c>
      <c r="AB41" s="58">
        <v>8.1000000000000003E-2</v>
      </c>
      <c r="AC41" s="58">
        <v>6.7000000000000004E-2</v>
      </c>
      <c r="AD41" s="58">
        <v>9.1999999999999998E-2</v>
      </c>
      <c r="AE41" s="58">
        <v>7.6999999999999999E-2</v>
      </c>
      <c r="AG41" s="63" t="s">
        <v>94</v>
      </c>
      <c r="AH41" s="65">
        <v>25</v>
      </c>
      <c r="AI41" s="60">
        <f t="shared" si="7"/>
        <v>0.17677669529663689</v>
      </c>
      <c r="AJ41" s="64">
        <f>$AJ$36*AI41*0.5</f>
        <v>20.682873349706515</v>
      </c>
      <c r="AK41" s="64">
        <f>$AK$36*AI41*0.5</f>
        <v>12.409724009823911</v>
      </c>
      <c r="AL41" s="64"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58">
        <v>5.3999999999999999E-2</v>
      </c>
      <c r="Q42" s="58">
        <v>5.3999999999999999E-2</v>
      </c>
      <c r="R42" s="58">
        <v>5.3999999999999999E-2</v>
      </c>
      <c r="S42" s="58">
        <v>5.3999999999999999E-2</v>
      </c>
      <c r="T42" s="58">
        <v>5.2999999999999999E-2</v>
      </c>
      <c r="U42" s="58">
        <v>0.05</v>
      </c>
      <c r="V42" s="58">
        <v>5.8999999999999997E-2</v>
      </c>
      <c r="W42" s="58">
        <v>5.7000000000000002E-2</v>
      </c>
      <c r="X42" s="58">
        <v>4.1000000000000002E-2</v>
      </c>
      <c r="Y42" s="58">
        <v>4.1000000000000002E-2</v>
      </c>
      <c r="Z42" s="58">
        <v>3.3000000000000002E-2</v>
      </c>
      <c r="AA42" s="58">
        <v>3.5000000000000003E-2</v>
      </c>
      <c r="AB42" s="58">
        <v>2.8000000000000001E-2</v>
      </c>
      <c r="AC42" s="58">
        <v>2.5999999999999999E-2</v>
      </c>
      <c r="AD42" s="58">
        <v>3.1E-2</v>
      </c>
      <c r="AE42" s="58">
        <v>3.4000000000000002E-2</v>
      </c>
      <c r="AG42" s="63" t="s">
        <v>95</v>
      </c>
      <c r="AH42" s="65">
        <v>30</v>
      </c>
      <c r="AI42" s="60">
        <f t="shared" si="7"/>
        <v>0.12500000000000003</v>
      </c>
      <c r="AJ42" s="64">
        <f t="shared" ref="AJ42:AJ47" si="8">$AJ$36*AI42</f>
        <v>29.250000000000007</v>
      </c>
      <c r="AK42" s="64">
        <f t="shared" ref="AK42:AK47" si="9">$AK$36*AI42</f>
        <v>17.550000000000004</v>
      </c>
      <c r="AL42" s="64"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58">
        <v>0.01</v>
      </c>
      <c r="Q43" s="58">
        <v>0.01</v>
      </c>
      <c r="R43" s="58">
        <v>0.01</v>
      </c>
      <c r="S43" s="58">
        <v>0.01</v>
      </c>
      <c r="T43" s="58">
        <v>0.01</v>
      </c>
      <c r="U43" s="58">
        <v>0.01</v>
      </c>
      <c r="V43" s="58">
        <v>7.0000000000000001E-3</v>
      </c>
      <c r="W43" s="58">
        <v>0.01</v>
      </c>
      <c r="X43" s="58">
        <v>1.0999999999999999E-2</v>
      </c>
      <c r="Y43" s="58">
        <v>8.9999999999999993E-3</v>
      </c>
      <c r="Z43" s="58">
        <v>1.2E-2</v>
      </c>
      <c r="AA43" s="58">
        <v>4.0000000000000001E-3</v>
      </c>
      <c r="AB43" s="58">
        <v>5.0000000000000001E-3</v>
      </c>
      <c r="AC43" s="58">
        <v>2E-3</v>
      </c>
      <c r="AD43" s="58">
        <v>3.0000000000000001E-3</v>
      </c>
      <c r="AE43" s="58">
        <v>2E-3</v>
      </c>
      <c r="AG43" s="63" t="s">
        <v>96</v>
      </c>
      <c r="AH43" s="65">
        <v>35</v>
      </c>
      <c r="AI43" s="60">
        <f t="shared" si="7"/>
        <v>8.8388347648318447E-2</v>
      </c>
      <c r="AJ43" s="64">
        <f t="shared" si="8"/>
        <v>20.682873349706515</v>
      </c>
      <c r="AK43" s="64">
        <f t="shared" si="9"/>
        <v>12.409724009823911</v>
      </c>
      <c r="AL43" s="64"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59">
        <v>1.711E-2</v>
      </c>
      <c r="Q44" s="59">
        <v>1.711E-2</v>
      </c>
      <c r="R44" s="59">
        <v>1.711E-2</v>
      </c>
      <c r="S44" s="59">
        <v>1.711E-2</v>
      </c>
      <c r="T44" s="59">
        <v>1.711E-2</v>
      </c>
      <c r="U44" s="59">
        <v>1.711E-2</v>
      </c>
      <c r="V44" s="59">
        <v>1.711E-2</v>
      </c>
      <c r="W44" s="59">
        <v>1.711E-2</v>
      </c>
      <c r="X44" s="59">
        <v>1.711E-2</v>
      </c>
      <c r="Y44" s="59">
        <v>1.711E-2</v>
      </c>
      <c r="Z44" s="59">
        <v>1.711E-2</v>
      </c>
      <c r="AA44" s="59">
        <v>1.711E-2</v>
      </c>
      <c r="AB44" s="59">
        <v>1.711E-2</v>
      </c>
      <c r="AC44" s="59">
        <v>1.711E-2</v>
      </c>
      <c r="AD44" s="59">
        <v>1.711E-2</v>
      </c>
      <c r="AE44" s="59">
        <v>1.711E-2</v>
      </c>
      <c r="AG44" s="63" t="s">
        <v>97</v>
      </c>
      <c r="AH44" s="65">
        <v>40</v>
      </c>
      <c r="AI44" s="60">
        <f t="shared" si="7"/>
        <v>6.25E-2</v>
      </c>
      <c r="AJ44" s="64">
        <f t="shared" si="8"/>
        <v>14.625</v>
      </c>
      <c r="AK44" s="64">
        <f t="shared" si="9"/>
        <v>8.7750000000000004</v>
      </c>
      <c r="AL44" s="64"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59">
        <v>2.0809999999999999E-2</v>
      </c>
      <c r="Q45" s="59">
        <v>2.0809999999999999E-2</v>
      </c>
      <c r="R45" s="59">
        <v>2.0809999999999999E-2</v>
      </c>
      <c r="S45" s="59">
        <v>2.0809999999999999E-2</v>
      </c>
      <c r="T45" s="59">
        <v>2.0809999999999999E-2</v>
      </c>
      <c r="U45" s="59">
        <v>2.0809999999999999E-2</v>
      </c>
      <c r="V45" s="59">
        <v>2.0809999999999999E-2</v>
      </c>
      <c r="W45" s="59">
        <v>2.0809999999999999E-2</v>
      </c>
      <c r="X45" s="59">
        <v>2.0809999999999999E-2</v>
      </c>
      <c r="Y45" s="59">
        <v>2.0809999999999999E-2</v>
      </c>
      <c r="Z45" s="59">
        <v>2.0809999999999999E-2</v>
      </c>
      <c r="AA45" s="59">
        <v>2.0809999999999999E-2</v>
      </c>
      <c r="AB45" s="59">
        <v>2.0809999999999999E-2</v>
      </c>
      <c r="AC45" s="59">
        <v>2.0809999999999999E-2</v>
      </c>
      <c r="AD45" s="59">
        <v>2.0809999999999999E-2</v>
      </c>
      <c r="AE45" s="59">
        <v>2.0809999999999999E-2</v>
      </c>
      <c r="AG45" s="63" t="s">
        <v>98</v>
      </c>
      <c r="AH45" s="65">
        <v>45</v>
      </c>
      <c r="AI45" s="60">
        <f t="shared" si="7"/>
        <v>4.4194173824159223E-2</v>
      </c>
      <c r="AJ45" s="64">
        <f t="shared" si="8"/>
        <v>10.341436674853258</v>
      </c>
      <c r="AK45" s="64">
        <f t="shared" si="9"/>
        <v>6.2048620049119556</v>
      </c>
      <c r="AL45" s="64"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63" t="s">
        <v>99</v>
      </c>
      <c r="AH46" s="65">
        <v>50</v>
      </c>
      <c r="AI46" s="60">
        <f t="shared" si="7"/>
        <v>3.125E-2</v>
      </c>
      <c r="AJ46" s="64">
        <f t="shared" si="8"/>
        <v>7.3125</v>
      </c>
      <c r="AK46" s="64">
        <f t="shared" si="9"/>
        <v>4.3875000000000002</v>
      </c>
      <c r="AL46" s="64">
        <v>2.6324999999999998</v>
      </c>
    </row>
    <row r="47" spans="1:38" ht="15.5" x14ac:dyDescent="0.35">
      <c r="A47" s="49" t="s">
        <v>38</v>
      </c>
      <c r="B47" s="50">
        <v>-70487</v>
      </c>
      <c r="C47" s="50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63" t="s">
        <v>100</v>
      </c>
      <c r="AH47" s="65">
        <v>55</v>
      </c>
      <c r="AI47" s="60">
        <f t="shared" si="7"/>
        <v>2.2097086912079619E-2</v>
      </c>
      <c r="AJ47" s="64">
        <f t="shared" si="8"/>
        <v>5.1707183374266306</v>
      </c>
      <c r="AK47" s="64">
        <f t="shared" si="9"/>
        <v>3.1024310024559787</v>
      </c>
      <c r="AL47" s="64">
        <v>1.861458601473587</v>
      </c>
    </row>
    <row r="48" spans="1:38" ht="77.5" x14ac:dyDescent="0.35">
      <c r="A48" s="47" t="s">
        <v>97</v>
      </c>
      <c r="B48" s="51">
        <v>-50094.736842105267</v>
      </c>
      <c r="C48" s="51">
        <f>366793/6.36</f>
        <v>57671.85534591195</v>
      </c>
      <c r="O48" s="12" t="s">
        <v>77</v>
      </c>
    </row>
    <row r="49" spans="1:17" x14ac:dyDescent="0.35">
      <c r="A49" s="47" t="s">
        <v>98</v>
      </c>
      <c r="B49" s="51">
        <v>-35803.827751196171</v>
      </c>
      <c r="C49" s="51">
        <f>282911/6.36</f>
        <v>44482.861635220121</v>
      </c>
    </row>
    <row r="50" spans="1:17" x14ac:dyDescent="0.35">
      <c r="A50" s="47" t="s">
        <v>99</v>
      </c>
      <c r="B50" s="51">
        <v>-24102.551834130783</v>
      </c>
      <c r="C50" s="51">
        <f>215469/6.36</f>
        <v>33878.773584905655</v>
      </c>
      <c r="O50" t="s">
        <v>78</v>
      </c>
    </row>
    <row r="51" spans="1:17" x14ac:dyDescent="0.35">
      <c r="A51" s="47" t="s">
        <v>100</v>
      </c>
      <c r="B51" s="51">
        <v>-14240.510366826158</v>
      </c>
      <c r="C51" s="51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Q1:Q3"/>
    <mergeCell ref="F1:F2"/>
    <mergeCell ref="G1:I1"/>
    <mergeCell ref="J1:L1"/>
    <mergeCell ref="O1:O3"/>
    <mergeCell ref="P1:P3"/>
    <mergeCell ref="AJ8:AL8"/>
    <mergeCell ref="AJ30:AL30"/>
    <mergeCell ref="R1:V1"/>
    <mergeCell ref="R2:R3"/>
    <mergeCell ref="S2:S3"/>
    <mergeCell ref="T2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82">
        <v>1996</v>
      </c>
      <c r="C3" s="82"/>
      <c r="D3" s="82"/>
      <c r="E3" s="82">
        <v>2001</v>
      </c>
      <c r="F3" s="82"/>
      <c r="G3" s="82"/>
      <c r="H3" s="82">
        <v>2011</v>
      </c>
      <c r="I3" s="82"/>
      <c r="J3" s="82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2017-11-10T22:02:44Z</dcterms:modified>
</cp:coreProperties>
</file>