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H:\HHCoM\Config\"/>
    </mc:Choice>
  </mc:AlternateContent>
  <xr:revisionPtr revIDLastSave="0" documentId="13_ncr:1_{87E4D072-CA80-4F1C-98C2-8940EB31AF88}" xr6:coauthVersionLast="36" xr6:coauthVersionMax="36" xr10:uidLastSave="{00000000-0000-0000-0000-000000000000}"/>
  <bookViews>
    <workbookView xWindow="0" yWindow="0" windowWidth="28800" windowHeight="12330" xr2:uid="{00000000-000D-0000-FFFF-FFFF00000000}"/>
  </bookViews>
  <sheets>
    <sheet name="Calibration"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9" i="1" l="1"/>
  <c r="I290" i="1"/>
  <c r="I291" i="1"/>
  <c r="I292" i="1"/>
  <c r="I293" i="1"/>
  <c r="I288" i="1"/>
  <c r="H289" i="1"/>
  <c r="H290" i="1"/>
  <c r="H291" i="1"/>
  <c r="H292" i="1"/>
  <c r="H293" i="1"/>
  <c r="H288" i="1"/>
  <c r="G289" i="1"/>
  <c r="G290" i="1"/>
  <c r="G291" i="1"/>
  <c r="G292" i="1"/>
  <c r="G293" i="1"/>
  <c r="G288" i="1"/>
  <c r="H279" i="1"/>
  <c r="I279" i="1"/>
  <c r="H287" i="1" l="1"/>
  <c r="I287" i="1" s="1"/>
  <c r="H286" i="1"/>
  <c r="I286" i="1" s="1"/>
  <c r="H285" i="1"/>
  <c r="I285" i="1" s="1"/>
  <c r="H284" i="1"/>
  <c r="I284" i="1" s="1"/>
  <c r="H283" i="1"/>
  <c r="I283" i="1" s="1"/>
  <c r="H282" i="1"/>
  <c r="I282" i="1" s="1"/>
  <c r="H281" i="1"/>
  <c r="I281" i="1" s="1"/>
  <c r="H280" i="1"/>
  <c r="I280" i="1" s="1"/>
  <c r="H278" i="1"/>
  <c r="I278" i="1" s="1"/>
  <c r="H277" i="1"/>
  <c r="I277" i="1" s="1"/>
  <c r="H276" i="1"/>
  <c r="I276" i="1" s="1"/>
  <c r="H275" i="1"/>
  <c r="I275" i="1" s="1"/>
  <c r="H274" i="1"/>
  <c r="I274" i="1" s="1"/>
  <c r="I273" i="1" l="1"/>
  <c r="I272" i="1"/>
  <c r="I271" i="1"/>
  <c r="H228" i="1" l="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W190" i="1"/>
  <c r="S190" i="1"/>
  <c r="X190" i="1" s="1"/>
  <c r="V190" i="1"/>
  <c r="I183" i="1" l="1"/>
  <c r="I190" i="1"/>
  <c r="S183" i="1"/>
  <c r="T190" i="1"/>
  <c r="P189" i="1"/>
  <c r="W189" i="1" s="1"/>
  <c r="Q189" i="1"/>
  <c r="R189" i="1"/>
  <c r="O189" i="1"/>
  <c r="V189" i="1" s="1"/>
  <c r="T188" i="1"/>
  <c r="S188" i="1"/>
  <c r="I188" i="1" s="1"/>
  <c r="P187" i="1"/>
  <c r="T187" i="1" s="1"/>
  <c r="O187" i="1"/>
  <c r="S187" i="1" s="1"/>
  <c r="I187" i="1" s="1"/>
  <c r="Q188" i="1"/>
  <c r="T186" i="1"/>
  <c r="S186" i="1"/>
  <c r="I186" i="1" s="1"/>
  <c r="P185" i="1"/>
  <c r="T185" i="1" s="1"/>
  <c r="O185" i="1"/>
  <c r="S185" i="1" s="1"/>
  <c r="I185" i="1" s="1"/>
  <c r="Q186" i="1"/>
  <c r="Q187" i="1" l="1"/>
  <c r="Q185" i="1"/>
  <c r="S189" i="1"/>
  <c r="T189" i="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<sst xmlns="http://schemas.openxmlformats.org/spreadsheetml/2006/main" count="1201" uniqueCount="130">
  <si>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</si>
  <si>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</si>
  <si>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</si>
  <si>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</si>
  <si>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</si>
  <si>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</si>
  <si>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</si>
  <si>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</si>
  <si>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</si>
  <si>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</si>
  <si>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</si>
  <si>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</si>
  <si>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</si>
  <si>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</si>
  <si>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</si>
  <si>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</si>
  <si>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</si>
  <si>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</si>
  <si>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</si>
  <si>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</si>
  <si>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</si>
  <si>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</si>
  <si>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</si>
  <si>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</si>
  <si>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</si>
  <si>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</si>
  <si>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</si>
  <si>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</si>
  <si>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</si>
  <si>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</si>
  <si>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</si>
  <si>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</si>
  <si>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</si>
  <si>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</si>
  <si>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</si>
  <si>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</si>
  <si>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</si>
  <si>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</si>
  <si>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</si>
  <si>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</si>
  <si>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</si>
  <si>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</si>
  <si>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</si>
  <si>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</si>
  <si>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</si>
  <si>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</si>
  <si>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</si>
  <si>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</si>
  <si>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</si>
  <si>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</si>
  <si>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</si>
  <si>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</si>
  <si>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</si>
  <si>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</si>
  <si>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</si>
  <si>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</si>
  <si>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</si>
  <si>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</si>
  <si>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</si>
  <si>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</si>
  <si>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</si>
  <si>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</si>
  <si>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</si>
  <si>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</si>
  <si>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</si>
  <si>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</si>
  <si>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</si>
  <si>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</si>
  <si>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</si>
  <si>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</si>
  <si>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</si>
  <si>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</si>
  <si>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</si>
  <si>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</si>
  <si>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</si>
  <si>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</si>
  <si>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</si>
  <si>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</si>
  <si>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</si>
  <si>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</si>
  <si>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</si>
  <si>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</si>
  <si>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</si>
  <si>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</si>
  <si>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</si>
  <si>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</si>
  <si>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</si>
  <si>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</si>
  <si>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</si>
  <si>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</si>
  <si>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</si>
  <si>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</si>
  <si>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</si>
  <si>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</si>
  <si>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</si>
  <si>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</si>
  <si>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</si>
  <si>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</si>
  <si>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</si>
  <si>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</si>
  <si>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</si>
  <si>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</si>
  <si>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</si>
  <si>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</si>
  <si>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</si>
  <si>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</si>
  <si>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</si>
  <si>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</si>
  <si>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</si>
  <si>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</si>
  <si>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</si>
  <si>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</si>
  <si>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</si>
  <si>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</si>
  <si>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Using variance from 2011. Assumes that variance continues to decrease as sampling techniques improve and that this is therefore a conservative approximation.</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</si>
  <si>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 Calculate the standard error (SE) as (absolute error/1.96). Variance is then SE^2.</t>
  </si>
  <si>
    <t>Standard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 Variance calculated as SE^2.</t>
  </si>
  <si>
    <t>Globocan 2012</t>
  </si>
  <si>
    <r>
      <t xml:space="preserve">Incidence rates per 100,000 women come from Globocan 2012. Monisha Sharma emailed a connection to get age-specific rates. A single rate was given for ages 15-39, and I believe Monisha estimated the rates for ages &lt;39 by 5-year age groups. Changed 15-19 rate from 0.0 to 0.10 to avoid division by zero resulting in Nan likelihood values. Assume a normal approximation of the Poisson distribution where </t>
    </r>
    <r>
      <rPr>
        <sz val="11"/>
        <color theme="1"/>
        <rFont val="Calibri"/>
        <family val="2"/>
      </rPr>
      <t>µ=λ and variance=λ  and λ=CC incidence rate per year</t>
    </r>
    <r>
      <rPr>
        <sz val="11"/>
        <color theme="1"/>
        <rFont val="Calibri"/>
        <family val="2"/>
        <scheme val="minor"/>
      </rPr>
      <t>.</t>
    </r>
  </si>
  <si>
    <t>15-39 years</t>
  </si>
  <si>
    <t>CIN1 Prevalence (HIV+)</t>
  </si>
  <si>
    <t>CIN2 Prevalence (HIV+)</t>
  </si>
  <si>
    <t>CIN3 Prevalence (HIV+)</t>
  </si>
  <si>
    <t>Kuhn (2020) Lancet Glob Health. "Clinical evalulation of modifications to a human papillomavirus assay to optimise its utility for cervical cancer screening in low-resource settings: a diagnostic accuracy study"</t>
  </si>
  <si>
    <t>30-65 years</t>
  </si>
  <si>
    <t>CIN1 Prevalence (HIV-)</t>
  </si>
  <si>
    <t>CIN2 Prevalence (HIV-)</t>
  </si>
  <si>
    <t>CIN3 Prevalence (HIV-)</t>
  </si>
  <si>
    <t>Kuhn (2020) Lancet Glob Health.</t>
  </si>
  <si>
    <t>Data are from a cohort of women aged 30-65 recruited for screening from a primary care site from February 2015 to May 2016. Persons on ART were included as HIV-positive. Assuming a normal approximation of the binomial distribution where µ=prevalence proportion (p) and variance=(p(1-p))/n.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</si>
</sst>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applyAlignment="1">
      <alignment wrapText="1"/>
    </xf>
    <xf numFmtId="2" fontId="0" fillId="0" borderId="0" xfId="0" applyNumberFormat="1" applyFill="1" applyBorder="1" applyAlignment="1">
      <alignment horizontal="right" vertical="center" wrapText="1"/>
    </xf>
    <xf numFmtId="2" fontId="0" fillId="0" borderId="0" xfId="0" applyNumberFormat="1" applyBorder="1"/>
    <xf numFmtId="2" fontId="0" fillId="0" borderId="0" xfId="0" applyNumberFormat="1" applyFill="1" applyBorder="1" applyAlignment="1">
      <alignment horizontal="right" wrapText="1"/>
    </xf>
    <xf numFmtId="0" fontId="0" fillId="0" borderId="0" xfId="0" applyFont="1" applyFill="1" applyBorder="1"/>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61" totalsRowShown="0">
  <autoFilter ref="A1:M161" xr:uid="{00000000-0009-0000-0100-000001000000}"/>
  <tableColumns count="13">
    <tableColumn id="1" xr3:uid="{00000000-0010-0000-0000-000001000000}" name="Criteria"/>
    <tableColumn id="9" xr3:uid="{00000000-0010-0000-0000-000009000000}" name="Source"/>
    <tableColumn id="2" xr3:uid="{00000000-0010-0000-0000-000002000000}" name="Group"/>
    <tableColumn id="7" xr3:uid="{00000000-0010-0000-0000-000007000000}" name="Year"/>
    <tableColumn id="10" xr3:uid="{00000000-0010-0000-0000-00000A000000}" name="Occurances"/>
    <tableColumn id="3" xr3:uid="{00000000-0010-0000-0000-000003000000}" name="N"/>
    <tableColumn id="4" xr3:uid="{00000000-0010-0000-0000-000004000000}" name="Prev/Inc Rate" dataDxfId="4">
      <calculatedColumnFormula>Table1[Occurances]/Table1[N]</calculatedColumnFormula>
    </tableColumn>
    <tableColumn id="13" xr3:uid="{00000000-0010-0000-0000-00000D000000}" name="Mean" dataDxfId="3">
      <calculatedColumnFormula>Table1[[#This Row],[Prev/Inc Rate]]</calculatedColumnFormula>
    </tableColumn>
    <tableColumn id="12" xr3:uid="{00000000-0010-0000-0000-00000C000000}" name="Variance" dataDxfId="2">
      <calculatedColumnFormula>(Table1[[#This Row],[Prev/Inc Rate]]*(1-Table1[[#This Row],[Prev/Inc Rate]]))/Table1[[#This Row],[N]]</calculatedColumnFormula>
    </tableColumn>
    <tableColumn id="5" xr3:uid="{00000000-0010-0000-0000-000005000000}" name="LB" dataDxfId="1"/>
    <tableColumn id="6" xr3:uid="{00000000-0010-0000-0000-000006000000}" name="UB" dataDxfId="0"/>
    <tableColumn id="8" xr3:uid="{00000000-0010-0000-0000-000008000000}" name="Usage Status"/>
    <tableColumn id="11" xr3:uid="{00000000-0010-0000-0000-00000B000000}"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93"/>
  <sheetViews>
    <sheetView tabSelected="1" zoomScale="90" zoomScaleNormal="90" workbookViewId="0">
      <pane ySplit="1" topLeftCell="A281" activePane="bottomLeft" state="frozen"/>
      <selection pane="bottomLeft" activeCell="I14" sqref="I14"/>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0</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0</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0</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0</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0</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0</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0</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0</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0</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0</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0</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0</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0</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58</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58</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58</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58</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58</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58</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58</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58</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58</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58</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58</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58</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58</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58</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58</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58</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0</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0</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0</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0</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0</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0</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0</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0</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0</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0</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0</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0</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0</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0</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0</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0</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58</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58</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58</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58</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58</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58</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58</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58</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58</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58</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58</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58</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58</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58</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58</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58</v>
      </c>
    </row>
    <row r="271" spans="1:13" ht="123.75" customHeight="1" x14ac:dyDescent="0.25">
      <c r="A271" s="15" t="s">
        <v>113</v>
      </c>
      <c r="B271" s="12" t="s">
        <v>75</v>
      </c>
      <c r="C271" s="31" t="s">
        <v>112</v>
      </c>
      <c r="D271">
        <v>2001</v>
      </c>
      <c r="H271">
        <v>9348178</v>
      </c>
      <c r="I271">
        <f>(395000/1.96)^2</f>
        <v>40614587671.803413</v>
      </c>
      <c r="L271" t="s">
        <v>58</v>
      </c>
      <c r="M271" s="8" t="s">
        <v>115</v>
      </c>
    </row>
    <row r="272" spans="1:13" ht="121.5" customHeight="1" x14ac:dyDescent="0.25">
      <c r="A272" s="15" t="s">
        <v>113</v>
      </c>
      <c r="B272" s="12" t="s">
        <v>75</v>
      </c>
      <c r="C272" s="31" t="s">
        <v>112</v>
      </c>
      <c r="D272">
        <v>2011</v>
      </c>
      <c r="H272">
        <v>10159121</v>
      </c>
      <c r="I272">
        <f>(109994)^2</f>
        <v>12098680036</v>
      </c>
      <c r="L272" t="s">
        <v>58</v>
      </c>
      <c r="M272" s="8" t="s">
        <v>116</v>
      </c>
    </row>
    <row r="273" spans="1:13" ht="45" x14ac:dyDescent="0.25">
      <c r="A273" s="15" t="s">
        <v>113</v>
      </c>
      <c r="B273" s="12" t="s">
        <v>75</v>
      </c>
      <c r="C273" s="31" t="s">
        <v>112</v>
      </c>
      <c r="D273">
        <v>2019</v>
      </c>
      <c r="H273">
        <v>11192662</v>
      </c>
      <c r="I273">
        <f>(109994)^2</f>
        <v>12098680036</v>
      </c>
      <c r="L273" t="s">
        <v>58</v>
      </c>
      <c r="M273" s="8" t="s">
        <v>114</v>
      </c>
    </row>
    <row r="274" spans="1:13" ht="120" x14ac:dyDescent="0.25">
      <c r="A274" s="1" t="s">
        <v>70</v>
      </c>
      <c r="B274" s="1" t="s">
        <v>117</v>
      </c>
      <c r="C274" s="2" t="s">
        <v>65</v>
      </c>
      <c r="D274" s="1">
        <v>2012</v>
      </c>
      <c r="E274" s="1"/>
      <c r="F274" s="10"/>
      <c r="G274" s="34">
        <v>0.1</v>
      </c>
      <c r="H274" s="33">
        <f>G274</f>
        <v>0.1</v>
      </c>
      <c r="I274" s="7">
        <f>H274</f>
        <v>0.1</v>
      </c>
      <c r="J274" s="7"/>
      <c r="K274" s="7"/>
      <c r="L274" t="s">
        <v>0</v>
      </c>
      <c r="M274" s="14" t="s">
        <v>118</v>
      </c>
    </row>
    <row r="275" spans="1:13" x14ac:dyDescent="0.25">
      <c r="A275" s="1" t="s">
        <v>70</v>
      </c>
      <c r="B275" s="1" t="s">
        <v>117</v>
      </c>
      <c r="C275" s="2" t="s">
        <v>13</v>
      </c>
      <c r="D275" s="1">
        <v>2012</v>
      </c>
      <c r="E275" s="1"/>
      <c r="F275" s="10"/>
      <c r="G275" s="32">
        <v>2.646467153656904</v>
      </c>
      <c r="H275" s="33">
        <f t="shared" ref="H275:H287" si="11">G275</f>
        <v>2.646467153656904</v>
      </c>
      <c r="I275" s="7">
        <f t="shared" ref="I275:I287" si="12">H275</f>
        <v>2.646467153656904</v>
      </c>
      <c r="J275" s="7"/>
      <c r="K275" s="7"/>
      <c r="L275" t="s">
        <v>0</v>
      </c>
    </row>
    <row r="276" spans="1:13" x14ac:dyDescent="0.25">
      <c r="A276" s="1" t="s">
        <v>70</v>
      </c>
      <c r="B276" s="1" t="s">
        <v>117</v>
      </c>
      <c r="C276" s="2" t="s">
        <v>14</v>
      </c>
      <c r="D276" s="1">
        <v>2012</v>
      </c>
      <c r="E276" s="1"/>
      <c r="F276" s="10"/>
      <c r="G276" s="32">
        <v>8.848389035625793</v>
      </c>
      <c r="H276" s="33">
        <f t="shared" si="11"/>
        <v>8.848389035625793</v>
      </c>
      <c r="I276" s="7">
        <f t="shared" si="12"/>
        <v>8.848389035625793</v>
      </c>
      <c r="J276" s="7"/>
      <c r="K276" s="7"/>
      <c r="L276" t="s">
        <v>0</v>
      </c>
    </row>
    <row r="277" spans="1:13" x14ac:dyDescent="0.25">
      <c r="A277" s="1" t="s">
        <v>70</v>
      </c>
      <c r="B277" s="1" t="s">
        <v>117</v>
      </c>
      <c r="C277" s="2" t="s">
        <v>15</v>
      </c>
      <c r="D277" s="1">
        <v>2012</v>
      </c>
      <c r="E277" s="12"/>
      <c r="F277" s="10"/>
      <c r="G277" s="32">
        <v>45.193737900145855</v>
      </c>
      <c r="H277" s="33">
        <f t="shared" si="11"/>
        <v>45.193737900145855</v>
      </c>
      <c r="I277" s="7">
        <f t="shared" si="12"/>
        <v>45.193737900145855</v>
      </c>
      <c r="J277" s="7"/>
      <c r="K277" s="7"/>
      <c r="L277" t="s">
        <v>0</v>
      </c>
    </row>
    <row r="278" spans="1:13" x14ac:dyDescent="0.25">
      <c r="A278" s="1" t="s">
        <v>70</v>
      </c>
      <c r="B278" s="1" t="s">
        <v>117</v>
      </c>
      <c r="C278" s="2" t="s">
        <v>16</v>
      </c>
      <c r="D278" s="1">
        <v>2012</v>
      </c>
      <c r="E278" s="12"/>
      <c r="F278" s="10"/>
      <c r="G278" s="32">
        <v>53.40682333812245</v>
      </c>
      <c r="H278" s="33">
        <f t="shared" si="11"/>
        <v>53.40682333812245</v>
      </c>
      <c r="I278" s="7">
        <f t="shared" si="12"/>
        <v>53.40682333812245</v>
      </c>
      <c r="J278" s="7"/>
      <c r="K278" s="7"/>
      <c r="L278" t="s">
        <v>0</v>
      </c>
    </row>
    <row r="279" spans="1:13" x14ac:dyDescent="0.25">
      <c r="A279" s="1" t="s">
        <v>70</v>
      </c>
      <c r="B279" s="12" t="s">
        <v>117</v>
      </c>
      <c r="C279" s="35" t="s">
        <v>119</v>
      </c>
      <c r="D279" s="12">
        <v>2012</v>
      </c>
      <c r="E279" s="12"/>
      <c r="F279" s="10"/>
      <c r="G279" s="32">
        <v>21.9</v>
      </c>
      <c r="H279" s="33">
        <f t="shared" si="11"/>
        <v>21.9</v>
      </c>
      <c r="I279" s="7">
        <f t="shared" si="12"/>
        <v>21.9</v>
      </c>
      <c r="J279" s="7"/>
      <c r="K279" s="7"/>
      <c r="L279" t="s">
        <v>58</v>
      </c>
    </row>
    <row r="280" spans="1:13" x14ac:dyDescent="0.25">
      <c r="A280" s="1" t="s">
        <v>70</v>
      </c>
      <c r="B280" s="1" t="s">
        <v>117</v>
      </c>
      <c r="C280" s="2" t="s">
        <v>17</v>
      </c>
      <c r="D280" s="1">
        <v>2012</v>
      </c>
      <c r="E280" s="12"/>
      <c r="F280" s="10"/>
      <c r="G280" s="32">
        <v>63.4</v>
      </c>
      <c r="H280" s="33">
        <f t="shared" si="11"/>
        <v>63.4</v>
      </c>
      <c r="I280" s="7">
        <f t="shared" si="12"/>
        <v>63.4</v>
      </c>
      <c r="J280" s="7"/>
      <c r="K280" s="7"/>
      <c r="L280" t="s">
        <v>58</v>
      </c>
    </row>
    <row r="281" spans="1:13" x14ac:dyDescent="0.25">
      <c r="A281" s="1" t="s">
        <v>70</v>
      </c>
      <c r="B281" s="1" t="s">
        <v>117</v>
      </c>
      <c r="C281" s="2" t="s">
        <v>18</v>
      </c>
      <c r="D281" s="1">
        <v>2012</v>
      </c>
      <c r="E281" s="12"/>
      <c r="F281" s="10"/>
      <c r="G281" s="32">
        <v>68.3</v>
      </c>
      <c r="H281" s="33">
        <f t="shared" si="11"/>
        <v>68.3</v>
      </c>
      <c r="I281" s="7">
        <f t="shared" si="12"/>
        <v>68.3</v>
      </c>
      <c r="J281" s="7"/>
      <c r="K281" s="7"/>
      <c r="L281" t="s">
        <v>58</v>
      </c>
    </row>
    <row r="282" spans="1:13" x14ac:dyDescent="0.25">
      <c r="A282" s="1" t="s">
        <v>70</v>
      </c>
      <c r="B282" s="1" t="s">
        <v>117</v>
      </c>
      <c r="C282" s="2" t="s">
        <v>19</v>
      </c>
      <c r="D282" s="1">
        <v>2012</v>
      </c>
      <c r="E282" s="12"/>
      <c r="F282" s="10"/>
      <c r="G282" s="32">
        <v>70.7</v>
      </c>
      <c r="H282" s="33">
        <f t="shared" si="11"/>
        <v>70.7</v>
      </c>
      <c r="I282" s="7">
        <f t="shared" si="12"/>
        <v>70.7</v>
      </c>
      <c r="J282" s="7"/>
      <c r="K282" s="7"/>
      <c r="L282" t="s">
        <v>58</v>
      </c>
    </row>
    <row r="283" spans="1:13" x14ac:dyDescent="0.25">
      <c r="A283" s="1" t="s">
        <v>70</v>
      </c>
      <c r="B283" s="1" t="s">
        <v>117</v>
      </c>
      <c r="C283" s="2" t="s">
        <v>20</v>
      </c>
      <c r="D283" s="1">
        <v>2012</v>
      </c>
      <c r="E283" s="12"/>
      <c r="F283" s="10"/>
      <c r="G283" s="32">
        <v>73</v>
      </c>
      <c r="H283" s="33">
        <f t="shared" si="11"/>
        <v>73</v>
      </c>
      <c r="I283" s="7">
        <f t="shared" si="12"/>
        <v>73</v>
      </c>
      <c r="J283" s="7"/>
      <c r="K283" s="7"/>
      <c r="L283" t="s">
        <v>58</v>
      </c>
    </row>
    <row r="284" spans="1:13" x14ac:dyDescent="0.25">
      <c r="A284" s="1" t="s">
        <v>70</v>
      </c>
      <c r="B284" s="1" t="s">
        <v>117</v>
      </c>
      <c r="C284" s="2" t="s">
        <v>66</v>
      </c>
      <c r="D284" s="1">
        <v>2012</v>
      </c>
      <c r="E284" s="12"/>
      <c r="F284" s="10"/>
      <c r="G284" s="32">
        <v>77.400000000000006</v>
      </c>
      <c r="H284" s="33">
        <f t="shared" si="11"/>
        <v>77.400000000000006</v>
      </c>
      <c r="I284" s="7">
        <f t="shared" si="12"/>
        <v>77.400000000000006</v>
      </c>
      <c r="J284" s="7"/>
      <c r="K284" s="7"/>
      <c r="L284" t="s">
        <v>58</v>
      </c>
    </row>
    <row r="285" spans="1:13" x14ac:dyDescent="0.25">
      <c r="A285" s="1" t="s">
        <v>70</v>
      </c>
      <c r="B285" s="1" t="s">
        <v>117</v>
      </c>
      <c r="C285" s="1" t="s">
        <v>67</v>
      </c>
      <c r="D285" s="1">
        <v>2012</v>
      </c>
      <c r="E285" s="12"/>
      <c r="F285" s="10"/>
      <c r="G285" s="32">
        <v>82.7</v>
      </c>
      <c r="H285" s="33">
        <f t="shared" si="11"/>
        <v>82.7</v>
      </c>
      <c r="I285" s="7">
        <f t="shared" si="12"/>
        <v>82.7</v>
      </c>
      <c r="J285" s="7"/>
      <c r="K285" s="7"/>
      <c r="L285" t="s">
        <v>58</v>
      </c>
    </row>
    <row r="286" spans="1:13" x14ac:dyDescent="0.25">
      <c r="A286" s="1" t="s">
        <v>70</v>
      </c>
      <c r="B286" s="1" t="s">
        <v>117</v>
      </c>
      <c r="C286" s="1" t="s">
        <v>68</v>
      </c>
      <c r="D286" s="1">
        <v>2012</v>
      </c>
      <c r="E286" s="12"/>
      <c r="F286" s="10"/>
      <c r="G286" s="32">
        <v>88.6</v>
      </c>
      <c r="H286" s="33">
        <f t="shared" si="11"/>
        <v>88.6</v>
      </c>
      <c r="I286" s="7">
        <f t="shared" si="12"/>
        <v>88.6</v>
      </c>
      <c r="J286" s="7"/>
      <c r="K286" s="7"/>
      <c r="L286" t="s">
        <v>58</v>
      </c>
    </row>
    <row r="287" spans="1:13" x14ac:dyDescent="0.25">
      <c r="A287" s="1" t="s">
        <v>70</v>
      </c>
      <c r="B287" s="1" t="s">
        <v>117</v>
      </c>
      <c r="C287" s="1" t="s">
        <v>69</v>
      </c>
      <c r="D287" s="1">
        <v>2012</v>
      </c>
      <c r="E287" s="12"/>
      <c r="F287" s="10"/>
      <c r="G287" s="32">
        <v>95.2</v>
      </c>
      <c r="H287" s="33">
        <f t="shared" si="11"/>
        <v>95.2</v>
      </c>
      <c r="I287" s="7">
        <f t="shared" si="12"/>
        <v>95.2</v>
      </c>
      <c r="J287" s="7"/>
      <c r="K287" s="7"/>
      <c r="L287" t="s">
        <v>58</v>
      </c>
    </row>
    <row r="288" spans="1:13" ht="90" x14ac:dyDescent="0.25">
      <c r="A288" t="s">
        <v>120</v>
      </c>
      <c r="B288" s="8" t="s">
        <v>123</v>
      </c>
      <c r="C288" t="s">
        <v>124</v>
      </c>
      <c r="D288">
        <v>2015</v>
      </c>
      <c r="E288">
        <v>45</v>
      </c>
      <c r="F288">
        <v>333</v>
      </c>
      <c r="G288">
        <f>E288/F288</f>
        <v>0.13513513513513514</v>
      </c>
      <c r="H288">
        <f>G288</f>
        <v>0.13513513513513514</v>
      </c>
      <c r="I288">
        <f>(H288*(1-H288))/F288</f>
        <v>3.509718630244562E-4</v>
      </c>
      <c r="L288" t="s">
        <v>58</v>
      </c>
      <c r="M288" s="8" t="s">
        <v>129</v>
      </c>
    </row>
    <row r="289" spans="1:12" x14ac:dyDescent="0.25">
      <c r="A289" t="s">
        <v>121</v>
      </c>
      <c r="B289" t="s">
        <v>128</v>
      </c>
      <c r="C289" t="s">
        <v>124</v>
      </c>
      <c r="D289">
        <v>2015</v>
      </c>
      <c r="E289">
        <v>28</v>
      </c>
      <c r="F289">
        <v>333</v>
      </c>
      <c r="G289">
        <f t="shared" ref="G289:G293" si="13">E289/F289</f>
        <v>8.408408408408409E-2</v>
      </c>
      <c r="H289">
        <f t="shared" ref="H289:H293" si="14">G289</f>
        <v>8.408408408408409E-2</v>
      </c>
      <c r="I289">
        <f t="shared" ref="I289:I293" si="15">(H289*(1-H289))/F289</f>
        <v>2.3127312578926357E-4</v>
      </c>
      <c r="L289" t="s">
        <v>58</v>
      </c>
    </row>
    <row r="290" spans="1:12" x14ac:dyDescent="0.25">
      <c r="A290" t="s">
        <v>122</v>
      </c>
      <c r="B290" t="s">
        <v>128</v>
      </c>
      <c r="C290" t="s">
        <v>124</v>
      </c>
      <c r="D290">
        <v>2015</v>
      </c>
      <c r="E290">
        <v>23</v>
      </c>
      <c r="F290">
        <v>333</v>
      </c>
      <c r="G290">
        <f t="shared" si="13"/>
        <v>6.9069069069069067E-2</v>
      </c>
      <c r="H290">
        <f t="shared" si="14"/>
        <v>6.9069069069069067E-2</v>
      </c>
      <c r="I290">
        <f t="shared" si="15"/>
        <v>1.930886869879917E-4</v>
      </c>
      <c r="L290" t="s">
        <v>58</v>
      </c>
    </row>
    <row r="291" spans="1:12" x14ac:dyDescent="0.25">
      <c r="A291" t="s">
        <v>125</v>
      </c>
      <c r="B291" t="s">
        <v>128</v>
      </c>
      <c r="C291" t="s">
        <v>124</v>
      </c>
      <c r="D291">
        <v>2015</v>
      </c>
      <c r="E291">
        <v>28</v>
      </c>
      <c r="F291">
        <v>382</v>
      </c>
      <c r="G291">
        <f t="shared" si="13"/>
        <v>7.3298429319371722E-2</v>
      </c>
      <c r="H291">
        <f t="shared" si="14"/>
        <v>7.3298429319371722E-2</v>
      </c>
      <c r="I291">
        <f t="shared" si="15"/>
        <v>1.7781615072954134E-4</v>
      </c>
      <c r="L291" t="s">
        <v>58</v>
      </c>
    </row>
    <row r="292" spans="1:12" x14ac:dyDescent="0.25">
      <c r="A292" t="s">
        <v>126</v>
      </c>
      <c r="B292" t="s">
        <v>128</v>
      </c>
      <c r="C292" t="s">
        <v>124</v>
      </c>
      <c r="D292">
        <v>2015</v>
      </c>
      <c r="E292">
        <v>8</v>
      </c>
      <c r="F292">
        <v>382</v>
      </c>
      <c r="G292">
        <f t="shared" si="13"/>
        <v>2.0942408376963352E-2</v>
      </c>
      <c r="H292">
        <f t="shared" si="14"/>
        <v>2.0942408376963352E-2</v>
      </c>
      <c r="I292">
        <f t="shared" si="15"/>
        <v>5.367493169721426E-5</v>
      </c>
      <c r="L292" t="s">
        <v>58</v>
      </c>
    </row>
    <row r="293" spans="1:12" x14ac:dyDescent="0.25">
      <c r="A293" t="s">
        <v>127</v>
      </c>
      <c r="B293" t="s">
        <v>128</v>
      </c>
      <c r="C293" t="s">
        <v>124</v>
      </c>
      <c r="D293">
        <v>2015</v>
      </c>
      <c r="E293">
        <v>10</v>
      </c>
      <c r="F293">
        <v>382</v>
      </c>
      <c r="G293">
        <f t="shared" si="13"/>
        <v>2.6178010471204188E-2</v>
      </c>
      <c r="H293">
        <f t="shared" si="14"/>
        <v>2.6178010471204188E-2</v>
      </c>
      <c r="I293">
        <f t="shared" si="15"/>
        <v>6.6734874971135369E-5</v>
      </c>
      <c r="L293" t="s">
        <v>58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Bayer</cp:lastModifiedBy>
  <dcterms:created xsi:type="dcterms:W3CDTF">2017-06-15T13:43:16Z</dcterms:created>
  <dcterms:modified xsi:type="dcterms:W3CDTF">2020-07-29T19:14:47Z</dcterms:modified>
</cp:coreProperties>
</file>