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al_results" sheetId="1" state="visible" r:id="rId2"/>
  </sheets>
  <definedNames>
    <definedName function="false" hidden="false" name="NamedRange1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<sst xmlns="http://schemas.openxmlformats.org/spreadsheetml/2006/main" count="90" uniqueCount="68">
  <si>
    <t xml:space="preserve">apk</t>
  </si>
  <si>
    <t xml:space="preserve">group</t>
  </si>
  <si>
    <t xml:space="preserve">ground_truth_nodes</t>
  </si>
  <si>
    <t xml:space="preserve">ground_truth_edges</t>
  </si>
  <si>
    <t xml:space="preserve">promal_nodes</t>
  </si>
  <si>
    <t xml:space="preserve">promal_edges</t>
  </si>
  <si>
    <t xml:space="preserve">promal_matching_nodes</t>
  </si>
  <si>
    <t xml:space="preserve">promal_matching_edges</t>
  </si>
  <si>
    <t xml:space="preserve">precision_edge</t>
  </si>
  <si>
    <t xml:space="preserve">recall_edge</t>
  </si>
  <si>
    <t xml:space="preserve">gator_nodes</t>
  </si>
  <si>
    <t xml:space="preserve">gator_edges</t>
  </si>
  <si>
    <t xml:space="preserve">gator_matching_nodes</t>
  </si>
  <si>
    <t xml:space="preserve">gator_matching_edges</t>
  </si>
  <si>
    <t xml:space="preserve">paladin_nodes</t>
  </si>
  <si>
    <t xml:space="preserve">palading_edges</t>
  </si>
  <si>
    <t xml:space="preserve">paladin_recall_nodes</t>
  </si>
  <si>
    <t xml:space="preserve">paladin_recall_edges</t>
  </si>
  <si>
    <t xml:space="preserve">com.ajas.CoinFlipFullFree</t>
  </si>
  <si>
    <t xml:space="preserve">com.chartcross.gpstest</t>
  </si>
  <si>
    <t xml:space="preserve">com.galaxyodyssey.pushgenius</t>
  </si>
  <si>
    <t xml:space="preserve">com.jacobsmedia.sparts</t>
  </si>
  <si>
    <t xml:space="preserve">net.kreci.crackedscreen</t>
  </si>
  <si>
    <t xml:space="preserve">com.diotasoft.spark</t>
  </si>
  <si>
    <t xml:space="preserve">com.kineticfoundry.ripple0beta</t>
  </si>
  <si>
    <t xml:space="preserve">com.laan.hacky</t>
  </si>
  <si>
    <t xml:space="preserve">com.m3roving.bettercrackedscreen</t>
  </si>
  <si>
    <t xml:space="preserve">com.unicornrobot.instantzing</t>
  </si>
  <si>
    <t xml:space="preserve">apps.powdercode.sailboat</t>
  </si>
  <si>
    <t xml:space="preserve">cc.primevision.andosc</t>
  </si>
  <si>
    <t xml:space="preserve">com.distinctdev.tmtlite</t>
  </si>
  <si>
    <t xml:space="preserve">com.groggy.cleanjokes.free</t>
  </si>
  <si>
    <t xml:space="preserve">com.hanoi</t>
  </si>
  <si>
    <t xml:space="preserve">bg.apps.randomstuff</t>
  </si>
  <si>
    <t xml:space="preserve">com.a4droid.sql_reference</t>
  </si>
  <si>
    <t xml:space="preserve">com.ts.sticks</t>
  </si>
  <si>
    <t xml:space="preserve">com.twobitinc.cornholescore</t>
  </si>
  <si>
    <t xml:space="preserve">net.mandaria.tippytipper</t>
  </si>
  <si>
    <t xml:space="preserve">com.MobileAnarchy.Android.CapitalizationCalculator</t>
  </si>
  <si>
    <t xml:space="preserve">com.piviandco.fatbooth</t>
  </si>
  <si>
    <t xml:space="preserve">com.roidapp.photogrid</t>
  </si>
  <si>
    <t xml:space="preserve">Gecko.Droid.PhysicsHelper</t>
  </si>
  <si>
    <t xml:space="preserve">hr.podlanica-14</t>
  </si>
  <si>
    <t xml:space="preserve">com.cg.stickynote</t>
  </si>
  <si>
    <t xml:space="preserve">com.pilot51.coinflip</t>
  </si>
  <si>
    <t xml:space="preserve">com.tof.myquran</t>
  </si>
  <si>
    <t xml:space="preserve">com.youthhr.phonto</t>
  </si>
  <si>
    <t xml:space="preserve">mobi.infolife.installer</t>
  </si>
  <si>
    <t xml:space="preserve">com.nixon.eval</t>
  </si>
  <si>
    <t xml:space="preserve">com.pandapow.vpn</t>
  </si>
  <si>
    <t xml:space="preserve">com.phellax.drum</t>
  </si>
  <si>
    <t xml:space="preserve">conjugate.french.free</t>
  </si>
  <si>
    <t xml:space="preserve">nz.gen.geek_central.ti5x</t>
  </si>
  <si>
    <t xml:space="preserve">com.bleyl.recurrence</t>
  </si>
  <si>
    <t xml:space="preserve">com.naman14.stools</t>
  </si>
  <si>
    <t xml:space="preserve">com.secuso.torchlight2</t>
  </si>
  <si>
    <t xml:space="preserve">de.ub0r.android.smsdroid</t>
  </si>
  <si>
    <t xml:space="preserve">za.co.lukestonehm.logicaldefence</t>
  </si>
  <si>
    <t xml:space="preserve">avg</t>
  </si>
  <si>
    <t xml:space="preserve">Group 1 sum</t>
  </si>
  <si>
    <t xml:space="preserve">Group 2 sum</t>
  </si>
  <si>
    <t xml:space="preserve">Group 3 sum</t>
  </si>
  <si>
    <t xml:space="preserve">Group 4 sum</t>
  </si>
  <si>
    <t xml:space="preserve">Group 5 sum</t>
  </si>
  <si>
    <t xml:space="preserve">Group 6 sum</t>
  </si>
  <si>
    <t xml:space="preserve">Group 7 sum</t>
  </si>
  <si>
    <t xml:space="preserve">Fdroid sum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</si>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</sst>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.00"/>
    <numFmt numFmtId="167" formatCode="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mbria"/>
      <family val="0"/>
      <charset val="1"/>
    </font>
    <font>
      <b val="true"/>
      <i val="true"/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name val="Cambria"/>
      <family val="0"/>
      <charset val="1"/>
    </font>
    <font>
      <sz val="8"/>
      <color rgb="FF000000"/>
      <name val="等线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42.71"/>
    <col collapsed="false" customWidth="true" hidden="false" outlineLevel="0" max="2" min="2" style="0" width="14.43"/>
    <col collapsed="false" customWidth="true" hidden="false" outlineLevel="0" max="3" min="3" style="0" width="25"/>
    <col collapsed="false" customWidth="true" hidden="false" outlineLevel="0" max="4" min="4" style="0" width="24"/>
    <col collapsed="false" customWidth="true" hidden="false" outlineLevel="0" max="5" min="5" style="0" width="14.43"/>
    <col collapsed="false" customWidth="true" hidden="false" outlineLevel="0" max="6" min="6" style="0" width="16.71"/>
    <col collapsed="false" customWidth="true" hidden="false" outlineLevel="0" max="7" min="7" style="0" width="16.43"/>
    <col collapsed="false" customWidth="true" hidden="false" outlineLevel="0" max="9" min="8" style="0" width="26.58"/>
    <col collapsed="false" customWidth="true" hidden="false" outlineLevel="0" max="12" min="10" style="0" width="14.43"/>
    <col collapsed="false" customWidth="true" hidden="false" outlineLevel="0" max="13" min="13" style="0" width="16.14"/>
    <col collapsed="false" customWidth="true" hidden="false" outlineLevel="0" max="14" min="14" style="0" width="16.43"/>
    <col collapsed="false" customWidth="true" hidden="false" outlineLevel="0" max="15" min="15" style="0" width="25.57"/>
    <col collapsed="false" customWidth="true" hidden="false" outlineLevel="0" max="16" min="16" style="0" width="24.29"/>
    <col collapsed="false" customWidth="true" hidden="false" outlineLevel="0" max="19" min="17" style="0" width="14.43"/>
    <col collapsed="false" customWidth="true" hidden="false" outlineLevel="0" max="20" min="20" style="0" width="17.86"/>
    <col collapsed="false" customWidth="true" hidden="false" outlineLevel="0" max="21" min="21" style="0" width="19.3"/>
    <col collapsed="false" customWidth="true" hidden="false" outlineLevel="0" max="22" min="22" style="0" width="26.13"/>
    <col collapsed="false" customWidth="true" hidden="false" outlineLevel="0" max="23" min="23" style="0" width="25.86"/>
    <col collapsed="false" customWidth="true" hidden="false" outlineLevel="0" max="1025" min="24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 t="s">
        <v>10</v>
      </c>
      <c r="N1" s="2" t="s">
        <v>11</v>
      </c>
      <c r="O1" s="2" t="s">
        <v>12</v>
      </c>
      <c r="P1" s="2" t="s">
        <v>13</v>
      </c>
      <c r="Q1" s="2" t="s">
        <v>8</v>
      </c>
      <c r="R1" s="2" t="s">
        <v>9</v>
      </c>
      <c r="S1" s="2"/>
      <c r="T1" s="2" t="s">
        <v>14</v>
      </c>
      <c r="U1" s="2" t="s">
        <v>15</v>
      </c>
      <c r="V1" s="2" t="s">
        <v>16</v>
      </c>
      <c r="W1" s="2" t="s">
        <v>17</v>
      </c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15.75" hidden="false" customHeight="false" outlineLevel="0" collapsed="false">
      <c r="A2" s="3" t="s">
        <v>18</v>
      </c>
      <c r="B2" s="4" t="n">
        <v>1</v>
      </c>
      <c r="C2" s="5" t="n">
        <v>5</v>
      </c>
      <c r="D2" s="5" t="n">
        <v>12</v>
      </c>
      <c r="F2" s="5" t="n">
        <v>5</v>
      </c>
      <c r="G2" s="5" t="n">
        <v>11</v>
      </c>
      <c r="H2" s="5" t="n">
        <v>5</v>
      </c>
      <c r="I2" s="5" t="n">
        <v>11</v>
      </c>
      <c r="J2" s="6" t="n">
        <f aca="false">I2/G2</f>
        <v>1</v>
      </c>
      <c r="K2" s="6" t="n">
        <f aca="false">I2/D2</f>
        <v>0.916666666666667</v>
      </c>
      <c r="L2" s="5"/>
      <c r="M2" s="5" t="n">
        <v>5</v>
      </c>
      <c r="N2" s="5" t="n">
        <v>10</v>
      </c>
      <c r="O2" s="5" t="n">
        <v>5</v>
      </c>
      <c r="P2" s="5" t="n">
        <v>10</v>
      </c>
      <c r="Q2" s="6" t="n">
        <f aca="false">P2/N2</f>
        <v>1</v>
      </c>
      <c r="R2" s="6" t="n">
        <f aca="false">P2/D2</f>
        <v>0.833333333333333</v>
      </c>
      <c r="S2" s="5"/>
      <c r="T2" s="5" t="n">
        <v>5</v>
      </c>
      <c r="U2" s="5" t="n">
        <v>11</v>
      </c>
      <c r="V2" s="6" t="n">
        <v>1</v>
      </c>
      <c r="W2" s="6" t="n">
        <f aca="false">U2/D2</f>
        <v>0.916666666666667</v>
      </c>
    </row>
    <row r="3" customFormat="false" ht="15.75" hidden="false" customHeight="false" outlineLevel="0" collapsed="false">
      <c r="A3" s="3" t="s">
        <v>19</v>
      </c>
      <c r="B3" s="4" t="n">
        <v>1</v>
      </c>
      <c r="C3" s="5" t="n">
        <v>5</v>
      </c>
      <c r="D3" s="5" t="n">
        <v>8</v>
      </c>
      <c r="F3" s="5" t="n">
        <v>5</v>
      </c>
      <c r="G3" s="5" t="n">
        <v>8</v>
      </c>
      <c r="H3" s="5" t="n">
        <v>5</v>
      </c>
      <c r="I3" s="5" t="n">
        <v>8</v>
      </c>
      <c r="J3" s="6" t="n">
        <f aca="false">I3/G3</f>
        <v>1</v>
      </c>
      <c r="K3" s="6" t="n">
        <f aca="false">I3/D3</f>
        <v>1</v>
      </c>
      <c r="L3" s="5"/>
      <c r="M3" s="5" t="n">
        <v>5</v>
      </c>
      <c r="N3" s="5" t="n">
        <v>8</v>
      </c>
      <c r="O3" s="5" t="n">
        <v>5</v>
      </c>
      <c r="P3" s="5" t="n">
        <v>7</v>
      </c>
      <c r="Q3" s="6" t="n">
        <f aca="false">P3/N3</f>
        <v>0.875</v>
      </c>
      <c r="R3" s="6" t="n">
        <f aca="false">P3/D3</f>
        <v>0.875</v>
      </c>
      <c r="S3" s="5"/>
      <c r="T3" s="5" t="n">
        <v>4</v>
      </c>
      <c r="U3" s="5" t="n">
        <v>6</v>
      </c>
      <c r="V3" s="6" t="n">
        <v>0.8</v>
      </c>
      <c r="W3" s="6" t="n">
        <f aca="false">U3/D3</f>
        <v>0.75</v>
      </c>
    </row>
    <row r="4" customFormat="false" ht="15.75" hidden="false" customHeight="false" outlineLevel="0" collapsed="false">
      <c r="A4" s="3" t="s">
        <v>20</v>
      </c>
      <c r="B4" s="4" t="n">
        <v>1</v>
      </c>
      <c r="C4" s="5" t="n">
        <v>6</v>
      </c>
      <c r="D4" s="5" t="n">
        <v>8</v>
      </c>
      <c r="F4" s="5" t="n">
        <v>6</v>
      </c>
      <c r="G4" s="5" t="n">
        <v>8</v>
      </c>
      <c r="H4" s="5" t="n">
        <v>6</v>
      </c>
      <c r="I4" s="5" t="n">
        <v>8</v>
      </c>
      <c r="J4" s="6" t="n">
        <f aca="false">I4/G4</f>
        <v>1</v>
      </c>
      <c r="K4" s="6" t="n">
        <f aca="false">I4/D4</f>
        <v>1</v>
      </c>
      <c r="L4" s="5"/>
      <c r="M4" s="5" t="n">
        <v>4</v>
      </c>
      <c r="N4" s="5" t="n">
        <v>7</v>
      </c>
      <c r="O4" s="5" t="n">
        <v>4</v>
      </c>
      <c r="P4" s="5" t="n">
        <v>5</v>
      </c>
      <c r="Q4" s="6" t="n">
        <f aca="false">P4/N4</f>
        <v>0.714285714285714</v>
      </c>
      <c r="R4" s="6" t="n">
        <f aca="false">P4/D4</f>
        <v>0.625</v>
      </c>
      <c r="S4" s="5"/>
      <c r="T4" s="5" t="n">
        <v>6</v>
      </c>
      <c r="U4" s="5" t="n">
        <v>8</v>
      </c>
      <c r="V4" s="6" t="n">
        <v>1</v>
      </c>
      <c r="W4" s="6" t="n">
        <f aca="false">U4/D4</f>
        <v>1</v>
      </c>
    </row>
    <row r="5" customFormat="false" ht="15.75" hidden="false" customHeight="false" outlineLevel="0" collapsed="false">
      <c r="A5" s="3" t="s">
        <v>21</v>
      </c>
      <c r="B5" s="4" t="n">
        <v>1</v>
      </c>
      <c r="C5" s="5" t="n">
        <v>7</v>
      </c>
      <c r="D5" s="5" t="n">
        <v>14</v>
      </c>
      <c r="F5" s="5" t="n">
        <v>6</v>
      </c>
      <c r="G5" s="5" t="n">
        <v>10</v>
      </c>
      <c r="H5" s="5" t="n">
        <v>6</v>
      </c>
      <c r="I5" s="5" t="n">
        <v>10</v>
      </c>
      <c r="J5" s="6" t="n">
        <f aca="false">I5/G5</f>
        <v>1</v>
      </c>
      <c r="K5" s="6" t="n">
        <f aca="false">I5/D5</f>
        <v>0.714285714285714</v>
      </c>
      <c r="L5" s="5"/>
      <c r="M5" s="5" t="n">
        <v>2</v>
      </c>
      <c r="N5" s="5" t="n">
        <v>1</v>
      </c>
      <c r="O5" s="5" t="n">
        <v>2</v>
      </c>
      <c r="P5" s="5" t="n">
        <v>0</v>
      </c>
      <c r="Q5" s="6" t="n">
        <f aca="false">P5/N5</f>
        <v>0</v>
      </c>
      <c r="R5" s="6" t="n">
        <f aca="false">P5/D5</f>
        <v>0</v>
      </c>
      <c r="S5" s="5"/>
      <c r="T5" s="5" t="n">
        <v>6</v>
      </c>
      <c r="U5" s="5" t="n">
        <v>10</v>
      </c>
      <c r="V5" s="6" t="n">
        <v>0.8571</v>
      </c>
      <c r="W5" s="6" t="n">
        <f aca="false">U5/D5</f>
        <v>0.714285714285714</v>
      </c>
    </row>
    <row r="6" customFormat="false" ht="15.75" hidden="false" customHeight="false" outlineLevel="0" collapsed="false">
      <c r="A6" s="3" t="s">
        <v>22</v>
      </c>
      <c r="B6" s="4" t="n">
        <v>1</v>
      </c>
      <c r="C6" s="5" t="n">
        <v>4</v>
      </c>
      <c r="D6" s="5" t="n">
        <v>5</v>
      </c>
      <c r="F6" s="5" t="n">
        <v>4</v>
      </c>
      <c r="G6" s="5" t="n">
        <v>5</v>
      </c>
      <c r="H6" s="5" t="n">
        <v>4</v>
      </c>
      <c r="I6" s="5" t="n">
        <v>5</v>
      </c>
      <c r="J6" s="6" t="n">
        <f aca="false">I6/G6</f>
        <v>1</v>
      </c>
      <c r="K6" s="6" t="n">
        <f aca="false">I6/D6</f>
        <v>1</v>
      </c>
      <c r="L6" s="5"/>
      <c r="M6" s="5" t="n">
        <v>4</v>
      </c>
      <c r="N6" s="5" t="n">
        <v>7</v>
      </c>
      <c r="O6" s="5" t="n">
        <v>4</v>
      </c>
      <c r="P6" s="5" t="n">
        <v>5</v>
      </c>
      <c r="Q6" s="6" t="n">
        <f aca="false">P6/N6</f>
        <v>0.714285714285714</v>
      </c>
      <c r="R6" s="6" t="n">
        <f aca="false">P6/D6</f>
        <v>1</v>
      </c>
      <c r="S6" s="5"/>
      <c r="T6" s="5" t="n">
        <v>4</v>
      </c>
      <c r="U6" s="5" t="n">
        <v>5</v>
      </c>
      <c r="V6" s="6" t="n">
        <v>1</v>
      </c>
      <c r="W6" s="6" t="n">
        <f aca="false">U6/D6</f>
        <v>1</v>
      </c>
    </row>
    <row r="7" customFormat="false" ht="15.75" hidden="false" customHeight="false" outlineLevel="0" collapsed="false">
      <c r="A7" s="3" t="s">
        <v>23</v>
      </c>
      <c r="B7" s="4" t="n">
        <v>2</v>
      </c>
      <c r="C7" s="5" t="n">
        <v>7</v>
      </c>
      <c r="D7" s="5" t="n">
        <v>19</v>
      </c>
      <c r="F7" s="5" t="n">
        <v>7</v>
      </c>
      <c r="G7" s="5" t="n">
        <v>18</v>
      </c>
      <c r="H7" s="5" t="n">
        <v>7</v>
      </c>
      <c r="I7" s="5" t="n">
        <v>18</v>
      </c>
      <c r="J7" s="6" t="n">
        <f aca="false">I7/G7</f>
        <v>1</v>
      </c>
      <c r="K7" s="6" t="n">
        <f aca="false">I7/D7</f>
        <v>0.947368421052632</v>
      </c>
      <c r="L7" s="5"/>
      <c r="M7" s="5" t="n">
        <v>7</v>
      </c>
      <c r="N7" s="5" t="n">
        <v>15</v>
      </c>
      <c r="O7" s="5" t="n">
        <v>7</v>
      </c>
      <c r="P7" s="5" t="n">
        <v>14</v>
      </c>
      <c r="Q7" s="6" t="n">
        <f aca="false">P7/N7</f>
        <v>0.933333333333333</v>
      </c>
      <c r="R7" s="6" t="n">
        <f aca="false">P7/D7</f>
        <v>0.736842105263158</v>
      </c>
      <c r="S7" s="5"/>
      <c r="T7" s="5" t="n">
        <v>7</v>
      </c>
      <c r="U7" s="5" t="n">
        <v>17</v>
      </c>
      <c r="V7" s="6" t="n">
        <v>1</v>
      </c>
      <c r="W7" s="6" t="n">
        <f aca="false">U7/D7</f>
        <v>0.894736842105263</v>
      </c>
    </row>
    <row r="8" customFormat="false" ht="15.75" hidden="false" customHeight="false" outlineLevel="0" collapsed="false">
      <c r="A8" s="3" t="s">
        <v>24</v>
      </c>
      <c r="B8" s="4" t="n">
        <v>2</v>
      </c>
      <c r="C8" s="5" t="n">
        <v>6</v>
      </c>
      <c r="D8" s="5" t="n">
        <v>7</v>
      </c>
      <c r="F8" s="5" t="n">
        <v>6</v>
      </c>
      <c r="G8" s="5" t="n">
        <v>7</v>
      </c>
      <c r="H8" s="5" t="n">
        <v>6</v>
      </c>
      <c r="I8" s="5" t="n">
        <v>7</v>
      </c>
      <c r="J8" s="6" t="n">
        <f aca="false">I8/G8</f>
        <v>1</v>
      </c>
      <c r="K8" s="6" t="n">
        <f aca="false">I8/D8</f>
        <v>1</v>
      </c>
      <c r="L8" s="5"/>
      <c r="M8" s="5" t="n">
        <v>6</v>
      </c>
      <c r="N8" s="5" t="n">
        <v>16</v>
      </c>
      <c r="O8" s="5" t="n">
        <v>6</v>
      </c>
      <c r="P8" s="5" t="n">
        <v>6</v>
      </c>
      <c r="Q8" s="6" t="n">
        <f aca="false">P8/N8</f>
        <v>0.375</v>
      </c>
      <c r="R8" s="6" t="n">
        <f aca="false">P8/D8</f>
        <v>0.857142857142857</v>
      </c>
      <c r="S8" s="5"/>
      <c r="T8" s="5" t="n">
        <v>6</v>
      </c>
      <c r="U8" s="5" t="n">
        <v>7</v>
      </c>
      <c r="V8" s="6" t="n">
        <v>1</v>
      </c>
      <c r="W8" s="6" t="n">
        <f aca="false">U8/D8</f>
        <v>1</v>
      </c>
    </row>
    <row r="9" customFormat="false" ht="15.75" hidden="false" customHeight="false" outlineLevel="0" collapsed="false">
      <c r="A9" s="3" t="s">
        <v>25</v>
      </c>
      <c r="B9" s="4" t="n">
        <v>2</v>
      </c>
      <c r="C9" s="5" t="n">
        <v>6</v>
      </c>
      <c r="D9" s="5" t="n">
        <v>7</v>
      </c>
      <c r="F9" s="5" t="n">
        <v>5</v>
      </c>
      <c r="G9" s="5" t="n">
        <v>4</v>
      </c>
      <c r="H9" s="5" t="n">
        <v>5</v>
      </c>
      <c r="I9" s="5" t="n">
        <v>4</v>
      </c>
      <c r="J9" s="6" t="n">
        <f aca="false">I9/G9</f>
        <v>1</v>
      </c>
      <c r="K9" s="6" t="n">
        <f aca="false">I9/D9</f>
        <v>0.571428571428571</v>
      </c>
      <c r="L9" s="5"/>
      <c r="M9" s="5" t="n">
        <v>5</v>
      </c>
      <c r="N9" s="5" t="n">
        <v>8</v>
      </c>
      <c r="O9" s="5" t="n">
        <v>5</v>
      </c>
      <c r="P9" s="5" t="n">
        <v>5</v>
      </c>
      <c r="Q9" s="6" t="n">
        <f aca="false">P9/N9</f>
        <v>0.625</v>
      </c>
      <c r="R9" s="6" t="n">
        <f aca="false">P9/D9</f>
        <v>0.714285714285714</v>
      </c>
      <c r="S9" s="5"/>
      <c r="T9" s="5" t="n">
        <v>5</v>
      </c>
      <c r="U9" s="5" t="n">
        <v>4</v>
      </c>
      <c r="V9" s="6" t="n">
        <v>0.8333</v>
      </c>
      <c r="W9" s="6" t="n">
        <f aca="false">U9/D9</f>
        <v>0.571428571428571</v>
      </c>
    </row>
    <row r="10" customFormat="false" ht="15.75" hidden="false" customHeight="false" outlineLevel="0" collapsed="false">
      <c r="A10" s="3" t="s">
        <v>26</v>
      </c>
      <c r="B10" s="4" t="n">
        <v>2</v>
      </c>
      <c r="C10" s="5" t="n">
        <v>4</v>
      </c>
      <c r="D10" s="5" t="n">
        <v>18</v>
      </c>
      <c r="F10" s="5" t="n">
        <v>3</v>
      </c>
      <c r="G10" s="5" t="n">
        <v>16</v>
      </c>
      <c r="H10" s="5" t="n">
        <v>3</v>
      </c>
      <c r="I10" s="5" t="n">
        <v>16</v>
      </c>
      <c r="J10" s="6" t="n">
        <f aca="false">I10/G10</f>
        <v>1</v>
      </c>
      <c r="K10" s="6" t="n">
        <f aca="false">I10/D10</f>
        <v>0.888888888888889</v>
      </c>
      <c r="L10" s="5"/>
      <c r="M10" s="5" t="n">
        <v>3</v>
      </c>
      <c r="N10" s="5" t="n">
        <v>14</v>
      </c>
      <c r="O10" s="5" t="n">
        <v>3</v>
      </c>
      <c r="P10" s="5" t="n">
        <v>14</v>
      </c>
      <c r="Q10" s="6" t="n">
        <f aca="false">P10/N10</f>
        <v>1</v>
      </c>
      <c r="R10" s="6" t="n">
        <f aca="false">P10/D10</f>
        <v>0.777777777777778</v>
      </c>
      <c r="S10" s="5"/>
      <c r="T10" s="5" t="n">
        <v>3</v>
      </c>
      <c r="U10" s="5" t="n">
        <v>10</v>
      </c>
      <c r="V10" s="6" t="n">
        <v>0.75</v>
      </c>
      <c r="W10" s="6" t="n">
        <f aca="false">U10/D10</f>
        <v>0.555555555555556</v>
      </c>
    </row>
    <row r="11" customFormat="false" ht="15.75" hidden="false" customHeight="false" outlineLevel="0" collapsed="false">
      <c r="A11" s="3" t="s">
        <v>27</v>
      </c>
      <c r="B11" s="4" t="n">
        <v>2</v>
      </c>
      <c r="C11" s="5" t="n">
        <v>3</v>
      </c>
      <c r="D11" s="5" t="n">
        <v>7</v>
      </c>
      <c r="F11" s="5" t="n">
        <v>3</v>
      </c>
      <c r="G11" s="5" t="n">
        <v>7</v>
      </c>
      <c r="H11" s="5" t="n">
        <v>3</v>
      </c>
      <c r="I11" s="5" t="n">
        <v>7</v>
      </c>
      <c r="J11" s="6" t="n">
        <f aca="false">I11/G11</f>
        <v>1</v>
      </c>
      <c r="K11" s="6" t="n">
        <f aca="false">I11/D11</f>
        <v>1</v>
      </c>
      <c r="L11" s="5"/>
      <c r="M11" s="5" t="n">
        <v>2</v>
      </c>
      <c r="N11" s="5" t="n">
        <v>5</v>
      </c>
      <c r="O11" s="5" t="n">
        <v>2</v>
      </c>
      <c r="P11" s="5" t="n">
        <v>4</v>
      </c>
      <c r="Q11" s="6" t="n">
        <f aca="false">P11/N11</f>
        <v>0.8</v>
      </c>
      <c r="R11" s="6" t="n">
        <f aca="false">P11/D11</f>
        <v>0.571428571428571</v>
      </c>
      <c r="S11" s="5"/>
      <c r="T11" s="5" t="n">
        <v>3</v>
      </c>
      <c r="U11" s="5" t="n">
        <v>6</v>
      </c>
      <c r="V11" s="6" t="n">
        <v>1</v>
      </c>
      <c r="W11" s="6" t="n">
        <f aca="false">U11/D11</f>
        <v>0.857142857142857</v>
      </c>
    </row>
    <row r="12" customFormat="false" ht="15.75" hidden="false" customHeight="false" outlineLevel="0" collapsed="false">
      <c r="A12" s="3" t="s">
        <v>28</v>
      </c>
      <c r="B12" s="4" t="n">
        <v>3</v>
      </c>
      <c r="C12" s="5" t="n">
        <v>9</v>
      </c>
      <c r="D12" s="5" t="n">
        <v>19</v>
      </c>
      <c r="F12" s="5" t="n">
        <v>9</v>
      </c>
      <c r="G12" s="5" t="n">
        <v>16</v>
      </c>
      <c r="H12" s="5" t="n">
        <v>9</v>
      </c>
      <c r="I12" s="5" t="n">
        <v>16</v>
      </c>
      <c r="J12" s="6" t="n">
        <f aca="false">I12/G12</f>
        <v>1</v>
      </c>
      <c r="K12" s="6" t="n">
        <f aca="false">I12/D12</f>
        <v>0.842105263157895</v>
      </c>
      <c r="L12" s="5"/>
      <c r="M12" s="5" t="n">
        <v>8</v>
      </c>
      <c r="N12" s="5" t="n">
        <v>46</v>
      </c>
      <c r="O12" s="5" t="n">
        <v>8</v>
      </c>
      <c r="P12" s="5" t="n">
        <v>16</v>
      </c>
      <c r="Q12" s="6" t="n">
        <f aca="false">P12/N12</f>
        <v>0.347826086956522</v>
      </c>
      <c r="R12" s="6" t="n">
        <f aca="false">P12/D12</f>
        <v>0.842105263157895</v>
      </c>
      <c r="S12" s="5"/>
      <c r="T12" s="5" t="n">
        <v>9</v>
      </c>
      <c r="U12" s="5" t="n">
        <v>16</v>
      </c>
      <c r="V12" s="6" t="n">
        <v>1</v>
      </c>
      <c r="W12" s="6" t="n">
        <f aca="false">U12/D12</f>
        <v>0.842105263157895</v>
      </c>
    </row>
    <row r="13" customFormat="false" ht="15.75" hidden="false" customHeight="false" outlineLevel="0" collapsed="false">
      <c r="A13" s="3" t="s">
        <v>29</v>
      </c>
      <c r="B13" s="4" t="n">
        <v>3</v>
      </c>
      <c r="C13" s="5" t="n">
        <v>4</v>
      </c>
      <c r="D13" s="5" t="n">
        <v>7</v>
      </c>
      <c r="F13" s="5" t="n">
        <v>4</v>
      </c>
      <c r="G13" s="5" t="n">
        <v>7</v>
      </c>
      <c r="H13" s="5" t="n">
        <v>4</v>
      </c>
      <c r="I13" s="5" t="n">
        <v>7</v>
      </c>
      <c r="J13" s="6" t="n">
        <f aca="false">I13/G13</f>
        <v>1</v>
      </c>
      <c r="K13" s="6" t="n">
        <f aca="false">I13/D13</f>
        <v>1</v>
      </c>
      <c r="L13" s="5"/>
      <c r="M13" s="5" t="n">
        <v>5</v>
      </c>
      <c r="N13" s="5" t="n">
        <v>11</v>
      </c>
      <c r="O13" s="5" t="n">
        <v>4</v>
      </c>
      <c r="P13" s="5" t="n">
        <v>6</v>
      </c>
      <c r="Q13" s="6" t="n">
        <f aca="false">P13/N13</f>
        <v>0.545454545454545</v>
      </c>
      <c r="R13" s="6" t="n">
        <f aca="false">P13/D13</f>
        <v>0.857142857142857</v>
      </c>
      <c r="S13" s="5"/>
      <c r="T13" s="5" t="n">
        <v>4</v>
      </c>
      <c r="U13" s="5" t="n">
        <v>7</v>
      </c>
      <c r="V13" s="6" t="n">
        <v>1</v>
      </c>
      <c r="W13" s="6" t="n">
        <f aca="false">U13/D13</f>
        <v>1</v>
      </c>
    </row>
    <row r="14" customFormat="false" ht="15.75" hidden="false" customHeight="false" outlineLevel="0" collapsed="false">
      <c r="A14" s="3" t="s">
        <v>30</v>
      </c>
      <c r="B14" s="4" t="n">
        <v>3</v>
      </c>
      <c r="C14" s="5" t="n">
        <v>8</v>
      </c>
      <c r="D14" s="5" t="n">
        <v>24</v>
      </c>
      <c r="F14" s="5" t="n">
        <v>7</v>
      </c>
      <c r="G14" s="5" t="n">
        <v>19</v>
      </c>
      <c r="H14" s="5" t="n">
        <v>7</v>
      </c>
      <c r="I14" s="5" t="n">
        <v>19</v>
      </c>
      <c r="J14" s="6" t="n">
        <f aca="false">I14/G14</f>
        <v>1</v>
      </c>
      <c r="K14" s="6" t="n">
        <f aca="false">I14/D14</f>
        <v>0.791666666666667</v>
      </c>
      <c r="L14" s="5"/>
      <c r="M14" s="5" t="n">
        <v>9</v>
      </c>
      <c r="N14" s="5" t="n">
        <v>35</v>
      </c>
      <c r="O14" s="5" t="n">
        <v>7</v>
      </c>
      <c r="P14" s="5" t="n">
        <v>21</v>
      </c>
      <c r="Q14" s="6" t="n">
        <f aca="false">P14/N14</f>
        <v>0.6</v>
      </c>
      <c r="R14" s="6" t="n">
        <f aca="false">P14/D14</f>
        <v>0.875</v>
      </c>
      <c r="S14" s="5"/>
      <c r="T14" s="5" t="n">
        <v>7</v>
      </c>
      <c r="U14" s="5" t="n">
        <v>17</v>
      </c>
      <c r="V14" s="6" t="n">
        <v>0.875</v>
      </c>
      <c r="W14" s="6" t="n">
        <f aca="false">U14/D14</f>
        <v>0.708333333333333</v>
      </c>
    </row>
    <row r="15" customFormat="false" ht="15.75" hidden="false" customHeight="false" outlineLevel="0" collapsed="false">
      <c r="A15" s="3" t="s">
        <v>31</v>
      </c>
      <c r="B15" s="4" t="n">
        <v>3</v>
      </c>
      <c r="C15" s="5" t="n">
        <v>5</v>
      </c>
      <c r="D15" s="5" t="n">
        <v>4</v>
      </c>
      <c r="F15" s="5" t="n">
        <v>5</v>
      </c>
      <c r="G15" s="5" t="n">
        <v>4</v>
      </c>
      <c r="H15" s="5" t="n">
        <v>5</v>
      </c>
      <c r="I15" s="5" t="n">
        <v>4</v>
      </c>
      <c r="J15" s="6" t="n">
        <f aca="false">I15/G15</f>
        <v>1</v>
      </c>
      <c r="K15" s="6" t="n">
        <f aca="false">I15/D15</f>
        <v>1</v>
      </c>
      <c r="L15" s="5"/>
      <c r="M15" s="5" t="n">
        <v>7</v>
      </c>
      <c r="N15" s="5" t="n">
        <v>19</v>
      </c>
      <c r="O15" s="5" t="n">
        <v>5</v>
      </c>
      <c r="P15" s="5" t="n">
        <v>4</v>
      </c>
      <c r="Q15" s="6" t="n">
        <f aca="false">P15/N15</f>
        <v>0.210526315789474</v>
      </c>
      <c r="R15" s="6" t="n">
        <f aca="false">P15/D15</f>
        <v>1</v>
      </c>
      <c r="S15" s="5"/>
      <c r="T15" s="5" t="n">
        <v>5</v>
      </c>
      <c r="U15" s="5" t="n">
        <v>4</v>
      </c>
      <c r="V15" s="6" t="n">
        <v>1</v>
      </c>
      <c r="W15" s="6" t="n">
        <f aca="false">U15/D15</f>
        <v>1</v>
      </c>
    </row>
    <row r="16" customFormat="false" ht="15.75" hidden="false" customHeight="false" outlineLevel="0" collapsed="false">
      <c r="A16" s="3" t="s">
        <v>32</v>
      </c>
      <c r="B16" s="4" t="n">
        <v>3</v>
      </c>
      <c r="C16" s="5" t="n">
        <v>3</v>
      </c>
      <c r="D16" s="5" t="n">
        <v>4</v>
      </c>
      <c r="F16" s="5" t="n">
        <v>3</v>
      </c>
      <c r="G16" s="5" t="n">
        <v>4</v>
      </c>
      <c r="H16" s="5" t="n">
        <v>3</v>
      </c>
      <c r="I16" s="5" t="n">
        <v>4</v>
      </c>
      <c r="J16" s="6" t="n">
        <f aca="false">I16/G16</f>
        <v>1</v>
      </c>
      <c r="K16" s="6" t="n">
        <f aca="false">I16/D16</f>
        <v>1</v>
      </c>
      <c r="L16" s="5"/>
      <c r="M16" s="5" t="n">
        <v>3</v>
      </c>
      <c r="N16" s="5" t="n">
        <v>7</v>
      </c>
      <c r="O16" s="5" t="n">
        <v>3</v>
      </c>
      <c r="P16" s="5" t="n">
        <v>4</v>
      </c>
      <c r="Q16" s="6" t="n">
        <f aca="false">P16/N16</f>
        <v>0.571428571428571</v>
      </c>
      <c r="R16" s="6" t="n">
        <f aca="false">P16/D16</f>
        <v>1</v>
      </c>
      <c r="S16" s="5"/>
      <c r="T16" s="5" t="n">
        <v>3</v>
      </c>
      <c r="U16" s="5" t="n">
        <v>4</v>
      </c>
      <c r="V16" s="6" t="n">
        <v>1</v>
      </c>
      <c r="W16" s="6" t="n">
        <f aca="false">U16/D16</f>
        <v>1</v>
      </c>
    </row>
    <row r="17" customFormat="false" ht="15.75" hidden="false" customHeight="false" outlineLevel="0" collapsed="false">
      <c r="A17" s="3" t="s">
        <v>33</v>
      </c>
      <c r="B17" s="4" t="n">
        <v>4</v>
      </c>
      <c r="C17" s="5" t="n">
        <v>4</v>
      </c>
      <c r="D17" s="5" t="n">
        <v>4</v>
      </c>
      <c r="F17" s="5" t="n">
        <v>3</v>
      </c>
      <c r="G17" s="5" t="n">
        <v>3</v>
      </c>
      <c r="H17" s="5" t="n">
        <v>3</v>
      </c>
      <c r="I17" s="5" t="n">
        <v>3</v>
      </c>
      <c r="J17" s="6" t="n">
        <f aca="false">I17/G17</f>
        <v>1</v>
      </c>
      <c r="K17" s="6" t="n">
        <f aca="false">I17/D17</f>
        <v>0.75</v>
      </c>
      <c r="L17" s="5"/>
      <c r="M17" s="5" t="n">
        <v>5</v>
      </c>
      <c r="N17" s="5" t="n">
        <v>14</v>
      </c>
      <c r="O17" s="5" t="n">
        <v>4</v>
      </c>
      <c r="P17" s="5" t="n">
        <v>4</v>
      </c>
      <c r="Q17" s="6" t="n">
        <f aca="false">P17/N17</f>
        <v>0.285714285714286</v>
      </c>
      <c r="R17" s="6" t="n">
        <f aca="false">P17/D17</f>
        <v>1</v>
      </c>
      <c r="S17" s="5"/>
      <c r="T17" s="5" t="n">
        <v>2</v>
      </c>
      <c r="U17" s="5" t="n">
        <v>2</v>
      </c>
      <c r="V17" s="6" t="n">
        <v>0.5</v>
      </c>
      <c r="W17" s="6" t="n">
        <f aca="false">U17/D17</f>
        <v>0.5</v>
      </c>
    </row>
    <row r="18" customFormat="false" ht="15.75" hidden="false" customHeight="false" outlineLevel="0" collapsed="false">
      <c r="A18" s="3" t="s">
        <v>34</v>
      </c>
      <c r="B18" s="4" t="n">
        <v>4</v>
      </c>
      <c r="C18" s="5" t="n">
        <v>16</v>
      </c>
      <c r="D18" s="5" t="n">
        <v>79</v>
      </c>
      <c r="F18" s="5" t="n">
        <v>15</v>
      </c>
      <c r="G18" s="5" t="n">
        <v>70</v>
      </c>
      <c r="H18" s="5" t="n">
        <v>15</v>
      </c>
      <c r="I18" s="5" t="n">
        <v>70</v>
      </c>
      <c r="J18" s="6" t="n">
        <f aca="false">I18/G18</f>
        <v>1</v>
      </c>
      <c r="K18" s="6" t="n">
        <f aca="false">I18/D18</f>
        <v>0.886075949367089</v>
      </c>
      <c r="L18" s="5"/>
      <c r="M18" s="5" t="n">
        <v>22</v>
      </c>
      <c r="N18" s="5" t="n">
        <v>76</v>
      </c>
      <c r="O18" s="5" t="n">
        <v>15</v>
      </c>
      <c r="P18" s="5" t="n">
        <v>39</v>
      </c>
      <c r="Q18" s="6" t="n">
        <f aca="false">P18/N18</f>
        <v>0.513157894736842</v>
      </c>
      <c r="R18" s="6" t="n">
        <f aca="false">P18/D18</f>
        <v>0.493670886075949</v>
      </c>
      <c r="S18" s="5"/>
      <c r="T18" s="5" t="n">
        <v>15</v>
      </c>
      <c r="U18" s="5" t="n">
        <v>70</v>
      </c>
      <c r="V18" s="6" t="n">
        <v>0.9375</v>
      </c>
      <c r="W18" s="6" t="n">
        <f aca="false">U18/D18</f>
        <v>0.886075949367089</v>
      </c>
    </row>
    <row r="19" customFormat="false" ht="15.75" hidden="false" customHeight="false" outlineLevel="0" collapsed="false">
      <c r="A19" s="3" t="s">
        <v>35</v>
      </c>
      <c r="B19" s="4" t="n">
        <v>4</v>
      </c>
      <c r="C19" s="5" t="n">
        <v>4</v>
      </c>
      <c r="D19" s="5" t="n">
        <v>7</v>
      </c>
      <c r="F19" s="5" t="n">
        <v>4</v>
      </c>
      <c r="G19" s="5" t="n">
        <v>6</v>
      </c>
      <c r="H19" s="5" t="n">
        <v>4</v>
      </c>
      <c r="I19" s="5" t="n">
        <v>6</v>
      </c>
      <c r="J19" s="6" t="n">
        <f aca="false">I19/G19</f>
        <v>1</v>
      </c>
      <c r="K19" s="6" t="n">
        <f aca="false">I19/D19</f>
        <v>0.857142857142857</v>
      </c>
      <c r="L19" s="5"/>
      <c r="M19" s="5" t="n">
        <v>7</v>
      </c>
      <c r="N19" s="5" t="n">
        <v>44</v>
      </c>
      <c r="O19" s="5" t="n">
        <v>4</v>
      </c>
      <c r="P19" s="5" t="n">
        <v>5</v>
      </c>
      <c r="Q19" s="6" t="n">
        <f aca="false">P19/N19</f>
        <v>0.113636363636364</v>
      </c>
      <c r="R19" s="6" t="n">
        <f aca="false">P19/D19</f>
        <v>0.714285714285714</v>
      </c>
      <c r="S19" s="5"/>
      <c r="T19" s="5" t="n">
        <v>4</v>
      </c>
      <c r="U19" s="5" t="n">
        <v>6</v>
      </c>
      <c r="V19" s="6" t="n">
        <v>1</v>
      </c>
      <c r="W19" s="6" t="n">
        <f aca="false">U19/D19</f>
        <v>0.857142857142857</v>
      </c>
    </row>
    <row r="20" customFormat="false" ht="15.75" hidden="false" customHeight="false" outlineLevel="0" collapsed="false">
      <c r="A20" s="3" t="s">
        <v>36</v>
      </c>
      <c r="B20" s="4" t="n">
        <v>4</v>
      </c>
      <c r="C20" s="5" t="n">
        <v>5</v>
      </c>
      <c r="D20" s="5" t="n">
        <v>12</v>
      </c>
      <c r="F20" s="5" t="n">
        <v>5</v>
      </c>
      <c r="G20" s="5" t="n">
        <v>12</v>
      </c>
      <c r="H20" s="5" t="n">
        <v>5</v>
      </c>
      <c r="I20" s="5" t="n">
        <v>12</v>
      </c>
      <c r="J20" s="6" t="n">
        <f aca="false">I20/G20</f>
        <v>1</v>
      </c>
      <c r="K20" s="6" t="n">
        <f aca="false">I20/D20</f>
        <v>1</v>
      </c>
      <c r="L20" s="5"/>
      <c r="M20" s="5" t="n">
        <v>5</v>
      </c>
      <c r="N20" s="5" t="n">
        <v>28</v>
      </c>
      <c r="O20" s="5" t="n">
        <v>5</v>
      </c>
      <c r="P20" s="5" t="n">
        <v>12</v>
      </c>
      <c r="Q20" s="6" t="n">
        <f aca="false">P20/N20</f>
        <v>0.428571428571429</v>
      </c>
      <c r="R20" s="6" t="n">
        <f aca="false">P20/D20</f>
        <v>1</v>
      </c>
      <c r="S20" s="5"/>
      <c r="T20" s="5" t="n">
        <v>5</v>
      </c>
      <c r="U20" s="5" t="n">
        <v>12</v>
      </c>
      <c r="V20" s="6" t="n">
        <v>1</v>
      </c>
      <c r="W20" s="6" t="n">
        <f aca="false">U20/D20</f>
        <v>1</v>
      </c>
    </row>
    <row r="21" customFormat="false" ht="15.75" hidden="false" customHeight="false" outlineLevel="0" collapsed="false">
      <c r="A21" s="3" t="s">
        <v>37</v>
      </c>
      <c r="B21" s="4" t="n">
        <v>4</v>
      </c>
      <c r="C21" s="5" t="n">
        <v>7</v>
      </c>
      <c r="D21" s="5" t="n">
        <v>18</v>
      </c>
      <c r="F21" s="5" t="n">
        <v>7</v>
      </c>
      <c r="G21" s="5" t="n">
        <v>18</v>
      </c>
      <c r="H21" s="5" t="n">
        <v>7</v>
      </c>
      <c r="I21" s="5" t="n">
        <v>18</v>
      </c>
      <c r="J21" s="6" t="n">
        <f aca="false">I21/G21</f>
        <v>1</v>
      </c>
      <c r="K21" s="6" t="n">
        <f aca="false">I21/D21</f>
        <v>1</v>
      </c>
      <c r="L21" s="5"/>
      <c r="M21" s="5" t="n">
        <v>7</v>
      </c>
      <c r="N21" s="5" t="n">
        <v>31</v>
      </c>
      <c r="O21" s="5" t="n">
        <v>7</v>
      </c>
      <c r="P21" s="5" t="n">
        <v>16</v>
      </c>
      <c r="Q21" s="6" t="n">
        <f aca="false">P21/N21</f>
        <v>0.516129032258065</v>
      </c>
      <c r="R21" s="6" t="n">
        <f aca="false">P21/D21</f>
        <v>0.888888888888889</v>
      </c>
      <c r="S21" s="5"/>
      <c r="T21" s="5" t="n">
        <v>7</v>
      </c>
      <c r="U21" s="5" t="n">
        <v>18</v>
      </c>
      <c r="V21" s="6" t="n">
        <v>1</v>
      </c>
      <c r="W21" s="6" t="n">
        <f aca="false">U21/D21</f>
        <v>1</v>
      </c>
    </row>
    <row r="22" customFormat="false" ht="15.75" hidden="false" customHeight="false" outlineLevel="0" collapsed="false">
      <c r="A22" s="3" t="s">
        <v>38</v>
      </c>
      <c r="B22" s="4" t="n">
        <v>5</v>
      </c>
      <c r="C22" s="5" t="n">
        <v>30</v>
      </c>
      <c r="D22" s="5" t="n">
        <v>48</v>
      </c>
      <c r="F22" s="5" t="n">
        <v>23</v>
      </c>
      <c r="G22" s="5" t="n">
        <v>36</v>
      </c>
      <c r="H22" s="5" t="n">
        <v>23</v>
      </c>
      <c r="I22" s="5" t="n">
        <v>36</v>
      </c>
      <c r="J22" s="6" t="n">
        <f aca="false">I22/G22</f>
        <v>1</v>
      </c>
      <c r="K22" s="6" t="n">
        <f aca="false">I22/D22</f>
        <v>0.75</v>
      </c>
      <c r="L22" s="5"/>
      <c r="M22" s="5" t="n">
        <v>30</v>
      </c>
      <c r="N22" s="5" t="n">
        <v>178</v>
      </c>
      <c r="O22" s="5" t="n">
        <v>30</v>
      </c>
      <c r="P22" s="5" t="n">
        <v>34</v>
      </c>
      <c r="Q22" s="6" t="n">
        <f aca="false">P22/N22</f>
        <v>0.191011235955056</v>
      </c>
      <c r="R22" s="6" t="n">
        <f aca="false">P22/D22</f>
        <v>0.708333333333333</v>
      </c>
      <c r="S22" s="5"/>
      <c r="T22" s="5" t="n">
        <v>23</v>
      </c>
      <c r="U22" s="5" t="n">
        <v>36</v>
      </c>
      <c r="V22" s="6" t="n">
        <v>0.7667</v>
      </c>
      <c r="W22" s="6" t="n">
        <f aca="false">U22/D22</f>
        <v>0.75</v>
      </c>
    </row>
    <row r="23" customFormat="false" ht="15.75" hidden="false" customHeight="false" outlineLevel="0" collapsed="false">
      <c r="A23" s="3" t="s">
        <v>39</v>
      </c>
      <c r="B23" s="4" t="n">
        <v>5</v>
      </c>
      <c r="C23" s="5" t="n">
        <v>5</v>
      </c>
      <c r="D23" s="5" t="n">
        <v>9</v>
      </c>
      <c r="F23" s="5" t="n">
        <v>5</v>
      </c>
      <c r="G23" s="5" t="n">
        <v>8</v>
      </c>
      <c r="H23" s="5" t="n">
        <v>5</v>
      </c>
      <c r="I23" s="5" t="n">
        <v>8</v>
      </c>
      <c r="J23" s="6" t="n">
        <f aca="false">I23/G23</f>
        <v>1</v>
      </c>
      <c r="K23" s="6" t="n">
        <f aca="false">I23/D23</f>
        <v>0.888888888888889</v>
      </c>
      <c r="L23" s="5"/>
      <c r="M23" s="5" t="n">
        <v>19</v>
      </c>
      <c r="N23" s="5" t="n">
        <v>127</v>
      </c>
      <c r="O23" s="5" t="n">
        <v>5</v>
      </c>
      <c r="P23" s="5" t="n">
        <v>8</v>
      </c>
      <c r="Q23" s="6" t="n">
        <f aca="false">P23/N23</f>
        <v>0.062992125984252</v>
      </c>
      <c r="R23" s="6" t="n">
        <f aca="false">P23/D23</f>
        <v>0.888888888888889</v>
      </c>
      <c r="S23" s="5"/>
      <c r="T23" s="5" t="n">
        <v>5</v>
      </c>
      <c r="U23" s="5" t="n">
        <v>8</v>
      </c>
      <c r="V23" s="6" t="n">
        <v>1</v>
      </c>
      <c r="W23" s="6" t="n">
        <f aca="false">U23/D23</f>
        <v>0.888888888888889</v>
      </c>
    </row>
    <row r="24" customFormat="false" ht="15.75" hidden="false" customHeight="false" outlineLevel="0" collapsed="false">
      <c r="A24" s="3" t="s">
        <v>40</v>
      </c>
      <c r="B24" s="4" t="n">
        <v>5</v>
      </c>
      <c r="C24" s="5" t="n">
        <v>10</v>
      </c>
      <c r="D24" s="5" t="n">
        <v>40</v>
      </c>
      <c r="F24" s="5" t="n">
        <v>10</v>
      </c>
      <c r="G24" s="5" t="n">
        <v>44</v>
      </c>
      <c r="H24" s="5" t="n">
        <v>10</v>
      </c>
      <c r="I24" s="5" t="n">
        <v>39</v>
      </c>
      <c r="J24" s="6" t="n">
        <f aca="false">I24/G24</f>
        <v>0.886363636363636</v>
      </c>
      <c r="K24" s="6" t="n">
        <f aca="false">I24/D24</f>
        <v>0.975</v>
      </c>
      <c r="L24" s="5"/>
      <c r="M24" s="5" t="n">
        <v>11</v>
      </c>
      <c r="N24" s="5" t="n">
        <v>134</v>
      </c>
      <c r="O24" s="5" t="n">
        <v>10</v>
      </c>
      <c r="P24" s="5" t="n">
        <v>33</v>
      </c>
      <c r="Q24" s="6" t="n">
        <f aca="false">P24/N24</f>
        <v>0.246268656716418</v>
      </c>
      <c r="R24" s="6" t="n">
        <f aca="false">P24/D24</f>
        <v>0.825</v>
      </c>
      <c r="S24" s="5"/>
      <c r="T24" s="5" t="n">
        <v>10</v>
      </c>
      <c r="U24" s="5" t="n">
        <v>37</v>
      </c>
      <c r="V24" s="6" t="n">
        <v>1</v>
      </c>
      <c r="W24" s="6" t="n">
        <f aca="false">U24/D24</f>
        <v>0.925</v>
      </c>
    </row>
    <row r="25" customFormat="false" ht="15.75" hidden="false" customHeight="false" outlineLevel="0" collapsed="false">
      <c r="A25" s="3" t="s">
        <v>41</v>
      </c>
      <c r="B25" s="4" t="n">
        <v>5</v>
      </c>
      <c r="C25" s="5" t="n">
        <v>6</v>
      </c>
      <c r="D25" s="5" t="n">
        <v>18</v>
      </c>
      <c r="F25" s="5" t="n">
        <v>6</v>
      </c>
      <c r="G25" s="5" t="n">
        <v>15</v>
      </c>
      <c r="H25" s="5" t="n">
        <v>6</v>
      </c>
      <c r="I25" s="5" t="n">
        <v>15</v>
      </c>
      <c r="J25" s="6" t="n">
        <f aca="false">I25/G25</f>
        <v>1</v>
      </c>
      <c r="K25" s="6" t="n">
        <f aca="false">I25/D25</f>
        <v>0.833333333333333</v>
      </c>
      <c r="L25" s="5"/>
      <c r="M25" s="5" t="n">
        <v>8</v>
      </c>
      <c r="N25" s="5" t="n">
        <v>23</v>
      </c>
      <c r="O25" s="5" t="n">
        <v>6</v>
      </c>
      <c r="P25" s="5" t="n">
        <v>11</v>
      </c>
      <c r="Q25" s="6" t="n">
        <f aca="false">P25/N25</f>
        <v>0.478260869565217</v>
      </c>
      <c r="R25" s="6" t="n">
        <f aca="false">P25/D25</f>
        <v>0.611111111111111</v>
      </c>
      <c r="S25" s="5"/>
      <c r="T25" s="5" t="n">
        <v>6</v>
      </c>
      <c r="U25" s="5" t="n">
        <v>13</v>
      </c>
      <c r="V25" s="6" t="n">
        <v>1</v>
      </c>
      <c r="W25" s="6" t="n">
        <f aca="false">U25/D25</f>
        <v>0.722222222222222</v>
      </c>
    </row>
    <row r="26" customFormat="false" ht="15.75" hidden="false" customHeight="false" outlineLevel="0" collapsed="false">
      <c r="A26" s="3" t="s">
        <v>42</v>
      </c>
      <c r="B26" s="4" t="n">
        <v>5</v>
      </c>
      <c r="C26" s="5" t="n">
        <v>5</v>
      </c>
      <c r="D26" s="5" t="n">
        <v>23</v>
      </c>
      <c r="F26" s="5" t="n">
        <v>5</v>
      </c>
      <c r="G26" s="5" t="n">
        <v>23</v>
      </c>
      <c r="H26" s="5" t="n">
        <v>5</v>
      </c>
      <c r="I26" s="5" t="n">
        <v>23</v>
      </c>
      <c r="J26" s="6" t="n">
        <f aca="false">I26/G26</f>
        <v>1</v>
      </c>
      <c r="K26" s="6" t="n">
        <f aca="false">I26/D26</f>
        <v>1</v>
      </c>
      <c r="L26" s="5"/>
      <c r="M26" s="5" t="n">
        <v>13</v>
      </c>
      <c r="N26" s="5" t="n">
        <v>144</v>
      </c>
      <c r="O26" s="5" t="n">
        <v>5</v>
      </c>
      <c r="P26" s="5" t="n">
        <v>22</v>
      </c>
      <c r="Q26" s="6" t="n">
        <f aca="false">P26/N26</f>
        <v>0.152777777777778</v>
      </c>
      <c r="R26" s="6" t="n">
        <f aca="false">P26/D26</f>
        <v>0.956521739130435</v>
      </c>
      <c r="S26" s="5"/>
      <c r="T26" s="5" t="n">
        <v>5</v>
      </c>
      <c r="U26" s="5" t="n">
        <v>23</v>
      </c>
      <c r="V26" s="6" t="n">
        <v>1</v>
      </c>
      <c r="W26" s="6" t="n">
        <f aca="false">U26/D26</f>
        <v>1</v>
      </c>
    </row>
    <row r="27" customFormat="false" ht="15.75" hidden="false" customHeight="false" outlineLevel="0" collapsed="false">
      <c r="A27" s="3" t="s">
        <v>43</v>
      </c>
      <c r="B27" s="4" t="n">
        <v>6</v>
      </c>
      <c r="C27" s="5" t="n">
        <v>5</v>
      </c>
      <c r="D27" s="5" t="n">
        <v>13</v>
      </c>
      <c r="F27" s="5" t="n">
        <v>4</v>
      </c>
      <c r="G27" s="5" t="n">
        <v>12</v>
      </c>
      <c r="H27" s="5" t="n">
        <v>4</v>
      </c>
      <c r="I27" s="5" t="n">
        <v>12</v>
      </c>
      <c r="J27" s="6" t="n">
        <f aca="false">I27/G27</f>
        <v>1</v>
      </c>
      <c r="K27" s="6" t="n">
        <f aca="false">I27/D27</f>
        <v>0.923076923076923</v>
      </c>
      <c r="L27" s="5"/>
      <c r="M27" s="5" t="n">
        <v>25</v>
      </c>
      <c r="N27" s="5" t="n">
        <v>170</v>
      </c>
      <c r="O27" s="5" t="n">
        <v>4</v>
      </c>
      <c r="P27" s="5" t="n">
        <v>4</v>
      </c>
      <c r="Q27" s="6" t="n">
        <f aca="false">P27/N27</f>
        <v>0.0235294117647059</v>
      </c>
      <c r="R27" s="6" t="n">
        <f aca="false">P27/D27</f>
        <v>0.307692307692308</v>
      </c>
      <c r="S27" s="5"/>
      <c r="T27" s="5" t="n">
        <v>4</v>
      </c>
      <c r="U27" s="5" t="n">
        <v>12</v>
      </c>
      <c r="V27" s="6" t="n">
        <v>0.8</v>
      </c>
      <c r="W27" s="6" t="n">
        <f aca="false">U27/D27</f>
        <v>0.923076923076923</v>
      </c>
    </row>
    <row r="28" customFormat="false" ht="15.75" hidden="false" customHeight="false" outlineLevel="0" collapsed="false">
      <c r="A28" s="3" t="s">
        <v>44</v>
      </c>
      <c r="B28" s="4" t="n">
        <v>6</v>
      </c>
      <c r="C28" s="5" t="n">
        <v>9</v>
      </c>
      <c r="D28" s="5" t="n">
        <v>27</v>
      </c>
      <c r="F28" s="5" t="n">
        <v>12</v>
      </c>
      <c r="G28" s="5" t="n">
        <v>38</v>
      </c>
      <c r="H28" s="5" t="n">
        <v>9</v>
      </c>
      <c r="I28" s="5" t="n">
        <v>27</v>
      </c>
      <c r="J28" s="6" t="n">
        <f aca="false">I28/G28</f>
        <v>0.710526315789474</v>
      </c>
      <c r="K28" s="6" t="n">
        <f aca="false">I28/D28</f>
        <v>1</v>
      </c>
      <c r="L28" s="5"/>
      <c r="M28" s="5" t="n">
        <v>14</v>
      </c>
      <c r="N28" s="5" t="n">
        <v>186</v>
      </c>
      <c r="O28" s="5" t="n">
        <v>5</v>
      </c>
      <c r="P28" s="5" t="n">
        <v>11</v>
      </c>
      <c r="Q28" s="6" t="n">
        <f aca="false">P28/N28</f>
        <v>0.0591397849462366</v>
      </c>
      <c r="R28" s="6" t="n">
        <f aca="false">P28/D28</f>
        <v>0.407407407407407</v>
      </c>
      <c r="S28" s="5"/>
      <c r="T28" s="5" t="n">
        <v>9</v>
      </c>
      <c r="U28" s="5" t="n">
        <v>25</v>
      </c>
      <c r="V28" s="6" t="n">
        <v>1</v>
      </c>
      <c r="W28" s="6" t="n">
        <f aca="false">U28/D28</f>
        <v>0.925925925925926</v>
      </c>
    </row>
    <row r="29" customFormat="false" ht="15.75" hidden="false" customHeight="false" outlineLevel="0" collapsed="false">
      <c r="A29" s="3" t="s">
        <v>45</v>
      </c>
      <c r="B29" s="4" t="n">
        <v>6</v>
      </c>
      <c r="C29" s="5" t="n">
        <v>6</v>
      </c>
      <c r="D29" s="5" t="n">
        <v>10</v>
      </c>
      <c r="F29" s="5" t="n">
        <v>10</v>
      </c>
      <c r="G29" s="5" t="n">
        <v>22</v>
      </c>
      <c r="H29" s="5" t="n">
        <v>6</v>
      </c>
      <c r="I29" s="5" t="n">
        <v>8</v>
      </c>
      <c r="J29" s="6" t="n">
        <f aca="false">I29/G29</f>
        <v>0.363636363636364</v>
      </c>
      <c r="K29" s="6" t="n">
        <f aca="false">I29/D29</f>
        <v>0.8</v>
      </c>
      <c r="L29" s="5"/>
      <c r="M29" s="5" t="n">
        <v>29</v>
      </c>
      <c r="N29" s="5" t="n">
        <v>206</v>
      </c>
      <c r="O29" s="5" t="n">
        <v>5</v>
      </c>
      <c r="P29" s="5" t="n">
        <v>7</v>
      </c>
      <c r="Q29" s="6" t="n">
        <f aca="false">P29/N29</f>
        <v>0.0339805825242718</v>
      </c>
      <c r="R29" s="6" t="n">
        <f aca="false">P29/D29</f>
        <v>0.7</v>
      </c>
      <c r="S29" s="5"/>
      <c r="T29" s="5" t="n">
        <v>2</v>
      </c>
      <c r="U29" s="5" t="n">
        <v>2</v>
      </c>
      <c r="V29" s="6" t="n">
        <v>0.3333</v>
      </c>
      <c r="W29" s="6" t="n">
        <f aca="false">U29/D29</f>
        <v>0.2</v>
      </c>
    </row>
    <row r="30" customFormat="false" ht="15.75" hidden="false" customHeight="false" outlineLevel="0" collapsed="false">
      <c r="A30" s="3" t="s">
        <v>46</v>
      </c>
      <c r="B30" s="4" t="n">
        <v>6</v>
      </c>
      <c r="C30" s="5" t="n">
        <v>13</v>
      </c>
      <c r="D30" s="5" t="n">
        <v>45</v>
      </c>
      <c r="F30" s="5" t="n">
        <v>13</v>
      </c>
      <c r="G30" s="5" t="n">
        <v>41</v>
      </c>
      <c r="H30" s="5" t="n">
        <v>13</v>
      </c>
      <c r="I30" s="5" t="n">
        <v>41</v>
      </c>
      <c r="J30" s="6" t="n">
        <f aca="false">I30/G30</f>
        <v>1</v>
      </c>
      <c r="K30" s="6" t="n">
        <f aca="false">I30/D30</f>
        <v>0.911111111111111</v>
      </c>
      <c r="L30" s="5"/>
      <c r="M30" s="5" t="n">
        <v>35</v>
      </c>
      <c r="N30" s="5" t="n">
        <v>110</v>
      </c>
      <c r="O30" s="5" t="n">
        <v>13</v>
      </c>
      <c r="P30" s="5" t="n">
        <v>26</v>
      </c>
      <c r="Q30" s="6" t="n">
        <f aca="false">P30/N30</f>
        <v>0.236363636363636</v>
      </c>
      <c r="R30" s="6" t="n">
        <f aca="false">P30/D30</f>
        <v>0.577777777777778</v>
      </c>
      <c r="S30" s="5"/>
      <c r="T30" s="5" t="n">
        <v>12</v>
      </c>
      <c r="U30" s="5" t="n">
        <v>36</v>
      </c>
      <c r="V30" s="6" t="n">
        <v>0.9231</v>
      </c>
      <c r="W30" s="6" t="n">
        <f aca="false">U30/D30</f>
        <v>0.8</v>
      </c>
    </row>
    <row r="31" customFormat="false" ht="15.75" hidden="false" customHeight="false" outlineLevel="0" collapsed="false">
      <c r="A31" s="3" t="s">
        <v>47</v>
      </c>
      <c r="B31" s="4" t="n">
        <v>6</v>
      </c>
      <c r="C31" s="5" t="n">
        <v>12</v>
      </c>
      <c r="D31" s="5" t="n">
        <v>39</v>
      </c>
      <c r="F31" s="5" t="n">
        <v>12</v>
      </c>
      <c r="G31" s="5" t="n">
        <v>33</v>
      </c>
      <c r="H31" s="5" t="n">
        <v>12</v>
      </c>
      <c r="I31" s="5" t="n">
        <v>33</v>
      </c>
      <c r="J31" s="6" t="n">
        <f aca="false">I31/G31</f>
        <v>1</v>
      </c>
      <c r="K31" s="6" t="n">
        <f aca="false">I31/D31</f>
        <v>0.846153846153846</v>
      </c>
      <c r="L31" s="5"/>
      <c r="M31" s="5" t="n">
        <v>16</v>
      </c>
      <c r="N31" s="5" t="n">
        <v>66</v>
      </c>
      <c r="O31" s="5" t="n">
        <v>11</v>
      </c>
      <c r="P31" s="5" t="n">
        <v>13</v>
      </c>
      <c r="Q31" s="6" t="n">
        <f aca="false">P31/N31</f>
        <v>0.196969696969697</v>
      </c>
      <c r="R31" s="6" t="n">
        <f aca="false">P31/D31</f>
        <v>0.333333333333333</v>
      </c>
      <c r="S31" s="5"/>
      <c r="T31" s="5" t="n">
        <v>12</v>
      </c>
      <c r="U31" s="5" t="n">
        <v>33</v>
      </c>
      <c r="V31" s="6" t="n">
        <v>1</v>
      </c>
      <c r="W31" s="6" t="n">
        <f aca="false">U31/D31</f>
        <v>0.846153846153846</v>
      </c>
    </row>
    <row r="32" customFormat="false" ht="15.75" hidden="false" customHeight="false" outlineLevel="0" collapsed="false">
      <c r="A32" s="3" t="s">
        <v>48</v>
      </c>
      <c r="B32" s="4" t="n">
        <v>7</v>
      </c>
      <c r="C32" s="5" t="n">
        <v>5</v>
      </c>
      <c r="D32" s="5" t="n">
        <v>15</v>
      </c>
      <c r="F32" s="5" t="n">
        <v>5</v>
      </c>
      <c r="G32" s="5" t="n">
        <v>14</v>
      </c>
      <c r="H32" s="5" t="n">
        <v>5</v>
      </c>
      <c r="I32" s="5" t="n">
        <v>14</v>
      </c>
      <c r="J32" s="6" t="n">
        <f aca="false">I32/G32</f>
        <v>1</v>
      </c>
      <c r="K32" s="6" t="n">
        <f aca="false">I32/D32</f>
        <v>0.933333333333333</v>
      </c>
      <c r="L32" s="5"/>
      <c r="M32" s="5" t="n">
        <v>5</v>
      </c>
      <c r="N32" s="5" t="n">
        <v>166</v>
      </c>
      <c r="O32" s="5" t="n">
        <v>4</v>
      </c>
      <c r="P32" s="5" t="n">
        <v>8</v>
      </c>
      <c r="Q32" s="6" t="n">
        <f aca="false">P32/N32</f>
        <v>0.0481927710843374</v>
      </c>
      <c r="R32" s="6" t="n">
        <f aca="false">P32/D32</f>
        <v>0.533333333333333</v>
      </c>
      <c r="S32" s="5"/>
      <c r="T32" s="5" t="n">
        <v>5</v>
      </c>
      <c r="U32" s="5" t="n">
        <v>14</v>
      </c>
      <c r="V32" s="6" t="n">
        <v>1</v>
      </c>
      <c r="W32" s="6" t="n">
        <f aca="false">U32/D32</f>
        <v>0.933333333333333</v>
      </c>
    </row>
    <row r="33" customFormat="false" ht="15.75" hidden="false" customHeight="false" outlineLevel="0" collapsed="false">
      <c r="A33" s="3" t="s">
        <v>49</v>
      </c>
      <c r="B33" s="4" t="n">
        <v>7</v>
      </c>
      <c r="C33" s="5" t="n">
        <v>10</v>
      </c>
      <c r="D33" s="5" t="n">
        <v>26</v>
      </c>
      <c r="F33" s="5" t="n">
        <v>9</v>
      </c>
      <c r="G33" s="5" t="n">
        <v>23</v>
      </c>
      <c r="H33" s="5" t="n">
        <v>9</v>
      </c>
      <c r="I33" s="5" t="n">
        <v>23</v>
      </c>
      <c r="J33" s="6" t="n">
        <f aca="false">I33/G33</f>
        <v>1</v>
      </c>
      <c r="K33" s="6" t="n">
        <f aca="false">I33/D33</f>
        <v>0.884615384615385</v>
      </c>
      <c r="L33" s="5"/>
      <c r="M33" s="5" t="n">
        <v>15</v>
      </c>
      <c r="N33" s="5" t="n">
        <v>638</v>
      </c>
      <c r="O33" s="5" t="n">
        <v>6</v>
      </c>
      <c r="P33" s="5" t="n">
        <v>11</v>
      </c>
      <c r="Q33" s="6" t="n">
        <f aca="false">P33/N33</f>
        <v>0.0172413793103448</v>
      </c>
      <c r="R33" s="6" t="n">
        <f aca="false">P33/D33</f>
        <v>0.423076923076923</v>
      </c>
      <c r="S33" s="5"/>
      <c r="T33" s="5" t="n">
        <v>9</v>
      </c>
      <c r="U33" s="5" t="n">
        <v>20</v>
      </c>
      <c r="V33" s="6" t="n">
        <v>0.9</v>
      </c>
      <c r="W33" s="6" t="n">
        <f aca="false">U33/D33</f>
        <v>0.769230769230769</v>
      </c>
    </row>
    <row r="34" customFormat="false" ht="15.75" hidden="false" customHeight="false" outlineLevel="0" collapsed="false">
      <c r="A34" s="3" t="s">
        <v>50</v>
      </c>
      <c r="B34" s="4" t="n">
        <v>7</v>
      </c>
      <c r="C34" s="5" t="n">
        <v>10</v>
      </c>
      <c r="D34" s="5" t="n">
        <v>25</v>
      </c>
      <c r="F34" s="5" t="n">
        <v>9</v>
      </c>
      <c r="G34" s="5" t="n">
        <v>24</v>
      </c>
      <c r="H34" s="5" t="n">
        <v>9</v>
      </c>
      <c r="I34" s="5" t="n">
        <v>24</v>
      </c>
      <c r="J34" s="6" t="n">
        <f aca="false">I34/G34</f>
        <v>1</v>
      </c>
      <c r="K34" s="6" t="n">
        <f aca="false">I34/D34</f>
        <v>0.96</v>
      </c>
      <c r="L34" s="5"/>
      <c r="M34" s="5" t="n">
        <v>15</v>
      </c>
      <c r="N34" s="5" t="n">
        <v>28</v>
      </c>
      <c r="O34" s="5" t="n">
        <v>8</v>
      </c>
      <c r="P34" s="5" t="n">
        <v>10</v>
      </c>
      <c r="Q34" s="6" t="n">
        <f aca="false">P34/N34</f>
        <v>0.357142857142857</v>
      </c>
      <c r="R34" s="6" t="n">
        <f aca="false">P34/D34</f>
        <v>0.4</v>
      </c>
      <c r="S34" s="5"/>
      <c r="T34" s="5" t="n">
        <v>9</v>
      </c>
      <c r="U34" s="5" t="n">
        <v>22</v>
      </c>
      <c r="V34" s="6" t="n">
        <v>0.9</v>
      </c>
      <c r="W34" s="6" t="n">
        <f aca="false">U34/D34</f>
        <v>0.88</v>
      </c>
    </row>
    <row r="35" customFormat="false" ht="15.75" hidden="false" customHeight="false" outlineLevel="0" collapsed="false">
      <c r="A35" s="3" t="s">
        <v>51</v>
      </c>
      <c r="B35" s="4" t="n">
        <v>7</v>
      </c>
      <c r="C35" s="5" t="n">
        <v>7</v>
      </c>
      <c r="D35" s="5" t="n">
        <v>18</v>
      </c>
      <c r="F35" s="5" t="n">
        <v>7</v>
      </c>
      <c r="G35" s="5" t="n">
        <v>22</v>
      </c>
      <c r="H35" s="5" t="n">
        <v>7</v>
      </c>
      <c r="I35" s="5" t="n">
        <v>14</v>
      </c>
      <c r="J35" s="6" t="n">
        <f aca="false">I35/G35</f>
        <v>0.636363636363636</v>
      </c>
      <c r="K35" s="6" t="n">
        <f aca="false">I35/D35</f>
        <v>0.777777777777778</v>
      </c>
      <c r="L35" s="5"/>
      <c r="M35" s="5" t="n">
        <v>7</v>
      </c>
      <c r="N35" s="5" t="n">
        <v>76</v>
      </c>
      <c r="O35" s="5" t="n">
        <v>7</v>
      </c>
      <c r="P35" s="5" t="n">
        <v>18</v>
      </c>
      <c r="Q35" s="6" t="n">
        <f aca="false">P35/N35</f>
        <v>0.236842105263158</v>
      </c>
      <c r="R35" s="6" t="n">
        <f aca="false">P35/D35</f>
        <v>1</v>
      </c>
      <c r="S35" s="5"/>
      <c r="T35" s="5" t="n">
        <v>6</v>
      </c>
      <c r="U35" s="5" t="n">
        <v>11</v>
      </c>
      <c r="V35" s="6" t="n">
        <v>0.8571</v>
      </c>
      <c r="W35" s="6" t="n">
        <f aca="false">U35/D35</f>
        <v>0.611111111111111</v>
      </c>
    </row>
    <row r="36" customFormat="false" ht="15.75" hidden="false" customHeight="false" outlineLevel="0" collapsed="false">
      <c r="A36" s="3" t="s">
        <v>52</v>
      </c>
      <c r="B36" s="4" t="n">
        <v>7</v>
      </c>
      <c r="C36" s="5" t="n">
        <v>6</v>
      </c>
      <c r="D36" s="5" t="n">
        <v>18</v>
      </c>
      <c r="F36" s="5" t="n">
        <v>6</v>
      </c>
      <c r="G36" s="5" t="n">
        <v>18</v>
      </c>
      <c r="H36" s="5" t="n">
        <v>6</v>
      </c>
      <c r="I36" s="5" t="n">
        <v>18</v>
      </c>
      <c r="J36" s="6" t="n">
        <f aca="false">I36/G36</f>
        <v>1</v>
      </c>
      <c r="K36" s="6" t="n">
        <f aca="false">I36/D36</f>
        <v>1</v>
      </c>
      <c r="L36" s="5"/>
      <c r="M36" s="5" t="n">
        <v>12</v>
      </c>
      <c r="N36" s="5" t="n">
        <v>67</v>
      </c>
      <c r="O36" s="5" t="n">
        <v>6</v>
      </c>
      <c r="P36" s="5" t="n">
        <v>11</v>
      </c>
      <c r="Q36" s="6" t="n">
        <f aca="false">P36/N36</f>
        <v>0.164179104477612</v>
      </c>
      <c r="R36" s="6" t="n">
        <f aca="false">P36/D36</f>
        <v>0.611111111111111</v>
      </c>
      <c r="S36" s="5"/>
      <c r="T36" s="5" t="n">
        <v>6</v>
      </c>
      <c r="U36" s="5" t="n">
        <v>18</v>
      </c>
      <c r="V36" s="6" t="n">
        <v>1</v>
      </c>
      <c r="W36" s="6" t="n">
        <f aca="false">U36/D36</f>
        <v>1</v>
      </c>
    </row>
    <row r="37" customFormat="false" ht="15.75" hidden="false" customHeight="false" outlineLevel="0" collapsed="false">
      <c r="A37" s="3" t="s">
        <v>53</v>
      </c>
      <c r="B37" s="4" t="n">
        <v>8</v>
      </c>
      <c r="C37" s="5" t="n">
        <v>8</v>
      </c>
      <c r="D37" s="5" t="n">
        <v>25</v>
      </c>
      <c r="F37" s="5" t="n">
        <v>7</v>
      </c>
      <c r="G37" s="5" t="n">
        <v>19</v>
      </c>
      <c r="H37" s="5" t="n">
        <v>7</v>
      </c>
      <c r="I37" s="5" t="n">
        <v>18</v>
      </c>
      <c r="J37" s="6" t="n">
        <f aca="false">I37/G37</f>
        <v>0.947368421052632</v>
      </c>
      <c r="K37" s="6" t="n">
        <f aca="false">I37/D37</f>
        <v>0.72</v>
      </c>
      <c r="L37" s="5"/>
      <c r="M37" s="5" t="n">
        <v>11</v>
      </c>
      <c r="N37" s="5" t="n">
        <v>170</v>
      </c>
      <c r="O37" s="5" t="n">
        <v>7</v>
      </c>
      <c r="P37" s="5" t="n">
        <v>10</v>
      </c>
      <c r="Q37" s="6" t="n">
        <f aca="false">P37/N37</f>
        <v>0.0588235294117647</v>
      </c>
      <c r="R37" s="6" t="n">
        <f aca="false">P37/D37</f>
        <v>0.4</v>
      </c>
      <c r="S37" s="5"/>
      <c r="T37" s="5" t="n">
        <v>7</v>
      </c>
      <c r="U37" s="5" t="n">
        <v>16</v>
      </c>
      <c r="V37" s="6" t="n">
        <v>0.875</v>
      </c>
      <c r="W37" s="6" t="n">
        <f aca="false">U37/D37</f>
        <v>0.64</v>
      </c>
    </row>
    <row r="38" customFormat="false" ht="15.75" hidden="false" customHeight="false" outlineLevel="0" collapsed="false">
      <c r="A38" s="3" t="s">
        <v>54</v>
      </c>
      <c r="B38" s="4" t="n">
        <v>8</v>
      </c>
      <c r="C38" s="5" t="n">
        <v>4</v>
      </c>
      <c r="D38" s="5" t="n">
        <v>11</v>
      </c>
      <c r="F38" s="5" t="n">
        <v>2</v>
      </c>
      <c r="G38" s="5" t="n">
        <v>6</v>
      </c>
      <c r="H38" s="5" t="n">
        <v>2</v>
      </c>
      <c r="I38" s="5" t="n">
        <v>6</v>
      </c>
      <c r="J38" s="6" t="n">
        <f aca="false">I38/G38</f>
        <v>1</v>
      </c>
      <c r="K38" s="6" t="n">
        <f aca="false">I38/D38</f>
        <v>0.545454545454545</v>
      </c>
      <c r="L38" s="5"/>
      <c r="M38" s="5" t="n">
        <v>2</v>
      </c>
      <c r="N38" s="5" t="n">
        <v>3</v>
      </c>
      <c r="O38" s="5" t="n">
        <v>2</v>
      </c>
      <c r="P38" s="5" t="n">
        <v>3</v>
      </c>
      <c r="Q38" s="6" t="n">
        <f aca="false">P38/N38</f>
        <v>1</v>
      </c>
      <c r="R38" s="6" t="n">
        <f aca="false">P38/D38</f>
        <v>0.272727272727273</v>
      </c>
      <c r="S38" s="5"/>
      <c r="T38" s="5" t="n">
        <v>2</v>
      </c>
      <c r="U38" s="5" t="n">
        <v>6</v>
      </c>
      <c r="V38" s="6" t="n">
        <v>0.5</v>
      </c>
      <c r="W38" s="6" t="n">
        <f aca="false">U38/D38</f>
        <v>0.545454545454545</v>
      </c>
    </row>
    <row r="39" customFormat="false" ht="15.75" hidden="false" customHeight="false" outlineLevel="0" collapsed="false">
      <c r="A39" s="3" t="s">
        <v>55</v>
      </c>
      <c r="B39" s="4" t="n">
        <v>8</v>
      </c>
      <c r="C39" s="5" t="n">
        <v>3</v>
      </c>
      <c r="D39" s="5" t="n">
        <v>8</v>
      </c>
      <c r="F39" s="5" t="n">
        <v>3</v>
      </c>
      <c r="G39" s="5" t="n">
        <v>7</v>
      </c>
      <c r="H39" s="5" t="n">
        <v>3</v>
      </c>
      <c r="I39" s="5" t="n">
        <v>7</v>
      </c>
      <c r="J39" s="6" t="n">
        <f aca="false">I39/G39</f>
        <v>1</v>
      </c>
      <c r="K39" s="6" t="n">
        <f aca="false">I39/D39</f>
        <v>0.875</v>
      </c>
      <c r="L39" s="5"/>
      <c r="M39" s="5" t="n">
        <v>3</v>
      </c>
      <c r="N39" s="5" t="n">
        <v>5</v>
      </c>
      <c r="O39" s="5" t="n">
        <v>3</v>
      </c>
      <c r="P39" s="5" t="n">
        <v>5</v>
      </c>
      <c r="Q39" s="6" t="n">
        <f aca="false">P39/N39</f>
        <v>1</v>
      </c>
      <c r="R39" s="6" t="n">
        <f aca="false">P39/D39</f>
        <v>0.625</v>
      </c>
      <c r="S39" s="5"/>
      <c r="T39" s="5" t="n">
        <v>3</v>
      </c>
      <c r="U39" s="5" t="n">
        <v>6</v>
      </c>
      <c r="V39" s="6" t="n">
        <v>1</v>
      </c>
      <c r="W39" s="6" t="n">
        <f aca="false">U39/D39</f>
        <v>0.75</v>
      </c>
    </row>
    <row r="40" customFormat="false" ht="15.75" hidden="false" customHeight="false" outlineLevel="0" collapsed="false">
      <c r="A40" s="3" t="s">
        <v>56</v>
      </c>
      <c r="B40" s="4" t="n">
        <v>8</v>
      </c>
      <c r="C40" s="5" t="n">
        <v>18</v>
      </c>
      <c r="D40" s="5" t="n">
        <v>70</v>
      </c>
      <c r="F40" s="5" t="n">
        <v>9</v>
      </c>
      <c r="G40" s="5" t="n">
        <v>21</v>
      </c>
      <c r="H40" s="5" t="n">
        <v>9</v>
      </c>
      <c r="I40" s="5" t="n">
        <v>21</v>
      </c>
      <c r="J40" s="6" t="n">
        <f aca="false">I40/G40</f>
        <v>1</v>
      </c>
      <c r="K40" s="6" t="n">
        <f aca="false">I40/D40</f>
        <v>0.3</v>
      </c>
      <c r="L40" s="5"/>
      <c r="M40" s="5" t="n">
        <v>16</v>
      </c>
      <c r="N40" s="5" t="n">
        <v>43</v>
      </c>
      <c r="O40" s="5" t="n">
        <v>16</v>
      </c>
      <c r="P40" s="5" t="n">
        <v>37</v>
      </c>
      <c r="Q40" s="6" t="n">
        <f aca="false">P40/N40</f>
        <v>0.86046511627907</v>
      </c>
      <c r="R40" s="6" t="n">
        <f aca="false">P40/D40</f>
        <v>0.528571428571429</v>
      </c>
      <c r="S40" s="5"/>
      <c r="T40" s="5" t="n">
        <v>7</v>
      </c>
      <c r="U40" s="5" t="n">
        <v>15</v>
      </c>
      <c r="V40" s="6" t="n">
        <v>0.3889</v>
      </c>
      <c r="W40" s="6" t="n">
        <f aca="false">U40/D40</f>
        <v>0.214285714285714</v>
      </c>
    </row>
    <row r="41" customFormat="false" ht="15.75" hidden="false" customHeight="false" outlineLevel="0" collapsed="false">
      <c r="A41" s="3" t="s">
        <v>57</v>
      </c>
      <c r="B41" s="4" t="n">
        <v>8</v>
      </c>
      <c r="C41" s="5" t="n">
        <v>6</v>
      </c>
      <c r="D41" s="5" t="n">
        <v>22</v>
      </c>
      <c r="F41" s="5" t="n">
        <v>6</v>
      </c>
      <c r="G41" s="5" t="n">
        <v>22</v>
      </c>
      <c r="H41" s="5" t="n">
        <v>6</v>
      </c>
      <c r="I41" s="5" t="n">
        <v>22</v>
      </c>
      <c r="J41" s="6" t="n">
        <f aca="false">I41/G41</f>
        <v>1</v>
      </c>
      <c r="K41" s="6" t="n">
        <f aca="false">I41/D41</f>
        <v>1</v>
      </c>
      <c r="L41" s="5"/>
      <c r="M41" s="5" t="n">
        <v>6</v>
      </c>
      <c r="N41" s="5" t="n">
        <v>20</v>
      </c>
      <c r="O41" s="5" t="n">
        <v>6</v>
      </c>
      <c r="P41" s="5" t="n">
        <v>19</v>
      </c>
      <c r="Q41" s="6" t="n">
        <f aca="false">P41/N41</f>
        <v>0.95</v>
      </c>
      <c r="R41" s="6" t="n">
        <f aca="false">P41/D41</f>
        <v>0.863636363636364</v>
      </c>
      <c r="S41" s="5"/>
      <c r="T41" s="5" t="n">
        <v>6</v>
      </c>
      <c r="U41" s="5" t="n">
        <v>13</v>
      </c>
      <c r="V41" s="6" t="n">
        <v>1</v>
      </c>
      <c r="W41" s="6" t="n">
        <f aca="false">U41/D41</f>
        <v>0.590909090909091</v>
      </c>
    </row>
    <row r="42" customFormat="false" ht="15.75" hidden="false" customHeight="false" outlineLevel="0" collapsed="false">
      <c r="A42" s="7" t="s">
        <v>58</v>
      </c>
      <c r="B42" s="8"/>
      <c r="C42" s="8" t="n">
        <f aca="false">AVERAGE(C2:C41)</f>
        <v>7.4</v>
      </c>
      <c r="D42" s="8" t="n">
        <f aca="false">AVERAGE(D2:D41)</f>
        <v>19.825</v>
      </c>
      <c r="E42" s="8"/>
      <c r="F42" s="8" t="n">
        <f aca="false">AVERAGE(F2:F41)</f>
        <v>6.875</v>
      </c>
      <c r="G42" s="8" t="n">
        <f aca="false">AVERAGE(G2:G41)</f>
        <v>17.525</v>
      </c>
      <c r="H42" s="8" t="n">
        <f aca="false">AVERAGE(H2:H41)</f>
        <v>6.7</v>
      </c>
      <c r="I42" s="8" t="n">
        <f aca="false">AVERAGE(I2:I41)</f>
        <v>16.55</v>
      </c>
      <c r="J42" s="9" t="n">
        <f aca="false">AVERAGE(J2:J41)</f>
        <v>0.963606459330143</v>
      </c>
      <c r="K42" s="9" t="n">
        <f aca="false">AVERAGE(K2:K41)</f>
        <v>0.877234353560053</v>
      </c>
      <c r="L42" s="8"/>
      <c r="M42" s="8" t="n">
        <f aca="false">AVERAGE(M2:M41)</f>
        <v>10.325</v>
      </c>
      <c r="N42" s="8" t="n">
        <f aca="false">AVERAGE(N2:N41)</f>
        <v>74.05</v>
      </c>
      <c r="O42" s="8" t="n">
        <f aca="false">AVERAGE(O2:O41)</f>
        <v>6.6</v>
      </c>
      <c r="P42" s="8" t="n">
        <f aca="false">AVERAGE(P2:P41)</f>
        <v>12.45</v>
      </c>
      <c r="Q42" s="9" t="n">
        <f aca="false">AVERAGE(Q2:Q41)</f>
        <v>0.438588248199682</v>
      </c>
      <c r="R42" s="9" t="n">
        <f aca="false">AVERAGE(R2:R41)</f>
        <v>0.690885657497844</v>
      </c>
      <c r="S42" s="8"/>
      <c r="T42" s="8" t="n">
        <f aca="false">AVERAGE(T2:T41)</f>
        <v>6.45</v>
      </c>
      <c r="U42" s="10" t="n">
        <f aca="false">AVERAGE(U2:U41)</f>
        <v>15.15</v>
      </c>
      <c r="V42" s="9" t="n">
        <f aca="false">AVERAGE(V2:V41)</f>
        <v>0.894925</v>
      </c>
      <c r="W42" s="9" t="n">
        <f aca="false">AVERAGE(W2:W41)</f>
        <v>0.799226649519454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customFormat="false" ht="15.75" hidden="false" customHeight="false" outlineLevel="0" collapsed="false">
      <c r="A43" s="11"/>
      <c r="B43" s="12"/>
      <c r="U43" s="13"/>
      <c r="V43" s="14"/>
      <c r="W43" s="14"/>
    </row>
    <row r="44" customFormat="false" ht="15.75" hidden="false" customHeight="false" outlineLevel="0" collapsed="false">
      <c r="A44" s="11" t="s">
        <v>59</v>
      </c>
      <c r="B44" s="12"/>
      <c r="C44" s="12" t="n">
        <f aca="false">SUMIF(B2:B41, "=1", C2:C41)</f>
        <v>27</v>
      </c>
      <c r="D44" s="12" t="n">
        <f aca="false">SUMIF(B2:B41, "=1", D2:D41)</f>
        <v>47</v>
      </c>
      <c r="E44" s="12"/>
      <c r="F44" s="12" t="n">
        <f aca="false">SUMIF(B2:B41, "=1", F2:F41)</f>
        <v>26</v>
      </c>
      <c r="G44" s="12" t="n">
        <f aca="false">SUMIF(B2:B41, "=1", G2:G41)</f>
        <v>42</v>
      </c>
      <c r="H44" s="12" t="n">
        <f aca="false">SUMIF(B2:B41, "=1", H2:H41)</f>
        <v>26</v>
      </c>
      <c r="I44" s="12" t="n">
        <f aca="false">SUMIF(B2:B41, "=1", I2:I41)</f>
        <v>42</v>
      </c>
      <c r="J44" s="9" t="n">
        <f aca="false">AVERAGEIF(B2:B41,"=1", J2:J41)</f>
        <v>1</v>
      </c>
      <c r="K44" s="9" t="n">
        <f aca="false">AVERAGEIF(B2:B41,"=1", K2:K41)</f>
        <v>0.926190476190476</v>
      </c>
      <c r="L44" s="12"/>
      <c r="M44" s="12" t="n">
        <f aca="false">SUMIF(B2:B41, "=1", M2:M41)</f>
        <v>20</v>
      </c>
      <c r="N44" s="12" t="n">
        <f aca="false">SUMIF(B2:B41, "=1", N2:N41)</f>
        <v>33</v>
      </c>
      <c r="O44" s="12" t="n">
        <f aca="false">SUMIF(B2:B41, "=1", O2:O41)</f>
        <v>20</v>
      </c>
      <c r="P44" s="12" t="n">
        <f aca="false">SUMIF(B2:B41, "=1", P2:P41)</f>
        <v>27</v>
      </c>
      <c r="Q44" s="9" t="n">
        <f aca="false">AVERAGEIF(B2:B41, "=1", Q2:Q41)</f>
        <v>0.660714285714286</v>
      </c>
      <c r="R44" s="9" t="n">
        <f aca="false">AVERAGEIF(B2:B41, "=1", R2:R41)</f>
        <v>0.666666666666667</v>
      </c>
      <c r="S44" s="12"/>
      <c r="T44" s="12" t="n">
        <f aca="false">SUMIF(B2:B41, "=1", T2:T41)</f>
        <v>25</v>
      </c>
      <c r="U44" s="15" t="n">
        <f aca="false">SUMIF(B2:B41, "=1", U2:U41)</f>
        <v>40</v>
      </c>
      <c r="V44" s="9" t="n">
        <f aca="false">AVERAGEIF(B2:B41, "=1", V2:V41)</f>
        <v>0.93142</v>
      </c>
      <c r="W44" s="9" t="n">
        <f aca="false">AVERAGEIF(B2:B41, "=1", W2:W41)</f>
        <v>0.876190476190476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customFormat="false" ht="15.75" hidden="false" customHeight="false" outlineLevel="0" collapsed="false">
      <c r="A45" s="11" t="s">
        <v>60</v>
      </c>
      <c r="B45" s="12"/>
      <c r="C45" s="12" t="n">
        <f aca="false">SUMIF(B2:B41, "=2", C2:C41)</f>
        <v>26</v>
      </c>
      <c r="D45" s="12" t="n">
        <f aca="false">SUMIF(B2:B41, "=2", D2:D41)</f>
        <v>58</v>
      </c>
      <c r="E45" s="12"/>
      <c r="F45" s="12" t="n">
        <f aca="false">SUMIF(B2:B41, "=2", F2:F41)</f>
        <v>24</v>
      </c>
      <c r="G45" s="12" t="n">
        <f aca="false">SUMIF(B2:B41, "=2", G2:G41)</f>
        <v>52</v>
      </c>
      <c r="H45" s="12" t="n">
        <f aca="false">SUMIF(B2:B41, "=2", H2:H41)</f>
        <v>24</v>
      </c>
      <c r="I45" s="12" t="n">
        <f aca="false">SUMIF(B2:B41, "=2", I2:I41)</f>
        <v>52</v>
      </c>
      <c r="J45" s="9" t="n">
        <f aca="false">AVERAGEIF(B2:B41,"=2", J2:J41)</f>
        <v>1</v>
      </c>
      <c r="K45" s="9" t="n">
        <f aca="false">AVERAGEIF(B2:B41,"=2", K2:K41)</f>
        <v>0.881537176274018</v>
      </c>
      <c r="L45" s="12"/>
      <c r="M45" s="12" t="n">
        <f aca="false">SUMIF(B2:B41, "=2", M2:M41)</f>
        <v>23</v>
      </c>
      <c r="N45" s="12" t="n">
        <f aca="false">SUMIF(B2:B41, "=2", N2:N41)</f>
        <v>58</v>
      </c>
      <c r="O45" s="12" t="n">
        <f aca="false">SUMIF(B2:B41, "=2", O2:O41)</f>
        <v>23</v>
      </c>
      <c r="P45" s="12" t="n">
        <f aca="false">SUMIF(B2:B41, "=2", P2:P41)</f>
        <v>43</v>
      </c>
      <c r="Q45" s="9" t="n">
        <f aca="false">AVERAGEIF(B2:B41, "=2", Q2:Q41)</f>
        <v>0.746666666666667</v>
      </c>
      <c r="R45" s="9" t="n">
        <f aca="false">AVERAGEIF(B2:B41, "=2", R2:R41)</f>
        <v>0.731495405179616</v>
      </c>
      <c r="S45" s="12"/>
      <c r="T45" s="12" t="n">
        <f aca="false">SUMIF(B2:B41, "=2", T2:T41)</f>
        <v>24</v>
      </c>
      <c r="U45" s="15" t="n">
        <f aca="false">SUMIF(B2:B41, "=2", U2:U41)</f>
        <v>44</v>
      </c>
      <c r="V45" s="9" t="n">
        <f aca="false">AVERAGEIF(B2:B41, "=2", V2:V41)</f>
        <v>0.91666</v>
      </c>
      <c r="W45" s="9" t="n">
        <f aca="false">AVERAGEIF(B2:B41, "=2", W2:W41)</f>
        <v>0.775772765246449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customFormat="false" ht="15.75" hidden="false" customHeight="false" outlineLevel="0" collapsed="false">
      <c r="A46" s="11" t="s">
        <v>61</v>
      </c>
      <c r="B46" s="12"/>
      <c r="C46" s="12" t="n">
        <f aca="false">SUMIF(B2:B41, "=3", C2:C41)</f>
        <v>29</v>
      </c>
      <c r="D46" s="12" t="n">
        <f aca="false">SUMIF(B2:B41, "=3", D2:D41)</f>
        <v>58</v>
      </c>
      <c r="E46" s="12"/>
      <c r="F46" s="12" t="n">
        <f aca="false">SUMIF(B2:B41, "=3", F2:F41)</f>
        <v>28</v>
      </c>
      <c r="G46" s="12" t="n">
        <f aca="false">SUMIF(B2:B41, "=3", G2:G41)</f>
        <v>50</v>
      </c>
      <c r="H46" s="12" t="n">
        <f aca="false">SUMIF(B2:B41, "=3", H2:H41)</f>
        <v>28</v>
      </c>
      <c r="I46" s="12" t="n">
        <f aca="false">SUMIF(B2:B41, "=3", I2:I41)</f>
        <v>50</v>
      </c>
      <c r="J46" s="9" t="n">
        <f aca="false">AVERAGEIF(B2:B41,"=3", J2:J41)</f>
        <v>1</v>
      </c>
      <c r="K46" s="9" t="n">
        <f aca="false">AVERAGEIF(B2:B41,"=3", K2:K41)</f>
        <v>0.926754385964912</v>
      </c>
      <c r="L46" s="12"/>
      <c r="M46" s="12" t="n">
        <f aca="false">SUMIF(B2:B41, "=3", M2:M41)</f>
        <v>32</v>
      </c>
      <c r="N46" s="12" t="n">
        <f aca="false">SUMIF(B2:B41, "=3", N2:N41)</f>
        <v>118</v>
      </c>
      <c r="O46" s="12" t="n">
        <f aca="false">SUMIF(B2:B41, "=3", O2:O41)</f>
        <v>27</v>
      </c>
      <c r="P46" s="12" t="n">
        <f aca="false">SUMIF(B2:B41, "=3", P2:P41)</f>
        <v>51</v>
      </c>
      <c r="Q46" s="9" t="n">
        <f aca="false">AVERAGEIF(B2:B41, "=3", Q2:Q41)</f>
        <v>0.455047103925822</v>
      </c>
      <c r="R46" s="9" t="n">
        <f aca="false">AVERAGEIF(B2:B41, "=3", R2:R41)</f>
        <v>0.91484962406015</v>
      </c>
      <c r="S46" s="12"/>
      <c r="T46" s="12" t="n">
        <f aca="false">SUMIF(B2:B41, "=3", T2:T41)</f>
        <v>28</v>
      </c>
      <c r="U46" s="15" t="n">
        <f aca="false">SUMIF(B2:B41, "=3", U2:U41)</f>
        <v>48</v>
      </c>
      <c r="V46" s="9" t="n">
        <f aca="false">AVERAGEIF(B2:B41, "=3", V2:V41)</f>
        <v>0.975</v>
      </c>
      <c r="W46" s="9" t="n">
        <f aca="false">AVERAGEIF(B2:B41, "=3", W2:W41)</f>
        <v>0.910087719298245</v>
      </c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customFormat="false" ht="15.75" hidden="false" customHeight="false" outlineLevel="0" collapsed="false">
      <c r="A47" s="11" t="s">
        <v>62</v>
      </c>
      <c r="B47" s="12"/>
      <c r="C47" s="12" t="n">
        <f aca="false">SUMIF(B2:B41, "=4", C2:C41)</f>
        <v>36</v>
      </c>
      <c r="D47" s="12" t="n">
        <f aca="false">SUMIF(B2:B41, "=4", D2:D41)</f>
        <v>120</v>
      </c>
      <c r="E47" s="12"/>
      <c r="F47" s="12" t="n">
        <f aca="false">SUMIF(B2:B41, "=4", F2:F41)</f>
        <v>34</v>
      </c>
      <c r="G47" s="12" t="n">
        <f aca="false">SUMIF(B2:B41, "=4", G2:G41)</f>
        <v>109</v>
      </c>
      <c r="H47" s="12" t="n">
        <f aca="false">SUMIF(B2:B41, "=4", H2:H41)</f>
        <v>34</v>
      </c>
      <c r="I47" s="12" t="n">
        <f aca="false">SUMIF(B2:B41, "=4", I2:I41)</f>
        <v>109</v>
      </c>
      <c r="J47" s="9" t="n">
        <f aca="false">AVERAGEIF(B2:B41,"=4", J2:J41)</f>
        <v>1</v>
      </c>
      <c r="K47" s="9" t="n">
        <f aca="false">AVERAGEIF(B2:B41,"=4", K2:K41)</f>
        <v>0.898643761301989</v>
      </c>
      <c r="L47" s="12"/>
      <c r="M47" s="12" t="n">
        <f aca="false">SUMIF(B2:B41, "=4", M2:M41)</f>
        <v>46</v>
      </c>
      <c r="N47" s="12" t="n">
        <f aca="false">SUMIF(B2:B41, "=4", N2:N41)</f>
        <v>193</v>
      </c>
      <c r="O47" s="12" t="n">
        <f aca="false">SUMIF(B2:B41, "=4", O2:O41)</f>
        <v>35</v>
      </c>
      <c r="P47" s="12" t="n">
        <f aca="false">SUMIF(B2:B41, "=4", P2:P41)</f>
        <v>76</v>
      </c>
      <c r="Q47" s="9" t="n">
        <f aca="false">AVERAGEIF(B2:B41, "=4", Q2:Q41)</f>
        <v>0.371441800983397</v>
      </c>
      <c r="R47" s="9" t="n">
        <f aca="false">AVERAGEIF(B2:B41, "=4", R2:R41)</f>
        <v>0.819369097850111</v>
      </c>
      <c r="S47" s="12"/>
      <c r="T47" s="12" t="n">
        <f aca="false">SUMIF(B2:B41, "=4", T2:T41)</f>
        <v>33</v>
      </c>
      <c r="U47" s="15" t="n">
        <f aca="false">SUMIF(B2:B41, "=4", U2:U41)</f>
        <v>108</v>
      </c>
      <c r="V47" s="9" t="n">
        <f aca="false">AVERAGEIF(B2:B41, "=4", V2:V41)</f>
        <v>0.8875</v>
      </c>
      <c r="W47" s="9" t="n">
        <f aca="false">AVERAGEIF(B2:B41, "=4", W2:W41)</f>
        <v>0.848643761301989</v>
      </c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customFormat="false" ht="15.75" hidden="false" customHeight="false" outlineLevel="0" collapsed="false">
      <c r="A48" s="11" t="s">
        <v>63</v>
      </c>
      <c r="B48" s="12"/>
      <c r="C48" s="12" t="n">
        <f aca="false">SUMIF(B2:B41, "=5", C2:C41)</f>
        <v>56</v>
      </c>
      <c r="D48" s="12" t="n">
        <f aca="false">SUMIF(B2:B41, "=5", D2:D41)</f>
        <v>138</v>
      </c>
      <c r="E48" s="12"/>
      <c r="F48" s="12" t="n">
        <f aca="false">SUMIF(B2:B41, "=5", F2:F41)</f>
        <v>49</v>
      </c>
      <c r="G48" s="12" t="n">
        <f aca="false">SUMIF(B2:B41, "=5", G2:G41)</f>
        <v>126</v>
      </c>
      <c r="H48" s="12" t="n">
        <f aca="false">SUMIF(B2:B41, "=5", H2:H41)</f>
        <v>49</v>
      </c>
      <c r="I48" s="12" t="n">
        <f aca="false">SUMIF(B2:B41, "=5", I2:I41)</f>
        <v>121</v>
      </c>
      <c r="J48" s="9" t="n">
        <f aca="false">AVERAGEIF(B6:B45,"=5", J6:J45)</f>
        <v>0.977272727272727</v>
      </c>
      <c r="K48" s="9" t="n">
        <f aca="false">AVERAGEIF(B2:B41,"=5", K2:K41)</f>
        <v>0.889444444444445</v>
      </c>
      <c r="L48" s="12"/>
      <c r="M48" s="12" t="n">
        <f aca="false">SUMIF(B2:B41, "=5", M2:M41)</f>
        <v>81</v>
      </c>
      <c r="N48" s="12" t="n">
        <f aca="false">SUMIF(B2:B41, "=5", N2:N41)</f>
        <v>606</v>
      </c>
      <c r="O48" s="12" t="n">
        <f aca="false">SUMIF(B2:B41, "=5", O2:O41)</f>
        <v>56</v>
      </c>
      <c r="P48" s="12" t="n">
        <f aca="false">SUMIF(B2:B41, "=5", P2:P41)</f>
        <v>108</v>
      </c>
      <c r="Q48" s="9" t="n">
        <f aca="false">AVERAGEIF(B2:B41, "=5", Q2:Q41)</f>
        <v>0.226262133199744</v>
      </c>
      <c r="R48" s="9" t="n">
        <f aca="false">AVERAGEIF(B2:B41, "=5", R2:R41)</f>
        <v>0.797971014492754</v>
      </c>
      <c r="S48" s="12"/>
      <c r="T48" s="12" t="n">
        <f aca="false">SUMIF(B2:B41, "=5", T2:T41)</f>
        <v>49</v>
      </c>
      <c r="U48" s="15" t="n">
        <f aca="false">SUMIF(B2:B41, "=5", U2:U41)</f>
        <v>117</v>
      </c>
      <c r="V48" s="9" t="n">
        <f aca="false">AVERAGEIF(B2:B41, "=5", V2:V41)</f>
        <v>0.95334</v>
      </c>
      <c r="W48" s="9" t="n">
        <f aca="false">AVERAGEIF(B2:B41, "=5", W2:W41)</f>
        <v>0.857222222222222</v>
      </c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customFormat="false" ht="15.75" hidden="false" customHeight="false" outlineLevel="0" collapsed="false">
      <c r="A49" s="11" t="s">
        <v>64</v>
      </c>
      <c r="B49" s="12"/>
      <c r="C49" s="12" t="n">
        <f aca="false">SUMIF(B2:B41, "=6", C2:C41)</f>
        <v>45</v>
      </c>
      <c r="D49" s="12" t="n">
        <f aca="false">SUMIF(B2:B41, "=6", D2:D41)</f>
        <v>134</v>
      </c>
      <c r="E49" s="12"/>
      <c r="F49" s="12" t="n">
        <f aca="false">SUMIF(B2:B41, "=6", F2:F41)</f>
        <v>51</v>
      </c>
      <c r="G49" s="12" t="n">
        <f aca="false">SUMIF(B2:B41, "=6", G2:G41)</f>
        <v>146</v>
      </c>
      <c r="H49" s="12" t="n">
        <f aca="false">SUMIF(B2:B41, "=6", H2:H41)</f>
        <v>44</v>
      </c>
      <c r="I49" s="12" t="n">
        <f aca="false">SUMIF(B2:B41, "=6", I2:I41)</f>
        <v>121</v>
      </c>
      <c r="J49" s="9" t="n">
        <f aca="false">AVERAGEIF(B2:B41,"=6", J2:J41)</f>
        <v>0.814832535885168</v>
      </c>
      <c r="K49" s="9" t="n">
        <f aca="false">AVERAGEIF(B2:B41,"=6", K2:K41)</f>
        <v>0.896068376068376</v>
      </c>
      <c r="L49" s="12"/>
      <c r="M49" s="12" t="n">
        <f aca="false">SUMIF(B2:B41, "=6", M2:M41)</f>
        <v>119</v>
      </c>
      <c r="N49" s="12" t="n">
        <f aca="false">SUMIF(B2:B41, "=6", N2:N41)</f>
        <v>738</v>
      </c>
      <c r="O49" s="12" t="n">
        <f aca="false">SUMIF(B2:B41, "=6", O2:O41)</f>
        <v>38</v>
      </c>
      <c r="P49" s="12" t="n">
        <f aca="false">SUMIF(B2:B41, "=6", P2:P41)</f>
        <v>61</v>
      </c>
      <c r="Q49" s="9" t="n">
        <f aca="false">AVERAGEIF(B2:B41, "=6", Q2:Q41)</f>
        <v>0.10999662251371</v>
      </c>
      <c r="R49" s="9" t="n">
        <f aca="false">AVERAGEIF(B2:B41, "=6", R2:R41)</f>
        <v>0.465242165242165</v>
      </c>
      <c r="S49" s="12"/>
      <c r="T49" s="12" t="n">
        <f aca="false">SUMIF(B2:B41, "=6", T2:T41)</f>
        <v>39</v>
      </c>
      <c r="U49" s="15" t="n">
        <f aca="false">SUMIF(B2:B41, "=6", U2:U41)</f>
        <v>108</v>
      </c>
      <c r="V49" s="9" t="n">
        <f aca="false">AVERAGEIF(B2:B41, "=6", V2:V41)</f>
        <v>0.81128</v>
      </c>
      <c r="W49" s="9" t="n">
        <f aca="false">AVERAGEIF(B2:B41, "=6", W2:W41)</f>
        <v>0.739031339031339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customFormat="false" ht="15.75" hidden="false" customHeight="false" outlineLevel="0" collapsed="false">
      <c r="A50" s="11" t="s">
        <v>65</v>
      </c>
      <c r="B50" s="12"/>
      <c r="C50" s="12" t="n">
        <f aca="false">SUMIF(B2:B41, "=7", C2:C41)</f>
        <v>38</v>
      </c>
      <c r="D50" s="12" t="n">
        <f aca="false">SUMIF(B2:B41, "=7", D2:D41)</f>
        <v>102</v>
      </c>
      <c r="E50" s="12"/>
      <c r="F50" s="12" t="n">
        <f aca="false">SUMIF(B2:B41, "=7", F2:F41)</f>
        <v>36</v>
      </c>
      <c r="G50" s="12" t="n">
        <f aca="false">SUMIF(B2:B41, "=7", G2:G41)</f>
        <v>101</v>
      </c>
      <c r="H50" s="12" t="n">
        <f aca="false">SUMIF(B2:B41, "=7", H2:H41)</f>
        <v>36</v>
      </c>
      <c r="I50" s="12" t="n">
        <f aca="false">SUMIF(B2:B41, "=7", I2:I41)</f>
        <v>93</v>
      </c>
      <c r="J50" s="9" t="n">
        <f aca="false">AVERAGEIF(B2:B41,"=7", J2:J41)</f>
        <v>0.927272727272727</v>
      </c>
      <c r="K50" s="9" t="n">
        <f aca="false">AVERAGEIF(B2:B41,"=7", K2:K41)</f>
        <v>0.911145299145299</v>
      </c>
      <c r="L50" s="12"/>
      <c r="M50" s="12" t="n">
        <f aca="false">SUMIF(B2:B41, "=7", M2:M41)</f>
        <v>54</v>
      </c>
      <c r="N50" s="12" t="n">
        <f aca="false">SUMIF(B2:B41, "=7", N2:N41)</f>
        <v>975</v>
      </c>
      <c r="O50" s="12" t="n">
        <f aca="false">SUMIF(B2:B41, "=7", O2:O41)</f>
        <v>31</v>
      </c>
      <c r="P50" s="12" t="n">
        <f aca="false">SUMIF(B2:B41, "=7", P2:P41)</f>
        <v>58</v>
      </c>
      <c r="Q50" s="9" t="n">
        <f aca="false">AVERAGEIF(B2:B41, "=7", Q2:Q41)</f>
        <v>0.164719643455662</v>
      </c>
      <c r="R50" s="9" t="n">
        <f aca="false">AVERAGEIF(B2:B41, "=7", R2:R41)</f>
        <v>0.593504273504273</v>
      </c>
      <c r="S50" s="12"/>
      <c r="T50" s="12" t="n">
        <f aca="false">SUMIF(B2:B41, "=7", T2:T41)</f>
        <v>35</v>
      </c>
      <c r="U50" s="15" t="n">
        <f aca="false">SUMIF(B2:B41, "=7", U2:U41)</f>
        <v>85</v>
      </c>
      <c r="V50" s="9" t="n">
        <f aca="false">AVERAGEIF(B2:B41, "=7", V2:V41)</f>
        <v>0.93142</v>
      </c>
      <c r="W50" s="9" t="n">
        <f aca="false">AVERAGEIF(B2:B41, "=7", W2:W41)</f>
        <v>0.838735042735043</v>
      </c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customFormat="false" ht="15.75" hidden="false" customHeight="false" outlineLevel="0" collapsed="false">
      <c r="A51" s="11" t="s">
        <v>66</v>
      </c>
      <c r="B51" s="12"/>
      <c r="C51" s="12" t="n">
        <f aca="false">SUMIF(B2:B41, "=8", C2:C41)</f>
        <v>39</v>
      </c>
      <c r="D51" s="12" t="n">
        <f aca="false">SUMIF(B2:B41, "=8", D2:D41)</f>
        <v>136</v>
      </c>
      <c r="E51" s="12"/>
      <c r="F51" s="12" t="n">
        <f aca="false">SUMIF(B2:B41, "=8", F2:F41)</f>
        <v>27</v>
      </c>
      <c r="G51" s="12" t="n">
        <f aca="false">SUMIF(B2:B41, "=8", G2:G41)</f>
        <v>75</v>
      </c>
      <c r="H51" s="12" t="n">
        <f aca="false">SUMIF(B2:B41, "=8", H2:H41)</f>
        <v>27</v>
      </c>
      <c r="I51" s="12" t="n">
        <f aca="false">SUMIF(B2:B41, "=8", I2:I41)</f>
        <v>74</v>
      </c>
      <c r="J51" s="9" t="n">
        <f aca="false">AVERAGEIF(B2:B41,"=8", J2:J41)</f>
        <v>0.989473684210526</v>
      </c>
      <c r="K51" s="9" t="n">
        <f aca="false">AVERAGEIF(B2:B41,"=8", K2:K41)</f>
        <v>0.688090909090909</v>
      </c>
      <c r="L51" s="12"/>
      <c r="M51" s="12" t="n">
        <f aca="false">SUMIF(B2:B41, "=8", M2:M41)</f>
        <v>38</v>
      </c>
      <c r="N51" s="12" t="n">
        <f aca="false">SUMIF(B2:B41, "=8", N2:N41)</f>
        <v>241</v>
      </c>
      <c r="O51" s="12" t="n">
        <f aca="false">SUMIF(B2:B41, "=8", O2:O41)</f>
        <v>34</v>
      </c>
      <c r="P51" s="12" t="n">
        <f aca="false">SUMIF(B2:B41, "=8", P2:P41)</f>
        <v>74</v>
      </c>
      <c r="Q51" s="9" t="n">
        <f aca="false">AVERAGEIF(B2:B41, "=8", Q2:Q41)</f>
        <v>0.773857729138167</v>
      </c>
      <c r="R51" s="9" t="n">
        <f aca="false">AVERAGEIF(B2:B41, "=8", R2:R41)</f>
        <v>0.537987012987013</v>
      </c>
      <c r="S51" s="12"/>
      <c r="T51" s="12" t="n">
        <f aca="false">SUMIF(B2:B41, "=8", T2:T41)</f>
        <v>25</v>
      </c>
      <c r="U51" s="15" t="n">
        <f aca="false">SUMIF(B2:B41, "=8", U2:U41)</f>
        <v>56</v>
      </c>
      <c r="V51" s="9" t="n">
        <f aca="false">AVERAGEIF(B2:B41, "=8", V2:V41)</f>
        <v>0.75278</v>
      </c>
      <c r="W51" s="9" t="n">
        <f aca="false">AVERAGEIF(B2:B41, "=8", W2:W41)</f>
        <v>0.54812987012987</v>
      </c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customFormat="false" ht="15.75" hidden="false" customHeight="false" outlineLevel="0" collapsed="false">
      <c r="A52" s="16" t="s">
        <v>67</v>
      </c>
      <c r="B52" s="7"/>
      <c r="C52" s="17" t="n">
        <f aca="false">SUM(C44:C51)</f>
        <v>296</v>
      </c>
      <c r="D52" s="17" t="n">
        <f aca="false">SUM(D44:D51)</f>
        <v>793</v>
      </c>
      <c r="E52" s="17"/>
      <c r="F52" s="17" t="n">
        <f aca="false">SUM(F44:F51)</f>
        <v>275</v>
      </c>
      <c r="G52" s="17" t="n">
        <f aca="false">SUM(G44:G51)</f>
        <v>701</v>
      </c>
      <c r="H52" s="17" t="n">
        <f aca="false">SUM(H44:H51)</f>
        <v>268</v>
      </c>
      <c r="I52" s="17" t="n">
        <f aca="false">SUM(I44:I51)</f>
        <v>662</v>
      </c>
      <c r="J52" s="18" t="n">
        <f aca="false">AVERAGE(J44:J51)</f>
        <v>0.963606459330144</v>
      </c>
      <c r="K52" s="18" t="n">
        <f aca="false">AVERAGE(K44:K51)</f>
        <v>0.877234353560053</v>
      </c>
      <c r="L52" s="17"/>
      <c r="M52" s="17" t="n">
        <f aca="false">SUM(M44:M51)</f>
        <v>413</v>
      </c>
      <c r="N52" s="17" t="n">
        <f aca="false">SUM(N44:N51)</f>
        <v>2962</v>
      </c>
      <c r="O52" s="17" t="n">
        <f aca="false">SUM(O44:O51)</f>
        <v>264</v>
      </c>
      <c r="P52" s="17" t="n">
        <f aca="false">SUM(P44:P51)</f>
        <v>498</v>
      </c>
      <c r="Q52" s="18" t="n">
        <f aca="false">AVERAGE(Q44:Q51)</f>
        <v>0.438588248199682</v>
      </c>
      <c r="R52" s="18" t="n">
        <f aca="false">AVERAGE(R44:R51)</f>
        <v>0.690885657497844</v>
      </c>
      <c r="S52" s="17"/>
      <c r="T52" s="17" t="n">
        <f aca="false">SUM(T44:T51)</f>
        <v>258</v>
      </c>
      <c r="U52" s="19" t="n">
        <f aca="false">SUM(U44:U51)</f>
        <v>606</v>
      </c>
      <c r="V52" s="18" t="n">
        <f aca="false">AVERAGE(V44:V51)</f>
        <v>0.894925</v>
      </c>
      <c r="W52" s="18" t="n">
        <f aca="false">AVERAGE(W44:W51)</f>
        <v>0.799226649519454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customFormat="false" ht="15.75" hidden="false" customHeight="false" outlineLevel="0" collapsed="false">
      <c r="A53" s="2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5"/>
      <c r="V53" s="11"/>
      <c r="W53" s="11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customFormat="false" ht="15.75" hidden="false" customHeight="false" outlineLevel="0" collapsed="false">
      <c r="A54" s="1" t="s">
        <v>0</v>
      </c>
      <c r="B54" s="2" t="s">
        <v>1</v>
      </c>
      <c r="C54" s="2" t="s">
        <v>2</v>
      </c>
      <c r="D54" s="2" t="s">
        <v>3</v>
      </c>
      <c r="E54" s="2"/>
      <c r="F54" s="2" t="s">
        <v>4</v>
      </c>
      <c r="G54" s="2" t="s">
        <v>5</v>
      </c>
      <c r="H54" s="2" t="s">
        <v>6</v>
      </c>
      <c r="I54" s="2" t="s">
        <v>7</v>
      </c>
      <c r="J54" s="2" t="s">
        <v>8</v>
      </c>
      <c r="K54" s="2" t="s">
        <v>9</v>
      </c>
      <c r="L54" s="2"/>
      <c r="M54" s="2" t="s">
        <v>10</v>
      </c>
      <c r="N54" s="2" t="s">
        <v>11</v>
      </c>
      <c r="O54" s="2" t="s">
        <v>12</v>
      </c>
      <c r="P54" s="2" t="s">
        <v>13</v>
      </c>
      <c r="Q54" s="2" t="s">
        <v>8</v>
      </c>
      <c r="R54" s="2" t="s">
        <v>9</v>
      </c>
      <c r="S54" s="2"/>
      <c r="T54" s="2" t="s">
        <v>14</v>
      </c>
      <c r="U54" s="2" t="s">
        <v>15</v>
      </c>
      <c r="V54" s="2" t="s">
        <v>16</v>
      </c>
      <c r="W54" s="2" t="s">
        <v>17</v>
      </c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2020-09-27T08:03:22Z</dcterms:modified>
  <cp:revision>1</cp:revision>
  <dc:subject/>
  <dc:title/>
</cp:coreProperties>
</file>