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curtish/Documents/ICTV/validate_proposals/proposalsTest/"/>
    </mc:Choice>
  </mc:AlternateContent>
  <xr:revisionPtr revIDLastSave="0" documentId="8_{4B4204AE-73F7-B442-B265-9BAD0180B211}" xr6:coauthVersionLast="47" xr6:coauthVersionMax="47" xr10:uidLastSave="{00000000-0000-0000-0000-000000000000}"/>
  <bookViews>
    <workbookView xWindow="0" yWindow="760" windowWidth="34560" windowHeight="21400" activeTab="1" xr2:uid="{00000000-000D-0000-FFFF-FFFF00000000}"/>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AE2" i="1" l="1"/>
  <c r="AF2" i="1" s="1"/>
  <c r="P2" i="1" s="1"/>
  <c r="P1" i="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00000000-0006-0000-0100-000001000000}">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00000000-0006-0000-0100-000002000000}">
      <text>
        <r>
          <rPr>
            <b/>
            <sz val="10"/>
            <color rgb="FF000000"/>
            <rFont val="Tahoma"/>
            <family val="2"/>
          </rPr>
          <t>This cell provides error messages related to proper formatting of the  filenames</t>
        </r>
      </text>
    </comment>
    <comment ref="AE3" authorId="0" shapeId="0" xr:uid="{00000000-0006-0000-0100-00000300000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00000000-0006-0000-0100-000004000000}">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00000000-0006-0000-0100-000005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00000000-0006-0000-0100-000006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00000000-0006-0000-0100-000007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00000000-0006-0000-0100-000008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00000000-0006-0000-0100-000009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0000000-0006-0000-0100-00000A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00000000-0006-0000-0100-00000B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00000000-0006-0000-0100-00000C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00000000-0006-0000-0100-00000D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00000000-0006-0000-0100-00000E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00000000-0006-0000-0100-00000F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0000000-0006-0000-0100-000010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0000000-0006-0000-0100-000011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00000000-0006-0000-0100-000012000000}">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00000000-0006-0000-0100-000013000000}">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00000000-0006-0000-0100-000014000000}">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00000000-0006-0000-0100-000015000000}">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00000000-0006-0000-0100-000016000000}">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00000000-0006-0000-0100-000017000000}">
      <text>
        <r>
          <rPr>
            <b/>
            <sz val="10"/>
            <color rgb="FF000000"/>
            <rFont val="Tahoma"/>
            <family val="2"/>
          </rPr>
          <t xml:space="preserve">Rule: </t>
        </r>
        <r>
          <rPr>
            <sz val="10"/>
            <color rgb="FF000000"/>
            <rFont val="Tahoma"/>
            <family val="2"/>
          </rPr>
          <t xml:space="preserve">Please select a value from the pull-down. 
</t>
        </r>
      </text>
    </comment>
    <comment ref="AJ4" authorId="0" shapeId="0" xr:uid="{00000000-0006-0000-0100-000018000000}">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00000000-0006-0000-0100-000019000000}">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00000000-0006-0000-0100-00001A00000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00000000-0006-0000-0100-00001B000000}">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<sst xmlns="http://schemas.openxmlformats.org/spreadsheetml/2006/main" count="195" uniqueCount="136">
  <si>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</si>
  <si>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</si>
  <si>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</si>
  <si>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</si>
  <si>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</si>
  <si>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</si>
  <si>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</si>
  <si>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</si>
  <si>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</si>
  <si>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</si>
  <si>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</si>
  <si>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</si>
  <si>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</si>
  <si>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</si>
  <si>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</si>
  <si>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</si>
  <si>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</si>
  <si>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</si>
  <si>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</si>
  <si>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</si>
  <si>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</si>
  <si>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</si>
  <si>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</si>
  <si>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</si>
  <si>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</si>
  <si>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</si>
  <si>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</si>
  <si>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</si>
  <si>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</si>
  <si>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</si>
  <si>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</si>
  <si>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</si>
  <si>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</si>
  <si>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</si>
  <si>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</si>
  <si>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</si>
  <si>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</si>
  <si>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</si>
  <si>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</si>
  <si>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</si>
  <si>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</si>
  <si>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</si>
  <si>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</si>
  <si>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</si>
  <si>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</si>
  <si>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</si>
  <si>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</si>
  <si>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</si>
  <si>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</si>
  <si>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</si>
  <si>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</si>
  <si>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</si>
  <si>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</si>
  <si>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</si>
  <si>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</si>
  <si>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</si>
  <si>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</si>
  <si>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</si>
  <si>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</si>
  <si>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</si>
  <si>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</si>
  <si>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</si>
  <si>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</si>
  <si>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</si>
  <si>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</si>
  <si>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</si>
  <si>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</si>
  <si>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</si>
  <si>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</si>
  <si>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</si>
  <si>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</si>
  <si>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</si>
  <si>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</si>
  <si>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</si>
  <si>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</si>
  <si>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</si>
  <si>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</si>
  <si>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</si>
  <si>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</si>
  <si>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</si>
  <si>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</si>
  <si>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</si>
  <si>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</si>
  <si>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</si>
  <si>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</si>
  <si>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</si>
  <si>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</si>
  <si>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</si>
  <si>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</si>
  <si>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</si>
  <si>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</si>
  <si>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</si>
  <si>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</si>
  <si>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</si>
  <si>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</si>
  <si>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</si>
  <si>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</si>
  <si>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</si>
  <si>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</si>
  <si>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</si>
  <si>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</si>
  <si>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</si>
  <si>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</si>
  <si>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</si>
  <si>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</si>
  <si>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</si>
  <si>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</si>
  <si>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</si>
  <si>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</si>
  <si>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</si>
  <si>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</si>
  <si>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</si>
  <si>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</si>
  <si>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</si>
  <si>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</si>
  <si>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</si>
  <si>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Error correction</t>
  </si>
  <si>
    <t>Varidnaviria</t>
  </si>
  <si>
    <t>Bamfordvirae</t>
  </si>
  <si>
    <t>Nucleocytoviricota</t>
  </si>
  <si>
    <t>Megaviricetes</t>
  </si>
  <si>
    <t>Imitervirales</t>
  </si>
  <si>
    <t>Mimiviridae</t>
  </si>
  <si>
    <t>Mimivirus</t>
  </si>
  <si>
    <t>Mimivirus lagoaense</t>
  </si>
  <si>
    <t>Megamimivirinae</t>
  </si>
  <si>
    <t>Mimivirus bradfordmassiliense</t>
  </si>
  <si>
    <t>HQ336222</t>
  </si>
  <si>
    <t xml:space="preserve">Acanthamoeba polyphaga mimivirus </t>
  </si>
  <si>
    <t>KM982402</t>
  </si>
  <si>
    <t>Acanthamoeba polyphaga mimivirus Kroon</t>
  </si>
  <si>
    <t>APMV</t>
  </si>
  <si>
    <t>60053</t>
  </si>
  <si>
    <t>protozoa</t>
  </si>
  <si>
    <t>APMVK</t>
  </si>
  <si>
    <t>Kroon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</si>
</sst>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0"/>
      <name val="Arial"/>
      <family val="2"/>
    </font>
    <font>
      <i/>
      <sz val="10"/>
      <color rgb="FFFF0000"/>
      <name val="Arial"/>
      <family val="2"/>
    </font>
    <font>
      <sz val="11"/>
      <color rgb="FF000000"/>
      <name val="Calibri"/>
      <family val="2"/>
      <charset val="1"/>
    </font>
  </fonts>
  <fills count="11">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
      <patternFill patternType="solid">
        <fgColor theme="2"/>
        <bgColor indexed="64"/>
      </patternFill>
    </fill>
    <fill>
      <patternFill patternType="solid">
        <fgColor theme="0" tint="-0.249977111117893"/>
        <bgColor rgb="FFCCFFFF"/>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3">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9" borderId="1" xfId="0" applyFont="1" applyFill="1" applyBorder="1"/>
    <xf numFmtId="0" fontId="30" fillId="7" borderId="1" xfId="0" applyFont="1" applyFill="1" applyBorder="1"/>
    <xf numFmtId="0" fontId="31" fillId="7" borderId="1" xfId="0" applyFont="1" applyFill="1" applyBorder="1"/>
    <xf numFmtId="49" fontId="32" fillId="10" borderId="1" xfId="0" applyNumberFormat="1" applyFont="1" applyFill="1" applyBorder="1" applyAlignment="1" applyProtection="1">
      <alignment horizontal="left"/>
      <protection locked="0"/>
    </xf>
    <xf numFmtId="0" fontId="32" fillId="10" borderId="1" xfId="0" applyFont="1" applyFill="1" applyBorder="1" applyAlignment="1" applyProtection="1">
      <alignment horizontal="left"/>
      <protection locked="0"/>
    </xf>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CCFFCC"/>
      <color rgb="FFFFD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2"/>
  <sheetViews>
    <sheetView zoomScale="120" zoomScaleNormal="120" workbookViewId="0"/>
  </sheetViews>
  <sheetFormatPr baseColWidth="10" defaultColWidth="11"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6"/>
  <sheetViews>
    <sheetView tabSelected="1" topLeftCell="B1" zoomScale="85" zoomScaleNormal="85" workbookViewId="0">
      <pane ySplit="4" topLeftCell="A5" activePane="bottomLeft" state="frozen"/>
      <selection pane="bottomLeft" activeCell="AF15" sqref="AF15"/>
    </sheetView>
  </sheetViews>
  <sheetFormatPr baseColWidth="10" defaultColWidth="11" defaultRowHeight="16" x14ac:dyDescent="0.2"/>
  <cols>
    <col min="1" max="1" width="15" style="2" bestFit="1" customWidth="1"/>
    <col min="2" max="2" width="9" style="2" bestFit="1" customWidth="1"/>
    <col min="3" max="3" width="8.33203125" style="2" bestFit="1" customWidth="1"/>
    <col min="4" max="4" width="11.1640625" style="2" bestFit="1" customWidth="1"/>
    <col min="5" max="15" width="10.83203125" style="2"/>
    <col min="16" max="16" width="17" style="14" customWidth="1"/>
    <col min="17" max="29" width="10.83203125" style="14"/>
    <col min="30" max="30" width="21.83203125" style="26" bestFit="1" customWidth="1"/>
    <col min="31" max="31" width="31.3320312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56.6640625" style="1" customWidth="1"/>
  </cols>
  <sheetData>
    <row r="1" spans="1:41" s="17" customFormat="1" ht="24" x14ac:dyDescent="0.3">
      <c r="A1" s="18" t="s">
        <v>81</v>
      </c>
      <c r="B1" s="50" t="s">
        <v>112</v>
      </c>
      <c r="C1" s="50"/>
      <c r="D1" s="50"/>
      <c r="E1" s="51" t="str">
        <f ca="1">IF(LEN(cellFilenameFormatErrors)=0,LEFT(cellBaseFilename,9),"Code is automatically derived from the filename: 'YEAR.###X.[STATUS.][v#.]DESCRIPTION.xlsx', X=SC code")</f>
        <v>Code is automatically derived from the filename: 'YEAR.###X.[STATUS.][v#.]DESCRIPTION.xlsx', X=SC code</v>
      </c>
      <c r="F1" s="51"/>
      <c r="G1" s="51"/>
      <c r="H1" s="51"/>
      <c r="I1" s="51"/>
      <c r="J1" s="51"/>
      <c r="K1" s="51"/>
      <c r="L1" s="51"/>
      <c r="M1" s="51"/>
      <c r="N1" s="51"/>
      <c r="O1" s="51"/>
      <c r="P1" s="41"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xml:space="preserve">filename[5] should be a '.'; Filename does not have proposal number after the 'YEAR.'; Study Section code ('t') at filename[9] not valid (see Menu Items)filename[10] should be a '.'; </v>
      </c>
      <c r="Q1" s="42"/>
      <c r="R1" s="42"/>
      <c r="S1" s="42"/>
      <c r="T1" s="42"/>
      <c r="U1" s="42"/>
      <c r="V1" s="42"/>
      <c r="W1" s="42"/>
      <c r="X1" s="42"/>
      <c r="Y1" s="42"/>
      <c r="Z1" s="42"/>
      <c r="AA1" s="42"/>
      <c r="AB1" s="42"/>
      <c r="AC1" s="42"/>
      <c r="AD1" s="29" t="s">
        <v>28</v>
      </c>
      <c r="AE1" s="25" t="str" cm="1">
        <f t="array" aca="1" ref="AE1" ca="1">MID(CELL("filename",'Proposal Template'!$B$1),SEARCH("[",CELL("filename",'Proposal Template'!$B$1))+1, SEARCH("]",CELL("filename",'Proposal Template'!$B$1))-SEARCH("[",CELL("filename",'Proposal Template'!$B$1))-1)</f>
        <v>2023_Imitervirales_correction_move_ Mimivirus(95).xlsx</v>
      </c>
      <c r="AF1" s="23"/>
      <c r="AG1" s="16"/>
      <c r="AH1" s="16"/>
      <c r="AI1" s="16"/>
      <c r="AJ1" s="16"/>
      <c r="AK1" s="16"/>
      <c r="AL1" s="16"/>
      <c r="AM1" s="16"/>
      <c r="AN1" s="16"/>
      <c r="AO1"/>
    </row>
    <row r="2" spans="1:41" ht="19" x14ac:dyDescent="0.25">
      <c r="A2" s="18" t="s">
        <v>113</v>
      </c>
      <c r="B2" s="50" t="s">
        <v>111</v>
      </c>
      <c r="C2" s="50"/>
      <c r="D2" s="50"/>
      <c r="E2" s="52"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Determined from the Code above (X=Study Section abbrev). See columns F and G in the 'Menu Items' tab below.</v>
      </c>
      <c r="F2" s="52"/>
      <c r="G2" s="52"/>
      <c r="H2" s="52"/>
      <c r="I2" s="52"/>
      <c r="J2" s="52"/>
      <c r="K2" s="52"/>
      <c r="L2" s="52"/>
      <c r="M2" s="52"/>
      <c r="N2" s="52"/>
      <c r="O2" s="52"/>
      <c r="P2" s="43" t="str">
        <f ca="1">_xlfn.CONCAT(
IF(NOT(ISERROR(AF2)),"","Study Section code ('"&amp;AE2&amp;"') is not valid; ")
)</f>
        <v xml:space="preserve">Study Section code ('t') is not valid; </v>
      </c>
      <c r="Q2" s="44"/>
      <c r="R2" s="44"/>
      <c r="S2" s="44"/>
      <c r="T2" s="44"/>
      <c r="U2" s="44"/>
      <c r="V2" s="44"/>
      <c r="W2" s="44"/>
      <c r="X2" s="44"/>
      <c r="Y2" s="44"/>
      <c r="Z2" s="44"/>
      <c r="AA2" s="44"/>
      <c r="AB2" s="44"/>
      <c r="AC2" s="44"/>
      <c r="AD2" s="30" t="s">
        <v>28</v>
      </c>
      <c r="AE2" s="24" t="str">
        <f ca="1">MID(AE1,9,1)</f>
        <v>t</v>
      </c>
      <c r="AF2" s="24" t="e">
        <f ca="1">VLOOKUP(AE2,studySectionCodeLUT,2,FALSE)</f>
        <v>#N/A</v>
      </c>
      <c r="AG2" s="3"/>
      <c r="AH2" s="3"/>
      <c r="AI2" s="3"/>
      <c r="AJ2" s="3"/>
      <c r="AK2" s="3"/>
      <c r="AL2" s="3"/>
      <c r="AM2" s="3"/>
      <c r="AN2" s="3"/>
    </row>
    <row r="3" spans="1:41" ht="36" customHeight="1" x14ac:dyDescent="0.2">
      <c r="A3" s="45" t="s">
        <v>21</v>
      </c>
      <c r="B3" s="45"/>
      <c r="C3" s="45"/>
      <c r="D3" s="45"/>
      <c r="E3" s="45"/>
      <c r="F3" s="45"/>
      <c r="G3" s="45"/>
      <c r="H3" s="45"/>
      <c r="I3" s="45"/>
      <c r="J3" s="45"/>
      <c r="K3" s="45"/>
      <c r="L3" s="45"/>
      <c r="M3" s="45"/>
      <c r="N3" s="45"/>
      <c r="O3" s="45"/>
      <c r="P3" s="46" t="s">
        <v>22</v>
      </c>
      <c r="Q3" s="46"/>
      <c r="R3" s="46"/>
      <c r="S3" s="46"/>
      <c r="T3" s="46"/>
      <c r="U3" s="46"/>
      <c r="V3" s="46"/>
      <c r="W3" s="46"/>
      <c r="X3" s="46"/>
      <c r="Y3" s="46"/>
      <c r="Z3" s="46"/>
      <c r="AA3" s="46"/>
      <c r="AB3" s="46"/>
      <c r="AC3" s="46"/>
      <c r="AD3" s="46"/>
      <c r="AE3" s="47" t="s">
        <v>110</v>
      </c>
      <c r="AF3" s="48"/>
      <c r="AG3" s="48"/>
      <c r="AH3" s="48"/>
      <c r="AI3" s="48"/>
      <c r="AJ3" s="48"/>
      <c r="AK3" s="49"/>
      <c r="AL3" s="39" t="s">
        <v>109</v>
      </c>
      <c r="AM3" s="40"/>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A5" s="34" t="s">
        <v>117</v>
      </c>
      <c r="B5" s="34"/>
      <c r="C5" s="34" t="s">
        <v>118</v>
      </c>
      <c r="D5" s="34"/>
      <c r="E5" s="34" t="s">
        <v>119</v>
      </c>
      <c r="F5" s="34"/>
      <c r="G5" s="34" t="s">
        <v>120</v>
      </c>
      <c r="H5" s="34"/>
      <c r="I5" s="34" t="s">
        <v>121</v>
      </c>
      <c r="J5" s="34"/>
      <c r="K5" s="34" t="s">
        <v>122</v>
      </c>
      <c r="L5" s="34"/>
      <c r="M5" s="34" t="s">
        <v>123</v>
      </c>
      <c r="N5" s="34"/>
      <c r="O5" s="34" t="s">
        <v>126</v>
      </c>
      <c r="P5" s="35" t="s">
        <v>117</v>
      </c>
      <c r="Q5" s="35"/>
      <c r="R5" s="35" t="s">
        <v>118</v>
      </c>
      <c r="S5" s="35"/>
      <c r="T5" s="35" t="s">
        <v>119</v>
      </c>
      <c r="U5" s="35"/>
      <c r="V5" s="35" t="s">
        <v>120</v>
      </c>
      <c r="W5" s="35"/>
      <c r="X5" s="35" t="s">
        <v>121</v>
      </c>
      <c r="Y5" s="35"/>
      <c r="Z5" s="35" t="s">
        <v>122</v>
      </c>
      <c r="AA5" s="36" t="s">
        <v>125</v>
      </c>
      <c r="AB5" s="35" t="s">
        <v>123</v>
      </c>
      <c r="AC5" s="35"/>
      <c r="AD5" s="35" t="s">
        <v>126</v>
      </c>
      <c r="AE5" s="37" t="s">
        <v>127</v>
      </c>
      <c r="AF5" s="37" t="s">
        <v>128</v>
      </c>
      <c r="AG5" s="38" t="s">
        <v>131</v>
      </c>
      <c r="AH5" s="37" t="s">
        <v>132</v>
      </c>
      <c r="AI5" s="38" t="s">
        <v>24</v>
      </c>
      <c r="AJ5" s="38" t="s">
        <v>25</v>
      </c>
      <c r="AK5" s="38" t="s">
        <v>133</v>
      </c>
      <c r="AL5" s="15" t="s">
        <v>34</v>
      </c>
      <c r="AM5" s="15" t="s">
        <v>38</v>
      </c>
      <c r="AN5" s="1" t="s">
        <v>116</v>
      </c>
    </row>
    <row r="6" spans="1:41" x14ac:dyDescent="0.2">
      <c r="A6" s="34" t="s">
        <v>117</v>
      </c>
      <c r="B6" s="34"/>
      <c r="C6" s="34" t="s">
        <v>118</v>
      </c>
      <c r="D6" s="34"/>
      <c r="E6" s="34" t="s">
        <v>119</v>
      </c>
      <c r="F6" s="34"/>
      <c r="G6" s="34" t="s">
        <v>120</v>
      </c>
      <c r="H6" s="34"/>
      <c r="I6" s="34" t="s">
        <v>121</v>
      </c>
      <c r="J6" s="34"/>
      <c r="K6" s="34" t="s">
        <v>122</v>
      </c>
      <c r="L6" s="34"/>
      <c r="M6" s="34" t="s">
        <v>123</v>
      </c>
      <c r="N6" s="34"/>
      <c r="O6" s="34" t="s">
        <v>124</v>
      </c>
      <c r="P6" s="35" t="s">
        <v>117</v>
      </c>
      <c r="Q6" s="35"/>
      <c r="R6" s="35" t="s">
        <v>118</v>
      </c>
      <c r="S6" s="35"/>
      <c r="T6" s="35" t="s">
        <v>119</v>
      </c>
      <c r="U6" s="35"/>
      <c r="V6" s="35" t="s">
        <v>120</v>
      </c>
      <c r="W6" s="35"/>
      <c r="X6" s="35" t="s">
        <v>121</v>
      </c>
      <c r="Y6" s="35"/>
      <c r="Z6" s="35" t="s">
        <v>122</v>
      </c>
      <c r="AA6" s="36" t="s">
        <v>125</v>
      </c>
      <c r="AB6" s="35" t="s">
        <v>123</v>
      </c>
      <c r="AC6" s="35"/>
      <c r="AD6" s="35" t="s">
        <v>124</v>
      </c>
      <c r="AE6" s="37" t="s">
        <v>129</v>
      </c>
      <c r="AF6" s="37" t="s">
        <v>130</v>
      </c>
      <c r="AG6" s="38" t="s">
        <v>134</v>
      </c>
      <c r="AH6" s="37" t="s">
        <v>135</v>
      </c>
      <c r="AI6" s="38" t="s">
        <v>24</v>
      </c>
      <c r="AJ6" s="38" t="s">
        <v>25</v>
      </c>
      <c r="AK6" s="38" t="s">
        <v>133</v>
      </c>
      <c r="AL6" s="15" t="s">
        <v>34</v>
      </c>
      <c r="AM6" s="15" t="s">
        <v>38</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5" priority="1">
      <formula>ROW(A1)&gt;5</formula>
    </cfRule>
  </conditionalFormatting>
  <conditionalFormatting sqref="P1:P1048574 Q3:AC1048574 P6:AC6">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Q3:AC1048576 P1:P1048576" xr:uid="{00000000-0002-0000-0100-000000000000}"/>
    <dataValidation type="custom" allowBlank="1" showInputMessage="1" showErrorMessage="1" errorTitle="Binomial Naming" error="Species name must start with the name of it's genus." promptTitle="binomial" sqref="AD1:AD3 AD5:AD1048576" xr:uid="{00000000-0002-0000-0100-000001000000}">
      <formula1>OR(LEFT(AD1048573,LEN(AB1048573))=AB1048573,AD1048573="Species")</formula1>
    </dataValidation>
    <dataValidation type="custom" allowBlank="1" showInputMessage="1" showErrorMessage="1" errorTitle="Binomial Naming" error="Species name must start with the name of it's genus." promptTitle="binomial" sqref="AD4" xr:uid="{00000000-0002-0000-0100-000002000000}">
      <formula1>OR(LEFT(#REF!,LEN(#REF!))=#REF!,#REF!="Species")</formula1>
    </dataValidation>
  </dataValidations>
  <hyperlinks>
    <hyperlink ref="A2" r:id="rId1" tooltip="Proposal Template Version. Follow link to check for updates..." display="2023.v1" xr:uid="{00000000-0004-0000-0100-000000000000}"/>
    <hyperlink ref="A1" r:id="rId2" tooltip="You can upload draft versions of this sheet to the ICTV site for quick error checks and validation!" xr:uid="{00000000-0004-0000-0100-000001000000}"/>
  </hyperlinks>
  <pageMargins left="0.7" right="0.7" top="0.75" bottom="0.75" header="0.3" footer="0.3"/>
  <pageSetup orientation="portrait" horizontalDpi="0" verticalDpi="0" copies="0"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3000000}">
          <x14:formula1>
            <xm:f>'Menu Items (Do not change)'!$E:$E</xm:f>
          </x14:formula1>
          <xm:sqref>AM4:AM1048576 AM1:AM2</xm:sqref>
        </x14:dataValidation>
        <x14:dataValidation type="list" errorStyle="warning" allowBlank="1" showInputMessage="1" showErrorMessage="1" xr:uid="{00000000-0002-0000-0100-000004000000}">
          <x14:formula1>
            <xm:f>'Menu Items (Do not change)'!$D:$D</xm:f>
          </x14:formula1>
          <xm:sqref>AL4:AL1048576 AL1:AL2</xm:sqref>
        </x14:dataValidation>
        <x14:dataValidation type="list" allowBlank="1" showInputMessage="1" showErrorMessage="1" xr:uid="{00000000-0002-0000-0100-000005000000}">
          <x14:formula1>
            <xm:f>'Menu Items (Do not change)'!$A:$A</xm:f>
          </x14:formula1>
          <xm:sqref>AI1:AI4 AI7:AI1048576</xm:sqref>
        </x14:dataValidation>
        <x14:dataValidation type="list" allowBlank="1" showInputMessage="1" showErrorMessage="1" xr:uid="{00000000-0002-0000-0100-000006000000}">
          <x14:formula1>
            <xm:f>'Menu Items (Do not change)'!$B:$B</xm:f>
          </x14:formula1>
          <xm:sqref>AJ1:AJ4 AJ7:AJ1048576</xm:sqref>
        </x14:dataValidation>
        <x14:dataValidation type="list" allowBlank="1" showInputMessage="1" showErrorMessage="1" xr:uid="{00000000-0002-0000-0100-000007000000}">
          <x14:formula1>
            <xm:f>'Menu Items (Do not change)'!$C:$C</xm:f>
          </x14:formula1>
          <xm:sqref>AK1:AK4 AK7:AK1048576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workbookViewId="0"/>
  </sheetViews>
  <sheetFormatPr baseColWidth="10" defaultColWidth="11"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2023-02-08T19:24:03Z</dcterms:created>
  <dcterms:modified xsi:type="dcterms:W3CDTF">2023-06-20T13:45:26Z</dcterms:modified>
</cp:coreProperties>
</file>