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134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3" i="1"/>
  <c r="V24"/>
  <c r="O21"/>
  <c r="N21"/>
  <c r="O28"/>
  <c r="N28"/>
  <c r="O27"/>
  <c r="N27"/>
  <c r="O26"/>
  <c r="N26"/>
  <c r="O25"/>
  <c r="N25"/>
  <c r="R26"/>
  <c r="R22"/>
  <c r="M28"/>
  <c r="V28" s="1"/>
  <c r="K14"/>
  <c r="K18"/>
  <c r="P28"/>
  <c r="U28" s="1"/>
  <c r="P26"/>
  <c r="S26" s="1"/>
  <c r="H25"/>
  <c r="L25" s="1"/>
  <c r="H26"/>
  <c r="L26" s="1"/>
  <c r="H27"/>
  <c r="L27" s="1"/>
  <c r="H28"/>
  <c r="L28" s="1"/>
  <c r="P27"/>
  <c r="R27" s="1"/>
  <c r="P25"/>
  <c r="T25" s="1"/>
  <c r="P30"/>
  <c r="S30" s="1"/>
  <c r="P31"/>
  <c r="R31" s="1"/>
  <c r="P32"/>
  <c r="U32" s="1"/>
  <c r="P29"/>
  <c r="T29" s="1"/>
  <c r="P22"/>
  <c r="Q22" s="1"/>
  <c r="H13"/>
  <c r="J13" s="1"/>
  <c r="O13"/>
  <c r="N13"/>
  <c r="H14"/>
  <c r="J14" s="1"/>
  <c r="O14"/>
  <c r="N14"/>
  <c r="H15"/>
  <c r="J15" s="1"/>
  <c r="O15"/>
  <c r="N15"/>
  <c r="H16"/>
  <c r="J16" s="1"/>
  <c r="O16"/>
  <c r="N16"/>
  <c r="H17"/>
  <c r="J17" s="1"/>
  <c r="O17"/>
  <c r="N17"/>
  <c r="H18"/>
  <c r="J18" s="1"/>
  <c r="O18"/>
  <c r="N18"/>
  <c r="H19"/>
  <c r="J19" s="1"/>
  <c r="O19"/>
  <c r="N19"/>
  <c r="H20"/>
  <c r="J20" s="1"/>
  <c r="O20"/>
  <c r="N20"/>
  <c r="H21"/>
  <c r="J21" s="1"/>
  <c r="H22"/>
  <c r="J22" s="1"/>
  <c r="O22"/>
  <c r="N22"/>
  <c r="H29"/>
  <c r="L29" s="1"/>
  <c r="O29"/>
  <c r="N29"/>
  <c r="H30"/>
  <c r="L30" s="1"/>
  <c r="O30"/>
  <c r="N30"/>
  <c r="H31"/>
  <c r="I31" s="1"/>
  <c r="J31" s="1"/>
  <c r="K31" s="1"/>
  <c r="L31" s="1"/>
  <c r="M31" s="1"/>
  <c r="V31" s="1"/>
  <c r="O31"/>
  <c r="N31"/>
  <c r="H32"/>
  <c r="I32" s="1"/>
  <c r="J32" s="1"/>
  <c r="K32" s="1"/>
  <c r="L32" s="1"/>
  <c r="M32" s="1"/>
  <c r="V32" s="1"/>
  <c r="O32"/>
  <c r="N32"/>
  <c r="P21"/>
  <c r="R21" s="1"/>
  <c r="P20"/>
  <c r="S20" s="1"/>
  <c r="P19"/>
  <c r="T19" s="1"/>
  <c r="P18"/>
  <c r="Q18" s="1"/>
  <c r="P17"/>
  <c r="R17" s="1"/>
  <c r="P16"/>
  <c r="S16" s="1"/>
  <c r="P15"/>
  <c r="T15" s="1"/>
  <c r="P14"/>
  <c r="Q14" s="1"/>
  <c r="P13"/>
  <c r="U13" s="1"/>
  <c r="I16" l="1"/>
  <c r="K21"/>
  <c r="L17"/>
  <c r="M30"/>
  <c r="V30" s="1"/>
  <c r="J28"/>
  <c r="Q13"/>
  <c r="T21"/>
  <c r="Q20"/>
  <c r="T16"/>
  <c r="U26"/>
  <c r="Q31"/>
  <c r="T32"/>
  <c r="I20"/>
  <c r="J25"/>
  <c r="T20"/>
  <c r="U16"/>
  <c r="I13"/>
  <c r="K22"/>
  <c r="K20"/>
  <c r="L16"/>
  <c r="K13"/>
  <c r="J29"/>
  <c r="M25"/>
  <c r="V25" s="1"/>
  <c r="R13"/>
  <c r="U20"/>
  <c r="S17"/>
  <c r="Q26"/>
  <c r="T27"/>
  <c r="U31"/>
  <c r="L21"/>
  <c r="K16"/>
  <c r="I29"/>
  <c r="U27"/>
  <c r="S32"/>
  <c r="L22"/>
  <c r="L20"/>
  <c r="K17"/>
  <c r="L13"/>
  <c r="M29"/>
  <c r="V29" s="1"/>
  <c r="M27"/>
  <c r="V27" s="1"/>
  <c r="S13"/>
  <c r="S21"/>
  <c r="T17"/>
  <c r="Q16"/>
  <c r="Q27"/>
  <c r="T31"/>
  <c r="I15"/>
  <c r="M26"/>
  <c r="V26" s="1"/>
  <c r="U19"/>
  <c r="Q19"/>
  <c r="R18"/>
  <c r="U15"/>
  <c r="Q15"/>
  <c r="R14"/>
  <c r="S25"/>
  <c r="T28"/>
  <c r="S29"/>
  <c r="R30"/>
  <c r="J30"/>
  <c r="K19"/>
  <c r="K15"/>
  <c r="L18"/>
  <c r="S18"/>
  <c r="R15"/>
  <c r="S28"/>
  <c r="Q30"/>
  <c r="I21"/>
  <c r="I17"/>
  <c r="M22"/>
  <c r="V22" s="1"/>
  <c r="M21"/>
  <c r="V21" s="1"/>
  <c r="M20"/>
  <c r="V20" s="1"/>
  <c r="M19"/>
  <c r="V19" s="1"/>
  <c r="M18"/>
  <c r="V18" s="1"/>
  <c r="M17"/>
  <c r="V17" s="1"/>
  <c r="M16"/>
  <c r="V16" s="1"/>
  <c r="M15"/>
  <c r="V15" s="1"/>
  <c r="M14"/>
  <c r="V14" s="1"/>
  <c r="M13"/>
  <c r="V13" s="1"/>
  <c r="I25"/>
  <c r="I27"/>
  <c r="K30"/>
  <c r="K29"/>
  <c r="K28"/>
  <c r="K27"/>
  <c r="K26"/>
  <c r="K25"/>
  <c r="T13"/>
  <c r="T22"/>
  <c r="U21"/>
  <c r="Q21"/>
  <c r="R20"/>
  <c r="S19"/>
  <c r="T18"/>
  <c r="U17"/>
  <c r="Q17"/>
  <c r="R16"/>
  <c r="S15"/>
  <c r="T14"/>
  <c r="Q25"/>
  <c r="U25"/>
  <c r="T26"/>
  <c r="S27"/>
  <c r="R28"/>
  <c r="Q29"/>
  <c r="U29"/>
  <c r="T30"/>
  <c r="S31"/>
  <c r="R32"/>
  <c r="I19"/>
  <c r="L19"/>
  <c r="L15"/>
  <c r="L14"/>
  <c r="I30"/>
  <c r="I26"/>
  <c r="J27"/>
  <c r="J26"/>
  <c r="S22"/>
  <c r="R19"/>
  <c r="S14"/>
  <c r="R25"/>
  <c r="R29"/>
  <c r="U30"/>
  <c r="I22"/>
  <c r="I18"/>
  <c r="I14"/>
  <c r="I28"/>
  <c r="U22"/>
  <c r="U18"/>
  <c r="U14"/>
  <c r="Q28"/>
  <c r="Q32"/>
</calcChain>
</file>

<file path=xl/sharedStrings.xml><?xml version="1.0" encoding="utf-8"?>
<sst xmlns="http://schemas.openxmlformats.org/spreadsheetml/2006/main" count="244" uniqueCount="119">
  <si>
    <t>Base</t>
  </si>
  <si>
    <t xml:space="preserve">Total </t>
  </si>
  <si>
    <t xml:space="preserve">Overnight </t>
  </si>
  <si>
    <t xml:space="preserve">Project </t>
  </si>
  <si>
    <t>Technological</t>
  </si>
  <si>
    <t>Overnight</t>
  </si>
  <si>
    <t>Variable</t>
  </si>
  <si>
    <t>Fixed</t>
  </si>
  <si>
    <r>
      <t>Heatrate</t>
    </r>
    <r>
      <rPr>
        <vertAlign val="superscript"/>
        <sz val="10"/>
        <rFont val="Arial"/>
        <family val="2"/>
      </rPr>
      <t>6</t>
    </r>
  </si>
  <si>
    <t>nth-of-a-kind</t>
  </si>
  <si>
    <t>Online</t>
  </si>
  <si>
    <t>Size</t>
  </si>
  <si>
    <t>Lead time</t>
  </si>
  <si>
    <t>Contingency</t>
  </si>
  <si>
    <t>Optimism</t>
  </si>
  <si>
    <r>
      <t>O&amp;M</t>
    </r>
    <r>
      <rPr>
        <vertAlign val="superscript"/>
        <sz val="10"/>
        <rFont val="Arial"/>
        <family val="2"/>
      </rPr>
      <t>5</t>
    </r>
  </si>
  <si>
    <t>O&amp;M</t>
  </si>
  <si>
    <t>Heatrate</t>
  </si>
  <si>
    <t>Technology</t>
  </si>
  <si>
    <r>
      <t>Year</t>
    </r>
    <r>
      <rPr>
        <vertAlign val="superscript"/>
        <sz val="10"/>
        <rFont val="Arial"/>
        <family val="2"/>
      </rPr>
      <t>1</t>
    </r>
  </si>
  <si>
    <t>(mW)</t>
  </si>
  <si>
    <t>(years)</t>
  </si>
  <si>
    <r>
      <t>Factor</t>
    </r>
    <r>
      <rPr>
        <vertAlign val="superscript"/>
        <sz val="10"/>
        <rFont val="Arial"/>
        <family val="2"/>
      </rPr>
      <t>2</t>
    </r>
  </si>
  <si>
    <r>
      <t>Factor</t>
    </r>
    <r>
      <rPr>
        <vertAlign val="superscript"/>
        <sz val="10"/>
        <rFont val="Arial"/>
        <family val="2"/>
      </rPr>
      <t>3</t>
    </r>
  </si>
  <si>
    <t>(Btu/kWhr)</t>
  </si>
  <si>
    <r>
      <t>Scrubbed Coal New</t>
    </r>
    <r>
      <rPr>
        <vertAlign val="superscript"/>
        <sz val="10"/>
        <rFont val="Arial"/>
        <family val="2"/>
      </rPr>
      <t>7</t>
    </r>
  </si>
  <si>
    <r>
      <t>Integrated Coal-Gasification Comb Cycle (IGCC)</t>
    </r>
    <r>
      <rPr>
        <vertAlign val="superscript"/>
        <sz val="10"/>
        <rFont val="Arial"/>
        <family val="2"/>
      </rPr>
      <t>7</t>
    </r>
  </si>
  <si>
    <t>IGCC with carbon sequestration</t>
  </si>
  <si>
    <t>Conv Gas/Oil Comb Cycle</t>
  </si>
  <si>
    <t>Adv Gas/Oil Comb Cycle (CC)</t>
  </si>
  <si>
    <t>Adv CC with carbon sequestration</t>
  </si>
  <si>
    <r>
      <t>Conv Comb Turbine</t>
    </r>
    <r>
      <rPr>
        <vertAlign val="superscript"/>
        <sz val="10"/>
        <rFont val="Arial"/>
        <family val="2"/>
      </rPr>
      <t>8</t>
    </r>
  </si>
  <si>
    <t>Adv Comb Turbine</t>
  </si>
  <si>
    <t>Fuel Cells</t>
  </si>
  <si>
    <t>Adv Nuclear</t>
  </si>
  <si>
    <t>Distributed Generation - Base</t>
  </si>
  <si>
    <t>Distributed Generation - Peak</t>
  </si>
  <si>
    <t>Biomass</t>
  </si>
  <si>
    <t>MSW - Landfill Gas</t>
  </si>
  <si>
    <r>
      <t>Geothermal</t>
    </r>
    <r>
      <rPr>
        <vertAlign val="superscript"/>
        <sz val="10"/>
        <rFont val="Arial"/>
        <family val="2"/>
      </rPr>
      <t>7,9</t>
    </r>
  </si>
  <si>
    <r>
      <t>Conventional Hydropower</t>
    </r>
    <r>
      <rPr>
        <vertAlign val="superscript"/>
        <sz val="10"/>
        <rFont val="Arial"/>
        <family val="2"/>
      </rPr>
      <t>9</t>
    </r>
  </si>
  <si>
    <t>Wind</t>
  </si>
  <si>
    <t>Wind Offshore</t>
  </si>
  <si>
    <r>
      <t>Solar Thermal</t>
    </r>
    <r>
      <rPr>
        <vertAlign val="superscript"/>
        <sz val="10"/>
        <rFont val="Arial"/>
        <family val="2"/>
      </rPr>
      <t>7</t>
    </r>
  </si>
  <si>
    <r>
      <t>Photovoltaic</t>
    </r>
    <r>
      <rPr>
        <vertAlign val="superscript"/>
        <sz val="10"/>
        <rFont val="Arial"/>
        <family val="2"/>
      </rPr>
      <t>7</t>
    </r>
  </si>
  <si>
    <t>Cost in 2009</t>
  </si>
  <si>
    <t>(2008 $/kW)</t>
  </si>
  <si>
    <r>
      <t>Cost in 2009</t>
    </r>
    <r>
      <rPr>
        <vertAlign val="superscript"/>
        <sz val="10"/>
        <rFont val="Arial"/>
        <family val="2"/>
      </rPr>
      <t>4</t>
    </r>
  </si>
  <si>
    <t>(2008 mills/kWh)</t>
  </si>
  <si>
    <t>($2008/kW)</t>
  </si>
  <si>
    <t>in 2009</t>
  </si>
  <si>
    <t>Table 8.2 Cost and Performance Characteristics of New Central Station Electricity Generating Technologies</t>
  </si>
  <si>
    <t>Release Date: January 12, 2010</t>
  </si>
  <si>
    <t>Next Release Date: N/A</t>
  </si>
  <si>
    <t>MW</t>
  </si>
  <si>
    <t>ONLINE</t>
  </si>
  <si>
    <t>LEADTIME</t>
  </si>
  <si>
    <t>OVERNIGHT</t>
  </si>
  <si>
    <t>PROJECT</t>
  </si>
  <si>
    <t>TECHNOLOGY</t>
  </si>
  <si>
    <t>VAR_OM</t>
  </si>
  <si>
    <t>FIXED_OM</t>
  </si>
  <si>
    <t>x</t>
  </si>
  <si>
    <t>COST</t>
  </si>
  <si>
    <t>HEATRATE</t>
  </si>
  <si>
    <t>Release Date: November 2010</t>
  </si>
  <si>
    <t>Next Release Date: One-Time</t>
  </si>
  <si>
    <t>Table 1.  Updated Estimates of Power Plant Capital and Operating Costs</t>
  </si>
  <si>
    <t>Plant Characteristics</t>
  </si>
  <si>
    <t>Plant Costs</t>
  </si>
  <si>
    <t>Nominal Capacity (kilowatts)</t>
  </si>
  <si>
    <t>Heat Rate (Btu/kWh)</t>
  </si>
  <si>
    <t>Overnight Capital Cost (2010 $/kW)</t>
  </si>
  <si>
    <t>Fixed O&amp;M Cost (2010$/kW)</t>
  </si>
  <si>
    <t>Variable O&amp;M Cost</t>
  </si>
  <si>
    <t>(2010 $/MWh)</t>
  </si>
  <si>
    <t xml:space="preserve">   Coal</t>
  </si>
  <si>
    <t xml:space="preserve">Single Unit </t>
  </si>
  <si>
    <t>Advanced PC</t>
  </si>
  <si>
    <t xml:space="preserve">Dual Unit </t>
  </si>
  <si>
    <t>Single Unit Advanced PC with CCS</t>
  </si>
  <si>
    <t>Dual Unit Advanced PC with CCS</t>
  </si>
  <si>
    <t xml:space="preserve">Single Unit IGCC </t>
  </si>
  <si>
    <t>Dual Unit IGCC</t>
  </si>
  <si>
    <t>Single Unit IGCC with CCS</t>
  </si>
  <si>
    <t xml:space="preserve">   Natural Gas</t>
  </si>
  <si>
    <t>Conventional NGCC</t>
  </si>
  <si>
    <t>Advanced NGCC</t>
  </si>
  <si>
    <t>Advanced NGCC with CCS</t>
  </si>
  <si>
    <t>Conventional CT</t>
  </si>
  <si>
    <t>Advanced CT</t>
  </si>
  <si>
    <t xml:space="preserve">   Uranium</t>
  </si>
  <si>
    <t>Dual Unit Nuclear</t>
  </si>
  <si>
    <t>N/A</t>
  </si>
  <si>
    <t xml:space="preserve">   Biomass</t>
  </si>
  <si>
    <t>Biomass CC</t>
  </si>
  <si>
    <t>Biomass BFB</t>
  </si>
  <si>
    <t xml:space="preserve">   Wind</t>
  </si>
  <si>
    <t>Onshore Wind</t>
  </si>
  <si>
    <t>Offshore Wind</t>
  </si>
  <si>
    <t xml:space="preserve">   Solar</t>
  </si>
  <si>
    <t xml:space="preserve">Solar Thermal </t>
  </si>
  <si>
    <t>Small Photovoltaic</t>
  </si>
  <si>
    <t>Large Photovoltaic</t>
  </si>
  <si>
    <t xml:space="preserve">   Geothermal</t>
  </si>
  <si>
    <t>Geothermal – Dual Flash</t>
  </si>
  <si>
    <t>Geothermal – Binary</t>
  </si>
  <si>
    <t>NA</t>
  </si>
  <si>
    <t xml:space="preserve">   MSW</t>
  </si>
  <si>
    <t>MSW</t>
  </si>
  <si>
    <t xml:space="preserve">   Hydro</t>
  </si>
  <si>
    <t>Hydro-electric</t>
  </si>
  <si>
    <t>Pumped Storage</t>
  </si>
  <si>
    <t>AEO 2010</t>
  </si>
  <si>
    <t>(2010 $/kW)</t>
  </si>
  <si>
    <t>(2010 mills/kWh)</t>
  </si>
  <si>
    <t>($2010/kW)</t>
  </si>
  <si>
    <t>Cost in 20104</t>
  </si>
  <si>
    <t>in 2010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</si>
</sst>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5">
    <font>
      <sz val="10"/>
      <name val="Arial"/>
    </font>
    <font>
      <b/>
      <sz val="14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8"/>
      <color indexed="23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8"/>
      <color rgb="FF666666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" fontId="5" fillId="0" borderId="1" xfId="0" applyNumberFormat="1" applyFont="1" applyFill="1" applyBorder="1"/>
    <xf numFmtId="1" fontId="5" fillId="0" borderId="1" xfId="0" applyNumberFormat="1" applyFont="1" applyBorder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" fontId="0" fillId="0" borderId="2" xfId="0" applyNumberFormat="1" applyFill="1" applyBorder="1"/>
    <xf numFmtId="1" fontId="5" fillId="0" borderId="2" xfId="0" applyNumberFormat="1" applyFont="1" applyBorder="1"/>
    <xf numFmtId="0" fontId="0" fillId="0" borderId="3" xfId="0" applyBorder="1"/>
    <xf numFmtId="0" fontId="5" fillId="0" borderId="3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/>
    <xf numFmtId="1" fontId="7" fillId="0" borderId="2" xfId="0" applyNumberFormat="1" applyFont="1" applyFill="1" applyBorder="1"/>
    <xf numFmtId="1" fontId="7" fillId="0" borderId="1" xfId="0" applyNumberFormat="1" applyFont="1" applyFill="1" applyBorder="1"/>
    <xf numFmtId="1" fontId="6" fillId="0" borderId="1" xfId="0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12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1" xfId="0" applyFont="1" applyBorder="1"/>
    <xf numFmtId="0" fontId="10" fillId="0" borderId="18" xfId="0" applyFont="1" applyBorder="1"/>
    <xf numFmtId="3" fontId="10" fillId="0" borderId="14" xfId="0" applyNumberFormat="1" applyFont="1" applyBorder="1" applyAlignment="1">
      <alignment horizontal="right" wrapText="1"/>
    </xf>
    <xf numFmtId="6" fontId="10" fillId="0" borderId="14" xfId="0" applyNumberFormat="1" applyFont="1" applyBorder="1" applyAlignment="1">
      <alignment horizontal="right"/>
    </xf>
    <xf numFmtId="8" fontId="10" fillId="0" borderId="14" xfId="0" applyNumberFormat="1" applyFont="1" applyBorder="1" applyAlignment="1">
      <alignment horizontal="right"/>
    </xf>
    <xf numFmtId="3" fontId="10" fillId="0" borderId="14" xfId="0" applyNumberFormat="1" applyFont="1" applyBorder="1" applyAlignment="1">
      <alignment horizontal="right" vertical="top" wrapText="1"/>
    </xf>
    <xf numFmtId="0" fontId="10" fillId="0" borderId="14" xfId="0" applyFont="1" applyBorder="1" applyAlignment="1">
      <alignment horizontal="right"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Fill="1" applyBorder="1"/>
    <xf numFmtId="1" fontId="5" fillId="0" borderId="0" xfId="0" applyNumberFormat="1" applyFont="1" applyFill="1" applyBorder="1"/>
    <xf numFmtId="1" fontId="5" fillId="0" borderId="0" xfId="0" applyNumberFormat="1" applyFont="1" applyBorder="1"/>
    <xf numFmtId="3" fontId="0" fillId="0" borderId="1" xfId="0" applyNumberFormat="1" applyBorder="1"/>
    <xf numFmtId="2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/>
    <xf numFmtId="4" fontId="0" fillId="0" borderId="1" xfId="0" applyNumberFormat="1" applyBorder="1"/>
    <xf numFmtId="2" fontId="13" fillId="0" borderId="1" xfId="0" applyNumberFormat="1" applyFont="1" applyBorder="1"/>
    <xf numFmtId="1" fontId="5" fillId="0" borderId="2" xfId="0" applyNumberFormat="1" applyFont="1" applyFill="1" applyBorder="1"/>
    <xf numFmtId="0" fontId="12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1" fillId="0" borderId="7" xfId="0" applyFont="1" applyBorder="1"/>
    <xf numFmtId="0" fontId="11" fillId="0" borderId="10" xfId="0" applyFont="1" applyBorder="1"/>
    <xf numFmtId="0" fontId="11" fillId="0" borderId="8" xfId="0" applyFont="1" applyBorder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3" fontId="10" fillId="0" borderId="6" xfId="0" applyNumberFormat="1" applyFont="1" applyBorder="1" applyAlignment="1">
      <alignment horizontal="right" wrapText="1"/>
    </xf>
    <xf numFmtId="3" fontId="10" fillId="0" borderId="18" xfId="0" applyNumberFormat="1" applyFont="1" applyBorder="1" applyAlignment="1">
      <alignment horizontal="right" wrapText="1"/>
    </xf>
    <xf numFmtId="3" fontId="10" fillId="0" borderId="13" xfId="0" applyNumberFormat="1" applyFont="1" applyBorder="1" applyAlignment="1">
      <alignment horizontal="right" wrapText="1"/>
    </xf>
    <xf numFmtId="6" fontId="10" fillId="0" borderId="6" xfId="0" applyNumberFormat="1" applyFont="1" applyBorder="1" applyAlignment="1">
      <alignment horizontal="right"/>
    </xf>
    <xf numFmtId="6" fontId="10" fillId="0" borderId="13" xfId="0" applyNumberFormat="1" applyFont="1" applyBorder="1" applyAlignment="1">
      <alignment horizontal="right"/>
    </xf>
    <xf numFmtId="8" fontId="10" fillId="0" borderId="6" xfId="0" applyNumberFormat="1" applyFont="1" applyBorder="1" applyAlignment="1">
      <alignment horizontal="right"/>
    </xf>
    <xf numFmtId="8" fontId="10" fillId="0" borderId="13" xfId="0" applyNumberFormat="1" applyFont="1" applyBorder="1" applyAlignment="1">
      <alignment horizontal="right"/>
    </xf>
    <xf numFmtId="3" fontId="10" fillId="0" borderId="19" xfId="0" applyNumberFormat="1" applyFont="1" applyBorder="1" applyAlignment="1">
      <alignment horizontal="right" wrapText="1"/>
    </xf>
    <xf numFmtId="6" fontId="10" fillId="0" borderId="19" xfId="0" applyNumberFormat="1" applyFont="1" applyBorder="1" applyAlignment="1">
      <alignment horizontal="right"/>
    </xf>
    <xf numFmtId="8" fontId="10" fillId="0" borderId="19" xfId="0" applyNumberFormat="1" applyFont="1" applyBorder="1" applyAlignment="1">
      <alignment horizontal="right"/>
    </xf>
    <xf numFmtId="0" fontId="11" fillId="0" borderId="7" xfId="0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topLeftCell="A6" zoomScale="73" zoomScaleNormal="73" workbookViewId="0">
      <selection activeCell="U34" sqref="U34"/>
    </sheetView>
  </sheetViews>
  <sheetFormatPr defaultRowHeight="12.75"/>
  <cols>
    <col min="1" max="1" width="42.7109375" customWidth="1"/>
    <col min="2" max="2" width="7.5703125" hidden="1" customWidth="1"/>
    <col min="3" max="3" width="7.7109375" hidden="1" customWidth="1"/>
    <col min="4" max="4" width="8.5703125" hidden="1" customWidth="1"/>
    <col min="5" max="5" width="10.7109375" hidden="1" customWidth="1"/>
    <col min="6" max="6" width="10.85546875" hidden="1" customWidth="1"/>
    <col min="7" max="7" width="12.140625" hidden="1" customWidth="1"/>
    <col min="8" max="13" width="12.140625" customWidth="1"/>
    <col min="14" max="14" width="9.42578125" customWidth="1"/>
    <col min="16" max="20" width="9.85546875" customWidth="1"/>
    <col min="21" max="21" width="10" customWidth="1"/>
    <col min="24" max="24" width="30.7109375" bestFit="1" customWidth="1"/>
    <col min="25" max="25" width="9.42578125" bestFit="1" customWidth="1"/>
    <col min="26" max="26" width="9.28515625" bestFit="1" customWidth="1"/>
    <col min="27" max="27" width="11.140625" bestFit="1" customWidth="1"/>
    <col min="28" max="28" width="10.5703125" bestFit="1" customWidth="1"/>
  </cols>
  <sheetData>
    <row r="1" spans="1:29">
      <c r="A1" s="9" t="s">
        <v>52</v>
      </c>
      <c r="X1" s="28" t="s">
        <v>65</v>
      </c>
    </row>
    <row r="2" spans="1:29">
      <c r="A2" s="9" t="s">
        <v>53</v>
      </c>
      <c r="X2" s="28" t="s">
        <v>66</v>
      </c>
    </row>
    <row r="4" spans="1:29" ht="18">
      <c r="A4" s="53" t="s">
        <v>51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X4" s="29" t="s">
        <v>67</v>
      </c>
    </row>
    <row r="5" spans="1:29" ht="13.5" thickBot="1"/>
    <row r="6" spans="1:29" ht="13.5" thickBot="1">
      <c r="X6" s="54"/>
      <c r="Y6" s="57" t="s">
        <v>68</v>
      </c>
      <c r="Z6" s="58"/>
      <c r="AA6" s="59" t="s">
        <v>69</v>
      </c>
      <c r="AB6" s="60"/>
      <c r="AC6" s="58"/>
    </row>
    <row r="7" spans="1:29" ht="38.25">
      <c r="A7" s="1"/>
      <c r="B7" s="1"/>
      <c r="C7" s="1"/>
      <c r="D7" s="1"/>
      <c r="E7" s="1" t="s">
        <v>0</v>
      </c>
      <c r="F7" s="1"/>
      <c r="G7" s="1"/>
      <c r="H7" s="1" t="s">
        <v>1</v>
      </c>
      <c r="I7" s="10"/>
      <c r="J7" s="10"/>
      <c r="K7" s="10"/>
      <c r="L7" s="10"/>
      <c r="M7" s="10"/>
      <c r="N7" s="1"/>
      <c r="O7" s="1"/>
      <c r="P7" s="1"/>
      <c r="Q7" s="1"/>
      <c r="R7" s="1"/>
      <c r="S7" s="1"/>
      <c r="T7" s="1"/>
      <c r="U7" s="1"/>
      <c r="X7" s="55"/>
      <c r="Y7" s="61" t="s">
        <v>70</v>
      </c>
      <c r="Z7" s="61" t="s">
        <v>71</v>
      </c>
      <c r="AA7" s="61" t="s">
        <v>72</v>
      </c>
      <c r="AB7" s="61" t="s">
        <v>73</v>
      </c>
      <c r="AC7" s="30" t="s">
        <v>74</v>
      </c>
    </row>
    <row r="8" spans="1:29" ht="26.25" thickBot="1">
      <c r="A8" s="1"/>
      <c r="B8" s="1"/>
      <c r="C8" s="1"/>
      <c r="D8" s="1"/>
      <c r="E8" s="1" t="s">
        <v>2</v>
      </c>
      <c r="F8" s="1" t="s">
        <v>3</v>
      </c>
      <c r="G8" s="1" t="s">
        <v>4</v>
      </c>
      <c r="H8" s="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" t="s">
        <v>6</v>
      </c>
      <c r="O8" s="1" t="s">
        <v>7</v>
      </c>
      <c r="P8" s="1" t="s">
        <v>8</v>
      </c>
      <c r="Q8" s="1"/>
      <c r="R8" s="1"/>
      <c r="S8" s="1"/>
      <c r="T8" s="1"/>
      <c r="U8" s="2" t="s">
        <v>9</v>
      </c>
      <c r="X8" s="56"/>
      <c r="Y8" s="62"/>
      <c r="Z8" s="62"/>
      <c r="AA8" s="62"/>
      <c r="AB8" s="62"/>
      <c r="AC8" s="31" t="s">
        <v>75</v>
      </c>
    </row>
    <row r="9" spans="1:29" ht="15" thickBot="1">
      <c r="A9" s="1"/>
      <c r="B9" s="1" t="s">
        <v>10</v>
      </c>
      <c r="C9" s="1" t="s">
        <v>11</v>
      </c>
      <c r="D9" s="1" t="s">
        <v>12</v>
      </c>
      <c r="E9" s="1" t="s">
        <v>45</v>
      </c>
      <c r="F9" s="1" t="s">
        <v>13</v>
      </c>
      <c r="G9" s="1" t="s">
        <v>14</v>
      </c>
      <c r="H9" s="1" t="s">
        <v>117</v>
      </c>
      <c r="I9" s="11">
        <v>2015</v>
      </c>
      <c r="J9" s="11">
        <v>2020</v>
      </c>
      <c r="K9" s="11">
        <v>2025</v>
      </c>
      <c r="L9" s="11">
        <v>2030</v>
      </c>
      <c r="M9" s="11">
        <v>2035</v>
      </c>
      <c r="N9" s="1" t="s">
        <v>15</v>
      </c>
      <c r="O9" s="1" t="s">
        <v>16</v>
      </c>
      <c r="P9" s="1" t="s">
        <v>118</v>
      </c>
      <c r="Q9" s="11">
        <v>2015</v>
      </c>
      <c r="R9" s="11">
        <v>2020</v>
      </c>
      <c r="S9" s="11">
        <v>2025</v>
      </c>
      <c r="T9" s="11">
        <v>2030</v>
      </c>
      <c r="U9" s="1" t="s">
        <v>17</v>
      </c>
      <c r="X9" s="66" t="s">
        <v>76</v>
      </c>
      <c r="Y9" s="67"/>
      <c r="Z9" s="67"/>
      <c r="AA9" s="67"/>
      <c r="AB9" s="67"/>
      <c r="AC9" s="68"/>
    </row>
    <row r="10" spans="1:29" ht="15" thickBo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46</v>
      </c>
      <c r="F10" s="19" t="s">
        <v>22</v>
      </c>
      <c r="G10" s="19" t="s">
        <v>23</v>
      </c>
      <c r="H10" s="19" t="s">
        <v>114</v>
      </c>
      <c r="I10" s="20" t="s">
        <v>114</v>
      </c>
      <c r="J10" s="20" t="s">
        <v>114</v>
      </c>
      <c r="K10" s="20" t="s">
        <v>114</v>
      </c>
      <c r="L10" s="20" t="s">
        <v>114</v>
      </c>
      <c r="M10" s="20" t="s">
        <v>114</v>
      </c>
      <c r="N10" s="19" t="s">
        <v>115</v>
      </c>
      <c r="O10" s="19" t="s">
        <v>116</v>
      </c>
      <c r="P10" s="19" t="s">
        <v>24</v>
      </c>
      <c r="Q10" s="19"/>
      <c r="R10" s="19"/>
      <c r="S10" s="19"/>
      <c r="T10" s="19"/>
      <c r="U10" s="19" t="s">
        <v>24</v>
      </c>
      <c r="X10" s="32" t="s">
        <v>77</v>
      </c>
      <c r="Y10" s="69">
        <v>650000</v>
      </c>
      <c r="Z10" s="69">
        <v>8800</v>
      </c>
      <c r="AA10" s="72">
        <v>3167</v>
      </c>
      <c r="AB10" s="74">
        <v>35.97</v>
      </c>
      <c r="AC10" s="74">
        <v>4.25</v>
      </c>
    </row>
    <row r="11" spans="1:29" s="24" customFormat="1" ht="13.5" thickBot="1">
      <c r="A11" s="21"/>
      <c r="B11" s="22" t="s">
        <v>55</v>
      </c>
      <c r="C11" s="22" t="s">
        <v>54</v>
      </c>
      <c r="D11" s="22" t="s">
        <v>56</v>
      </c>
      <c r="E11" s="22" t="s">
        <v>57</v>
      </c>
      <c r="F11" s="22" t="s">
        <v>58</v>
      </c>
      <c r="G11" s="22" t="s">
        <v>59</v>
      </c>
      <c r="H11" s="23" t="s">
        <v>63</v>
      </c>
      <c r="I11" s="23" t="s">
        <v>63</v>
      </c>
      <c r="J11" s="23" t="s">
        <v>63</v>
      </c>
      <c r="K11" s="23" t="s">
        <v>63</v>
      </c>
      <c r="L11" s="23" t="s">
        <v>63</v>
      </c>
      <c r="M11" s="23" t="s">
        <v>63</v>
      </c>
      <c r="N11" s="22" t="s">
        <v>60</v>
      </c>
      <c r="O11" s="22" t="s">
        <v>61</v>
      </c>
      <c r="P11" s="22" t="s">
        <v>64</v>
      </c>
      <c r="Q11" s="22" t="s">
        <v>64</v>
      </c>
      <c r="R11" s="22" t="s">
        <v>64</v>
      </c>
      <c r="S11" s="22" t="s">
        <v>64</v>
      </c>
      <c r="T11" s="22" t="s">
        <v>64</v>
      </c>
      <c r="U11" s="22" t="s">
        <v>64</v>
      </c>
      <c r="X11" s="33" t="s">
        <v>78</v>
      </c>
      <c r="Y11" s="70"/>
      <c r="Z11" s="71"/>
      <c r="AA11" s="73"/>
      <c r="AB11" s="75"/>
      <c r="AC11" s="75"/>
    </row>
    <row r="12" spans="1:29" s="24" customFormat="1">
      <c r="A12" s="21"/>
      <c r="B12" s="22" t="s">
        <v>62</v>
      </c>
      <c r="C12" s="22" t="s">
        <v>62</v>
      </c>
      <c r="D12" s="22" t="s">
        <v>62</v>
      </c>
      <c r="E12" s="22" t="s">
        <v>62</v>
      </c>
      <c r="F12" s="22" t="s">
        <v>62</v>
      </c>
      <c r="G12" s="22" t="s">
        <v>62</v>
      </c>
      <c r="H12" s="22">
        <v>2010</v>
      </c>
      <c r="I12" s="22">
        <v>2015</v>
      </c>
      <c r="J12" s="22">
        <v>2020</v>
      </c>
      <c r="K12" s="22">
        <v>2025</v>
      </c>
      <c r="L12" s="22">
        <v>2030</v>
      </c>
      <c r="M12" s="22">
        <v>2035</v>
      </c>
      <c r="N12" s="22" t="s">
        <v>62</v>
      </c>
      <c r="O12" s="22" t="s">
        <v>62</v>
      </c>
      <c r="P12" s="22">
        <v>2010</v>
      </c>
      <c r="Q12" s="22">
        <v>2015</v>
      </c>
      <c r="R12" s="22">
        <v>2020</v>
      </c>
      <c r="S12" s="22">
        <v>2025</v>
      </c>
      <c r="T12" s="22">
        <v>2030</v>
      </c>
      <c r="U12" s="22">
        <v>2035</v>
      </c>
      <c r="X12" s="32" t="s">
        <v>79</v>
      </c>
      <c r="Y12" s="69">
        <v>1300000</v>
      </c>
      <c r="Z12" s="76">
        <v>8800</v>
      </c>
      <c r="AA12" s="77">
        <v>2844</v>
      </c>
      <c r="AB12" s="78">
        <v>29.67</v>
      </c>
      <c r="AC12" s="78">
        <v>4.25</v>
      </c>
    </row>
    <row r="13" spans="1:29" ht="15" thickBot="1">
      <c r="A13" s="14" t="s">
        <v>25</v>
      </c>
      <c r="B13" s="14">
        <v>2013</v>
      </c>
      <c r="C13" s="15">
        <v>600</v>
      </c>
      <c r="D13" s="14">
        <v>4</v>
      </c>
      <c r="E13" s="15">
        <v>2078.37002848057</v>
      </c>
      <c r="F13" s="16">
        <v>1.0700000524520901</v>
      </c>
      <c r="G13" s="16">
        <v>1</v>
      </c>
      <c r="H13" s="15">
        <f>AA12</f>
        <v>2844</v>
      </c>
      <c r="I13" s="25">
        <f>$H13*I46/$H46</f>
        <v>3092.997282054424</v>
      </c>
      <c r="J13" s="25">
        <f t="shared" ref="J13:M13" si="0">$H13*J46/$H46</f>
        <v>2920.3113295824028</v>
      </c>
      <c r="K13" s="25">
        <f t="shared" si="0"/>
        <v>2655.5262024586368</v>
      </c>
      <c r="L13" s="25">
        <f t="shared" si="0"/>
        <v>2394.5785409453606</v>
      </c>
      <c r="M13" s="25">
        <f t="shared" si="0"/>
        <v>2150.259897077538</v>
      </c>
      <c r="N13" s="16">
        <f>AC12</f>
        <v>4.25</v>
      </c>
      <c r="O13" s="16">
        <f>AB12</f>
        <v>29.67</v>
      </c>
      <c r="P13" s="15">
        <f>Z12</f>
        <v>8800</v>
      </c>
      <c r="Q13" s="7">
        <f>$P13*Q46/$P46</f>
        <v>8800</v>
      </c>
      <c r="R13" s="7">
        <f t="shared" ref="R13:U13" si="1">$P13*R46/$P46</f>
        <v>8690</v>
      </c>
      <c r="S13" s="7">
        <f t="shared" si="1"/>
        <v>8580</v>
      </c>
      <c r="T13" s="7">
        <f t="shared" si="1"/>
        <v>8470</v>
      </c>
      <c r="U13" s="7">
        <f t="shared" si="1"/>
        <v>8360</v>
      </c>
      <c r="V13" s="82">
        <f>(M13/H13)^(1/25)-1</f>
        <v>-1.1122593222902655E-2</v>
      </c>
      <c r="W13" s="82"/>
      <c r="X13" s="33" t="s">
        <v>78</v>
      </c>
      <c r="Y13" s="70"/>
      <c r="Z13" s="71"/>
      <c r="AA13" s="73"/>
      <c r="AB13" s="75"/>
      <c r="AC13" s="75"/>
    </row>
    <row r="14" spans="1:29" ht="15" thickBot="1">
      <c r="A14" s="1" t="s">
        <v>26</v>
      </c>
      <c r="B14" s="1">
        <v>2013</v>
      </c>
      <c r="C14" s="3">
        <v>550</v>
      </c>
      <c r="D14" s="1">
        <v>4</v>
      </c>
      <c r="E14" s="3">
        <v>2401.3374549200298</v>
      </c>
      <c r="F14" s="4">
        <v>1.0700000524520901</v>
      </c>
      <c r="G14" s="4">
        <v>1</v>
      </c>
      <c r="H14" s="3">
        <f>AA17</f>
        <v>3221</v>
      </c>
      <c r="I14" s="25">
        <f t="shared" ref="I14:M22" si="2">$H14*I47/$H47</f>
        <v>3471.9783344496682</v>
      </c>
      <c r="J14" s="25">
        <f t="shared" si="2"/>
        <v>3247.5348090374291</v>
      </c>
      <c r="K14" s="25">
        <f t="shared" si="2"/>
        <v>2920.2735792463986</v>
      </c>
      <c r="L14" s="25">
        <f t="shared" si="2"/>
        <v>2589.2507261244368</v>
      </c>
      <c r="M14" s="25">
        <f t="shared" si="2"/>
        <v>2293.3363574245009</v>
      </c>
      <c r="N14" s="4">
        <f>AC17</f>
        <v>6.87</v>
      </c>
      <c r="O14" s="4">
        <f>AB17</f>
        <v>48.9</v>
      </c>
      <c r="P14" s="3">
        <f>Z17</f>
        <v>8700</v>
      </c>
      <c r="Q14" s="7">
        <f t="shared" ref="Q14:U14" si="3">$P14*Q47/$P47</f>
        <v>8700</v>
      </c>
      <c r="R14" s="7">
        <f t="shared" si="3"/>
        <v>8373.6879634911584</v>
      </c>
      <c r="S14" s="7">
        <f t="shared" si="3"/>
        <v>8047.3759269823158</v>
      </c>
      <c r="T14" s="7">
        <f t="shared" si="3"/>
        <v>7721.0638904734742</v>
      </c>
      <c r="U14" s="7">
        <f t="shared" si="3"/>
        <v>7394.7518539646317</v>
      </c>
      <c r="V14" s="82">
        <f t="shared" ref="V14:V32" si="4">(M14/H14)^(1/25)-1</f>
        <v>-1.349547591805611E-2</v>
      </c>
      <c r="W14" s="82"/>
      <c r="X14" s="33" t="s">
        <v>80</v>
      </c>
      <c r="Y14" s="34">
        <v>650000</v>
      </c>
      <c r="Z14" s="34">
        <v>12000</v>
      </c>
      <c r="AA14" s="35">
        <v>5099</v>
      </c>
      <c r="AB14" s="36">
        <v>76.62</v>
      </c>
      <c r="AC14" s="36">
        <v>9.0500000000000007</v>
      </c>
    </row>
    <row r="15" spans="1:29" ht="13.5" thickBot="1">
      <c r="A15" s="1" t="s">
        <v>27</v>
      </c>
      <c r="B15" s="1">
        <v>2016</v>
      </c>
      <c r="C15" s="3">
        <v>380</v>
      </c>
      <c r="D15" s="1">
        <v>4</v>
      </c>
      <c r="E15" s="3">
        <v>3427.13525390625</v>
      </c>
      <c r="F15" s="4">
        <v>1.0700000524520901</v>
      </c>
      <c r="G15" s="4">
        <v>1.0300000905990601</v>
      </c>
      <c r="H15" s="3">
        <f>AA15</f>
        <v>4579</v>
      </c>
      <c r="I15" s="25">
        <f t="shared" si="2"/>
        <v>4877.0894743515655</v>
      </c>
      <c r="J15" s="25">
        <f t="shared" si="2"/>
        <v>4326.5676888330145</v>
      </c>
      <c r="K15" s="25">
        <f t="shared" si="2"/>
        <v>3835.4634528528095</v>
      </c>
      <c r="L15" s="25">
        <f t="shared" si="2"/>
        <v>3352.8474382352256</v>
      </c>
      <c r="M15" s="25">
        <f t="shared" si="2"/>
        <v>2922.3733548451696</v>
      </c>
      <c r="N15" s="4">
        <f>AC15</f>
        <v>9.0500000000000007</v>
      </c>
      <c r="O15" s="4">
        <f>AB15</f>
        <v>63.21</v>
      </c>
      <c r="P15" s="3">
        <f>Z15</f>
        <v>12000</v>
      </c>
      <c r="Q15" s="7">
        <f t="shared" ref="Q15:U15" si="5">$P15*Q48/$P48</f>
        <v>12000</v>
      </c>
      <c r="R15" s="7">
        <f t="shared" si="5"/>
        <v>11311.566645023653</v>
      </c>
      <c r="S15" s="7">
        <f t="shared" si="5"/>
        <v>10623.133290047306</v>
      </c>
      <c r="T15" s="7">
        <f t="shared" si="5"/>
        <v>9934.6999350709575</v>
      </c>
      <c r="U15" s="7">
        <f t="shared" si="5"/>
        <v>9246.2665800946106</v>
      </c>
      <c r="V15" s="82">
        <f t="shared" si="4"/>
        <v>-1.7803002398196877E-2</v>
      </c>
      <c r="W15" s="82"/>
      <c r="X15" s="33" t="s">
        <v>81</v>
      </c>
      <c r="Y15" s="34">
        <v>1300000</v>
      </c>
      <c r="Z15" s="34">
        <v>12000</v>
      </c>
      <c r="AA15" s="35">
        <v>4579</v>
      </c>
      <c r="AB15" s="36">
        <v>63.21</v>
      </c>
      <c r="AC15" s="36">
        <v>9.0500000000000007</v>
      </c>
    </row>
    <row r="16" spans="1:29" ht="13.5" thickBot="1">
      <c r="A16" s="1" t="s">
        <v>28</v>
      </c>
      <c r="B16" s="1">
        <v>2012</v>
      </c>
      <c r="C16" s="3">
        <v>250</v>
      </c>
      <c r="D16" s="1">
        <v>3</v>
      </c>
      <c r="E16" s="3">
        <v>937.10729598999001</v>
      </c>
      <c r="F16" s="4">
        <v>1.04999995231628</v>
      </c>
      <c r="G16" s="4">
        <v>1</v>
      </c>
      <c r="H16" s="3">
        <f t="shared" ref="H16:H21" si="6">AA20</f>
        <v>978</v>
      </c>
      <c r="I16" s="25">
        <f t="shared" si="2"/>
        <v>1063.7617095179187</v>
      </c>
      <c r="J16" s="25">
        <f t="shared" si="2"/>
        <v>1004.1115201991569</v>
      </c>
      <c r="K16" s="25">
        <f t="shared" si="2"/>
        <v>912.64789657705546</v>
      </c>
      <c r="L16" s="25">
        <f t="shared" si="2"/>
        <v>818.201763489016</v>
      </c>
      <c r="M16" s="25">
        <f t="shared" si="2"/>
        <v>739.66234755264622</v>
      </c>
      <c r="N16" s="4">
        <f t="shared" ref="N16:N20" si="7">AC20</f>
        <v>3.43</v>
      </c>
      <c r="O16" s="4">
        <f t="shared" ref="O16:O20" si="8">AB20</f>
        <v>14.39</v>
      </c>
      <c r="P16" s="3">
        <f t="shared" ref="P16:P21" si="9">Z20</f>
        <v>7050</v>
      </c>
      <c r="Q16" s="7">
        <f t="shared" ref="Q16:U16" si="10">$P16*Q49/$P49</f>
        <v>7050</v>
      </c>
      <c r="R16" s="7">
        <f t="shared" si="10"/>
        <v>6953.008615897721</v>
      </c>
      <c r="S16" s="7">
        <f t="shared" si="10"/>
        <v>6856.0172317954421</v>
      </c>
      <c r="T16" s="7">
        <f t="shared" si="10"/>
        <v>6759.0258476931631</v>
      </c>
      <c r="U16" s="7">
        <f t="shared" si="10"/>
        <v>6662.0344635908841</v>
      </c>
      <c r="V16" s="82">
        <f t="shared" si="4"/>
        <v>-1.111045291060575E-2</v>
      </c>
      <c r="W16" s="82"/>
      <c r="X16" s="33" t="s">
        <v>82</v>
      </c>
      <c r="Y16" s="34">
        <v>600000</v>
      </c>
      <c r="Z16" s="34">
        <v>8700</v>
      </c>
      <c r="AA16" s="35">
        <v>3565</v>
      </c>
      <c r="AB16" s="36">
        <v>59.23</v>
      </c>
      <c r="AC16" s="36">
        <v>6.87</v>
      </c>
    </row>
    <row r="17" spans="1:30" ht="13.5" thickBot="1">
      <c r="A17" s="1" t="s">
        <v>29</v>
      </c>
      <c r="B17" s="1">
        <v>2012</v>
      </c>
      <c r="C17" s="3">
        <v>400</v>
      </c>
      <c r="D17" s="1">
        <v>3</v>
      </c>
      <c r="E17" s="3">
        <v>896.94555473327603</v>
      </c>
      <c r="F17" s="4">
        <v>1.08000004291534</v>
      </c>
      <c r="G17" s="4">
        <v>1</v>
      </c>
      <c r="H17" s="3">
        <f t="shared" si="6"/>
        <v>1003</v>
      </c>
      <c r="I17" s="25">
        <f t="shared" si="2"/>
        <v>1085.3571729846483</v>
      </c>
      <c r="J17" s="25">
        <f t="shared" si="2"/>
        <v>1020.111465066678</v>
      </c>
      <c r="K17" s="25">
        <f t="shared" si="2"/>
        <v>920.68943395358042</v>
      </c>
      <c r="L17" s="25">
        <f t="shared" si="2"/>
        <v>814.01787973848616</v>
      </c>
      <c r="M17" s="25">
        <f t="shared" si="2"/>
        <v>722.88101788481345</v>
      </c>
      <c r="N17" s="4">
        <f t="shared" si="7"/>
        <v>3.11</v>
      </c>
      <c r="O17" s="4">
        <f t="shared" si="8"/>
        <v>14.62</v>
      </c>
      <c r="P17" s="3">
        <f t="shared" si="9"/>
        <v>6430</v>
      </c>
      <c r="Q17" s="7">
        <f t="shared" ref="Q17:U17" si="11">$P17*Q50/$P50</f>
        <v>6430</v>
      </c>
      <c r="R17" s="7">
        <f t="shared" si="11"/>
        <v>6330.2454828199052</v>
      </c>
      <c r="S17" s="7">
        <f t="shared" si="11"/>
        <v>6230.4909656398104</v>
      </c>
      <c r="T17" s="7">
        <f t="shared" si="11"/>
        <v>6130.7364484597156</v>
      </c>
      <c r="U17" s="7">
        <f t="shared" si="11"/>
        <v>6030.9819312796208</v>
      </c>
      <c r="V17" s="82">
        <f t="shared" si="4"/>
        <v>-1.3014811121592196E-2</v>
      </c>
      <c r="W17" s="82"/>
      <c r="X17" s="33" t="s">
        <v>83</v>
      </c>
      <c r="Y17" s="34">
        <v>1200000</v>
      </c>
      <c r="Z17" s="34">
        <v>8700</v>
      </c>
      <c r="AA17" s="35">
        <v>3221</v>
      </c>
      <c r="AB17" s="36">
        <v>48.9</v>
      </c>
      <c r="AC17" s="36">
        <v>6.87</v>
      </c>
    </row>
    <row r="18" spans="1:30" ht="13.5" thickBot="1">
      <c r="A18" s="1" t="s">
        <v>30</v>
      </c>
      <c r="B18" s="1">
        <v>2016</v>
      </c>
      <c r="C18" s="3">
        <v>400</v>
      </c>
      <c r="D18" s="1">
        <v>3</v>
      </c>
      <c r="E18" s="3">
        <v>1720.26125049591</v>
      </c>
      <c r="F18" s="4">
        <v>1.08000004291534</v>
      </c>
      <c r="G18" s="4">
        <v>1.03999996185303</v>
      </c>
      <c r="H18" s="3">
        <f t="shared" si="6"/>
        <v>2060</v>
      </c>
      <c r="I18" s="25">
        <f t="shared" si="2"/>
        <v>2190.3649253421027</v>
      </c>
      <c r="J18" s="25">
        <f t="shared" si="2"/>
        <v>1914.1699323218472</v>
      </c>
      <c r="K18" s="25">
        <f t="shared" si="2"/>
        <v>1690.2280460892077</v>
      </c>
      <c r="L18" s="25">
        <f t="shared" si="2"/>
        <v>1466.2861598565682</v>
      </c>
      <c r="M18" s="25">
        <f t="shared" si="2"/>
        <v>1270.0704119193983</v>
      </c>
      <c r="N18" s="4">
        <f t="shared" si="7"/>
        <v>6.45</v>
      </c>
      <c r="O18" s="4">
        <f t="shared" si="8"/>
        <v>30.25</v>
      </c>
      <c r="P18" s="3">
        <f t="shared" si="9"/>
        <v>7525</v>
      </c>
      <c r="Q18" s="7">
        <f t="shared" ref="Q18:U18" si="12">$P18*Q51/$P51</f>
        <v>7525</v>
      </c>
      <c r="R18" s="7">
        <f t="shared" si="12"/>
        <v>7280.3697898525488</v>
      </c>
      <c r="S18" s="7">
        <f t="shared" si="12"/>
        <v>7035.7395797050967</v>
      </c>
      <c r="T18" s="7">
        <f t="shared" si="12"/>
        <v>6791.1093695576456</v>
      </c>
      <c r="U18" s="7">
        <f t="shared" si="12"/>
        <v>6546.4791594101935</v>
      </c>
      <c r="V18" s="82">
        <f t="shared" si="4"/>
        <v>-1.9159425285390719E-2</v>
      </c>
      <c r="W18" s="82"/>
      <c r="X18" s="33" t="s">
        <v>84</v>
      </c>
      <c r="Y18" s="34">
        <v>520000</v>
      </c>
      <c r="Z18" s="34">
        <v>10700</v>
      </c>
      <c r="AA18" s="35">
        <v>5348</v>
      </c>
      <c r="AB18" s="36">
        <v>69.3</v>
      </c>
      <c r="AC18" s="36">
        <v>8.0399999999999991</v>
      </c>
    </row>
    <row r="19" spans="1:30" ht="15" thickBot="1">
      <c r="A19" s="1" t="s">
        <v>31</v>
      </c>
      <c r="B19" s="1">
        <v>2011</v>
      </c>
      <c r="C19" s="3">
        <v>160</v>
      </c>
      <c r="D19" s="1">
        <v>2</v>
      </c>
      <c r="E19" s="3">
        <v>652.6282954216</v>
      </c>
      <c r="F19" s="4">
        <v>1.04999995231628</v>
      </c>
      <c r="G19" s="4">
        <v>1</v>
      </c>
      <c r="H19" s="3">
        <f t="shared" si="6"/>
        <v>974</v>
      </c>
      <c r="I19" s="25">
        <f t="shared" si="2"/>
        <v>1059.1570731393629</v>
      </c>
      <c r="J19" s="25">
        <f t="shared" si="2"/>
        <v>999.44620458653981</v>
      </c>
      <c r="K19" s="25">
        <f t="shared" si="2"/>
        <v>909.87990175730499</v>
      </c>
      <c r="L19" s="25">
        <f t="shared" si="2"/>
        <v>820.31359892807029</v>
      </c>
      <c r="M19" s="25">
        <f t="shared" si="2"/>
        <v>736.43404548481874</v>
      </c>
      <c r="N19" s="4">
        <f t="shared" si="7"/>
        <v>14.7</v>
      </c>
      <c r="O19" s="4">
        <f t="shared" si="8"/>
        <v>6.98</v>
      </c>
      <c r="P19" s="3">
        <f t="shared" si="9"/>
        <v>10850</v>
      </c>
      <c r="Q19" s="7">
        <f t="shared" ref="Q19:U19" si="13">$P19*Q52/$P52</f>
        <v>10850</v>
      </c>
      <c r="R19" s="7">
        <f t="shared" si="13"/>
        <v>10765.040055929299</v>
      </c>
      <c r="S19" s="7">
        <f t="shared" si="13"/>
        <v>10680.080111858597</v>
      </c>
      <c r="T19" s="7">
        <f t="shared" si="13"/>
        <v>10595.120167787896</v>
      </c>
      <c r="U19" s="7">
        <f t="shared" si="13"/>
        <v>10510.160223717194</v>
      </c>
      <c r="V19" s="82">
        <f t="shared" si="4"/>
        <v>-1.1121360221783894E-2</v>
      </c>
      <c r="W19" s="82"/>
      <c r="X19" s="63" t="s">
        <v>85</v>
      </c>
      <c r="Y19" s="64"/>
      <c r="Z19" s="64"/>
      <c r="AA19" s="64"/>
      <c r="AB19" s="64"/>
      <c r="AC19" s="65"/>
    </row>
    <row r="20" spans="1:30" ht="13.5" thickBot="1">
      <c r="A20" s="1" t="s">
        <v>32</v>
      </c>
      <c r="B20" s="1">
        <v>2011</v>
      </c>
      <c r="C20" s="3">
        <v>230</v>
      </c>
      <c r="D20" s="1">
        <v>2</v>
      </c>
      <c r="E20" s="3">
        <v>617.48677182197605</v>
      </c>
      <c r="F20" s="4">
        <v>1.04999995231628</v>
      </c>
      <c r="G20" s="4">
        <v>1</v>
      </c>
      <c r="H20" s="3">
        <f t="shared" si="6"/>
        <v>665</v>
      </c>
      <c r="I20" s="25">
        <f t="shared" si="2"/>
        <v>717.10409594237296</v>
      </c>
      <c r="J20" s="25">
        <f t="shared" si="2"/>
        <v>671.96449619778866</v>
      </c>
      <c r="K20" s="25">
        <f t="shared" si="2"/>
        <v>603.22919658671708</v>
      </c>
      <c r="L20" s="25">
        <f t="shared" si="2"/>
        <v>526.28669702208481</v>
      </c>
      <c r="M20" s="25">
        <f t="shared" si="2"/>
        <v>566.29679679569369</v>
      </c>
      <c r="N20" s="4">
        <f t="shared" si="7"/>
        <v>9.8699999999999992</v>
      </c>
      <c r="O20" s="4">
        <f t="shared" si="8"/>
        <v>6.7</v>
      </c>
      <c r="P20" s="3">
        <f t="shared" si="9"/>
        <v>9750</v>
      </c>
      <c r="Q20" s="7">
        <f t="shared" ref="Q20:U20" si="14">$P20*Q53/$P53</f>
        <v>9750</v>
      </c>
      <c r="R20" s="7">
        <f t="shared" si="14"/>
        <v>9556.0811174507489</v>
      </c>
      <c r="S20" s="7">
        <f t="shared" si="14"/>
        <v>9362.162234901496</v>
      </c>
      <c r="T20" s="7">
        <f t="shared" si="14"/>
        <v>9168.243352352245</v>
      </c>
      <c r="U20" s="7">
        <f t="shared" si="14"/>
        <v>8974.3244698029921</v>
      </c>
      <c r="V20" s="82">
        <f t="shared" si="4"/>
        <v>-6.4061415757331597E-3</v>
      </c>
      <c r="W20" s="82"/>
      <c r="X20" s="33" t="s">
        <v>86</v>
      </c>
      <c r="Y20" s="34">
        <v>540000</v>
      </c>
      <c r="Z20" s="34">
        <v>7050</v>
      </c>
      <c r="AA20" s="35">
        <v>978</v>
      </c>
      <c r="AB20" s="36">
        <v>14.39</v>
      </c>
      <c r="AC20" s="36">
        <v>3.43</v>
      </c>
    </row>
    <row r="21" spans="1:30" ht="13.5" thickBot="1">
      <c r="A21" s="1" t="s">
        <v>33</v>
      </c>
      <c r="B21" s="1">
        <v>2012</v>
      </c>
      <c r="C21" s="3">
        <v>10</v>
      </c>
      <c r="D21" s="1">
        <v>3</v>
      </c>
      <c r="E21" s="3">
        <v>4744.1056859493301</v>
      </c>
      <c r="F21" s="4">
        <v>1.04999995231628</v>
      </c>
      <c r="G21" s="4">
        <v>1.1000000238418599</v>
      </c>
      <c r="H21" s="3">
        <f t="shared" si="6"/>
        <v>6835</v>
      </c>
      <c r="I21" s="25">
        <f t="shared" si="2"/>
        <v>7367.5789866387713</v>
      </c>
      <c r="J21" s="25">
        <f t="shared" si="2"/>
        <v>6891.3071778239137</v>
      </c>
      <c r="K21" s="25">
        <f t="shared" si="2"/>
        <v>6196.8549873173333</v>
      </c>
      <c r="L21" s="25">
        <f t="shared" si="2"/>
        <v>5494.4205877244722</v>
      </c>
      <c r="M21" s="25">
        <f t="shared" si="2"/>
        <v>4866.4868062702462</v>
      </c>
      <c r="N21" s="50">
        <f>N54</f>
        <v>48.997325482227602</v>
      </c>
      <c r="O21" s="50">
        <f>O54</f>
        <v>5.7782706382133702</v>
      </c>
      <c r="P21" s="3">
        <f t="shared" si="9"/>
        <v>9500</v>
      </c>
      <c r="Q21" s="7">
        <f t="shared" ref="Q21:U21" si="15">$P21*Q54/$P54</f>
        <v>9500</v>
      </c>
      <c r="R21" s="7">
        <f t="shared" si="15"/>
        <v>9209.4892812105918</v>
      </c>
      <c r="S21" s="7">
        <f t="shared" si="15"/>
        <v>8918.9785624211854</v>
      </c>
      <c r="T21" s="7">
        <f t="shared" si="15"/>
        <v>8628.4678436317772</v>
      </c>
      <c r="U21" s="7">
        <f t="shared" si="15"/>
        <v>8337.9571248423708</v>
      </c>
      <c r="V21" s="82">
        <f t="shared" si="4"/>
        <v>-1.349547591805611E-2</v>
      </c>
      <c r="W21" s="82"/>
      <c r="X21" s="33" t="s">
        <v>87</v>
      </c>
      <c r="Y21" s="34">
        <v>400000</v>
      </c>
      <c r="Z21" s="34">
        <v>6430</v>
      </c>
      <c r="AA21" s="35">
        <v>1003</v>
      </c>
      <c r="AB21" s="36">
        <v>14.62</v>
      </c>
      <c r="AC21" s="36">
        <v>3.11</v>
      </c>
    </row>
    <row r="22" spans="1:30" ht="13.5" thickBot="1">
      <c r="A22" s="1" t="s">
        <v>34</v>
      </c>
      <c r="B22" s="1">
        <v>2016</v>
      </c>
      <c r="C22" s="3">
        <v>1350</v>
      </c>
      <c r="D22" s="1">
        <v>6</v>
      </c>
      <c r="E22" s="3">
        <v>3308.3234360217998</v>
      </c>
      <c r="F22" s="4">
        <v>1.1000000238418599</v>
      </c>
      <c r="G22" s="4">
        <v>1.04999995231628</v>
      </c>
      <c r="H22" s="3">
        <f>AA27</f>
        <v>5335</v>
      </c>
      <c r="I22" s="25">
        <f t="shared" si="2"/>
        <v>5710.3393590323703</v>
      </c>
      <c r="J22" s="25">
        <f t="shared" si="2"/>
        <v>5125.2006475052094</v>
      </c>
      <c r="K22" s="25">
        <f t="shared" si="2"/>
        <v>4473.0293389534563</v>
      </c>
      <c r="L22" s="25">
        <f t="shared" si="2"/>
        <v>3959.1127617649231</v>
      </c>
      <c r="M22" s="25">
        <f t="shared" si="2"/>
        <v>3485.6950452787473</v>
      </c>
      <c r="N22" s="4">
        <f>AC27</f>
        <v>2.04</v>
      </c>
      <c r="O22" s="4">
        <f>AB27</f>
        <v>88.75</v>
      </c>
      <c r="P22" s="3">
        <f>P55</f>
        <v>10488</v>
      </c>
      <c r="Q22">
        <f t="shared" ref="Q22:U22" si="16">$P22*Q55/$P55</f>
        <v>10488</v>
      </c>
      <c r="R22">
        <f t="shared" si="16"/>
        <v>10488</v>
      </c>
      <c r="S22">
        <f t="shared" si="16"/>
        <v>10488</v>
      </c>
      <c r="T22">
        <f t="shared" si="16"/>
        <v>10488</v>
      </c>
      <c r="U22">
        <f t="shared" si="16"/>
        <v>10488</v>
      </c>
      <c r="V22" s="82">
        <f t="shared" si="4"/>
        <v>-1.688075291930502E-2</v>
      </c>
      <c r="W22" s="82"/>
      <c r="X22" s="33" t="s">
        <v>88</v>
      </c>
      <c r="Y22" s="34">
        <v>340000</v>
      </c>
      <c r="Z22" s="34">
        <v>7525</v>
      </c>
      <c r="AA22" s="35">
        <v>2060</v>
      </c>
      <c r="AB22" s="36">
        <v>30.25</v>
      </c>
      <c r="AC22" s="36">
        <v>6.45</v>
      </c>
    </row>
    <row r="23" spans="1:30" ht="13.5" thickBot="1">
      <c r="A23" s="1" t="s">
        <v>35</v>
      </c>
      <c r="B23" s="1">
        <v>2012</v>
      </c>
      <c r="C23" s="3">
        <v>2</v>
      </c>
      <c r="D23" s="1">
        <v>3</v>
      </c>
      <c r="E23" s="3">
        <v>1333.7044909000399</v>
      </c>
      <c r="F23" s="4">
        <v>1.04999995231628</v>
      </c>
      <c r="G23" s="4">
        <v>1</v>
      </c>
      <c r="H23" s="27">
        <v>1400.0662066540399</v>
      </c>
      <c r="I23" s="27">
        <v>1522.6445048794631</v>
      </c>
      <c r="J23" s="27">
        <v>1437.6333352521976</v>
      </c>
      <c r="K23" s="27">
        <v>1307.2828751570576</v>
      </c>
      <c r="L23" s="27">
        <v>1178.8215521647455</v>
      </c>
      <c r="M23" s="27">
        <v>1058.5464899513554</v>
      </c>
      <c r="N23" s="46">
        <v>7.2843360949285598</v>
      </c>
      <c r="O23" s="46">
        <v>16.387664208870099</v>
      </c>
      <c r="P23" s="47">
        <v>9050</v>
      </c>
      <c r="Q23" s="47">
        <v>9050</v>
      </c>
      <c r="R23" s="47">
        <v>9012.5</v>
      </c>
      <c r="S23" s="47">
        <v>8975</v>
      </c>
      <c r="T23" s="47">
        <v>8937.5</v>
      </c>
      <c r="U23" s="48">
        <v>8900</v>
      </c>
      <c r="V23" s="82">
        <f t="shared" si="4"/>
        <v>-1.1122593222902655E-2</v>
      </c>
      <c r="W23" s="82"/>
      <c r="X23" s="33" t="s">
        <v>89</v>
      </c>
      <c r="Y23" s="34">
        <v>85000</v>
      </c>
      <c r="Z23" s="34">
        <v>10850</v>
      </c>
      <c r="AA23" s="35">
        <v>974</v>
      </c>
      <c r="AB23" s="36">
        <v>6.98</v>
      </c>
      <c r="AC23" s="36">
        <v>14.7</v>
      </c>
    </row>
    <row r="24" spans="1:30" ht="13.5" thickBot="1">
      <c r="A24" s="1" t="s">
        <v>36</v>
      </c>
      <c r="B24" s="1">
        <v>2011</v>
      </c>
      <c r="C24" s="3">
        <v>1</v>
      </c>
      <c r="D24" s="1">
        <v>2</v>
      </c>
      <c r="E24" s="3">
        <v>1601.44943261147</v>
      </c>
      <c r="F24" s="4">
        <v>1.04999995231628</v>
      </c>
      <c r="G24" s="4">
        <v>1</v>
      </c>
      <c r="H24" s="27">
        <v>1681.13345014795</v>
      </c>
      <c r="I24" s="27">
        <v>1828.3196877912749</v>
      </c>
      <c r="J24" s="27">
        <v>1726.2422858674443</v>
      </c>
      <c r="K24" s="27">
        <v>1569.723602917571</v>
      </c>
      <c r="L24" s="27">
        <v>1415.4733066771159</v>
      </c>
      <c r="M24" s="27">
        <v>1271.0526861774745</v>
      </c>
      <c r="N24" s="46">
        <v>7.2843360949285598</v>
      </c>
      <c r="O24" s="46">
        <v>16.387664208870099</v>
      </c>
      <c r="P24" s="47">
        <v>10069</v>
      </c>
      <c r="Q24" s="47">
        <v>10069</v>
      </c>
      <c r="R24" s="47">
        <v>10021.75</v>
      </c>
      <c r="S24" s="47">
        <v>9974.5</v>
      </c>
      <c r="T24" s="47">
        <v>9927.25</v>
      </c>
      <c r="U24" s="48">
        <v>9880</v>
      </c>
      <c r="V24" s="82">
        <f t="shared" si="4"/>
        <v>-1.1122593222902655E-2</v>
      </c>
      <c r="W24" s="82"/>
      <c r="X24" s="33" t="s">
        <v>90</v>
      </c>
      <c r="Y24" s="34">
        <v>210000</v>
      </c>
      <c r="Z24" s="34">
        <v>9750</v>
      </c>
      <c r="AA24" s="35">
        <v>665</v>
      </c>
      <c r="AB24" s="36">
        <v>6.7</v>
      </c>
      <c r="AC24" s="36">
        <v>9.8699999999999992</v>
      </c>
    </row>
    <row r="25" spans="1:30" ht="13.5" thickBot="1">
      <c r="A25" s="1" t="s">
        <v>37</v>
      </c>
      <c r="B25" s="1">
        <v>2013</v>
      </c>
      <c r="C25" s="3">
        <v>80</v>
      </c>
      <c r="D25" s="1">
        <v>4</v>
      </c>
      <c r="E25" s="3">
        <v>3413.74806495646</v>
      </c>
      <c r="F25" s="4">
        <v>1.0700000524520901</v>
      </c>
      <c r="G25" s="4">
        <v>1.05400002002716</v>
      </c>
      <c r="H25" s="45">
        <f>AA30</f>
        <v>3860</v>
      </c>
      <c r="I25" s="25">
        <f>$H25*I58/$H58</f>
        <v>4197.9498975844144</v>
      </c>
      <c r="J25" s="25">
        <f t="shared" ref="J25:M25" si="17">$H25*J58/$H58</f>
        <v>3963.5730422602228</v>
      </c>
      <c r="K25" s="25">
        <f t="shared" si="17"/>
        <v>3604.1951974297954</v>
      </c>
      <c r="L25" s="25">
        <f t="shared" si="17"/>
        <v>3250.0257271621276</v>
      </c>
      <c r="M25" s="25">
        <f t="shared" si="17"/>
        <v>2918.4258799997519</v>
      </c>
      <c r="N25" s="49">
        <f>AC30</f>
        <v>5</v>
      </c>
      <c r="O25" s="49">
        <f>AB30</f>
        <v>100.5</v>
      </c>
      <c r="P25" s="45">
        <f>Z30</f>
        <v>13500</v>
      </c>
      <c r="Q25" s="7">
        <f t="shared" ref="Q25:U25" si="18">$P25*Q58/$P58</f>
        <v>13500</v>
      </c>
      <c r="R25" s="7">
        <f t="shared" si="18"/>
        <v>12897.920854935986</v>
      </c>
      <c r="S25" s="7">
        <f t="shared" si="18"/>
        <v>12295.841709871971</v>
      </c>
      <c r="T25" s="7">
        <f t="shared" si="18"/>
        <v>11693.762564807957</v>
      </c>
      <c r="U25" s="7">
        <f t="shared" si="18"/>
        <v>11091.683419743942</v>
      </c>
      <c r="V25" s="82">
        <f t="shared" si="4"/>
        <v>-1.1122593222902655E-2</v>
      </c>
      <c r="W25" s="82"/>
      <c r="X25" s="33" t="s">
        <v>33</v>
      </c>
      <c r="Y25" s="34">
        <v>10000</v>
      </c>
      <c r="Z25" s="34">
        <v>9500</v>
      </c>
      <c r="AA25" s="35">
        <v>6835</v>
      </c>
      <c r="AB25" s="35">
        <v>350</v>
      </c>
      <c r="AC25" s="36">
        <v>0</v>
      </c>
    </row>
    <row r="26" spans="1:30" ht="15" thickBot="1">
      <c r="A26" s="1" t="s">
        <v>39</v>
      </c>
      <c r="B26" s="1">
        <v>2010</v>
      </c>
      <c r="C26" s="3">
        <v>50</v>
      </c>
      <c r="D26" s="1">
        <v>4</v>
      </c>
      <c r="E26" s="3">
        <v>1666.09311014685</v>
      </c>
      <c r="F26" s="4">
        <v>1.04999995231628</v>
      </c>
      <c r="G26" s="4">
        <v>1</v>
      </c>
      <c r="H26" s="3">
        <f>AA40</f>
        <v>4141</v>
      </c>
      <c r="I26" s="25">
        <f t="shared" ref="I26:M30" si="19">$H26*I59/$H59</f>
        <v>4141</v>
      </c>
      <c r="J26" s="25">
        <f t="shared" si="19"/>
        <v>4141</v>
      </c>
      <c r="K26" s="25">
        <f t="shared" si="19"/>
        <v>4141</v>
      </c>
      <c r="L26" s="25">
        <f t="shared" si="19"/>
        <v>4141</v>
      </c>
      <c r="M26" s="25">
        <f t="shared" si="19"/>
        <v>4141</v>
      </c>
      <c r="N26" s="49">
        <f>AC40</f>
        <v>9.64</v>
      </c>
      <c r="O26" s="49">
        <f>AB40</f>
        <v>84.27</v>
      </c>
      <c r="P26" s="3">
        <f>P59</f>
        <v>32968.73046875</v>
      </c>
      <c r="Q26" s="7">
        <f t="shared" ref="Q26:U26" si="20">$P26*Q59/$P59</f>
        <v>32968.73046875</v>
      </c>
      <c r="R26" s="7">
        <f t="shared" si="20"/>
        <v>32308.03564453125</v>
      </c>
      <c r="S26" s="7">
        <f t="shared" si="20"/>
        <v>31647.3408203125</v>
      </c>
      <c r="T26" s="7">
        <f t="shared" si="20"/>
        <v>30986.64599609375</v>
      </c>
      <c r="U26" s="7">
        <f t="shared" si="20"/>
        <v>30325.951171875</v>
      </c>
      <c r="V26" s="82">
        <f t="shared" si="4"/>
        <v>0</v>
      </c>
      <c r="W26" s="82"/>
      <c r="X26" s="63" t="s">
        <v>91</v>
      </c>
      <c r="Y26" s="64"/>
      <c r="Z26" s="64"/>
      <c r="AA26" s="64"/>
      <c r="AB26" s="64"/>
      <c r="AC26" s="65"/>
    </row>
    <row r="27" spans="1:30" ht="13.5" thickBot="1">
      <c r="A27" s="1" t="s">
        <v>38</v>
      </c>
      <c r="B27" s="1">
        <v>2010</v>
      </c>
      <c r="C27" s="3">
        <v>30</v>
      </c>
      <c r="D27" s="1">
        <v>3</v>
      </c>
      <c r="E27" s="3">
        <v>2429.7853460311899</v>
      </c>
      <c r="F27" s="4">
        <v>1.0700000524520901</v>
      </c>
      <c r="G27" s="4">
        <v>1</v>
      </c>
      <c r="H27" s="3">
        <f>AA42</f>
        <v>8232</v>
      </c>
      <c r="I27" s="25">
        <f t="shared" si="19"/>
        <v>8952.7263100815817</v>
      </c>
      <c r="J27" s="25">
        <f t="shared" si="19"/>
        <v>8452.884270436829</v>
      </c>
      <c r="K27" s="25">
        <f t="shared" si="19"/>
        <v>7686.4598096482068</v>
      </c>
      <c r="L27" s="25">
        <f t="shared" si="19"/>
        <v>6931.1429497405807</v>
      </c>
      <c r="M27" s="25">
        <f t="shared" si="19"/>
        <v>6223.9590269839282</v>
      </c>
      <c r="N27" s="49">
        <f>AC42</f>
        <v>8.33</v>
      </c>
      <c r="O27" s="49">
        <f>AB42</f>
        <v>373.76</v>
      </c>
      <c r="P27" s="3">
        <f>Z42</f>
        <v>18000</v>
      </c>
      <c r="Q27" s="7">
        <f t="shared" ref="Q27:U27" si="21">$P27*Q60/$P60</f>
        <v>18000</v>
      </c>
      <c r="R27" s="7">
        <f t="shared" si="21"/>
        <v>18000</v>
      </c>
      <c r="S27" s="7">
        <f t="shared" si="21"/>
        <v>18000</v>
      </c>
      <c r="T27" s="7">
        <f t="shared" si="21"/>
        <v>18000</v>
      </c>
      <c r="U27" s="7">
        <f t="shared" si="21"/>
        <v>18000</v>
      </c>
      <c r="V27" s="82">
        <f t="shared" si="4"/>
        <v>-1.1122593222902655E-2</v>
      </c>
      <c r="W27" s="82"/>
      <c r="X27" s="33" t="s">
        <v>92</v>
      </c>
      <c r="Y27" s="37">
        <v>2236000</v>
      </c>
      <c r="Z27" s="38" t="s">
        <v>93</v>
      </c>
      <c r="AA27" s="35">
        <v>5335</v>
      </c>
      <c r="AB27" s="36">
        <v>88.75</v>
      </c>
      <c r="AC27" s="36">
        <v>2.04</v>
      </c>
    </row>
    <row r="28" spans="1:30" ht="15" thickBot="1">
      <c r="A28" s="1" t="s">
        <v>40</v>
      </c>
      <c r="B28" s="1">
        <v>2013</v>
      </c>
      <c r="C28" s="3">
        <v>500</v>
      </c>
      <c r="D28" s="1">
        <v>4</v>
      </c>
      <c r="E28" s="3">
        <v>2083.6405623368</v>
      </c>
      <c r="F28" s="4">
        <v>1.1000000238418599</v>
      </c>
      <c r="G28" s="4">
        <v>1</v>
      </c>
      <c r="H28" s="3">
        <f>AA44</f>
        <v>3076</v>
      </c>
      <c r="I28" s="25">
        <f t="shared" si="19"/>
        <v>3076</v>
      </c>
      <c r="J28" s="25">
        <f t="shared" si="19"/>
        <v>3076</v>
      </c>
      <c r="K28" s="25">
        <f t="shared" si="19"/>
        <v>3076</v>
      </c>
      <c r="L28" s="25">
        <f t="shared" si="19"/>
        <v>3076</v>
      </c>
      <c r="M28" s="25">
        <f t="shared" si="19"/>
        <v>3076</v>
      </c>
      <c r="N28" s="49">
        <f>AC44</f>
        <v>0</v>
      </c>
      <c r="O28" s="49">
        <f>AB44</f>
        <v>13.44</v>
      </c>
      <c r="P28" s="3">
        <f>P61</f>
        <v>9884</v>
      </c>
      <c r="Q28" s="7">
        <f t="shared" ref="Q28:U28" si="22">$P28*Q61/$P61</f>
        <v>9884</v>
      </c>
      <c r="R28" s="7">
        <f t="shared" si="22"/>
        <v>9884</v>
      </c>
      <c r="S28" s="7">
        <f t="shared" si="22"/>
        <v>9884</v>
      </c>
      <c r="T28" s="7">
        <f t="shared" si="22"/>
        <v>9884</v>
      </c>
      <c r="U28" s="7">
        <f t="shared" si="22"/>
        <v>9884</v>
      </c>
      <c r="V28" s="82">
        <f t="shared" si="4"/>
        <v>0</v>
      </c>
      <c r="W28" s="82"/>
      <c r="X28" s="79" t="s">
        <v>94</v>
      </c>
      <c r="Y28" s="80"/>
      <c r="Z28" s="80"/>
      <c r="AA28" s="80"/>
      <c r="AB28" s="80"/>
      <c r="AC28" s="81"/>
      <c r="AD28" s="6"/>
    </row>
    <row r="29" spans="1:30" ht="13.5" thickBot="1">
      <c r="A29" s="1" t="s">
        <v>41</v>
      </c>
      <c r="B29" s="1">
        <v>2009</v>
      </c>
      <c r="C29" s="3">
        <v>50</v>
      </c>
      <c r="D29" s="1">
        <v>3</v>
      </c>
      <c r="E29" s="3">
        <v>1837.3996624946601</v>
      </c>
      <c r="F29" s="4">
        <v>1.0700000524520901</v>
      </c>
      <c r="G29" s="4">
        <v>1</v>
      </c>
      <c r="H29" s="3">
        <f>AA32</f>
        <v>2438</v>
      </c>
      <c r="I29" s="25">
        <f t="shared" si="19"/>
        <v>2438</v>
      </c>
      <c r="J29" s="25">
        <f t="shared" si="19"/>
        <v>2438</v>
      </c>
      <c r="K29" s="25">
        <f t="shared" si="19"/>
        <v>2438</v>
      </c>
      <c r="L29" s="25">
        <f t="shared" si="19"/>
        <v>2438</v>
      </c>
      <c r="M29" s="25">
        <f t="shared" si="19"/>
        <v>2438</v>
      </c>
      <c r="N29" s="4">
        <f>AC32</f>
        <v>0</v>
      </c>
      <c r="O29" s="4">
        <f>AB32</f>
        <v>28.07</v>
      </c>
      <c r="P29" s="3">
        <f>P61</f>
        <v>9884</v>
      </c>
      <c r="Q29" s="7">
        <f t="shared" ref="Q29:U29" si="23">$P29*Q62/$P62</f>
        <v>9884</v>
      </c>
      <c r="R29" s="7">
        <f t="shared" si="23"/>
        <v>9884</v>
      </c>
      <c r="S29" s="7">
        <f t="shared" si="23"/>
        <v>9884</v>
      </c>
      <c r="T29" s="7">
        <f t="shared" si="23"/>
        <v>9884</v>
      </c>
      <c r="U29" s="7">
        <f t="shared" si="23"/>
        <v>9884</v>
      </c>
      <c r="V29" s="82">
        <f t="shared" si="4"/>
        <v>0</v>
      </c>
      <c r="W29" s="82"/>
      <c r="X29" s="33" t="s">
        <v>95</v>
      </c>
      <c r="Y29" s="34">
        <v>20000</v>
      </c>
      <c r="Z29" s="34">
        <v>12350</v>
      </c>
      <c r="AA29" s="35">
        <v>7894</v>
      </c>
      <c r="AB29" s="36">
        <v>338.79</v>
      </c>
      <c r="AC29" s="36">
        <v>16.64</v>
      </c>
    </row>
    <row r="30" spans="1:30" ht="13.5" thickBot="1">
      <c r="A30" s="1" t="s">
        <v>42</v>
      </c>
      <c r="B30" s="1">
        <v>2013</v>
      </c>
      <c r="C30" s="3">
        <v>100</v>
      </c>
      <c r="D30" s="1">
        <v>4</v>
      </c>
      <c r="E30" s="3">
        <v>3492.39808344841</v>
      </c>
      <c r="F30" s="4">
        <v>1.1000000238418599</v>
      </c>
      <c r="G30" s="4">
        <v>1.0249999761581401</v>
      </c>
      <c r="H30" s="3">
        <f>AA33</f>
        <v>5975</v>
      </c>
      <c r="I30" s="25">
        <f t="shared" si="19"/>
        <v>5975</v>
      </c>
      <c r="J30" s="25">
        <f t="shared" si="19"/>
        <v>5975</v>
      </c>
      <c r="K30" s="25">
        <f t="shared" si="19"/>
        <v>5975</v>
      </c>
      <c r="L30" s="25">
        <f t="shared" si="19"/>
        <v>5975</v>
      </c>
      <c r="M30" s="25">
        <f t="shared" si="19"/>
        <v>5975</v>
      </c>
      <c r="N30" s="4">
        <f>AC33</f>
        <v>0</v>
      </c>
      <c r="O30" s="4">
        <f>AB33</f>
        <v>53.33</v>
      </c>
      <c r="P30" s="3">
        <f t="shared" ref="P30:P32" si="24">P62</f>
        <v>9884</v>
      </c>
      <c r="Q30" s="7">
        <f t="shared" ref="Q30:U30" si="25">$P30*Q63/$P63</f>
        <v>9884</v>
      </c>
      <c r="R30" s="7">
        <f t="shared" si="25"/>
        <v>9884</v>
      </c>
      <c r="S30" s="7">
        <f t="shared" si="25"/>
        <v>9884</v>
      </c>
      <c r="T30" s="7">
        <f t="shared" si="25"/>
        <v>9884</v>
      </c>
      <c r="U30" s="7">
        <f t="shared" si="25"/>
        <v>9884</v>
      </c>
      <c r="V30" s="82">
        <f t="shared" si="4"/>
        <v>0</v>
      </c>
      <c r="W30" s="82"/>
      <c r="X30" s="33" t="s">
        <v>96</v>
      </c>
      <c r="Y30" s="34">
        <v>50000</v>
      </c>
      <c r="Z30" s="34">
        <v>13500</v>
      </c>
      <c r="AA30" s="35">
        <v>3860</v>
      </c>
      <c r="AB30" s="36">
        <v>100.5</v>
      </c>
      <c r="AC30" s="36">
        <v>5</v>
      </c>
    </row>
    <row r="31" spans="1:30" ht="15" thickBot="1">
      <c r="A31" s="1" t="s">
        <v>43</v>
      </c>
      <c r="B31" s="1">
        <v>2012</v>
      </c>
      <c r="C31" s="3">
        <v>100</v>
      </c>
      <c r="D31" s="1">
        <v>3</v>
      </c>
      <c r="E31" s="3">
        <v>4797.6548143589498</v>
      </c>
      <c r="F31" s="4">
        <v>1.0700000524520901</v>
      </c>
      <c r="G31" s="4">
        <v>1</v>
      </c>
      <c r="H31" s="3">
        <f>AA35</f>
        <v>4692</v>
      </c>
      <c r="I31" s="51">
        <f>H31</f>
        <v>4692</v>
      </c>
      <c r="J31" s="51">
        <f t="shared" ref="J31:M31" si="26">I31</f>
        <v>4692</v>
      </c>
      <c r="K31" s="51">
        <f t="shared" si="26"/>
        <v>4692</v>
      </c>
      <c r="L31" s="51">
        <f t="shared" si="26"/>
        <v>4692</v>
      </c>
      <c r="M31" s="51">
        <f t="shared" si="26"/>
        <v>4692</v>
      </c>
      <c r="N31" s="4">
        <f>AC35</f>
        <v>0</v>
      </c>
      <c r="O31" s="4">
        <f>AB35</f>
        <v>64</v>
      </c>
      <c r="P31" s="3">
        <f t="shared" si="24"/>
        <v>9884</v>
      </c>
      <c r="Q31" s="7">
        <f t="shared" ref="Q31:U31" si="27">$P31*Q64/$P64</f>
        <v>9884</v>
      </c>
      <c r="R31" s="7">
        <f t="shared" si="27"/>
        <v>9884</v>
      </c>
      <c r="S31" s="7">
        <f t="shared" si="27"/>
        <v>9884</v>
      </c>
      <c r="T31" s="7">
        <f t="shared" si="27"/>
        <v>9884</v>
      </c>
      <c r="U31" s="7">
        <f t="shared" si="27"/>
        <v>9884</v>
      </c>
      <c r="V31" s="82">
        <f t="shared" si="4"/>
        <v>0</v>
      </c>
      <c r="W31" s="82"/>
      <c r="X31" s="63" t="s">
        <v>97</v>
      </c>
      <c r="Y31" s="64"/>
      <c r="Z31" s="64"/>
      <c r="AA31" s="64"/>
      <c r="AB31" s="64"/>
      <c r="AC31" s="65"/>
    </row>
    <row r="32" spans="1:30" ht="15" thickBot="1">
      <c r="A32" s="1" t="s">
        <v>44</v>
      </c>
      <c r="B32" s="1">
        <v>2011</v>
      </c>
      <c r="C32" s="3">
        <v>5</v>
      </c>
      <c r="D32" s="1">
        <v>2</v>
      </c>
      <c r="E32" s="3">
        <v>5878.6746263821296</v>
      </c>
      <c r="F32" s="4">
        <v>1.04999995231628</v>
      </c>
      <c r="G32" s="4">
        <v>1</v>
      </c>
      <c r="H32" s="3">
        <f>AA37</f>
        <v>4755</v>
      </c>
      <c r="I32" s="51">
        <f>H32</f>
        <v>4755</v>
      </c>
      <c r="J32" s="51">
        <f t="shared" ref="J32:M32" si="28">I32</f>
        <v>4755</v>
      </c>
      <c r="K32" s="51">
        <f t="shared" si="28"/>
        <v>4755</v>
      </c>
      <c r="L32" s="51">
        <f t="shared" si="28"/>
        <v>4755</v>
      </c>
      <c r="M32" s="51">
        <f t="shared" si="28"/>
        <v>4755</v>
      </c>
      <c r="N32" s="4">
        <f>AC37</f>
        <v>0</v>
      </c>
      <c r="O32" s="4">
        <f>AB37</f>
        <v>16.7</v>
      </c>
      <c r="P32" s="3">
        <f t="shared" si="24"/>
        <v>9884</v>
      </c>
      <c r="Q32" s="7">
        <f t="shared" ref="Q32:U32" si="29">$P32*Q65/$P65</f>
        <v>9884</v>
      </c>
      <c r="R32" s="7">
        <f t="shared" si="29"/>
        <v>9884</v>
      </c>
      <c r="S32" s="7">
        <f t="shared" si="29"/>
        <v>9884</v>
      </c>
      <c r="T32" s="7">
        <f t="shared" si="29"/>
        <v>9884</v>
      </c>
      <c r="U32" s="7">
        <f t="shared" si="29"/>
        <v>9884</v>
      </c>
      <c r="V32" s="82">
        <f t="shared" si="4"/>
        <v>0</v>
      </c>
      <c r="W32" s="82"/>
      <c r="X32" s="33" t="s">
        <v>98</v>
      </c>
      <c r="Y32" s="34">
        <v>100000</v>
      </c>
      <c r="Z32" s="38" t="s">
        <v>93</v>
      </c>
      <c r="AA32" s="35">
        <v>2438</v>
      </c>
      <c r="AB32" s="36">
        <v>28.07</v>
      </c>
      <c r="AC32" s="36">
        <v>0</v>
      </c>
    </row>
    <row r="33" spans="1:29" ht="13.5" thickBot="1">
      <c r="A33" s="39"/>
      <c r="B33" s="39"/>
      <c r="C33" s="40"/>
      <c r="D33" s="39"/>
      <c r="E33" s="40"/>
      <c r="F33" s="41"/>
      <c r="G33" s="41"/>
      <c r="H33" s="42"/>
      <c r="I33" s="43"/>
      <c r="J33" s="43"/>
      <c r="K33" s="43"/>
      <c r="L33" s="43"/>
      <c r="M33" s="43"/>
      <c r="N33" s="41"/>
      <c r="O33" s="41"/>
      <c r="P33" s="40"/>
      <c r="Q33" s="44"/>
      <c r="R33" s="44"/>
      <c r="S33" s="44"/>
      <c r="T33" s="44"/>
      <c r="U33" s="40"/>
      <c r="X33" s="33" t="s">
        <v>99</v>
      </c>
      <c r="Y33" s="34">
        <v>400000</v>
      </c>
      <c r="Z33" s="38" t="s">
        <v>93</v>
      </c>
      <c r="AA33" s="35">
        <v>5975</v>
      </c>
      <c r="AB33" s="36">
        <v>53.33</v>
      </c>
      <c r="AC33" s="36">
        <v>0</v>
      </c>
    </row>
    <row r="34" spans="1:29" ht="24.95" customHeight="1" thickBot="1">
      <c r="A34" s="39"/>
      <c r="B34" s="39"/>
      <c r="C34" s="40"/>
      <c r="D34" s="39"/>
      <c r="E34" s="40"/>
      <c r="F34" s="41"/>
      <c r="G34" s="41"/>
      <c r="H34" s="42"/>
      <c r="I34" s="43"/>
      <c r="J34" s="43"/>
      <c r="K34" s="43"/>
      <c r="L34" s="43"/>
      <c r="M34" s="43"/>
      <c r="N34" s="41"/>
      <c r="O34" s="41"/>
      <c r="P34" s="40"/>
      <c r="Q34" s="44"/>
      <c r="R34" s="44"/>
      <c r="S34" s="44"/>
      <c r="T34" s="44"/>
      <c r="U34" s="40"/>
      <c r="X34" s="63" t="s">
        <v>100</v>
      </c>
      <c r="Y34" s="64"/>
      <c r="Z34" s="64"/>
      <c r="AA34" s="64"/>
      <c r="AB34" s="64"/>
      <c r="AC34" s="65"/>
    </row>
    <row r="35" spans="1:29" ht="24.95" customHeight="1" thickBot="1">
      <c r="A35" s="39"/>
      <c r="B35" s="39"/>
      <c r="C35" s="40"/>
      <c r="D35" s="39"/>
      <c r="E35" s="40"/>
      <c r="F35" s="41"/>
      <c r="G35" s="41"/>
      <c r="H35" s="42"/>
      <c r="I35" s="43"/>
      <c r="J35" s="43"/>
      <c r="K35" s="43"/>
      <c r="L35" s="43"/>
      <c r="M35" s="43"/>
      <c r="N35" s="41"/>
      <c r="O35" s="41"/>
      <c r="P35" s="40"/>
      <c r="Q35" s="44"/>
      <c r="R35" s="44"/>
      <c r="S35" s="44"/>
      <c r="T35" s="44"/>
      <c r="U35" s="40"/>
      <c r="X35" s="33" t="s">
        <v>101</v>
      </c>
      <c r="Y35" s="34">
        <v>100000</v>
      </c>
      <c r="Z35" s="38" t="s">
        <v>93</v>
      </c>
      <c r="AA35" s="35">
        <v>4692</v>
      </c>
      <c r="AB35" s="36">
        <v>64</v>
      </c>
      <c r="AC35" s="36">
        <v>0</v>
      </c>
    </row>
    <row r="36" spans="1:29" ht="24.95" customHeight="1" thickBot="1">
      <c r="A36" s="39"/>
      <c r="B36" s="39"/>
      <c r="C36" s="40"/>
      <c r="D36" s="39"/>
      <c r="E36" s="40"/>
      <c r="F36" s="41"/>
      <c r="G36" s="41"/>
      <c r="H36" s="42"/>
      <c r="I36" s="43"/>
      <c r="J36" s="43"/>
      <c r="K36" s="43"/>
      <c r="L36" s="43"/>
      <c r="M36" s="43"/>
      <c r="N36" s="41"/>
      <c r="O36" s="41"/>
      <c r="P36" s="40"/>
      <c r="Q36" s="44"/>
      <c r="R36" s="44"/>
      <c r="S36" s="44"/>
      <c r="T36" s="44"/>
      <c r="U36" s="40"/>
      <c r="X36" s="33" t="s">
        <v>102</v>
      </c>
      <c r="Y36" s="34">
        <v>7000</v>
      </c>
      <c r="Z36" s="38" t="s">
        <v>93</v>
      </c>
      <c r="AA36" s="35">
        <v>6050</v>
      </c>
      <c r="AB36" s="36">
        <v>26.04</v>
      </c>
      <c r="AC36" s="36">
        <v>0</v>
      </c>
    </row>
    <row r="37" spans="1:29" ht="24.95" customHeight="1" thickBot="1">
      <c r="A37" s="39"/>
      <c r="B37" s="39"/>
      <c r="C37" s="40"/>
      <c r="D37" s="39"/>
      <c r="E37" s="40"/>
      <c r="F37" s="41"/>
      <c r="G37" s="41"/>
      <c r="H37" s="42"/>
      <c r="I37" s="43"/>
      <c r="J37" s="43"/>
      <c r="K37" s="43"/>
      <c r="L37" s="43"/>
      <c r="M37" s="43"/>
      <c r="N37" s="41"/>
      <c r="O37" s="41"/>
      <c r="P37" s="40"/>
      <c r="Q37" s="44"/>
      <c r="R37" s="44"/>
      <c r="S37" s="44"/>
      <c r="T37" s="44"/>
      <c r="U37" s="40"/>
      <c r="X37" s="33" t="s">
        <v>103</v>
      </c>
      <c r="Y37" s="34">
        <v>150000</v>
      </c>
      <c r="Z37" s="38" t="s">
        <v>93</v>
      </c>
      <c r="AA37" s="35">
        <v>4755</v>
      </c>
      <c r="AB37" s="36">
        <v>16.7</v>
      </c>
      <c r="AC37" s="36">
        <v>0</v>
      </c>
    </row>
    <row r="38" spans="1:29" ht="12.75" customHeight="1" thickBot="1">
      <c r="A38" s="39"/>
      <c r="B38" s="39"/>
      <c r="C38" s="40"/>
      <c r="D38" s="39"/>
      <c r="E38" s="40"/>
      <c r="F38" s="41"/>
      <c r="G38" s="41"/>
      <c r="H38" s="42"/>
      <c r="I38" s="43"/>
      <c r="J38" s="43"/>
      <c r="K38" s="43"/>
      <c r="L38" s="43"/>
      <c r="M38" s="43"/>
      <c r="N38" s="41"/>
      <c r="O38" s="41"/>
      <c r="P38" s="40"/>
      <c r="Q38" s="44"/>
      <c r="R38" s="44"/>
      <c r="S38" s="44"/>
      <c r="T38" s="44"/>
      <c r="U38" s="40"/>
      <c r="X38" s="63" t="s">
        <v>104</v>
      </c>
      <c r="Y38" s="64"/>
      <c r="Z38" s="64"/>
      <c r="AA38" s="64"/>
      <c r="AB38" s="64"/>
      <c r="AC38" s="65"/>
    </row>
    <row r="39" spans="1:29" ht="24.95" customHeight="1" thickBot="1">
      <c r="A39" s="52" t="s">
        <v>113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X39" s="33" t="s">
        <v>105</v>
      </c>
      <c r="Y39" s="34">
        <v>50000</v>
      </c>
      <c r="Z39" s="38" t="s">
        <v>93</v>
      </c>
      <c r="AA39" s="35">
        <v>5578</v>
      </c>
      <c r="AB39" s="36">
        <v>84.27</v>
      </c>
      <c r="AC39" s="36">
        <v>9.64</v>
      </c>
    </row>
    <row r="40" spans="1:29" ht="12.75" customHeight="1" thickBot="1">
      <c r="A40" s="1"/>
      <c r="B40" s="1"/>
      <c r="C40" s="1"/>
      <c r="D40" s="1"/>
      <c r="E40" s="1" t="s">
        <v>0</v>
      </c>
      <c r="F40" s="1"/>
      <c r="G40" s="1"/>
      <c r="H40" s="1" t="s">
        <v>1</v>
      </c>
      <c r="I40" s="10"/>
      <c r="J40" s="10"/>
      <c r="K40" s="10"/>
      <c r="L40" s="10"/>
      <c r="M40" s="10"/>
      <c r="N40" s="1"/>
      <c r="O40" s="1"/>
      <c r="P40" s="1"/>
      <c r="Q40" s="1"/>
      <c r="R40" s="1"/>
      <c r="S40" s="1"/>
      <c r="T40" s="1"/>
      <c r="U40" s="1"/>
      <c r="X40" s="33" t="s">
        <v>106</v>
      </c>
      <c r="Y40" s="34">
        <v>50000</v>
      </c>
      <c r="Z40" s="38" t="s">
        <v>107</v>
      </c>
      <c r="AA40" s="35">
        <v>4141</v>
      </c>
      <c r="AB40" s="36">
        <v>84.27</v>
      </c>
      <c r="AC40" s="36">
        <v>9.64</v>
      </c>
    </row>
    <row r="41" spans="1:29" ht="13.5" customHeight="1" thickBot="1">
      <c r="A41" s="1"/>
      <c r="B41" s="1"/>
      <c r="C41" s="1"/>
      <c r="D41" s="1"/>
      <c r="E41" s="1" t="s">
        <v>2</v>
      </c>
      <c r="F41" s="1" t="s">
        <v>3</v>
      </c>
      <c r="G41" s="1" t="s">
        <v>4</v>
      </c>
      <c r="H41" s="1" t="s">
        <v>5</v>
      </c>
      <c r="I41" s="11" t="s">
        <v>5</v>
      </c>
      <c r="J41" s="11" t="s">
        <v>5</v>
      </c>
      <c r="K41" s="11" t="s">
        <v>5</v>
      </c>
      <c r="L41" s="11" t="s">
        <v>5</v>
      </c>
      <c r="M41" s="11" t="s">
        <v>5</v>
      </c>
      <c r="N41" s="1" t="s">
        <v>6</v>
      </c>
      <c r="O41" s="1" t="s">
        <v>7</v>
      </c>
      <c r="P41" s="1" t="s">
        <v>8</v>
      </c>
      <c r="Q41" s="1"/>
      <c r="R41" s="1"/>
      <c r="S41" s="1"/>
      <c r="T41" s="1"/>
      <c r="U41" s="2" t="s">
        <v>9</v>
      </c>
      <c r="X41" s="79" t="s">
        <v>108</v>
      </c>
      <c r="Y41" s="80"/>
      <c r="Z41" s="80"/>
      <c r="AA41" s="80"/>
      <c r="AB41" s="80"/>
      <c r="AC41" s="81"/>
    </row>
    <row r="42" spans="1:29" ht="24.95" customHeight="1" thickBot="1">
      <c r="A42" s="1"/>
      <c r="B42" s="1" t="s">
        <v>10</v>
      </c>
      <c r="C42" s="1" t="s">
        <v>11</v>
      </c>
      <c r="D42" s="1" t="s">
        <v>12</v>
      </c>
      <c r="E42" s="1" t="s">
        <v>45</v>
      </c>
      <c r="F42" s="1" t="s">
        <v>13</v>
      </c>
      <c r="G42" s="1" t="s">
        <v>14</v>
      </c>
      <c r="H42" s="1" t="s">
        <v>47</v>
      </c>
      <c r="I42" s="11">
        <v>2015</v>
      </c>
      <c r="J42" s="11">
        <v>2020</v>
      </c>
      <c r="K42" s="11">
        <v>2025</v>
      </c>
      <c r="L42" s="11">
        <v>2030</v>
      </c>
      <c r="M42" s="11">
        <v>2035</v>
      </c>
      <c r="N42" s="1" t="s">
        <v>15</v>
      </c>
      <c r="O42" s="1" t="s">
        <v>16</v>
      </c>
      <c r="P42" s="1" t="s">
        <v>50</v>
      </c>
      <c r="Q42" s="11">
        <v>2015</v>
      </c>
      <c r="R42" s="11">
        <v>2020</v>
      </c>
      <c r="S42" s="11">
        <v>2025</v>
      </c>
      <c r="T42" s="11">
        <v>2030</v>
      </c>
      <c r="U42" s="1" t="s">
        <v>17</v>
      </c>
      <c r="X42" s="33" t="s">
        <v>109</v>
      </c>
      <c r="Y42" s="34">
        <v>50000</v>
      </c>
      <c r="Z42" s="34">
        <v>18000</v>
      </c>
      <c r="AA42" s="35">
        <v>8232</v>
      </c>
      <c r="AB42" s="36">
        <v>373.76</v>
      </c>
      <c r="AC42" s="36">
        <v>8.33</v>
      </c>
    </row>
    <row r="43" spans="1:29" ht="54" customHeight="1" thickBot="1">
      <c r="A43" s="19" t="s">
        <v>18</v>
      </c>
      <c r="B43" s="19" t="s">
        <v>19</v>
      </c>
      <c r="C43" s="19" t="s">
        <v>20</v>
      </c>
      <c r="D43" s="19" t="s">
        <v>21</v>
      </c>
      <c r="E43" s="19" t="s">
        <v>46</v>
      </c>
      <c r="F43" s="19" t="s">
        <v>22</v>
      </c>
      <c r="G43" s="19" t="s">
        <v>23</v>
      </c>
      <c r="H43" s="19" t="s">
        <v>46</v>
      </c>
      <c r="I43" s="20" t="s">
        <v>46</v>
      </c>
      <c r="J43" s="20" t="s">
        <v>46</v>
      </c>
      <c r="K43" s="20" t="s">
        <v>46</v>
      </c>
      <c r="L43" s="20" t="s">
        <v>46</v>
      </c>
      <c r="M43" s="20" t="s">
        <v>46</v>
      </c>
      <c r="N43" s="19" t="s">
        <v>48</v>
      </c>
      <c r="O43" s="19" t="s">
        <v>49</v>
      </c>
      <c r="P43" s="19" t="s">
        <v>24</v>
      </c>
      <c r="Q43" s="19"/>
      <c r="R43" s="19"/>
      <c r="S43" s="19"/>
      <c r="T43" s="19"/>
      <c r="U43" s="19" t="s">
        <v>24</v>
      </c>
      <c r="X43" s="63" t="s">
        <v>110</v>
      </c>
      <c r="Y43" s="64"/>
      <c r="Z43" s="64"/>
      <c r="AA43" s="64"/>
      <c r="AB43" s="64"/>
      <c r="AC43" s="65"/>
    </row>
    <row r="44" spans="1:29" ht="13.5" thickBot="1">
      <c r="A44" s="21"/>
      <c r="B44" s="22" t="s">
        <v>55</v>
      </c>
      <c r="C44" s="22" t="s">
        <v>54</v>
      </c>
      <c r="D44" s="22" t="s">
        <v>56</v>
      </c>
      <c r="E44" s="22" t="s">
        <v>57</v>
      </c>
      <c r="F44" s="22" t="s">
        <v>58</v>
      </c>
      <c r="G44" s="22" t="s">
        <v>59</v>
      </c>
      <c r="H44" s="23" t="s">
        <v>63</v>
      </c>
      <c r="I44" s="23" t="s">
        <v>63</v>
      </c>
      <c r="J44" s="23" t="s">
        <v>63</v>
      </c>
      <c r="K44" s="23" t="s">
        <v>63</v>
      </c>
      <c r="L44" s="23" t="s">
        <v>63</v>
      </c>
      <c r="M44" s="23" t="s">
        <v>63</v>
      </c>
      <c r="N44" s="22" t="s">
        <v>60</v>
      </c>
      <c r="O44" s="22" t="s">
        <v>61</v>
      </c>
      <c r="P44" s="22" t="s">
        <v>64</v>
      </c>
      <c r="Q44" s="22" t="s">
        <v>64</v>
      </c>
      <c r="R44" s="22" t="s">
        <v>64</v>
      </c>
      <c r="S44" s="22" t="s">
        <v>64</v>
      </c>
      <c r="T44" s="22" t="s">
        <v>64</v>
      </c>
      <c r="U44" s="22" t="s">
        <v>64</v>
      </c>
      <c r="X44" s="33" t="s">
        <v>111</v>
      </c>
      <c r="Y44" s="34">
        <v>500000</v>
      </c>
      <c r="Z44" s="38" t="s">
        <v>93</v>
      </c>
      <c r="AA44" s="35">
        <v>3076</v>
      </c>
      <c r="AB44" s="36">
        <v>13.44</v>
      </c>
      <c r="AC44" s="36">
        <v>0</v>
      </c>
    </row>
    <row r="45" spans="1:29" ht="13.5" thickBot="1">
      <c r="A45" s="21"/>
      <c r="B45" s="22" t="s">
        <v>62</v>
      </c>
      <c r="C45" s="22" t="s">
        <v>62</v>
      </c>
      <c r="D45" s="22" t="s">
        <v>62</v>
      </c>
      <c r="E45" s="22" t="s">
        <v>62</v>
      </c>
      <c r="F45" s="22" t="s">
        <v>62</v>
      </c>
      <c r="G45" s="22" t="s">
        <v>62</v>
      </c>
      <c r="H45" s="22">
        <v>2010</v>
      </c>
      <c r="I45" s="22">
        <v>2015</v>
      </c>
      <c r="J45" s="22">
        <v>2020</v>
      </c>
      <c r="K45" s="22">
        <v>2025</v>
      </c>
      <c r="L45" s="22">
        <v>2030</v>
      </c>
      <c r="M45" s="22">
        <v>2035</v>
      </c>
      <c r="N45" s="22" t="s">
        <v>62</v>
      </c>
      <c r="O45" s="22" t="s">
        <v>62</v>
      </c>
      <c r="P45" s="22">
        <v>2010</v>
      </c>
      <c r="Q45" s="22">
        <v>2015</v>
      </c>
      <c r="R45" s="22">
        <v>2020</v>
      </c>
      <c r="S45" s="22">
        <v>2025</v>
      </c>
      <c r="T45" s="22">
        <v>2030</v>
      </c>
      <c r="U45" s="22">
        <v>2035</v>
      </c>
      <c r="X45" s="33" t="s">
        <v>112</v>
      </c>
      <c r="Y45" s="34">
        <v>250000</v>
      </c>
      <c r="Z45" s="38" t="s">
        <v>93</v>
      </c>
      <c r="AA45" s="35">
        <v>5595</v>
      </c>
      <c r="AB45" s="36">
        <v>13.03</v>
      </c>
      <c r="AC45" s="36">
        <v>0</v>
      </c>
    </row>
    <row r="46" spans="1:29" ht="14.25">
      <c r="A46" s="14" t="s">
        <v>25</v>
      </c>
      <c r="B46" s="14">
        <v>2013</v>
      </c>
      <c r="C46" s="15">
        <v>600</v>
      </c>
      <c r="D46" s="14">
        <v>4</v>
      </c>
      <c r="E46" s="15">
        <v>2078.37002848057</v>
      </c>
      <c r="F46" s="16">
        <v>1.0700000524520901</v>
      </c>
      <c r="G46" s="16">
        <v>1</v>
      </c>
      <c r="H46" s="17">
        <v>2223.3423999106499</v>
      </c>
      <c r="I46" s="25">
        <v>2418</v>
      </c>
      <c r="J46" s="25">
        <v>2283</v>
      </c>
      <c r="K46" s="25">
        <v>2076</v>
      </c>
      <c r="L46" s="25">
        <v>1872</v>
      </c>
      <c r="M46" s="25">
        <v>1681</v>
      </c>
      <c r="N46" s="16">
        <v>4.6922299375207803</v>
      </c>
      <c r="O46" s="16">
        <v>28.1500346518119</v>
      </c>
      <c r="P46" s="15">
        <v>9200</v>
      </c>
      <c r="Q46" s="18">
        <v>9200</v>
      </c>
      <c r="R46" s="18">
        <v>9085</v>
      </c>
      <c r="S46" s="18">
        <v>8970</v>
      </c>
      <c r="T46" s="18">
        <v>8855</v>
      </c>
      <c r="U46" s="14">
        <v>8740</v>
      </c>
    </row>
    <row r="47" spans="1:29" ht="14.25">
      <c r="A47" s="1" t="s">
        <v>26</v>
      </c>
      <c r="B47" s="1">
        <v>2013</v>
      </c>
      <c r="C47" s="3">
        <v>550</v>
      </c>
      <c r="D47" s="1">
        <v>4</v>
      </c>
      <c r="E47" s="3">
        <v>2401.3374549200298</v>
      </c>
      <c r="F47" s="4">
        <v>1.0700000524520901</v>
      </c>
      <c r="G47" s="4">
        <v>1</v>
      </c>
      <c r="H47" s="5">
        <v>2568.83774633741</v>
      </c>
      <c r="I47" s="26">
        <v>2769</v>
      </c>
      <c r="J47" s="26">
        <v>2590</v>
      </c>
      <c r="K47" s="26">
        <v>2329</v>
      </c>
      <c r="L47" s="26">
        <v>2065</v>
      </c>
      <c r="M47" s="26">
        <v>1829</v>
      </c>
      <c r="N47" s="4">
        <v>2.9870294501121499</v>
      </c>
      <c r="O47" s="4">
        <v>39.532541562921303</v>
      </c>
      <c r="P47" s="3">
        <v>8765</v>
      </c>
      <c r="Q47" s="13">
        <v>8765</v>
      </c>
      <c r="R47" s="13">
        <v>8436.25</v>
      </c>
      <c r="S47" s="13">
        <v>8107.5</v>
      </c>
      <c r="T47" s="13">
        <v>7778.75</v>
      </c>
      <c r="U47" s="1">
        <v>7450</v>
      </c>
    </row>
    <row r="48" spans="1:29">
      <c r="A48" s="1" t="s">
        <v>27</v>
      </c>
      <c r="B48" s="1">
        <v>2016</v>
      </c>
      <c r="C48" s="3">
        <v>380</v>
      </c>
      <c r="D48" s="1">
        <v>4</v>
      </c>
      <c r="E48" s="3">
        <v>3427.13525390625</v>
      </c>
      <c r="F48" s="4">
        <v>1.0700000524520901</v>
      </c>
      <c r="G48" s="4">
        <v>1.0300000905990601</v>
      </c>
      <c r="H48" s="5">
        <v>3776.1739038934902</v>
      </c>
      <c r="I48" s="26">
        <v>4022</v>
      </c>
      <c r="J48" s="26">
        <v>3568</v>
      </c>
      <c r="K48" s="26">
        <v>3163</v>
      </c>
      <c r="L48" s="26">
        <v>2765</v>
      </c>
      <c r="M48" s="26">
        <v>2410</v>
      </c>
      <c r="N48" s="4">
        <v>4.5399502668391802</v>
      </c>
      <c r="O48" s="4">
        <v>47.149885231213801</v>
      </c>
      <c r="P48" s="3">
        <v>10781</v>
      </c>
      <c r="Q48" s="13">
        <v>10781</v>
      </c>
      <c r="R48" s="13">
        <v>10162.5</v>
      </c>
      <c r="S48" s="13">
        <v>9544</v>
      </c>
      <c r="T48" s="13">
        <v>8925.5</v>
      </c>
      <c r="U48" s="1">
        <v>8307</v>
      </c>
    </row>
    <row r="49" spans="1:21">
      <c r="A49" s="1" t="s">
        <v>28</v>
      </c>
      <c r="B49" s="1">
        <v>2012</v>
      </c>
      <c r="C49" s="3">
        <v>250</v>
      </c>
      <c r="D49" s="1">
        <v>3</v>
      </c>
      <c r="E49" s="3">
        <v>937.10729598999001</v>
      </c>
      <c r="F49" s="4">
        <v>1.04999995231628</v>
      </c>
      <c r="G49" s="4">
        <v>1</v>
      </c>
      <c r="H49" s="5">
        <v>983.73535222868702</v>
      </c>
      <c r="I49" s="26">
        <v>1070</v>
      </c>
      <c r="J49" s="26">
        <v>1010</v>
      </c>
      <c r="K49" s="26">
        <v>918</v>
      </c>
      <c r="L49" s="26">
        <v>823</v>
      </c>
      <c r="M49" s="26">
        <v>744</v>
      </c>
      <c r="N49" s="4">
        <v>2.11183816870115</v>
      </c>
      <c r="O49" s="4">
        <v>12.763066447632101</v>
      </c>
      <c r="P49" s="3">
        <v>7196</v>
      </c>
      <c r="Q49" s="13">
        <v>7196</v>
      </c>
      <c r="R49" s="13">
        <v>7097</v>
      </c>
      <c r="S49" s="13">
        <v>6998</v>
      </c>
      <c r="T49" s="13">
        <v>6899</v>
      </c>
      <c r="U49" s="1">
        <v>6800</v>
      </c>
    </row>
    <row r="50" spans="1:21">
      <c r="A50" s="1" t="s">
        <v>29</v>
      </c>
      <c r="B50" s="1">
        <v>2012</v>
      </c>
      <c r="C50" s="3">
        <v>400</v>
      </c>
      <c r="D50" s="1">
        <v>3</v>
      </c>
      <c r="E50" s="3">
        <v>896.94555473327603</v>
      </c>
      <c r="F50" s="4">
        <v>1.08000004291534</v>
      </c>
      <c r="G50" s="4">
        <v>1</v>
      </c>
      <c r="H50" s="5">
        <v>968.47749861866703</v>
      </c>
      <c r="I50" s="26">
        <v>1048</v>
      </c>
      <c r="J50" s="26">
        <v>985</v>
      </c>
      <c r="K50" s="26">
        <v>889</v>
      </c>
      <c r="L50" s="26">
        <v>786</v>
      </c>
      <c r="M50" s="26">
        <v>698</v>
      </c>
      <c r="N50" s="4">
        <v>2.0449019971086702</v>
      </c>
      <c r="O50" s="4">
        <v>11.9581583059817</v>
      </c>
      <c r="P50" s="3">
        <v>6752</v>
      </c>
      <c r="Q50" s="13">
        <v>6752</v>
      </c>
      <c r="R50" s="13">
        <v>6647.25</v>
      </c>
      <c r="S50" s="13">
        <v>6542.5</v>
      </c>
      <c r="T50" s="13">
        <v>6437.75</v>
      </c>
      <c r="U50" s="1">
        <v>6333</v>
      </c>
    </row>
    <row r="51" spans="1:21">
      <c r="A51" s="1" t="s">
        <v>30</v>
      </c>
      <c r="B51" s="1">
        <v>2016</v>
      </c>
      <c r="C51" s="3">
        <v>400</v>
      </c>
      <c r="D51" s="1">
        <v>3</v>
      </c>
      <c r="E51" s="3">
        <v>1720.26125049591</v>
      </c>
      <c r="F51" s="4">
        <v>1.08000004291534</v>
      </c>
      <c r="G51" s="4">
        <v>1.03999996185303</v>
      </c>
      <c r="H51" s="5">
        <v>1931.75116668705</v>
      </c>
      <c r="I51" s="26">
        <v>2054</v>
      </c>
      <c r="J51" s="26">
        <v>1795</v>
      </c>
      <c r="K51" s="26">
        <v>1585</v>
      </c>
      <c r="L51" s="26">
        <v>1375</v>
      </c>
      <c r="M51" s="26">
        <v>1191</v>
      </c>
      <c r="N51" s="4">
        <v>3.0071104611783102</v>
      </c>
      <c r="O51" s="4">
        <v>20.3452687455299</v>
      </c>
      <c r="P51" s="3">
        <v>8613</v>
      </c>
      <c r="Q51" s="13">
        <v>8613</v>
      </c>
      <c r="R51" s="13">
        <v>8333</v>
      </c>
      <c r="S51" s="13">
        <v>8053</v>
      </c>
      <c r="T51" s="13">
        <v>7773</v>
      </c>
      <c r="U51" s="1">
        <v>7493</v>
      </c>
    </row>
    <row r="52" spans="1:21" ht="14.25">
      <c r="A52" s="1" t="s">
        <v>31</v>
      </c>
      <c r="B52" s="1">
        <v>2011</v>
      </c>
      <c r="C52" s="3">
        <v>160</v>
      </c>
      <c r="D52" s="1">
        <v>2</v>
      </c>
      <c r="E52" s="3">
        <v>652.6282954216</v>
      </c>
      <c r="F52" s="4">
        <v>1.04999995231628</v>
      </c>
      <c r="G52" s="4">
        <v>1</v>
      </c>
      <c r="H52" s="5">
        <v>685.10140601640705</v>
      </c>
      <c r="I52" s="26">
        <v>745</v>
      </c>
      <c r="J52" s="26">
        <v>703</v>
      </c>
      <c r="K52" s="26">
        <v>640</v>
      </c>
      <c r="L52" s="26">
        <v>577</v>
      </c>
      <c r="M52" s="26">
        <v>518</v>
      </c>
      <c r="N52" s="4">
        <v>3.6480249425300699</v>
      </c>
      <c r="O52" s="4">
        <v>12.383203713741899</v>
      </c>
      <c r="P52" s="3">
        <v>10787.89453125</v>
      </c>
      <c r="Q52" s="13">
        <v>10787.89453125</v>
      </c>
      <c r="R52" s="13">
        <v>10703.4208984375</v>
      </c>
      <c r="S52" s="13">
        <v>10618.947265625</v>
      </c>
      <c r="T52" s="13">
        <v>10534.4736328125</v>
      </c>
      <c r="U52" s="1">
        <v>10450</v>
      </c>
    </row>
    <row r="53" spans="1:21">
      <c r="A53" s="1" t="s">
        <v>32</v>
      </c>
      <c r="B53" s="1">
        <v>2011</v>
      </c>
      <c r="C53" s="3">
        <v>230</v>
      </c>
      <c r="D53" s="1">
        <v>2</v>
      </c>
      <c r="E53" s="3">
        <v>617.48677182197605</v>
      </c>
      <c r="F53" s="4">
        <v>1.04999995231628</v>
      </c>
      <c r="G53" s="4">
        <v>1</v>
      </c>
      <c r="H53" s="5">
        <v>648.21133030783096</v>
      </c>
      <c r="I53" s="26">
        <v>699</v>
      </c>
      <c r="J53" s="26">
        <v>655</v>
      </c>
      <c r="K53" s="26">
        <v>588</v>
      </c>
      <c r="L53" s="26">
        <v>513</v>
      </c>
      <c r="M53" s="26">
        <v>552</v>
      </c>
      <c r="N53" s="4">
        <v>3.2413872612375498</v>
      </c>
      <c r="O53" s="4">
        <v>10.7650202095064</v>
      </c>
      <c r="P53" s="3">
        <v>9289</v>
      </c>
      <c r="Q53" s="13">
        <v>9289</v>
      </c>
      <c r="R53" s="13">
        <v>9104.25</v>
      </c>
      <c r="S53" s="13">
        <v>8919.5</v>
      </c>
      <c r="T53" s="13">
        <v>8734.75</v>
      </c>
      <c r="U53" s="1">
        <v>8550</v>
      </c>
    </row>
    <row r="54" spans="1:21">
      <c r="A54" s="1" t="s">
        <v>33</v>
      </c>
      <c r="B54" s="1">
        <v>2012</v>
      </c>
      <c r="C54" s="3">
        <v>10</v>
      </c>
      <c r="D54" s="1">
        <v>3</v>
      </c>
      <c r="E54" s="3">
        <v>4744.1056859493301</v>
      </c>
      <c r="F54" s="4">
        <v>1.04999995231628</v>
      </c>
      <c r="G54" s="4">
        <v>1.1000000238418599</v>
      </c>
      <c r="H54" s="5">
        <v>5478.1760349350197</v>
      </c>
      <c r="I54" s="12">
        <v>5905.0321346152678</v>
      </c>
      <c r="J54" s="12">
        <v>5523.3056080366714</v>
      </c>
      <c r="K54" s="12">
        <v>4966.7099463773775</v>
      </c>
      <c r="L54" s="12">
        <v>4403.7166334346439</v>
      </c>
      <c r="M54" s="12">
        <v>3900.4347324706841</v>
      </c>
      <c r="N54" s="4">
        <v>48.997325482227602</v>
      </c>
      <c r="O54" s="4">
        <v>5.7782706382133702</v>
      </c>
      <c r="P54" s="3">
        <v>7930</v>
      </c>
      <c r="Q54" s="13">
        <v>7930</v>
      </c>
      <c r="R54" s="13">
        <v>7687.5</v>
      </c>
      <c r="S54" s="13">
        <v>7445</v>
      </c>
      <c r="T54" s="13">
        <v>7202.5</v>
      </c>
      <c r="U54" s="1">
        <v>6960</v>
      </c>
    </row>
    <row r="55" spans="1:21">
      <c r="A55" s="1" t="s">
        <v>34</v>
      </c>
      <c r="B55" s="1">
        <v>2016</v>
      </c>
      <c r="C55" s="3">
        <v>1350</v>
      </c>
      <c r="D55" s="1">
        <v>6</v>
      </c>
      <c r="E55" s="3">
        <v>3308.3234360217998</v>
      </c>
      <c r="F55" s="4">
        <v>1.1000000238418599</v>
      </c>
      <c r="G55" s="4">
        <v>1.04999995231628</v>
      </c>
      <c r="H55" s="5">
        <v>3820.23092296507</v>
      </c>
      <c r="I55" s="26">
        <v>4089</v>
      </c>
      <c r="J55" s="26">
        <v>3670</v>
      </c>
      <c r="K55" s="26">
        <v>3203</v>
      </c>
      <c r="L55" s="26">
        <v>2835</v>
      </c>
      <c r="M55" s="26">
        <v>2496</v>
      </c>
      <c r="N55" s="4">
        <v>0.50536855433999495</v>
      </c>
      <c r="O55" s="4">
        <v>92.037323713302598</v>
      </c>
      <c r="P55" s="3">
        <v>10488</v>
      </c>
      <c r="Q55" s="13">
        <v>10488</v>
      </c>
      <c r="R55" s="13">
        <v>10488</v>
      </c>
      <c r="S55" s="13">
        <v>10488</v>
      </c>
      <c r="T55" s="13">
        <v>10488</v>
      </c>
      <c r="U55" s="1">
        <v>10488</v>
      </c>
    </row>
    <row r="56" spans="1:21">
      <c r="A56" s="1" t="s">
        <v>35</v>
      </c>
      <c r="B56" s="1">
        <v>2012</v>
      </c>
      <c r="C56" s="3">
        <v>2</v>
      </c>
      <c r="D56" s="1">
        <v>3</v>
      </c>
      <c r="E56" s="3">
        <v>1333.7044909000399</v>
      </c>
      <c r="F56" s="4">
        <v>1.04999995231628</v>
      </c>
      <c r="G56" s="4">
        <v>1</v>
      </c>
      <c r="H56" s="5">
        <v>1400.0662066540399</v>
      </c>
      <c r="I56" s="12">
        <v>1522.6445048794631</v>
      </c>
      <c r="J56" s="12">
        <v>1437.6333352521976</v>
      </c>
      <c r="K56" s="12">
        <v>1307.2828751570576</v>
      </c>
      <c r="L56" s="12">
        <v>1178.8215521647455</v>
      </c>
      <c r="M56" s="12">
        <v>1058.5464899513554</v>
      </c>
      <c r="N56" s="4">
        <v>7.2843360949285598</v>
      </c>
      <c r="O56" s="4">
        <v>16.387664208870099</v>
      </c>
      <c r="P56" s="3">
        <v>9050</v>
      </c>
      <c r="Q56" s="13">
        <v>9050</v>
      </c>
      <c r="R56" s="13">
        <v>9012.5</v>
      </c>
      <c r="S56" s="13">
        <v>8975</v>
      </c>
      <c r="T56" s="13">
        <v>8937.5</v>
      </c>
      <c r="U56" s="1">
        <v>8900</v>
      </c>
    </row>
    <row r="57" spans="1:21">
      <c r="A57" s="1" t="s">
        <v>36</v>
      </c>
      <c r="B57" s="1">
        <v>2011</v>
      </c>
      <c r="C57" s="3">
        <v>1</v>
      </c>
      <c r="D57" s="1">
        <v>2</v>
      </c>
      <c r="E57" s="3">
        <v>1601.44943261147</v>
      </c>
      <c r="F57" s="4">
        <v>1.04999995231628</v>
      </c>
      <c r="G57" s="4">
        <v>1</v>
      </c>
      <c r="H57" s="5">
        <v>1681.13345014795</v>
      </c>
      <c r="I57" s="12">
        <v>1828.3196877912749</v>
      </c>
      <c r="J57" s="12">
        <v>1726.2422858674443</v>
      </c>
      <c r="K57" s="12">
        <v>1569.723602917571</v>
      </c>
      <c r="L57" s="12">
        <v>1415.4733066771159</v>
      </c>
      <c r="M57" s="12">
        <v>1271.0526861774745</v>
      </c>
      <c r="N57" s="4">
        <v>7.2843360949285598</v>
      </c>
      <c r="O57" s="4">
        <v>16.387664208870099</v>
      </c>
      <c r="P57" s="3">
        <v>10069</v>
      </c>
      <c r="Q57" s="13">
        <v>10069</v>
      </c>
      <c r="R57" s="13">
        <v>10021.75</v>
      </c>
      <c r="S57" s="13">
        <v>9974.5</v>
      </c>
      <c r="T57" s="13">
        <v>9927.25</v>
      </c>
      <c r="U57" s="1">
        <v>9880</v>
      </c>
    </row>
    <row r="58" spans="1:21">
      <c r="A58" s="1" t="s">
        <v>37</v>
      </c>
      <c r="B58" s="1">
        <v>2013</v>
      </c>
      <c r="C58" s="3">
        <v>80</v>
      </c>
      <c r="D58" s="1">
        <v>4</v>
      </c>
      <c r="E58" s="3">
        <v>3413.74806495646</v>
      </c>
      <c r="F58" s="4">
        <v>1.0700000524520901</v>
      </c>
      <c r="G58" s="4">
        <v>1.05400002002716</v>
      </c>
      <c r="H58" s="5">
        <v>3849.06783770215</v>
      </c>
      <c r="I58" s="12">
        <v>4186.0606049422813</v>
      </c>
      <c r="J58" s="12">
        <v>3952.3475438723026</v>
      </c>
      <c r="K58" s="12">
        <v>3593.9875168983358</v>
      </c>
      <c r="L58" s="12">
        <v>3240.8211135037018</v>
      </c>
      <c r="M58" s="12">
        <v>2910.1604122861763</v>
      </c>
      <c r="N58" s="4">
        <v>6.8609639717668598</v>
      </c>
      <c r="O58" s="4">
        <v>65.890356749296203</v>
      </c>
      <c r="P58" s="1">
        <v>9451</v>
      </c>
      <c r="Q58" s="13">
        <v>9451</v>
      </c>
      <c r="R58" s="13">
        <v>9029.5</v>
      </c>
      <c r="S58" s="13">
        <v>8608</v>
      </c>
      <c r="T58" s="13">
        <v>8186.5</v>
      </c>
      <c r="U58" s="1">
        <v>7765</v>
      </c>
    </row>
    <row r="59" spans="1:21" ht="14.25">
      <c r="A59" s="1" t="s">
        <v>39</v>
      </c>
      <c r="B59" s="1">
        <v>2010</v>
      </c>
      <c r="C59" s="3">
        <v>50</v>
      </c>
      <c r="D59" s="1">
        <v>4</v>
      </c>
      <c r="E59" s="3">
        <v>1666.09311014685</v>
      </c>
      <c r="F59" s="4">
        <v>1.04999995231628</v>
      </c>
      <c r="G59" s="4">
        <v>1</v>
      </c>
      <c r="H59" s="5">
        <v>1748.9936313265</v>
      </c>
      <c r="I59" s="27">
        <v>1748.9936313265</v>
      </c>
      <c r="J59" s="27">
        <v>1748.9936313265</v>
      </c>
      <c r="K59" s="27">
        <v>1748.9936313265</v>
      </c>
      <c r="L59" s="27">
        <v>1748.9936313265</v>
      </c>
      <c r="M59" s="27">
        <v>1748.9936313265</v>
      </c>
      <c r="N59" s="4">
        <v>0</v>
      </c>
      <c r="O59" s="4">
        <v>168.32789191400701</v>
      </c>
      <c r="P59" s="3">
        <v>32968.73046875</v>
      </c>
      <c r="Q59" s="13">
        <v>32968.73046875</v>
      </c>
      <c r="R59" s="13">
        <v>32308.03564453125</v>
      </c>
      <c r="S59" s="13">
        <v>31647.3408203125</v>
      </c>
      <c r="T59" s="13">
        <v>30986.64599609375</v>
      </c>
      <c r="U59" s="3">
        <v>30325.951171875</v>
      </c>
    </row>
    <row r="60" spans="1:21">
      <c r="A60" s="1" t="s">
        <v>38</v>
      </c>
      <c r="B60" s="1">
        <v>2010</v>
      </c>
      <c r="C60" s="3">
        <v>30</v>
      </c>
      <c r="D60" s="1">
        <v>3</v>
      </c>
      <c r="E60" s="3">
        <v>2429.7853460311899</v>
      </c>
      <c r="F60" s="4">
        <v>1.0700000524520901</v>
      </c>
      <c r="G60" s="4">
        <v>1</v>
      </c>
      <c r="H60" s="5">
        <v>2599.26996082701</v>
      </c>
      <c r="I60" s="12">
        <v>2826.8406906341952</v>
      </c>
      <c r="J60" s="12">
        <v>2669.0145974846432</v>
      </c>
      <c r="K60" s="12">
        <v>2427.0145879886636</v>
      </c>
      <c r="L60" s="12">
        <v>2188.5218250071189</v>
      </c>
      <c r="M60" s="12">
        <v>1965.2271302547899</v>
      </c>
      <c r="N60" s="4">
        <v>1.17138415614424E-2</v>
      </c>
      <c r="O60" s="4">
        <v>116.803735928439</v>
      </c>
      <c r="P60" s="3">
        <v>13648</v>
      </c>
      <c r="Q60" s="13">
        <v>13648</v>
      </c>
      <c r="R60" s="13">
        <v>13648</v>
      </c>
      <c r="S60" s="13">
        <v>13648</v>
      </c>
      <c r="T60" s="13">
        <v>13648</v>
      </c>
      <c r="U60" s="3">
        <v>13648</v>
      </c>
    </row>
    <row r="61" spans="1:21" ht="14.25">
      <c r="A61" s="1" t="s">
        <v>40</v>
      </c>
      <c r="B61" s="1">
        <v>2013</v>
      </c>
      <c r="C61" s="3">
        <v>500</v>
      </c>
      <c r="D61" s="1">
        <v>4</v>
      </c>
      <c r="E61" s="3">
        <v>2083.6405623368</v>
      </c>
      <c r="F61" s="4">
        <v>1.1000000238418599</v>
      </c>
      <c r="G61" s="4">
        <v>1</v>
      </c>
      <c r="H61" s="5">
        <v>2291.4751519349902</v>
      </c>
      <c r="I61" s="27">
        <v>2291.4751519349902</v>
      </c>
      <c r="J61" s="27">
        <v>2291.4751519349902</v>
      </c>
      <c r="K61" s="27">
        <v>2291.4751519349902</v>
      </c>
      <c r="L61" s="27">
        <v>2291.4751519349902</v>
      </c>
      <c r="M61" s="27">
        <v>2291.4751519349902</v>
      </c>
      <c r="N61" s="4">
        <v>2.4860035959470399</v>
      </c>
      <c r="O61" s="4">
        <v>13.930494051476</v>
      </c>
      <c r="P61" s="3">
        <v>9884</v>
      </c>
      <c r="Q61" s="13">
        <v>9884</v>
      </c>
      <c r="R61" s="13">
        <v>9884</v>
      </c>
      <c r="S61" s="13">
        <v>9884</v>
      </c>
      <c r="T61" s="13">
        <v>9884</v>
      </c>
      <c r="U61" s="3">
        <v>9884</v>
      </c>
    </row>
    <row r="62" spans="1:21">
      <c r="A62" s="1" t="s">
        <v>41</v>
      </c>
      <c r="B62" s="1">
        <v>2009</v>
      </c>
      <c r="C62" s="3">
        <v>50</v>
      </c>
      <c r="D62" s="1">
        <v>3</v>
      </c>
      <c r="E62" s="3">
        <v>1837.3996624946601</v>
      </c>
      <c r="F62" s="4">
        <v>1.0700000524520901</v>
      </c>
      <c r="G62" s="4">
        <v>1</v>
      </c>
      <c r="H62" s="5">
        <v>1965.5636480634</v>
      </c>
      <c r="I62" s="27">
        <v>1965.5636480634</v>
      </c>
      <c r="J62" s="27">
        <v>1965.5636480634</v>
      </c>
      <c r="K62" s="27">
        <v>1965.5636480634</v>
      </c>
      <c r="L62" s="27">
        <v>1965.5636480634</v>
      </c>
      <c r="M62" s="27">
        <v>1965.5636480634</v>
      </c>
      <c r="N62" s="4">
        <v>0</v>
      </c>
      <c r="O62" s="4">
        <v>30.978088300565599</v>
      </c>
      <c r="P62" s="3">
        <v>9884</v>
      </c>
      <c r="Q62" s="13">
        <v>9884</v>
      </c>
      <c r="R62" s="13">
        <v>9884</v>
      </c>
      <c r="S62" s="13">
        <v>9884</v>
      </c>
      <c r="T62" s="13">
        <v>9884</v>
      </c>
      <c r="U62" s="3">
        <v>9884</v>
      </c>
    </row>
    <row r="63" spans="1:21">
      <c r="A63" s="1" t="s">
        <v>42</v>
      </c>
      <c r="B63" s="1">
        <v>2013</v>
      </c>
      <c r="C63" s="3">
        <v>100</v>
      </c>
      <c r="D63" s="1">
        <v>4</v>
      </c>
      <c r="E63" s="3">
        <v>3492.39808344841</v>
      </c>
      <c r="F63" s="4">
        <v>1.1000000238418599</v>
      </c>
      <c r="G63" s="4">
        <v>1.0249999761581401</v>
      </c>
      <c r="H63" s="5">
        <v>3936.7693550444101</v>
      </c>
      <c r="I63" s="27">
        <v>3936.7693550444101</v>
      </c>
      <c r="J63" s="27">
        <v>3936.7693550444101</v>
      </c>
      <c r="K63" s="27">
        <v>3936.7693550444101</v>
      </c>
      <c r="L63" s="27">
        <v>3936.7693550444101</v>
      </c>
      <c r="M63" s="27">
        <v>3936.7693550444101</v>
      </c>
      <c r="N63" s="4">
        <v>0</v>
      </c>
      <c r="O63" s="4">
        <v>86.916699404998297</v>
      </c>
      <c r="P63" s="3">
        <v>9884</v>
      </c>
      <c r="Q63" s="13">
        <v>9884</v>
      </c>
      <c r="R63" s="13">
        <v>9884</v>
      </c>
      <c r="S63" s="13">
        <v>9884</v>
      </c>
      <c r="T63" s="13">
        <v>9884</v>
      </c>
      <c r="U63" s="3">
        <v>9884</v>
      </c>
    </row>
    <row r="64" spans="1:21" ht="14.25">
      <c r="A64" s="1" t="s">
        <v>43</v>
      </c>
      <c r="B64" s="1">
        <v>2012</v>
      </c>
      <c r="C64" s="3">
        <v>100</v>
      </c>
      <c r="D64" s="1">
        <v>3</v>
      </c>
      <c r="E64" s="3">
        <v>4797.6548143589498</v>
      </c>
      <c r="F64" s="4">
        <v>1.0700000524520901</v>
      </c>
      <c r="G64" s="4">
        <v>1</v>
      </c>
      <c r="H64" s="5">
        <v>5132.3052308918795</v>
      </c>
      <c r="I64" s="12">
        <v>5581.647724972675</v>
      </c>
      <c r="J64" s="12">
        <v>5270.0172688637776</v>
      </c>
      <c r="K64" s="12">
        <v>4792.1839028301374</v>
      </c>
      <c r="L64" s="12">
        <v>4321.2756580433606</v>
      </c>
      <c r="M64" s="12">
        <v>3880.3762719929964</v>
      </c>
      <c r="N64" s="4">
        <v>0</v>
      </c>
      <c r="O64" s="4">
        <v>58.052126746928501</v>
      </c>
      <c r="P64" s="3">
        <v>9884</v>
      </c>
      <c r="Q64" s="13">
        <v>9884</v>
      </c>
      <c r="R64" s="13">
        <v>9884</v>
      </c>
      <c r="S64" s="13">
        <v>9884</v>
      </c>
      <c r="T64" s="13">
        <v>9884</v>
      </c>
      <c r="U64" s="3">
        <v>9884</v>
      </c>
    </row>
    <row r="65" spans="1:21" ht="14.25">
      <c r="A65" s="1" t="s">
        <v>44</v>
      </c>
      <c r="B65" s="1">
        <v>2011</v>
      </c>
      <c r="C65" s="3">
        <v>5</v>
      </c>
      <c r="D65" s="1">
        <v>2</v>
      </c>
      <c r="E65" s="3">
        <v>5878.6746263821296</v>
      </c>
      <c r="F65" s="4">
        <v>1.04999995231628</v>
      </c>
      <c r="G65" s="4">
        <v>1</v>
      </c>
      <c r="H65" s="5">
        <v>6171.1824024509997</v>
      </c>
      <c r="I65" s="12">
        <v>6711.4804493118954</v>
      </c>
      <c r="J65" s="12">
        <v>6336.7700023900161</v>
      </c>
      <c r="K65" s="12">
        <v>5762.2139837764662</v>
      </c>
      <c r="L65" s="12">
        <v>5195.9848639834026</v>
      </c>
      <c r="M65" s="12">
        <v>4665.8389724124472</v>
      </c>
      <c r="N65" s="4">
        <v>0</v>
      </c>
      <c r="O65" s="4">
        <v>11.9447712312516</v>
      </c>
      <c r="P65" s="3">
        <v>9884</v>
      </c>
      <c r="Q65" s="13">
        <v>9884</v>
      </c>
      <c r="R65" s="13">
        <v>9884</v>
      </c>
      <c r="S65" s="13">
        <v>9884</v>
      </c>
      <c r="T65" s="13">
        <v>9884</v>
      </c>
      <c r="U65" s="3">
        <v>9884</v>
      </c>
    </row>
    <row r="66" spans="1:21">
      <c r="C66" s="7"/>
      <c r="E66" s="7"/>
      <c r="F66" s="8"/>
      <c r="G66" s="8"/>
      <c r="H66" s="7"/>
      <c r="I66" s="7"/>
      <c r="J66" s="7"/>
      <c r="K66" s="7"/>
      <c r="L66" s="7"/>
      <c r="M66" s="7"/>
      <c r="N66" s="8"/>
      <c r="O66" s="8"/>
      <c r="P66" s="7"/>
      <c r="Q66" s="7"/>
      <c r="R66" s="7"/>
      <c r="S66" s="7"/>
      <c r="T66" s="7"/>
    </row>
    <row r="67" spans="1:21">
      <c r="C67" s="7"/>
      <c r="E67" s="7"/>
      <c r="F67" s="8"/>
      <c r="G67" s="8"/>
      <c r="H67" s="7"/>
      <c r="I67" s="7"/>
      <c r="J67" s="7"/>
      <c r="K67" s="7"/>
      <c r="L67" s="7"/>
      <c r="M67" s="7"/>
      <c r="N67" s="8"/>
      <c r="O67" s="8"/>
    </row>
    <row r="68" spans="1:21">
      <c r="C68" s="7"/>
      <c r="E68" s="7"/>
      <c r="F68" s="8"/>
      <c r="G68" s="8"/>
      <c r="H68" s="7"/>
      <c r="I68" s="7"/>
      <c r="J68" s="7"/>
      <c r="K68" s="7"/>
      <c r="L68" s="7"/>
      <c r="M68" s="7"/>
      <c r="N68" s="8"/>
      <c r="O68" s="8"/>
      <c r="P68" s="7"/>
      <c r="Q68" s="7"/>
      <c r="R68" s="7"/>
      <c r="S68" s="7"/>
      <c r="T68" s="7"/>
      <c r="U68" s="7"/>
    </row>
    <row r="69" spans="1:21">
      <c r="C69" s="7"/>
      <c r="E69" s="7"/>
      <c r="F69" s="8"/>
      <c r="G69" s="8"/>
      <c r="H69" s="7"/>
      <c r="I69" s="7"/>
      <c r="J69" s="7"/>
      <c r="K69" s="7"/>
      <c r="L69" s="7"/>
      <c r="M69" s="7"/>
      <c r="N69" s="8"/>
      <c r="O69" s="8"/>
      <c r="P69" s="7"/>
      <c r="Q69" s="7"/>
      <c r="R69" s="7"/>
      <c r="S69" s="7"/>
      <c r="T69" s="7"/>
      <c r="U69" s="7"/>
    </row>
    <row r="70" spans="1:21">
      <c r="C70" s="7"/>
      <c r="E70" s="7"/>
      <c r="F70" s="8"/>
      <c r="G70" s="8"/>
      <c r="H70" s="7"/>
      <c r="I70" s="7"/>
      <c r="J70" s="7"/>
      <c r="K70" s="7"/>
      <c r="L70" s="7"/>
      <c r="M70" s="7"/>
      <c r="N70" s="8"/>
      <c r="O70" s="8"/>
      <c r="P70" s="7"/>
      <c r="Q70" s="7"/>
      <c r="R70" s="7"/>
      <c r="S70" s="7"/>
      <c r="T70" s="7"/>
      <c r="U70" s="7"/>
    </row>
    <row r="71" spans="1:21">
      <c r="C71" s="7"/>
      <c r="E71" s="7"/>
      <c r="F71" s="8"/>
      <c r="G71" s="8"/>
      <c r="H71" s="7"/>
      <c r="I71" s="7"/>
      <c r="J71" s="7"/>
      <c r="K71" s="7"/>
      <c r="L71" s="7"/>
      <c r="M71" s="7"/>
      <c r="N71" s="8"/>
      <c r="O71" s="8"/>
      <c r="P71" s="7"/>
      <c r="Q71" s="7"/>
      <c r="R71" s="7"/>
      <c r="S71" s="7"/>
      <c r="T71" s="7"/>
      <c r="U71" s="7"/>
    </row>
    <row r="72" spans="1:21">
      <c r="C72" s="7"/>
      <c r="E72" s="7"/>
      <c r="F72" s="8"/>
      <c r="G72" s="8"/>
      <c r="H72" s="7"/>
      <c r="I72" s="7"/>
      <c r="J72" s="7"/>
      <c r="K72" s="7"/>
      <c r="L72" s="7"/>
      <c r="M72" s="7"/>
      <c r="N72" s="8"/>
      <c r="O72" s="8"/>
      <c r="P72" s="7"/>
      <c r="Q72" s="7"/>
      <c r="R72" s="7"/>
      <c r="S72" s="7"/>
      <c r="T72" s="7"/>
      <c r="U72" s="7"/>
    </row>
    <row r="73" spans="1:21">
      <c r="C73" s="7"/>
      <c r="E73" s="7"/>
      <c r="F73" s="8"/>
      <c r="G73" s="8"/>
      <c r="H73" s="7"/>
      <c r="I73" s="7"/>
      <c r="J73" s="7"/>
      <c r="K73" s="7"/>
      <c r="L73" s="7"/>
      <c r="M73" s="7"/>
      <c r="N73" s="8"/>
      <c r="O73" s="8"/>
      <c r="P73" s="7"/>
      <c r="Q73" s="7"/>
      <c r="R73" s="7"/>
      <c r="S73" s="7"/>
      <c r="T73" s="7"/>
      <c r="U73" s="7"/>
    </row>
    <row r="74" spans="1:21">
      <c r="C74" s="7"/>
      <c r="E74" s="7"/>
      <c r="F74" s="8"/>
      <c r="G74" s="8"/>
      <c r="H74" s="7"/>
      <c r="I74" s="7"/>
      <c r="J74" s="7"/>
      <c r="K74" s="7"/>
      <c r="L74" s="7"/>
      <c r="M74" s="7"/>
      <c r="N74" s="8"/>
      <c r="O74" s="8"/>
      <c r="P74" s="7"/>
      <c r="Q74" s="7"/>
      <c r="R74" s="7"/>
      <c r="S74" s="7"/>
      <c r="T74" s="7"/>
      <c r="U74" s="7"/>
    </row>
    <row r="91" spans="14:14">
      <c r="N91" s="8"/>
    </row>
  </sheetData>
  <mergeCells count="28">
    <mergeCell ref="X43:AC43"/>
    <mergeCell ref="X26:AC26"/>
    <mergeCell ref="X28:AC28"/>
    <mergeCell ref="X31:AC31"/>
    <mergeCell ref="X34:AC34"/>
    <mergeCell ref="X38:AC38"/>
    <mergeCell ref="X41:AC41"/>
    <mergeCell ref="Y12:Y13"/>
    <mergeCell ref="Z12:Z13"/>
    <mergeCell ref="AA12:AA13"/>
    <mergeCell ref="AB12:AB13"/>
    <mergeCell ref="AC12:AC13"/>
    <mergeCell ref="A39:U39"/>
    <mergeCell ref="A4:U4"/>
    <mergeCell ref="X6:X8"/>
    <mergeCell ref="Y6:Z6"/>
    <mergeCell ref="AA6:AC6"/>
    <mergeCell ref="Y7:Y8"/>
    <mergeCell ref="Z7:Z8"/>
    <mergeCell ref="AA7:AA8"/>
    <mergeCell ref="AB7:AB8"/>
    <mergeCell ref="X19:AC19"/>
    <mergeCell ref="X9:AC9"/>
    <mergeCell ref="Y10:Y11"/>
    <mergeCell ref="Z10:Z11"/>
    <mergeCell ref="AA10:AA11"/>
    <mergeCell ref="AB10:AB11"/>
    <mergeCell ref="AC10:AC11"/>
  </mergeCells>
  <phoneticPr fontId="3" type="noConversion"/>
  <pageMargins left="0.17" right="0.18" top="0.25" bottom="0.25" header="0.5" footer="0.5"/>
  <pageSetup scale="9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EIA/DOE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Martin</dc:creator>
  <cp:lastModifiedBy>Martin</cp:lastModifiedBy>
  <cp:lastPrinted>2009-12-17T17:12:18Z</cp:lastPrinted>
  <dcterms:created xsi:type="dcterms:W3CDTF">2009-10-08T14:02:54Z</dcterms:created>
  <dcterms:modified xsi:type="dcterms:W3CDTF">2011-04-20T19:09:56Z</dcterms:modified>
</cp:coreProperties>
</file>