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 bansal\Dropbox\Download Files\"/>
    </mc:Choice>
  </mc:AlternateContent>
  <bookViews>
    <workbookView xWindow="240" yWindow="150" windowWidth="20115" windowHeight="7995" activeTab="9"/>
  </bookViews>
  <sheets>
    <sheet name="(1)" sheetId="1" r:id="rId1"/>
    <sheet name="(2)" sheetId="4" r:id="rId2"/>
    <sheet name="(3)" sheetId="5" r:id="rId3"/>
    <sheet name="(4)" sheetId="6" r:id="rId4"/>
    <sheet name="(5)" sheetId="7" r:id="rId5"/>
    <sheet name="(6)" sheetId="8" r:id="rId6"/>
    <sheet name="(7)" sheetId="9" r:id="rId7"/>
    <sheet name="(8)" sheetId="10" r:id="rId8"/>
    <sheet name="(9)" sheetId="11" r:id="rId9"/>
    <sheet name="(10)" sheetId="12" r:id="rId10"/>
  </sheets>
  <definedNames>
    <definedName name="_xlnm._FilterDatabase" localSheetId="0" hidden="1">'(1)'!$F$3:$H$34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</workbook>
</file>

<file path=xl/calcChain.xml><?xml version="1.0" encoding="utf-8"?>
<calcChain xmlns="http://schemas.openxmlformats.org/spreadsheetml/2006/main">
  <c r="C17" i="8" l="1"/>
  <c r="F4" i="7"/>
  <c r="G6" i="12" l="1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5" i="12"/>
  <c r="H6" i="12" s="1"/>
  <c r="K6" i="12" s="1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5" i="12"/>
  <c r="C7" i="11"/>
  <c r="C8" i="11" s="1"/>
  <c r="E5" i="10"/>
  <c r="E6" i="10"/>
  <c r="D5" i="10"/>
  <c r="D6" i="10"/>
  <c r="E4" i="10"/>
  <c r="D4" i="10"/>
  <c r="E7" i="9"/>
  <c r="C7" i="9"/>
  <c r="D7" i="9"/>
  <c r="E6" i="9"/>
  <c r="D6" i="9"/>
  <c r="C6" i="9"/>
  <c r="M6" i="12" l="1"/>
  <c r="L6" i="12"/>
  <c r="H5" i="12"/>
  <c r="H21" i="12"/>
  <c r="H17" i="12"/>
  <c r="H13" i="12"/>
  <c r="H9" i="12"/>
  <c r="H20" i="12"/>
  <c r="H16" i="12"/>
  <c r="H12" i="12"/>
  <c r="H8" i="12"/>
  <c r="H24" i="12"/>
  <c r="H23" i="12"/>
  <c r="H19" i="12"/>
  <c r="H15" i="12"/>
  <c r="H11" i="12"/>
  <c r="H7" i="12"/>
  <c r="H22" i="12"/>
  <c r="H18" i="12"/>
  <c r="H14" i="12"/>
  <c r="H10" i="12"/>
  <c r="E4" i="6"/>
  <c r="F4" i="5" a="1"/>
  <c r="F4" i="5" s="1"/>
  <c r="K18" i="12" l="1"/>
  <c r="L18" i="12"/>
  <c r="M18" i="12"/>
  <c r="L9" i="12"/>
  <c r="M9" i="12"/>
  <c r="K9" i="12"/>
  <c r="K14" i="12"/>
  <c r="L14" i="12"/>
  <c r="M14" i="12"/>
  <c r="L11" i="12"/>
  <c r="M11" i="12"/>
  <c r="K11" i="12"/>
  <c r="L24" i="12"/>
  <c r="K24" i="12"/>
  <c r="M24" i="12"/>
  <c r="L20" i="12"/>
  <c r="K20" i="12"/>
  <c r="M20" i="12"/>
  <c r="L21" i="12"/>
  <c r="M21" i="12"/>
  <c r="K21" i="12"/>
  <c r="L8" i="12"/>
  <c r="K8" i="12"/>
  <c r="M8" i="12"/>
  <c r="K22" i="12"/>
  <c r="L22" i="12"/>
  <c r="M22" i="12"/>
  <c r="L19" i="12"/>
  <c r="M19" i="12"/>
  <c r="K19" i="12"/>
  <c r="L12" i="12"/>
  <c r="K12" i="12"/>
  <c r="M12" i="12"/>
  <c r="L13" i="12"/>
  <c r="M13" i="12"/>
  <c r="K13" i="12"/>
  <c r="L15" i="12"/>
  <c r="M15" i="12"/>
  <c r="K15" i="12"/>
  <c r="L5" i="12"/>
  <c r="M5" i="12"/>
  <c r="K5" i="12"/>
  <c r="K10" i="12"/>
  <c r="L10" i="12"/>
  <c r="M10" i="12"/>
  <c r="L7" i="12"/>
  <c r="M7" i="12"/>
  <c r="K7" i="12"/>
  <c r="L23" i="12"/>
  <c r="M23" i="12"/>
  <c r="K23" i="12"/>
  <c r="L16" i="12"/>
  <c r="K16" i="12"/>
  <c r="M16" i="12"/>
  <c r="L17" i="12"/>
  <c r="M17" i="12"/>
  <c r="K17" i="12"/>
  <c r="E6" i="4"/>
  <c r="E7" i="4"/>
  <c r="E8" i="4"/>
  <c r="E9" i="4"/>
  <c r="E10" i="4"/>
  <c r="E11" i="4"/>
  <c r="E12" i="4"/>
  <c r="E5" i="4"/>
  <c r="B10" i="4"/>
  <c r="B5" i="4"/>
  <c r="B6" i="4" s="1"/>
  <c r="B7" i="4" s="1"/>
  <c r="B8" i="4" s="1"/>
  <c r="B9" i="4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B11" i="4" l="1"/>
  <c r="B12" i="4" s="1"/>
  <c r="B13" i="4" s="1"/>
  <c r="B14" i="4" s="1"/>
  <c r="B15" i="4" s="1"/>
  <c r="B16" i="4" l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E19" i="4" l="1"/>
  <c r="E16" i="4"/>
  <c r="E22" i="4"/>
  <c r="E21" i="4"/>
  <c r="E17" i="4"/>
  <c r="E25" i="4"/>
  <c r="E18" i="4"/>
  <c r="E20" i="4"/>
  <c r="E26" i="4"/>
  <c r="E15" i="4"/>
  <c r="E24" i="4"/>
  <c r="E23" i="4"/>
  <c r="E13" i="4"/>
  <c r="E14" i="4"/>
</calcChain>
</file>

<file path=xl/sharedStrings.xml><?xml version="1.0" encoding="utf-8"?>
<sst xmlns="http://schemas.openxmlformats.org/spreadsheetml/2006/main" count="370" uniqueCount="133">
  <si>
    <t>India</t>
  </si>
  <si>
    <t>UK</t>
  </si>
  <si>
    <t>US</t>
  </si>
  <si>
    <t>China</t>
  </si>
  <si>
    <t>Brazil</t>
  </si>
  <si>
    <t>France</t>
  </si>
  <si>
    <t>Spain</t>
  </si>
  <si>
    <t>Switzerland</t>
  </si>
  <si>
    <t>Australia</t>
  </si>
  <si>
    <t>Libya</t>
  </si>
  <si>
    <t>Kenya</t>
  </si>
  <si>
    <t>Austria</t>
  </si>
  <si>
    <t>Netherlands</t>
  </si>
  <si>
    <t>Canada</t>
  </si>
  <si>
    <t>Finland</t>
  </si>
  <si>
    <t>Iceland</t>
  </si>
  <si>
    <t>Germany</t>
  </si>
  <si>
    <t>Kuwait</t>
  </si>
  <si>
    <t>Japan</t>
  </si>
  <si>
    <t>Israel</t>
  </si>
  <si>
    <t>Greece</t>
  </si>
  <si>
    <t>Turkey</t>
  </si>
  <si>
    <t>Compare</t>
  </si>
  <si>
    <t>Poland</t>
  </si>
  <si>
    <t>Malaysia</t>
  </si>
  <si>
    <t>UAE</t>
  </si>
  <si>
    <t>South Africa</t>
  </si>
  <si>
    <t>Morocco</t>
  </si>
  <si>
    <t>Italy</t>
  </si>
  <si>
    <t>Russia</t>
  </si>
  <si>
    <t>Chile</t>
  </si>
  <si>
    <t>Gabon</t>
  </si>
  <si>
    <t>Compare List (same order)</t>
  </si>
  <si>
    <r>
      <t xml:space="preserve">Compare List (Diff order, using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>)</t>
    </r>
  </si>
  <si>
    <r>
      <t xml:space="preserve">Compare List (Diff order, using </t>
    </r>
    <r>
      <rPr>
        <b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)</t>
    </r>
  </si>
  <si>
    <t>Compare Lists</t>
  </si>
  <si>
    <t>Get Unique List</t>
  </si>
  <si>
    <t>Using VLOOKUP</t>
  </si>
  <si>
    <t>Employee Name</t>
  </si>
  <si>
    <t>Total Work Experience (Years)</t>
  </si>
  <si>
    <t>John</t>
  </si>
  <si>
    <t>Tom</t>
  </si>
  <si>
    <t>Arjun</t>
  </si>
  <si>
    <t>Greg</t>
  </si>
  <si>
    <t>Martha</t>
  </si>
  <si>
    <t>Xi</t>
  </si>
  <si>
    <t>Jenny</t>
  </si>
  <si>
    <t>Bob</t>
  </si>
  <si>
    <t>Marie</t>
  </si>
  <si>
    <t>Amy</t>
  </si>
  <si>
    <t>Charlie</t>
  </si>
  <si>
    <t>Sam</t>
  </si>
  <si>
    <t>Bruce</t>
  </si>
  <si>
    <t>Jamie</t>
  </si>
  <si>
    <t>Required Experience</t>
  </si>
  <si>
    <t>Right Person for the Job</t>
  </si>
  <si>
    <t>Get Closest Match</t>
  </si>
  <si>
    <t>Get Last Value in the List</t>
  </si>
  <si>
    <t>Find Last Occurrence of an Item in a List</t>
  </si>
  <si>
    <t>Meeting Chair</t>
  </si>
  <si>
    <t>Meeting Date</t>
  </si>
  <si>
    <t>Jane</t>
  </si>
  <si>
    <t>Steve</t>
  </si>
  <si>
    <t>Leonard</t>
  </si>
  <si>
    <t>Chris</t>
  </si>
  <si>
    <t>Alan</t>
  </si>
  <si>
    <t>Sales Rep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</si>
  <si>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</si>
  <si>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</si>
  <si>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</si>
  <si>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</si>
  <si>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</si>
  <si>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</si>
  <si>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</si>
  <si>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</si>
  <si>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</si>
  <si>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</si>
  <si>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</si>
  <si>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</si>
  <si>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Joe</t>
  </si>
  <si>
    <t>Mike</t>
  </si>
  <si>
    <t>Rachael</t>
  </si>
  <si>
    <t>Arvind</t>
  </si>
  <si>
    <t>Xin</t>
  </si>
  <si>
    <t>Harry</t>
  </si>
  <si>
    <t>Paul</t>
  </si>
  <si>
    <t>Stephen</t>
  </si>
  <si>
    <t>Data Used in Formula</t>
  </si>
  <si>
    <t>Let the cat out of the bag</t>
  </si>
  <si>
    <t>Count the Number of Words</t>
  </si>
  <si>
    <t>Extract Username from Email Id</t>
  </si>
  <si>
    <t>abc@def.com</t>
  </si>
  <si>
    <t>trumpexcel@gmail.com</t>
  </si>
  <si>
    <t>Find the First Monday of the Month</t>
  </si>
  <si>
    <t>Product Name</t>
  </si>
  <si>
    <t>Country</t>
  </si>
  <si>
    <t>Product 1</t>
  </si>
  <si>
    <t>Product 2</t>
  </si>
  <si>
    <t>Product 3</t>
  </si>
  <si>
    <t>Product 4</t>
  </si>
  <si>
    <t>Racheal</t>
  </si>
  <si>
    <t>Product 5</t>
  </si>
  <si>
    <t>Product 6</t>
  </si>
  <si>
    <t>Product 7</t>
  </si>
  <si>
    <t>Product 8</t>
  </si>
  <si>
    <t>Product 9</t>
  </si>
  <si>
    <t>Indonesia</t>
  </si>
  <si>
    <t>Product 10</t>
  </si>
  <si>
    <t>Philippines</t>
  </si>
  <si>
    <t>Product 11</t>
  </si>
  <si>
    <t>Singapore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</si>
  <si>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</si>
  <si>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</si>
  <si>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</si>
  <si>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</si>
  <si>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</si>
  <si>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</si>
  <si>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</si>
  <si>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</si>
  <si>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</si>
  <si>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Extract Data using Drop Down List</t>
  </si>
  <si>
    <t>Moroco</t>
  </si>
  <si>
    <t>Grece</t>
  </si>
  <si>
    <t>2 Way and 3 Way Lookup using Index/Match</t>
  </si>
  <si>
    <t>Last Value</t>
  </si>
  <si>
    <t>Sales (2013)</t>
  </si>
  <si>
    <t>Let  the cat       out of the bag</t>
  </si>
  <si>
    <t>Helloworld@hotmail.com</t>
  </si>
  <si>
    <t>Year</t>
  </si>
  <si>
    <t>Month</t>
  </si>
  <si>
    <t>Helper 1</t>
  </si>
  <si>
    <t>Helper 2</t>
  </si>
  <si>
    <t>Helper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</si>
</sst>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;;;"/>
    <numFmt numFmtId="165" formatCode="&quot;Q&quot;General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/>
    <xf numFmtId="0" fontId="2" fillId="4" borderId="0" xfId="0" applyFont="1" applyFill="1" applyAlignment="1">
      <alignment horizontal="centerContinuous"/>
    </xf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Continuous"/>
    </xf>
    <xf numFmtId="1" fontId="0" fillId="0" borderId="11" xfId="0" applyNumberForma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2" fillId="3" borderId="1" xfId="0" applyFont="1" applyFill="1" applyBorder="1"/>
    <xf numFmtId="164" fontId="0" fillId="0" borderId="0" xfId="0" applyNumberFormat="1"/>
    <xf numFmtId="0" fontId="2" fillId="5" borderId="1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left"/>
    </xf>
    <xf numFmtId="165" fontId="0" fillId="0" borderId="1" xfId="0" applyNumberFormat="1" applyBorder="1"/>
    <xf numFmtId="0" fontId="1" fillId="5" borderId="1" xfId="0" applyFont="1" applyFill="1" applyBorder="1" applyAlignment="1">
      <alignment horizontal="center"/>
    </xf>
    <xf numFmtId="0" fontId="2" fillId="3" borderId="0" xfId="0" applyFont="1" applyFill="1" applyBorder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B1" workbookViewId="0">
      <selection activeCell="J4" sqref="J4"/>
    </sheetView>
  </sheetViews>
  <sheetFormatPr defaultRowHeight="15" x14ac:dyDescent="0.25"/>
  <cols>
    <col min="2" max="3" width="17.42578125" customWidth="1"/>
    <col min="4" max="4" width="15.140625" bestFit="1" customWidth="1"/>
    <col min="6" max="6" width="17.42578125" customWidth="1"/>
    <col min="7" max="7" width="20.85546875" customWidth="1"/>
    <col min="8" max="8" width="9.140625" customWidth="1"/>
    <col min="10" max="10" width="17.42578125" customWidth="1"/>
    <col min="11" max="11" width="20.85546875" customWidth="1"/>
    <col min="12" max="12" width="9.140625" customWidth="1"/>
  </cols>
  <sheetData>
    <row r="1" spans="1:12" x14ac:dyDescent="0.25">
      <c r="A1" s="4" t="s">
        <v>35</v>
      </c>
      <c r="B1" s="5"/>
    </row>
    <row r="3" spans="1:12" x14ac:dyDescent="0.25">
      <c r="B3" s="34" t="s">
        <v>32</v>
      </c>
      <c r="C3" s="34"/>
      <c r="D3" s="33" t="s">
        <v>22</v>
      </c>
      <c r="F3" s="34" t="s">
        <v>33</v>
      </c>
      <c r="G3" s="34"/>
      <c r="H3" s="33" t="s">
        <v>22</v>
      </c>
      <c r="J3" s="34" t="s">
        <v>34</v>
      </c>
      <c r="K3" s="34"/>
      <c r="L3" s="33" t="s">
        <v>22</v>
      </c>
    </row>
    <row r="4" spans="1:12" x14ac:dyDescent="0.25">
      <c r="B4" s="1" t="s">
        <v>8</v>
      </c>
      <c r="C4" s="1" t="s">
        <v>8</v>
      </c>
      <c r="D4" s="3" t="str">
        <f>IF(B4=C4,"Matches","Do Not Match")</f>
        <v>Matches</v>
      </c>
      <c r="F4" s="1" t="s">
        <v>8</v>
      </c>
      <c r="G4" s="1" t="s">
        <v>16</v>
      </c>
      <c r="H4" s="3" t="str">
        <f>VLOOKUP(F4,$G$4:$G$34,1,0)</f>
        <v>Australia</v>
      </c>
      <c r="J4" s="1" t="s">
        <v>8</v>
      </c>
      <c r="K4" s="13" t="s">
        <v>16</v>
      </c>
      <c r="L4" s="3">
        <f>MATCH(J4,$K$4:$K$34,0)</f>
        <v>23</v>
      </c>
    </row>
    <row r="5" spans="1:12" x14ac:dyDescent="0.25">
      <c r="B5" s="1" t="s">
        <v>11</v>
      </c>
      <c r="C5" s="1" t="s">
        <v>11</v>
      </c>
      <c r="D5" s="3" t="str">
        <f t="shared" ref="D5:D34" si="0">IF(B5=C5,"Matches","Do Not Match")</f>
        <v>Matches</v>
      </c>
      <c r="F5" s="1" t="s">
        <v>11</v>
      </c>
      <c r="G5" s="1" t="s">
        <v>121</v>
      </c>
      <c r="H5" s="3" t="str">
        <f t="shared" ref="H5:H34" si="1">VLOOKUP(F5,$G$4:$G$34,1,0)</f>
        <v>Austria</v>
      </c>
      <c r="J5" s="1" t="s">
        <v>11</v>
      </c>
      <c r="K5" s="13" t="s">
        <v>121</v>
      </c>
      <c r="L5" s="3">
        <f t="shared" ref="L5:L34" si="2">MATCH(J5,$K$4:$K$34,0)</f>
        <v>14</v>
      </c>
    </row>
    <row r="6" spans="1:12" x14ac:dyDescent="0.25">
      <c r="B6" s="1" t="s">
        <v>4</v>
      </c>
      <c r="C6" s="1" t="s">
        <v>4</v>
      </c>
      <c r="D6" s="3" t="str">
        <f t="shared" si="0"/>
        <v>Matches</v>
      </c>
      <c r="F6" s="1" t="s">
        <v>4</v>
      </c>
      <c r="G6" s="1" t="s">
        <v>31</v>
      </c>
      <c r="H6" s="3" t="str">
        <f t="shared" si="1"/>
        <v>Brazil</v>
      </c>
      <c r="J6" s="1" t="s">
        <v>4</v>
      </c>
      <c r="K6" s="13" t="s">
        <v>31</v>
      </c>
      <c r="L6" s="3">
        <f t="shared" si="2"/>
        <v>26</v>
      </c>
    </row>
    <row r="7" spans="1:12" x14ac:dyDescent="0.25">
      <c r="B7" s="1" t="s">
        <v>13</v>
      </c>
      <c r="C7" s="1" t="s">
        <v>13</v>
      </c>
      <c r="D7" s="3" t="str">
        <f t="shared" si="0"/>
        <v>Matches</v>
      </c>
      <c r="F7" s="1" t="s">
        <v>13</v>
      </c>
      <c r="G7" s="1" t="s">
        <v>19</v>
      </c>
      <c r="H7" s="3" t="str">
        <f t="shared" si="1"/>
        <v>Canada</v>
      </c>
      <c r="J7" s="1" t="s">
        <v>13</v>
      </c>
      <c r="K7" s="13" t="s">
        <v>19</v>
      </c>
      <c r="L7" s="3">
        <f t="shared" si="2"/>
        <v>24</v>
      </c>
    </row>
    <row r="8" spans="1:12" x14ac:dyDescent="0.25">
      <c r="B8" s="1" t="s">
        <v>3</v>
      </c>
      <c r="C8" s="1" t="s">
        <v>3</v>
      </c>
      <c r="D8" s="3" t="str">
        <f t="shared" si="0"/>
        <v>Matches</v>
      </c>
      <c r="F8" s="1" t="s">
        <v>3</v>
      </c>
      <c r="G8" s="1" t="s">
        <v>10</v>
      </c>
      <c r="H8" s="3" t="str">
        <f t="shared" si="1"/>
        <v>China</v>
      </c>
      <c r="J8" s="1" t="s">
        <v>3</v>
      </c>
      <c r="K8" s="13" t="s">
        <v>10</v>
      </c>
      <c r="L8" s="3">
        <f t="shared" si="2"/>
        <v>15</v>
      </c>
    </row>
    <row r="9" spans="1:12" x14ac:dyDescent="0.25">
      <c r="B9" s="1" t="s">
        <v>14</v>
      </c>
      <c r="C9" s="1" t="s">
        <v>14</v>
      </c>
      <c r="D9" s="3" t="str">
        <f t="shared" si="0"/>
        <v>Matches</v>
      </c>
      <c r="F9" s="1" t="s">
        <v>14</v>
      </c>
      <c r="G9" s="1" t="s">
        <v>6</v>
      </c>
      <c r="H9" s="3" t="str">
        <f t="shared" si="1"/>
        <v>Finland</v>
      </c>
      <c r="J9" s="1" t="s">
        <v>14</v>
      </c>
      <c r="K9" s="13" t="s">
        <v>6</v>
      </c>
      <c r="L9" s="3">
        <f t="shared" si="2"/>
        <v>8</v>
      </c>
    </row>
    <row r="10" spans="1:12" x14ac:dyDescent="0.25">
      <c r="B10" s="1" t="s">
        <v>5</v>
      </c>
      <c r="C10" s="1" t="s">
        <v>5</v>
      </c>
      <c r="D10" s="3" t="str">
        <f t="shared" si="0"/>
        <v>Matches</v>
      </c>
      <c r="F10" s="1" t="s">
        <v>5</v>
      </c>
      <c r="G10" s="1" t="s">
        <v>30</v>
      </c>
      <c r="H10" s="3" t="e">
        <f t="shared" si="1"/>
        <v>#N/A</v>
      </c>
      <c r="J10" s="1" t="s">
        <v>5</v>
      </c>
      <c r="K10" s="13" t="s">
        <v>30</v>
      </c>
      <c r="L10" s="3" t="e">
        <f t="shared" si="2"/>
        <v>#N/A</v>
      </c>
    </row>
    <row r="11" spans="1:12" x14ac:dyDescent="0.25">
      <c r="B11" s="1" t="s">
        <v>16</v>
      </c>
      <c r="C11" s="1" t="s">
        <v>16</v>
      </c>
      <c r="D11" s="3" t="str">
        <f t="shared" si="0"/>
        <v>Matches</v>
      </c>
      <c r="F11" s="1" t="s">
        <v>16</v>
      </c>
      <c r="G11" s="1" t="s">
        <v>14</v>
      </c>
      <c r="H11" s="3" t="str">
        <f t="shared" si="1"/>
        <v>Germany</v>
      </c>
      <c r="J11" s="1" t="s">
        <v>16</v>
      </c>
      <c r="K11" s="13" t="s">
        <v>14</v>
      </c>
      <c r="L11" s="3">
        <f t="shared" si="2"/>
        <v>1</v>
      </c>
    </row>
    <row r="12" spans="1:12" x14ac:dyDescent="0.25">
      <c r="B12" s="1" t="s">
        <v>20</v>
      </c>
      <c r="C12" s="1" t="s">
        <v>20</v>
      </c>
      <c r="D12" s="3" t="str">
        <f t="shared" si="0"/>
        <v>Matches</v>
      </c>
      <c r="F12" s="1" t="s">
        <v>20</v>
      </c>
      <c r="G12" s="1" t="s">
        <v>12</v>
      </c>
      <c r="H12" s="3" t="e">
        <f t="shared" si="1"/>
        <v>#N/A</v>
      </c>
      <c r="J12" s="1" t="s">
        <v>20</v>
      </c>
      <c r="K12" s="13" t="s">
        <v>12</v>
      </c>
      <c r="L12" s="3" t="e">
        <f t="shared" si="2"/>
        <v>#N/A</v>
      </c>
    </row>
    <row r="13" spans="1:12" x14ac:dyDescent="0.25">
      <c r="B13" s="1" t="s">
        <v>15</v>
      </c>
      <c r="C13" s="1" t="s">
        <v>15</v>
      </c>
      <c r="D13" s="3" t="str">
        <f t="shared" si="0"/>
        <v>Matches</v>
      </c>
      <c r="F13" s="1" t="s">
        <v>15</v>
      </c>
      <c r="G13" s="1" t="s">
        <v>23</v>
      </c>
      <c r="H13" s="3" t="str">
        <f t="shared" si="1"/>
        <v>Iceland</v>
      </c>
      <c r="J13" s="1" t="s">
        <v>15</v>
      </c>
      <c r="K13" s="13" t="s">
        <v>23</v>
      </c>
      <c r="L13" s="3">
        <f t="shared" si="2"/>
        <v>31</v>
      </c>
    </row>
    <row r="14" spans="1:12" x14ac:dyDescent="0.25">
      <c r="B14" s="1" t="s">
        <v>0</v>
      </c>
      <c r="C14" s="1" t="s">
        <v>0</v>
      </c>
      <c r="D14" s="3" t="str">
        <f t="shared" si="0"/>
        <v>Matches</v>
      </c>
      <c r="F14" s="1" t="s">
        <v>0</v>
      </c>
      <c r="G14" s="1" t="s">
        <v>1</v>
      </c>
      <c r="H14" s="3" t="str">
        <f t="shared" si="1"/>
        <v>India</v>
      </c>
      <c r="J14" s="1" t="s">
        <v>0</v>
      </c>
      <c r="K14" s="13" t="s">
        <v>1</v>
      </c>
      <c r="L14" s="3">
        <f t="shared" si="2"/>
        <v>29</v>
      </c>
    </row>
    <row r="15" spans="1:12" x14ac:dyDescent="0.25">
      <c r="B15" s="1" t="s">
        <v>19</v>
      </c>
      <c r="C15" s="1" t="s">
        <v>19</v>
      </c>
      <c r="D15" s="3" t="str">
        <f t="shared" si="0"/>
        <v>Matches</v>
      </c>
      <c r="F15" s="1" t="s">
        <v>19</v>
      </c>
      <c r="G15" s="1" t="s">
        <v>2</v>
      </c>
      <c r="H15" s="3" t="str">
        <f t="shared" si="1"/>
        <v>Israel</v>
      </c>
      <c r="J15" s="1" t="s">
        <v>19</v>
      </c>
      <c r="K15" s="13" t="s">
        <v>2</v>
      </c>
      <c r="L15" s="3">
        <f t="shared" si="2"/>
        <v>4</v>
      </c>
    </row>
    <row r="16" spans="1:12" x14ac:dyDescent="0.25">
      <c r="B16" s="1" t="s">
        <v>18</v>
      </c>
      <c r="C16" s="1" t="s">
        <v>10</v>
      </c>
      <c r="D16" s="3" t="str">
        <f t="shared" si="0"/>
        <v>Do Not Match</v>
      </c>
      <c r="F16" s="1" t="s">
        <v>18</v>
      </c>
      <c r="G16" s="1" t="s">
        <v>122</v>
      </c>
      <c r="H16" s="3" t="e">
        <f t="shared" si="1"/>
        <v>#N/A</v>
      </c>
      <c r="J16" s="1" t="s">
        <v>18</v>
      </c>
      <c r="K16" s="13" t="s">
        <v>122</v>
      </c>
      <c r="L16" s="3" t="e">
        <f t="shared" si="2"/>
        <v>#N/A</v>
      </c>
    </row>
    <row r="17" spans="2:12" x14ac:dyDescent="0.25">
      <c r="B17" s="1" t="s">
        <v>10</v>
      </c>
      <c r="C17" s="1" t="s">
        <v>17</v>
      </c>
      <c r="D17" s="3" t="str">
        <f t="shared" si="0"/>
        <v>Do Not Match</v>
      </c>
      <c r="F17" s="1" t="s">
        <v>10</v>
      </c>
      <c r="G17" s="1" t="s">
        <v>11</v>
      </c>
      <c r="H17" s="3" t="str">
        <f t="shared" si="1"/>
        <v>Kenya</v>
      </c>
      <c r="J17" s="1" t="s">
        <v>10</v>
      </c>
      <c r="K17" s="13" t="s">
        <v>11</v>
      </c>
      <c r="L17" s="3">
        <f t="shared" si="2"/>
        <v>5</v>
      </c>
    </row>
    <row r="18" spans="2:12" x14ac:dyDescent="0.25">
      <c r="B18" s="1" t="s">
        <v>17</v>
      </c>
      <c r="C18" s="1" t="s">
        <v>9</v>
      </c>
      <c r="D18" s="3" t="str">
        <f t="shared" si="0"/>
        <v>Do Not Match</v>
      </c>
      <c r="F18" s="1" t="s">
        <v>17</v>
      </c>
      <c r="G18" s="1" t="s">
        <v>3</v>
      </c>
      <c r="H18" s="3" t="str">
        <f t="shared" si="1"/>
        <v>Kuwait</v>
      </c>
      <c r="J18" s="1" t="s">
        <v>17</v>
      </c>
      <c r="K18" s="13" t="s">
        <v>3</v>
      </c>
      <c r="L18" s="3">
        <f t="shared" si="2"/>
        <v>22</v>
      </c>
    </row>
    <row r="19" spans="2:12" x14ac:dyDescent="0.25">
      <c r="B19" s="1" t="s">
        <v>9</v>
      </c>
      <c r="C19" s="1" t="s">
        <v>12</v>
      </c>
      <c r="D19" s="3" t="str">
        <f t="shared" si="0"/>
        <v>Do Not Match</v>
      </c>
      <c r="F19" s="1" t="s">
        <v>9</v>
      </c>
      <c r="G19" s="1" t="s">
        <v>24</v>
      </c>
      <c r="H19" s="3" t="str">
        <f t="shared" si="1"/>
        <v>Libya</v>
      </c>
      <c r="J19" s="1" t="s">
        <v>9</v>
      </c>
      <c r="K19" s="13" t="s">
        <v>24</v>
      </c>
      <c r="L19" s="3">
        <f t="shared" si="2"/>
        <v>27</v>
      </c>
    </row>
    <row r="20" spans="2:12" x14ac:dyDescent="0.25">
      <c r="B20" s="1" t="s">
        <v>12</v>
      </c>
      <c r="C20" s="1" t="s">
        <v>18</v>
      </c>
      <c r="D20" s="3" t="str">
        <f t="shared" si="0"/>
        <v>Do Not Match</v>
      </c>
      <c r="F20" s="1" t="s">
        <v>12</v>
      </c>
      <c r="G20" s="1" t="s">
        <v>28</v>
      </c>
      <c r="H20" s="3" t="str">
        <f t="shared" si="1"/>
        <v>Netherlands</v>
      </c>
      <c r="J20" s="1" t="s">
        <v>12</v>
      </c>
      <c r="K20" s="13" t="s">
        <v>28</v>
      </c>
      <c r="L20" s="3">
        <f t="shared" si="2"/>
        <v>9</v>
      </c>
    </row>
    <row r="21" spans="2:12" x14ac:dyDescent="0.25">
      <c r="B21" s="1" t="s">
        <v>6</v>
      </c>
      <c r="C21" s="1" t="s">
        <v>6</v>
      </c>
      <c r="D21" s="3" t="str">
        <f t="shared" si="0"/>
        <v>Matches</v>
      </c>
      <c r="F21" s="1" t="s">
        <v>6</v>
      </c>
      <c r="G21" s="1" t="s">
        <v>7</v>
      </c>
      <c r="H21" s="3" t="str">
        <f t="shared" si="1"/>
        <v>Spain</v>
      </c>
      <c r="J21" s="1" t="s">
        <v>6</v>
      </c>
      <c r="K21" s="13" t="s">
        <v>7</v>
      </c>
      <c r="L21" s="3">
        <f t="shared" si="2"/>
        <v>6</v>
      </c>
    </row>
    <row r="22" spans="2:12" x14ac:dyDescent="0.25">
      <c r="B22" s="1" t="s">
        <v>7</v>
      </c>
      <c r="C22" s="1" t="s">
        <v>7</v>
      </c>
      <c r="D22" s="3" t="str">
        <f t="shared" si="0"/>
        <v>Matches</v>
      </c>
      <c r="F22" s="1" t="s">
        <v>7</v>
      </c>
      <c r="G22" s="1" t="s">
        <v>21</v>
      </c>
      <c r="H22" s="3" t="str">
        <f t="shared" si="1"/>
        <v>Switzerland</v>
      </c>
      <c r="J22" s="1" t="s">
        <v>7</v>
      </c>
      <c r="K22" s="13" t="s">
        <v>21</v>
      </c>
      <c r="L22" s="3">
        <f t="shared" si="2"/>
        <v>18</v>
      </c>
    </row>
    <row r="23" spans="2:12" x14ac:dyDescent="0.25">
      <c r="B23" s="1" t="s">
        <v>21</v>
      </c>
      <c r="C23" s="1" t="s">
        <v>21</v>
      </c>
      <c r="D23" s="3" t="str">
        <f t="shared" si="0"/>
        <v>Matches</v>
      </c>
      <c r="F23" s="1" t="s">
        <v>21</v>
      </c>
      <c r="G23" s="1" t="s">
        <v>25</v>
      </c>
      <c r="H23" s="3" t="str">
        <f t="shared" si="1"/>
        <v>Turkey</v>
      </c>
      <c r="J23" s="1" t="s">
        <v>21</v>
      </c>
      <c r="K23" s="13" t="s">
        <v>25</v>
      </c>
      <c r="L23" s="3">
        <f t="shared" si="2"/>
        <v>19</v>
      </c>
    </row>
    <row r="24" spans="2:12" x14ac:dyDescent="0.25">
      <c r="B24" s="1" t="s">
        <v>1</v>
      </c>
      <c r="C24" s="1" t="s">
        <v>1</v>
      </c>
      <c r="D24" s="3" t="str">
        <f t="shared" si="0"/>
        <v>Matches</v>
      </c>
      <c r="F24" s="1" t="s">
        <v>1</v>
      </c>
      <c r="G24" s="1"/>
      <c r="H24" s="3" t="str">
        <f t="shared" si="1"/>
        <v>UK</v>
      </c>
      <c r="J24" s="1" t="s">
        <v>1</v>
      </c>
      <c r="K24" s="13"/>
      <c r="L24" s="3">
        <f t="shared" si="2"/>
        <v>11</v>
      </c>
    </row>
    <row r="25" spans="2:12" x14ac:dyDescent="0.25">
      <c r="B25" s="1" t="s">
        <v>2</v>
      </c>
      <c r="C25" s="1" t="s">
        <v>2</v>
      </c>
      <c r="D25" s="3" t="str">
        <f t="shared" si="0"/>
        <v>Matches</v>
      </c>
      <c r="F25" s="1" t="s">
        <v>2</v>
      </c>
      <c r="G25" s="1" t="s">
        <v>17</v>
      </c>
      <c r="H25" s="3" t="str">
        <f t="shared" si="1"/>
        <v>US</v>
      </c>
      <c r="J25" s="1" t="s">
        <v>2</v>
      </c>
      <c r="K25" s="13" t="s">
        <v>17</v>
      </c>
      <c r="L25" s="3">
        <f t="shared" si="2"/>
        <v>12</v>
      </c>
    </row>
    <row r="26" spans="2:12" x14ac:dyDescent="0.25">
      <c r="B26" s="2" t="s">
        <v>23</v>
      </c>
      <c r="C26" s="2" t="s">
        <v>23</v>
      </c>
      <c r="D26" s="3" t="str">
        <f t="shared" si="0"/>
        <v>Matches</v>
      </c>
      <c r="F26" s="2" t="s">
        <v>23</v>
      </c>
      <c r="G26" s="2" t="s">
        <v>8</v>
      </c>
      <c r="H26" s="3" t="str">
        <f t="shared" si="1"/>
        <v>Poland</v>
      </c>
      <c r="J26" s="2" t="s">
        <v>23</v>
      </c>
      <c r="K26" s="2" t="s">
        <v>8</v>
      </c>
      <c r="L26" s="3">
        <f t="shared" si="2"/>
        <v>10</v>
      </c>
    </row>
    <row r="27" spans="2:12" x14ac:dyDescent="0.25">
      <c r="B27" s="2" t="s">
        <v>24</v>
      </c>
      <c r="C27" s="2" t="s">
        <v>25</v>
      </c>
      <c r="D27" s="3" t="str">
        <f t="shared" si="0"/>
        <v>Do Not Match</v>
      </c>
      <c r="F27" s="2" t="s">
        <v>24</v>
      </c>
      <c r="G27" s="2" t="s">
        <v>13</v>
      </c>
      <c r="H27" s="3" t="str">
        <f t="shared" si="1"/>
        <v>Malaysia</v>
      </c>
      <c r="J27" s="2" t="s">
        <v>24</v>
      </c>
      <c r="K27" s="2" t="s">
        <v>13</v>
      </c>
      <c r="L27" s="3">
        <f t="shared" si="2"/>
        <v>16</v>
      </c>
    </row>
    <row r="28" spans="2:12" x14ac:dyDescent="0.25">
      <c r="B28" s="2" t="s">
        <v>25</v>
      </c>
      <c r="C28" s="2" t="s">
        <v>24</v>
      </c>
      <c r="D28" s="3" t="str">
        <f t="shared" si="0"/>
        <v>Do Not Match</v>
      </c>
      <c r="F28" s="2" t="s">
        <v>25</v>
      </c>
      <c r="G28" s="2" t="s">
        <v>29</v>
      </c>
      <c r="H28" s="3" t="str">
        <f t="shared" si="1"/>
        <v>UAE</v>
      </c>
      <c r="J28" s="2" t="s">
        <v>25</v>
      </c>
      <c r="K28" s="2" t="s">
        <v>29</v>
      </c>
      <c r="L28" s="3">
        <f t="shared" si="2"/>
        <v>20</v>
      </c>
    </row>
    <row r="29" spans="2:12" x14ac:dyDescent="0.25">
      <c r="B29" s="2" t="s">
        <v>26</v>
      </c>
      <c r="C29" s="2" t="s">
        <v>26</v>
      </c>
      <c r="D29" s="3" t="str">
        <f t="shared" si="0"/>
        <v>Matches</v>
      </c>
      <c r="F29" s="2" t="s">
        <v>26</v>
      </c>
      <c r="G29" s="2" t="s">
        <v>4</v>
      </c>
      <c r="H29" s="3" t="str">
        <f t="shared" si="1"/>
        <v>South Africa</v>
      </c>
      <c r="J29" s="2" t="s">
        <v>26</v>
      </c>
      <c r="K29" s="2" t="s">
        <v>4</v>
      </c>
      <c r="L29" s="3">
        <f t="shared" si="2"/>
        <v>28</v>
      </c>
    </row>
    <row r="30" spans="2:12" x14ac:dyDescent="0.25">
      <c r="B30" s="2" t="s">
        <v>27</v>
      </c>
      <c r="C30" s="2" t="s">
        <v>27</v>
      </c>
      <c r="D30" s="3" t="str">
        <f t="shared" si="0"/>
        <v>Matches</v>
      </c>
      <c r="F30" s="2" t="s">
        <v>27</v>
      </c>
      <c r="G30" s="2" t="s">
        <v>9</v>
      </c>
      <c r="H30" s="3" t="e">
        <f t="shared" si="1"/>
        <v>#N/A</v>
      </c>
      <c r="J30" s="2" t="s">
        <v>27</v>
      </c>
      <c r="K30" s="2" t="s">
        <v>9</v>
      </c>
      <c r="L30" s="3" t="e">
        <f t="shared" si="2"/>
        <v>#N/A</v>
      </c>
    </row>
    <row r="31" spans="2:12" x14ac:dyDescent="0.25">
      <c r="B31" s="2" t="s">
        <v>28</v>
      </c>
      <c r="C31" s="2" t="s">
        <v>28</v>
      </c>
      <c r="D31" s="3" t="str">
        <f t="shared" si="0"/>
        <v>Matches</v>
      </c>
      <c r="F31" s="2" t="s">
        <v>28</v>
      </c>
      <c r="G31" s="2" t="s">
        <v>26</v>
      </c>
      <c r="H31" s="3" t="str">
        <f t="shared" si="1"/>
        <v>Italy</v>
      </c>
      <c r="J31" s="2" t="s">
        <v>28</v>
      </c>
      <c r="K31" s="2" t="s">
        <v>26</v>
      </c>
      <c r="L31" s="3">
        <f t="shared" si="2"/>
        <v>17</v>
      </c>
    </row>
    <row r="32" spans="2:12" x14ac:dyDescent="0.25">
      <c r="B32" s="2" t="s">
        <v>29</v>
      </c>
      <c r="C32" s="2" t="s">
        <v>29</v>
      </c>
      <c r="D32" s="3" t="str">
        <f t="shared" si="0"/>
        <v>Matches</v>
      </c>
      <c r="F32" s="2" t="s">
        <v>29</v>
      </c>
      <c r="G32" s="2" t="s">
        <v>0</v>
      </c>
      <c r="H32" s="3" t="str">
        <f t="shared" si="1"/>
        <v>Russia</v>
      </c>
      <c r="J32" s="2" t="s">
        <v>29</v>
      </c>
      <c r="K32" s="2" t="s">
        <v>0</v>
      </c>
      <c r="L32" s="3">
        <f t="shared" si="2"/>
        <v>25</v>
      </c>
    </row>
    <row r="33" spans="2:12" x14ac:dyDescent="0.25">
      <c r="B33" s="2" t="s">
        <v>30</v>
      </c>
      <c r="C33" s="2" t="s">
        <v>30</v>
      </c>
      <c r="D33" s="3" t="str">
        <f t="shared" si="0"/>
        <v>Matches</v>
      </c>
      <c r="F33" s="2" t="s">
        <v>30</v>
      </c>
      <c r="G33" s="2"/>
      <c r="H33" s="3" t="str">
        <f t="shared" si="1"/>
        <v>Chile</v>
      </c>
      <c r="J33" s="2" t="s">
        <v>30</v>
      </c>
      <c r="K33" s="2"/>
      <c r="L33" s="3">
        <f t="shared" si="2"/>
        <v>7</v>
      </c>
    </row>
    <row r="34" spans="2:12" x14ac:dyDescent="0.25">
      <c r="B34" s="2" t="s">
        <v>31</v>
      </c>
      <c r="C34" s="2" t="s">
        <v>31</v>
      </c>
      <c r="D34" s="3" t="str">
        <f t="shared" si="0"/>
        <v>Matches</v>
      </c>
      <c r="F34" s="2" t="s">
        <v>31</v>
      </c>
      <c r="G34" s="2" t="s">
        <v>15</v>
      </c>
      <c r="H34" s="3" t="str">
        <f t="shared" si="1"/>
        <v>Gabon</v>
      </c>
      <c r="J34" s="2" t="s">
        <v>31</v>
      </c>
      <c r="K34" s="2" t="s">
        <v>15</v>
      </c>
      <c r="L34" s="3">
        <f t="shared" si="2"/>
        <v>3</v>
      </c>
    </row>
  </sheetData>
  <sortState ref="B2:B24">
    <sortCondition ref="B2:B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5" sqref="E5:E26"/>
    </sheetView>
  </sheetViews>
  <sheetFormatPr defaultRowHeight="15" x14ac:dyDescent="0.25"/>
  <cols>
    <col min="2" max="3" width="50.28515625" customWidth="1"/>
    <col min="5" max="5" width="12.42578125" customWidth="1"/>
    <col min="6" max="6" width="16.85546875" customWidth="1"/>
    <col min="7" max="7" width="11.28515625" customWidth="1"/>
  </cols>
  <sheetData>
    <row r="1" spans="1:5" x14ac:dyDescent="0.25">
      <c r="A1" s="4" t="s">
        <v>36</v>
      </c>
      <c r="B1" s="5"/>
    </row>
    <row r="3" spans="1:5" x14ac:dyDescent="0.25">
      <c r="B3" s="6" t="s">
        <v>37</v>
      </c>
      <c r="C3" s="6"/>
    </row>
    <row r="5" spans="1:5" x14ac:dyDescent="0.25">
      <c r="B5" s="1">
        <f>IF(COUNTIF($C$5:C5,C5)=1,B4+1,B4)</f>
        <v>1</v>
      </c>
      <c r="C5" s="1" t="s">
        <v>8</v>
      </c>
      <c r="E5" s="13" t="str">
        <f>IFERROR(VLOOKUP(ROWS($D$5:D5),$B$5:$C$26,2,0),"")</f>
        <v>Australia</v>
      </c>
    </row>
    <row r="6" spans="1:5" x14ac:dyDescent="0.25">
      <c r="B6" s="13">
        <f>IF(COUNTIF($C$5:C6,C6)=1,B5+1,B5)</f>
        <v>2</v>
      </c>
      <c r="C6" s="1" t="s">
        <v>2</v>
      </c>
      <c r="E6" s="13" t="str">
        <f>IFERROR(VLOOKUP(ROWS($D$5:D6),$B$5:$C$26,2,0),"")</f>
        <v>US</v>
      </c>
    </row>
    <row r="7" spans="1:5" x14ac:dyDescent="0.25">
      <c r="B7" s="13">
        <f>IF(COUNTIF($C$5:C7,C7)=1,B6+1,B6)</f>
        <v>3</v>
      </c>
      <c r="C7" s="1" t="s">
        <v>4</v>
      </c>
      <c r="E7" s="13" t="str">
        <f>IFERROR(VLOOKUP(ROWS($D$5:D7),$B$5:$C$26,2,0),"")</f>
        <v>Brazil</v>
      </c>
    </row>
    <row r="8" spans="1:5" x14ac:dyDescent="0.25">
      <c r="B8" s="13">
        <f>IF(COUNTIF($C$5:C8,C8)=1,B7+1,B7)</f>
        <v>4</v>
      </c>
      <c r="C8" s="1" t="s">
        <v>13</v>
      </c>
      <c r="E8" s="13" t="str">
        <f>IFERROR(VLOOKUP(ROWS($D$5:D8),$B$5:$C$26,2,0),"")</f>
        <v>Canada</v>
      </c>
    </row>
    <row r="9" spans="1:5" x14ac:dyDescent="0.25">
      <c r="B9" s="13">
        <f>IF(COUNTIF($C$5:C9,C9)=1,B8+1,B8)</f>
        <v>5</v>
      </c>
      <c r="C9" s="1" t="s">
        <v>3</v>
      </c>
      <c r="E9" s="13" t="str">
        <f>IFERROR(VLOOKUP(ROWS($D$5:D9),$B$5:$C$26,2,0),"")</f>
        <v>China</v>
      </c>
    </row>
    <row r="10" spans="1:5" x14ac:dyDescent="0.25">
      <c r="B10" s="13">
        <f>IF(COUNTIF($C$5:C10,C10)=1,B9+1,B9)</f>
        <v>5</v>
      </c>
      <c r="C10" s="1" t="s">
        <v>8</v>
      </c>
      <c r="E10" s="13" t="str">
        <f>IFERROR(VLOOKUP(ROWS($D$5:D10),$B$5:$C$26,2,0),"")</f>
        <v>France</v>
      </c>
    </row>
    <row r="11" spans="1:5" x14ac:dyDescent="0.25">
      <c r="B11" s="13">
        <f>IF(COUNTIF($C$5:C11,C11)=1,B10+1,B10)</f>
        <v>6</v>
      </c>
      <c r="C11" s="1" t="s">
        <v>5</v>
      </c>
      <c r="E11" s="13" t="str">
        <f>IFERROR(VLOOKUP(ROWS($D$5:D11),$B$5:$C$26,2,0),"")</f>
        <v>Germany</v>
      </c>
    </row>
    <row r="12" spans="1:5" x14ac:dyDescent="0.25">
      <c r="B12" s="13">
        <f>IF(COUNTIF($C$5:C12,C12)=1,B11+1,B11)</f>
        <v>7</v>
      </c>
      <c r="C12" s="1" t="s">
        <v>16</v>
      </c>
      <c r="E12" s="13" t="str">
        <f>IFERROR(VLOOKUP(ROWS($D$5:D12),$B$5:$C$26,2,0),"")</f>
        <v>Greece</v>
      </c>
    </row>
    <row r="13" spans="1:5" x14ac:dyDescent="0.25">
      <c r="B13" s="13">
        <f>IF(COUNTIF($C$5:C13,C13)=1,B12+1,B12)</f>
        <v>8</v>
      </c>
      <c r="C13" s="1" t="s">
        <v>20</v>
      </c>
      <c r="E13" s="13" t="str">
        <f>IFERROR(VLOOKUP(ROWS($D$5:D13),$B$5:$C$26,2,0),"")</f>
        <v>India</v>
      </c>
    </row>
    <row r="14" spans="1:5" x14ac:dyDescent="0.25">
      <c r="B14" s="13">
        <f>IF(COUNTIF($C$5:C14,C14)=1,B13+1,B13)</f>
        <v>8</v>
      </c>
      <c r="C14" s="1" t="s">
        <v>4</v>
      </c>
      <c r="E14" s="13" t="str">
        <f>IFERROR(VLOOKUP(ROWS($D$5:D14),$B$5:$C$26,2,0),"")</f>
        <v>Japan</v>
      </c>
    </row>
    <row r="15" spans="1:5" x14ac:dyDescent="0.25">
      <c r="B15" s="13">
        <f>IF(COUNTIF($C$5:C15,C15)=1,B14+1,B14)</f>
        <v>8</v>
      </c>
      <c r="C15" s="1" t="s">
        <v>4</v>
      </c>
      <c r="E15" s="13" t="str">
        <f>IFERROR(VLOOKUP(ROWS($D$5:D15),$B$5:$C$26,2,0),"")</f>
        <v>Spain</v>
      </c>
    </row>
    <row r="16" spans="1:5" x14ac:dyDescent="0.25">
      <c r="B16" s="13">
        <f>IF(COUNTIF($C$5:C16,C16)=1,B15+1,B15)</f>
        <v>9</v>
      </c>
      <c r="C16" s="1" t="s">
        <v>0</v>
      </c>
      <c r="E16" s="13" t="str">
        <f>IFERROR(VLOOKUP(ROWS($D$5:D16),$B$5:$C$26,2,0),"")</f>
        <v>Switzerland</v>
      </c>
    </row>
    <row r="17" spans="2:5" x14ac:dyDescent="0.25">
      <c r="B17" s="13">
        <f>IF(COUNTIF($C$5:C17,C17)=1,B16+1,B16)</f>
        <v>10</v>
      </c>
      <c r="C17" s="1" t="s">
        <v>18</v>
      </c>
      <c r="E17" s="13" t="str">
        <f>IFERROR(VLOOKUP(ROWS($D$5:D17),$B$5:$C$26,2,0),"")</f>
        <v>UK</v>
      </c>
    </row>
    <row r="18" spans="2:5" x14ac:dyDescent="0.25">
      <c r="B18" s="13">
        <f>IF(COUNTIF($C$5:C18,C18)=1,B17+1,B17)</f>
        <v>11</v>
      </c>
      <c r="C18" s="1" t="s">
        <v>6</v>
      </c>
      <c r="E18" s="13" t="str">
        <f>IFERROR(VLOOKUP(ROWS($D$5:D18),$B$5:$C$26,2,0),"")</f>
        <v/>
      </c>
    </row>
    <row r="19" spans="2:5" x14ac:dyDescent="0.25">
      <c r="B19" s="13">
        <f>IF(COUNTIF($C$5:C19,C19)=1,B18+1,B18)</f>
        <v>12</v>
      </c>
      <c r="C19" s="1" t="s">
        <v>7</v>
      </c>
      <c r="E19" s="13" t="str">
        <f>IFERROR(VLOOKUP(ROWS($D$5:D19),$B$5:$C$26,2,0),"")</f>
        <v/>
      </c>
    </row>
    <row r="20" spans="2:5" x14ac:dyDescent="0.25">
      <c r="B20" s="13">
        <f>IF(COUNTIF($C$5:C20,C20)=1,B19+1,B19)</f>
        <v>12</v>
      </c>
      <c r="C20" s="1" t="s">
        <v>2</v>
      </c>
      <c r="E20" s="13" t="str">
        <f>IFERROR(VLOOKUP(ROWS($D$5:D20),$B$5:$C$26,2,0),"")</f>
        <v/>
      </c>
    </row>
    <row r="21" spans="2:5" x14ac:dyDescent="0.25">
      <c r="B21" s="13">
        <f>IF(COUNTIF($C$5:C21,C21)=1,B20+1,B20)</f>
        <v>13</v>
      </c>
      <c r="C21" s="1" t="s">
        <v>1</v>
      </c>
      <c r="E21" s="13" t="str">
        <f>IFERROR(VLOOKUP(ROWS($D$5:D21),$B$5:$C$26,2,0),"")</f>
        <v/>
      </c>
    </row>
    <row r="22" spans="2:5" x14ac:dyDescent="0.25">
      <c r="B22" s="13">
        <f>IF(COUNTIF($C$5:C22,C22)=1,B21+1,B21)</f>
        <v>13</v>
      </c>
      <c r="C22" s="1" t="s">
        <v>6</v>
      </c>
      <c r="E22" s="13" t="str">
        <f>IFERROR(VLOOKUP(ROWS($D$5:D22),$B$5:$C$26,2,0),"")</f>
        <v/>
      </c>
    </row>
    <row r="23" spans="2:5" x14ac:dyDescent="0.25">
      <c r="B23" s="13">
        <f>IF(COUNTIF($C$5:C23,C23)=1,B22+1,B22)</f>
        <v>13</v>
      </c>
      <c r="C23" s="1" t="s">
        <v>7</v>
      </c>
      <c r="E23" s="13" t="str">
        <f>IFERROR(VLOOKUP(ROWS($D$5:D23),$B$5:$C$26,2,0),"")</f>
        <v/>
      </c>
    </row>
    <row r="24" spans="2:5" x14ac:dyDescent="0.25">
      <c r="B24" s="13">
        <f>IF(COUNTIF($C$5:C24,C24)=1,B23+1,B23)</f>
        <v>13</v>
      </c>
      <c r="C24" s="1" t="s">
        <v>18</v>
      </c>
      <c r="E24" s="13" t="str">
        <f>IFERROR(VLOOKUP(ROWS($D$5:D24),$B$5:$C$26,2,0),"")</f>
        <v/>
      </c>
    </row>
    <row r="25" spans="2:5" x14ac:dyDescent="0.25">
      <c r="B25" s="13">
        <f>IF(COUNTIF($C$5:C25,C25)=1,B24+1,B24)</f>
        <v>13</v>
      </c>
      <c r="C25" s="1" t="s">
        <v>1</v>
      </c>
      <c r="E25" s="13" t="str">
        <f>IFERROR(VLOOKUP(ROWS($D$5:D25),$B$5:$C$26,2,0),"")</f>
        <v/>
      </c>
    </row>
    <row r="26" spans="2:5" x14ac:dyDescent="0.25">
      <c r="B26" s="13">
        <f>IF(COUNTIF($C$5:C26,C26)=1,B25+1,B25)</f>
        <v>13</v>
      </c>
      <c r="C26" s="1" t="s">
        <v>2</v>
      </c>
      <c r="E26" s="13" t="str">
        <f>IFERROR(VLOOKUP(ROWS($D$5:D26),$B$5:$C$26,2,0),"")</f>
        <v/>
      </c>
    </row>
    <row r="33" spans="2:2" x14ac:dyDescent="0.25">
      <c r="B33" t="s">
        <v>29</v>
      </c>
    </row>
  </sheetData>
  <sortState ref="B2:C33">
    <sortCondition ref="B2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7" sqref="B17:C17"/>
    </sheetView>
  </sheetViews>
  <sheetFormatPr defaultRowHeight="15" x14ac:dyDescent="0.25"/>
  <cols>
    <col min="2" max="2" width="16.85546875" customWidth="1"/>
    <col min="3" max="3" width="20.85546875" customWidth="1"/>
    <col min="5" max="5" width="17.140625" bestFit="1" customWidth="1"/>
    <col min="6" max="6" width="67.42578125" customWidth="1"/>
  </cols>
  <sheetData>
    <row r="1" spans="1:6" x14ac:dyDescent="0.25">
      <c r="A1" s="4" t="s">
        <v>56</v>
      </c>
      <c r="B1" s="5"/>
    </row>
    <row r="3" spans="1:6" ht="25.5" x14ac:dyDescent="0.25">
      <c r="B3" s="8" t="s">
        <v>38</v>
      </c>
      <c r="C3" s="7" t="s">
        <v>39</v>
      </c>
      <c r="E3" s="8" t="s">
        <v>54</v>
      </c>
      <c r="F3" s="8" t="s">
        <v>55</v>
      </c>
    </row>
    <row r="4" spans="1:6" x14ac:dyDescent="0.25">
      <c r="B4" s="1" t="s">
        <v>40</v>
      </c>
      <c r="C4" s="1">
        <v>9.3000000000000007</v>
      </c>
      <c r="E4" s="9">
        <v>7</v>
      </c>
      <c r="F4" s="9" t="str">
        <f t="array" ref="F4">INDEX($B$4:$C$17,MATCH(MIN(ABS(E4-C4:C17)),ABS(E4-$C$4:$C$17),0),1)</f>
        <v>Jamie</v>
      </c>
    </row>
    <row r="5" spans="1:6" x14ac:dyDescent="0.25">
      <c r="B5" s="1" t="s">
        <v>41</v>
      </c>
      <c r="C5" s="1">
        <v>1.7</v>
      </c>
    </row>
    <row r="6" spans="1:6" x14ac:dyDescent="0.25">
      <c r="B6" s="1" t="s">
        <v>42</v>
      </c>
      <c r="C6" s="1">
        <v>22</v>
      </c>
    </row>
    <row r="7" spans="1:6" x14ac:dyDescent="0.25">
      <c r="B7" s="1" t="s">
        <v>43</v>
      </c>
      <c r="C7" s="1">
        <v>24.3</v>
      </c>
    </row>
    <row r="8" spans="1:6" x14ac:dyDescent="0.25">
      <c r="B8" s="1" t="s">
        <v>44</v>
      </c>
      <c r="C8" s="1">
        <v>17</v>
      </c>
    </row>
    <row r="9" spans="1:6" x14ac:dyDescent="0.25">
      <c r="B9" s="1" t="s">
        <v>45</v>
      </c>
      <c r="C9" s="1">
        <v>13.7</v>
      </c>
    </row>
    <row r="10" spans="1:6" x14ac:dyDescent="0.25">
      <c r="B10" s="1" t="s">
        <v>46</v>
      </c>
      <c r="C10" s="1">
        <v>2.2000000000000002</v>
      </c>
    </row>
    <row r="11" spans="1:6" x14ac:dyDescent="0.25">
      <c r="B11" s="1" t="s">
        <v>47</v>
      </c>
      <c r="C11" s="1">
        <v>11.7</v>
      </c>
    </row>
    <row r="12" spans="1:6" x14ac:dyDescent="0.25">
      <c r="B12" s="1" t="s">
        <v>48</v>
      </c>
      <c r="C12" s="1">
        <v>4.5</v>
      </c>
    </row>
    <row r="13" spans="1:6" x14ac:dyDescent="0.25">
      <c r="B13" s="1" t="s">
        <v>49</v>
      </c>
      <c r="C13" s="1">
        <v>12.3</v>
      </c>
    </row>
    <row r="14" spans="1:6" x14ac:dyDescent="0.25">
      <c r="B14" s="1" t="s">
        <v>50</v>
      </c>
      <c r="C14" s="1">
        <v>17.3</v>
      </c>
    </row>
    <row r="15" spans="1:6" x14ac:dyDescent="0.25">
      <c r="B15" s="1" t="s">
        <v>51</v>
      </c>
      <c r="C15" s="1">
        <v>2.1</v>
      </c>
    </row>
    <row r="16" spans="1:6" x14ac:dyDescent="0.25">
      <c r="B16" s="1" t="s">
        <v>52</v>
      </c>
      <c r="C16" s="1">
        <v>26.3</v>
      </c>
    </row>
    <row r="17" spans="2:3" x14ac:dyDescent="0.25">
      <c r="B17" s="1" t="s">
        <v>53</v>
      </c>
      <c r="C17" s="1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4" sqref="E4"/>
    </sheetView>
  </sheetViews>
  <sheetFormatPr defaultRowHeight="15" x14ac:dyDescent="0.25"/>
  <cols>
    <col min="2" max="2" width="16.85546875" customWidth="1"/>
    <col min="4" max="4" width="12.140625" customWidth="1"/>
    <col min="5" max="5" width="13.42578125" customWidth="1"/>
  </cols>
  <sheetData>
    <row r="1" spans="1:5" x14ac:dyDescent="0.25">
      <c r="A1" s="4" t="s">
        <v>57</v>
      </c>
      <c r="B1" s="5"/>
    </row>
    <row r="3" spans="1:5" x14ac:dyDescent="0.25">
      <c r="B3" s="1">
        <v>5509285</v>
      </c>
    </row>
    <row r="4" spans="1:5" x14ac:dyDescent="0.25">
      <c r="B4" s="1">
        <v>3440989</v>
      </c>
      <c r="D4" s="13" t="s">
        <v>124</v>
      </c>
      <c r="E4" s="13">
        <f>VLOOKUP(9.9999999E+307,$B$3:$B$24,1,1)</f>
        <v>1869286</v>
      </c>
    </row>
    <row r="5" spans="1:5" x14ac:dyDescent="0.25">
      <c r="B5" s="1">
        <v>1022630</v>
      </c>
    </row>
    <row r="6" spans="1:5" x14ac:dyDescent="0.25">
      <c r="B6" s="1">
        <v>6186344</v>
      </c>
    </row>
    <row r="7" spans="1:5" x14ac:dyDescent="0.25">
      <c r="B7" s="1">
        <v>6326095</v>
      </c>
    </row>
    <row r="8" spans="1:5" x14ac:dyDescent="0.25">
      <c r="B8" s="1">
        <v>9354389</v>
      </c>
    </row>
    <row r="9" spans="1:5" x14ac:dyDescent="0.25">
      <c r="B9" s="1">
        <v>8819913</v>
      </c>
    </row>
    <row r="10" spans="1:5" x14ac:dyDescent="0.25">
      <c r="B10" s="1">
        <v>1397174</v>
      </c>
    </row>
    <row r="11" spans="1:5" x14ac:dyDescent="0.25">
      <c r="B11" s="1">
        <v>7532518</v>
      </c>
    </row>
    <row r="12" spans="1:5" x14ac:dyDescent="0.25">
      <c r="B12" s="1">
        <v>341604</v>
      </c>
    </row>
    <row r="13" spans="1:5" x14ac:dyDescent="0.25">
      <c r="B13" s="1">
        <v>6276255</v>
      </c>
    </row>
    <row r="14" spans="1:5" x14ac:dyDescent="0.25">
      <c r="B14" s="1">
        <v>5924596</v>
      </c>
    </row>
    <row r="15" spans="1:5" x14ac:dyDescent="0.25">
      <c r="B15" s="1">
        <v>6366165</v>
      </c>
    </row>
    <row r="16" spans="1:5" x14ac:dyDescent="0.25">
      <c r="B16" s="1">
        <v>1977988</v>
      </c>
    </row>
    <row r="17" spans="2:2" x14ac:dyDescent="0.25">
      <c r="B17" s="1">
        <v>7859039</v>
      </c>
    </row>
    <row r="18" spans="2:2" x14ac:dyDescent="0.25">
      <c r="B18" s="1">
        <v>697456</v>
      </c>
    </row>
    <row r="19" spans="2:2" x14ac:dyDescent="0.25">
      <c r="B19" s="1">
        <v>2365316</v>
      </c>
    </row>
    <row r="20" spans="2:2" x14ac:dyDescent="0.25">
      <c r="B20" s="1">
        <v>2385443</v>
      </c>
    </row>
    <row r="21" spans="2:2" x14ac:dyDescent="0.25">
      <c r="B21" s="1">
        <v>86407</v>
      </c>
    </row>
    <row r="22" spans="2:2" x14ac:dyDescent="0.25">
      <c r="B22" s="1">
        <v>2142302</v>
      </c>
    </row>
    <row r="23" spans="2:2" x14ac:dyDescent="0.25">
      <c r="B23" s="1">
        <v>8936873</v>
      </c>
    </row>
    <row r="24" spans="2:2" x14ac:dyDescent="0.25">
      <c r="B24" s="1">
        <v>1869286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4" sqref="E4"/>
    </sheetView>
  </sheetViews>
  <sheetFormatPr defaultRowHeight="15" x14ac:dyDescent="0.25"/>
  <cols>
    <col min="2" max="2" width="13.5703125" bestFit="1" customWidth="1"/>
    <col min="3" max="3" width="13.140625" bestFit="1" customWidth="1"/>
    <col min="6" max="6" width="14.28515625" customWidth="1"/>
  </cols>
  <sheetData>
    <row r="1" spans="1:6" x14ac:dyDescent="0.25">
      <c r="A1" s="4" t="s">
        <v>58</v>
      </c>
      <c r="B1" s="4"/>
      <c r="C1" s="4"/>
    </row>
    <row r="3" spans="1:6" x14ac:dyDescent="0.25">
      <c r="B3" s="8" t="s">
        <v>59</v>
      </c>
      <c r="C3" s="8" t="s">
        <v>60</v>
      </c>
    </row>
    <row r="4" spans="1:6" x14ac:dyDescent="0.25">
      <c r="B4" s="1" t="s">
        <v>42</v>
      </c>
      <c r="C4" s="10">
        <v>41894</v>
      </c>
      <c r="E4" s="1" t="s">
        <v>61</v>
      </c>
      <c r="F4" s="10">
        <f>INDEX($C$4:$C$17,SUMPRODUCT(MAX(ROW($C$4:$C$17)*(E4=$B$4:$B$17))-3))</f>
        <v>41903</v>
      </c>
    </row>
    <row r="5" spans="1:6" x14ac:dyDescent="0.25">
      <c r="B5" s="1" t="s">
        <v>65</v>
      </c>
      <c r="C5" s="10">
        <v>41895</v>
      </c>
    </row>
    <row r="6" spans="1:6" x14ac:dyDescent="0.25">
      <c r="B6" s="1" t="s">
        <v>42</v>
      </c>
      <c r="C6" s="10">
        <v>41897</v>
      </c>
    </row>
    <row r="7" spans="1:6" x14ac:dyDescent="0.25">
      <c r="B7" s="1" t="s">
        <v>61</v>
      </c>
      <c r="C7" s="10">
        <v>41897</v>
      </c>
    </row>
    <row r="8" spans="1:6" x14ac:dyDescent="0.25">
      <c r="B8" s="1" t="s">
        <v>61</v>
      </c>
      <c r="C8" s="10">
        <v>41898</v>
      </c>
    </row>
    <row r="9" spans="1:6" x14ac:dyDescent="0.25">
      <c r="B9" s="1" t="s">
        <v>63</v>
      </c>
      <c r="C9" s="10">
        <v>41898</v>
      </c>
    </row>
    <row r="10" spans="1:6" x14ac:dyDescent="0.25">
      <c r="B10" s="1" t="s">
        <v>62</v>
      </c>
      <c r="C10" s="10">
        <v>41899</v>
      </c>
    </row>
    <row r="11" spans="1:6" x14ac:dyDescent="0.25">
      <c r="B11" s="1" t="s">
        <v>61</v>
      </c>
      <c r="C11" s="10">
        <v>41899</v>
      </c>
    </row>
    <row r="12" spans="1:6" x14ac:dyDescent="0.25">
      <c r="B12" s="1" t="s">
        <v>64</v>
      </c>
      <c r="C12" s="10">
        <v>41899</v>
      </c>
    </row>
    <row r="13" spans="1:6" x14ac:dyDescent="0.25">
      <c r="B13" s="1" t="s">
        <v>64</v>
      </c>
      <c r="C13" s="10">
        <v>41900</v>
      </c>
    </row>
    <row r="14" spans="1:6" x14ac:dyDescent="0.25">
      <c r="B14" s="1" t="s">
        <v>61</v>
      </c>
      <c r="C14" s="10">
        <v>41902</v>
      </c>
    </row>
    <row r="15" spans="1:6" x14ac:dyDescent="0.25">
      <c r="B15" s="1" t="s">
        <v>63</v>
      </c>
      <c r="C15" s="10">
        <v>41902</v>
      </c>
    </row>
    <row r="16" spans="1:6" x14ac:dyDescent="0.25">
      <c r="B16" s="1" t="s">
        <v>62</v>
      </c>
      <c r="C16" s="10">
        <v>41903</v>
      </c>
    </row>
    <row r="17" spans="2:3" x14ac:dyDescent="0.25">
      <c r="B17" s="1" t="s">
        <v>61</v>
      </c>
      <c r="C17" s="10">
        <v>41903</v>
      </c>
    </row>
  </sheetData>
  <sortState ref="B4:C17">
    <sortCondition ref="C4:C17"/>
  </sortState>
  <dataValidations count="1">
    <dataValidation type="list" allowBlank="1" showInputMessage="1" showErrorMessage="1" sqref="E4">
      <formula1>$B$4:$B$17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F11" sqref="F11"/>
    </sheetView>
  </sheetViews>
  <sheetFormatPr defaultRowHeight="15" x14ac:dyDescent="0.25"/>
  <sheetData>
    <row r="1" spans="1:14" x14ac:dyDescent="0.25">
      <c r="A1" s="4" t="s">
        <v>123</v>
      </c>
      <c r="B1" s="4"/>
      <c r="C1" s="4"/>
      <c r="D1" s="4"/>
      <c r="E1" s="4"/>
    </row>
    <row r="3" spans="1:14" ht="15.75" thickBot="1" x14ac:dyDescent="0.3">
      <c r="B3" s="12"/>
      <c r="C3" s="17" t="s">
        <v>125</v>
      </c>
      <c r="D3" s="18"/>
      <c r="E3" s="18"/>
      <c r="F3" s="18"/>
      <c r="G3" s="27"/>
      <c r="H3" s="27"/>
      <c r="I3" s="27"/>
      <c r="J3" s="27"/>
      <c r="K3" s="27"/>
      <c r="L3" s="27"/>
      <c r="M3" s="27"/>
      <c r="N3" s="27"/>
    </row>
    <row r="4" spans="1:14" x14ac:dyDescent="0.25">
      <c r="B4" s="15" t="s">
        <v>66</v>
      </c>
      <c r="C4" s="19" t="s">
        <v>67</v>
      </c>
      <c r="D4" s="20" t="s">
        <v>68</v>
      </c>
      <c r="E4" s="21" t="s">
        <v>69</v>
      </c>
      <c r="F4" s="19" t="s">
        <v>70</v>
      </c>
      <c r="G4" s="20" t="s">
        <v>71</v>
      </c>
      <c r="H4" s="21" t="s">
        <v>72</v>
      </c>
      <c r="I4" s="19" t="s">
        <v>73</v>
      </c>
      <c r="J4" s="20" t="s">
        <v>74</v>
      </c>
      <c r="K4" s="21" t="s">
        <v>75</v>
      </c>
      <c r="L4" s="19" t="s">
        <v>76</v>
      </c>
      <c r="M4" s="20" t="s">
        <v>77</v>
      </c>
      <c r="N4" s="21" t="s">
        <v>78</v>
      </c>
    </row>
    <row r="5" spans="1:14" x14ac:dyDescent="0.25">
      <c r="B5" s="16" t="s">
        <v>40</v>
      </c>
      <c r="C5" s="22">
        <v>7131</v>
      </c>
      <c r="D5" s="14">
        <v>8938</v>
      </c>
      <c r="E5" s="23">
        <v>7500</v>
      </c>
      <c r="F5" s="22">
        <v>6116</v>
      </c>
      <c r="G5" s="14">
        <v>4325</v>
      </c>
      <c r="H5" s="23">
        <v>3390</v>
      </c>
      <c r="I5" s="22">
        <v>7287</v>
      </c>
      <c r="J5" s="14">
        <v>2698</v>
      </c>
      <c r="K5" s="23">
        <v>9560</v>
      </c>
      <c r="L5" s="22">
        <v>8201</v>
      </c>
      <c r="M5" s="14">
        <v>6197</v>
      </c>
      <c r="N5" s="23">
        <v>7419</v>
      </c>
    </row>
    <row r="6" spans="1:14" x14ac:dyDescent="0.25">
      <c r="B6" s="16" t="s">
        <v>79</v>
      </c>
      <c r="C6" s="22">
        <v>2110</v>
      </c>
      <c r="D6" s="14">
        <v>7418</v>
      </c>
      <c r="E6" s="23">
        <v>6477</v>
      </c>
      <c r="F6" s="22">
        <v>8800</v>
      </c>
      <c r="G6" s="14">
        <v>8830</v>
      </c>
      <c r="H6" s="23">
        <v>2150</v>
      </c>
      <c r="I6" s="22">
        <v>4817</v>
      </c>
      <c r="J6" s="14">
        <v>3791</v>
      </c>
      <c r="K6" s="23">
        <v>7336</v>
      </c>
      <c r="L6" s="22">
        <v>2024</v>
      </c>
      <c r="M6" s="14">
        <v>2746</v>
      </c>
      <c r="N6" s="23">
        <v>3382</v>
      </c>
    </row>
    <row r="7" spans="1:14" x14ac:dyDescent="0.25">
      <c r="B7" s="16" t="s">
        <v>80</v>
      </c>
      <c r="C7" s="22">
        <v>3409</v>
      </c>
      <c r="D7" s="14">
        <v>2902</v>
      </c>
      <c r="E7" s="23">
        <v>5442</v>
      </c>
      <c r="F7" s="22">
        <v>2845</v>
      </c>
      <c r="G7" s="14">
        <v>4621</v>
      </c>
      <c r="H7" s="23">
        <v>3285</v>
      </c>
      <c r="I7" s="22">
        <v>7581</v>
      </c>
      <c r="J7" s="14">
        <v>6158</v>
      </c>
      <c r="K7" s="23">
        <v>9121</v>
      </c>
      <c r="L7" s="22">
        <v>9347</v>
      </c>
      <c r="M7" s="14">
        <v>8556</v>
      </c>
      <c r="N7" s="23">
        <v>5365</v>
      </c>
    </row>
    <row r="8" spans="1:14" x14ac:dyDescent="0.25">
      <c r="B8" s="16" t="s">
        <v>81</v>
      </c>
      <c r="C8" s="22">
        <v>4963</v>
      </c>
      <c r="D8" s="14">
        <v>5465</v>
      </c>
      <c r="E8" s="23">
        <v>7468</v>
      </c>
      <c r="F8" s="22">
        <v>6022</v>
      </c>
      <c r="G8" s="14">
        <v>9437</v>
      </c>
      <c r="H8" s="23">
        <v>8800</v>
      </c>
      <c r="I8" s="22">
        <v>4424</v>
      </c>
      <c r="J8" s="14">
        <v>6578</v>
      </c>
      <c r="K8" s="23">
        <v>9075</v>
      </c>
      <c r="L8" s="22">
        <v>3513</v>
      </c>
      <c r="M8" s="14">
        <v>4494</v>
      </c>
      <c r="N8" s="23">
        <v>6002</v>
      </c>
    </row>
    <row r="9" spans="1:14" x14ac:dyDescent="0.25">
      <c r="B9" s="16" t="s">
        <v>82</v>
      </c>
      <c r="C9" s="22">
        <v>2789</v>
      </c>
      <c r="D9" s="14">
        <v>5880</v>
      </c>
      <c r="E9" s="23">
        <v>3883</v>
      </c>
      <c r="F9" s="22">
        <v>4416</v>
      </c>
      <c r="G9" s="14">
        <v>9349</v>
      </c>
      <c r="H9" s="23">
        <v>8555</v>
      </c>
      <c r="I9" s="22">
        <v>2114</v>
      </c>
      <c r="J9" s="14">
        <v>8529</v>
      </c>
      <c r="K9" s="23">
        <v>7497</v>
      </c>
      <c r="L9" s="22">
        <v>5036</v>
      </c>
      <c r="M9" s="14">
        <v>8274</v>
      </c>
      <c r="N9" s="23">
        <v>9078</v>
      </c>
    </row>
    <row r="10" spans="1:14" x14ac:dyDescent="0.25">
      <c r="B10" s="16" t="s">
        <v>83</v>
      </c>
      <c r="C10" s="22">
        <v>4644</v>
      </c>
      <c r="D10" s="14">
        <v>4239</v>
      </c>
      <c r="E10" s="23">
        <v>5141</v>
      </c>
      <c r="F10" s="22">
        <v>7832</v>
      </c>
      <c r="G10" s="14">
        <v>2722</v>
      </c>
      <c r="H10" s="23">
        <v>6998</v>
      </c>
      <c r="I10" s="22">
        <v>7988</v>
      </c>
      <c r="J10" s="14">
        <v>6130</v>
      </c>
      <c r="K10" s="23">
        <v>4140</v>
      </c>
      <c r="L10" s="22">
        <v>3041</v>
      </c>
      <c r="M10" s="14">
        <v>9440</v>
      </c>
      <c r="N10" s="23">
        <v>4504</v>
      </c>
    </row>
    <row r="11" spans="1:14" x14ac:dyDescent="0.25">
      <c r="B11" s="16" t="s">
        <v>84</v>
      </c>
      <c r="C11" s="22">
        <v>5680</v>
      </c>
      <c r="D11" s="14">
        <v>7569</v>
      </c>
      <c r="E11" s="23">
        <v>2220</v>
      </c>
      <c r="F11" s="22">
        <v>2796</v>
      </c>
      <c r="G11" s="14">
        <v>6895</v>
      </c>
      <c r="H11" s="23">
        <v>6962</v>
      </c>
      <c r="I11" s="22">
        <v>9116</v>
      </c>
      <c r="J11" s="14">
        <v>8878</v>
      </c>
      <c r="K11" s="23">
        <v>9903</v>
      </c>
      <c r="L11" s="22">
        <v>9130</v>
      </c>
      <c r="M11" s="14">
        <v>3016</v>
      </c>
      <c r="N11" s="23">
        <v>9324</v>
      </c>
    </row>
    <row r="12" spans="1:14" x14ac:dyDescent="0.25">
      <c r="B12" s="16" t="s">
        <v>41</v>
      </c>
      <c r="C12" s="22">
        <v>8305</v>
      </c>
      <c r="D12" s="14">
        <v>5406</v>
      </c>
      <c r="E12" s="23">
        <v>5102</v>
      </c>
      <c r="F12" s="22">
        <v>2936</v>
      </c>
      <c r="G12" s="14">
        <v>6517</v>
      </c>
      <c r="H12" s="23">
        <v>9929</v>
      </c>
      <c r="I12" s="22">
        <v>8175</v>
      </c>
      <c r="J12" s="14">
        <v>2969</v>
      </c>
      <c r="K12" s="23">
        <v>9265</v>
      </c>
      <c r="L12" s="22">
        <v>2970</v>
      </c>
      <c r="M12" s="14">
        <v>5364</v>
      </c>
      <c r="N12" s="23">
        <v>3655</v>
      </c>
    </row>
    <row r="13" spans="1:14" x14ac:dyDescent="0.25">
      <c r="B13" s="16" t="s">
        <v>85</v>
      </c>
      <c r="C13" s="22">
        <v>6665</v>
      </c>
      <c r="D13" s="14">
        <v>6996</v>
      </c>
      <c r="E13" s="23">
        <v>8765</v>
      </c>
      <c r="F13" s="22">
        <v>4081</v>
      </c>
      <c r="G13" s="14">
        <v>4114</v>
      </c>
      <c r="H13" s="23">
        <v>2333</v>
      </c>
      <c r="I13" s="22">
        <v>7559</v>
      </c>
      <c r="J13" s="14">
        <v>6900</v>
      </c>
      <c r="K13" s="23">
        <v>7813</v>
      </c>
      <c r="L13" s="22">
        <v>7446</v>
      </c>
      <c r="M13" s="14">
        <v>7221</v>
      </c>
      <c r="N13" s="23">
        <v>9221</v>
      </c>
    </row>
    <row r="14" spans="1:14" ht="15.75" thickBot="1" x14ac:dyDescent="0.3">
      <c r="B14" s="16" t="s">
        <v>86</v>
      </c>
      <c r="C14" s="24">
        <v>5132</v>
      </c>
      <c r="D14" s="25">
        <v>8716</v>
      </c>
      <c r="E14" s="26">
        <v>6416</v>
      </c>
      <c r="F14" s="24">
        <v>4724</v>
      </c>
      <c r="G14" s="25">
        <v>6019</v>
      </c>
      <c r="H14" s="26">
        <v>6474</v>
      </c>
      <c r="I14" s="24">
        <v>2331</v>
      </c>
      <c r="J14" s="25">
        <v>4584</v>
      </c>
      <c r="K14" s="26">
        <v>2731</v>
      </c>
      <c r="L14" s="24">
        <v>7266</v>
      </c>
      <c r="M14" s="25">
        <v>8210</v>
      </c>
      <c r="N14" s="28">
        <v>3863</v>
      </c>
    </row>
    <row r="16" spans="1:14" x14ac:dyDescent="0.25">
      <c r="B16" s="13"/>
      <c r="C16" s="35" t="s">
        <v>70</v>
      </c>
    </row>
    <row r="17" spans="2:3" x14ac:dyDescent="0.25">
      <c r="B17" s="13" t="s">
        <v>84</v>
      </c>
      <c r="C17" s="13">
        <f>INDEX($C$5:$N$14,MATCH(B17,$B$5:$B$14,0),MATCH(C16,$C$4:$N$4,0))</f>
        <v>2796</v>
      </c>
    </row>
  </sheetData>
  <dataValidations count="2">
    <dataValidation type="list" allowBlank="1" showInputMessage="1" showErrorMessage="1" sqref="B17">
      <formula1>$B$5:$B$14</formula1>
    </dataValidation>
    <dataValidation type="list" allowBlank="1" showInputMessage="1" showErrorMessage="1" sqref="C16">
      <formula1>$C$4:$N$4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2" max="2" width="24.28515625" customWidth="1"/>
  </cols>
  <sheetData>
    <row r="1" spans="1:5" x14ac:dyDescent="0.25">
      <c r="A1" s="4" t="s">
        <v>89</v>
      </c>
      <c r="B1" s="11"/>
    </row>
    <row r="5" spans="1:5" x14ac:dyDescent="0.25">
      <c r="B5" s="36" t="s">
        <v>87</v>
      </c>
    </row>
    <row r="6" spans="1:5" x14ac:dyDescent="0.25">
      <c r="B6" s="29" t="s">
        <v>88</v>
      </c>
      <c r="C6">
        <f>LEN(B6)</f>
        <v>26</v>
      </c>
      <c r="D6">
        <f>LEN(SUBSTITUTE(B6," ",""))</f>
        <v>20</v>
      </c>
      <c r="E6">
        <f>LEN(B6)-LEN(SUBSTITUTE(B6," ",""))+1</f>
        <v>7</v>
      </c>
    </row>
    <row r="7" spans="1:5" x14ac:dyDescent="0.25">
      <c r="B7" s="30" t="s">
        <v>126</v>
      </c>
      <c r="C7" s="12">
        <f>LEN(TRIM(B7))</f>
        <v>26</v>
      </c>
      <c r="D7" s="12">
        <f>LEN(SUBSTITUTE(B7," ",""))</f>
        <v>20</v>
      </c>
      <c r="E7" s="12">
        <f>C7-D7+1</f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5" x14ac:dyDescent="0.25"/>
  <cols>
    <col min="1" max="1" width="9.42578125" customWidth="1"/>
    <col min="2" max="2" width="9.5703125" customWidth="1"/>
    <col min="3" max="3" width="25.28515625" customWidth="1"/>
    <col min="4" max="4" width="11.28515625" customWidth="1"/>
    <col min="5" max="5" width="11.5703125" customWidth="1"/>
  </cols>
  <sheetData>
    <row r="1" spans="1:5" x14ac:dyDescent="0.25">
      <c r="A1" s="4" t="s">
        <v>90</v>
      </c>
      <c r="B1" s="11"/>
      <c r="C1" s="11"/>
    </row>
    <row r="4" spans="1:5" x14ac:dyDescent="0.25">
      <c r="C4" s="13" t="s">
        <v>91</v>
      </c>
      <c r="D4" s="13">
        <f>SEARCH("@",C4)</f>
        <v>4</v>
      </c>
      <c r="E4" s="13" t="str">
        <f>LEFT(C4,D4-1)</f>
        <v>abc</v>
      </c>
    </row>
    <row r="5" spans="1:5" x14ac:dyDescent="0.25">
      <c r="C5" s="13" t="s">
        <v>127</v>
      </c>
      <c r="D5" s="13">
        <f t="shared" ref="D5:D6" si="0">SEARCH("@",C5)</f>
        <v>11</v>
      </c>
      <c r="E5" s="13" t="str">
        <f t="shared" ref="E5:E6" si="1">LEFT(C5,D5-1)</f>
        <v>Helloworld</v>
      </c>
    </row>
    <row r="6" spans="1:5" x14ac:dyDescent="0.25">
      <c r="C6" s="13" t="s">
        <v>92</v>
      </c>
      <c r="D6" s="13">
        <f t="shared" si="0"/>
        <v>11</v>
      </c>
      <c r="E6" s="13" t="str">
        <f t="shared" si="1"/>
        <v>trumpexcel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2" sqref="D12"/>
    </sheetView>
  </sheetViews>
  <sheetFormatPr defaultRowHeight="15" x14ac:dyDescent="0.25"/>
  <cols>
    <col min="1" max="1" width="9.42578125" customWidth="1"/>
    <col min="2" max="2" width="9.5703125" customWidth="1"/>
    <col min="3" max="3" width="22.5703125" bestFit="1" customWidth="1"/>
    <col min="6" max="6" width="11.42578125" bestFit="1" customWidth="1"/>
  </cols>
  <sheetData>
    <row r="1" spans="1:8" x14ac:dyDescent="0.25">
      <c r="A1" s="4" t="s">
        <v>93</v>
      </c>
      <c r="B1" s="11"/>
      <c r="C1" s="11"/>
    </row>
    <row r="4" spans="1:8" x14ac:dyDescent="0.25">
      <c r="A4" s="13" t="s">
        <v>128</v>
      </c>
      <c r="B4" s="13">
        <v>2014</v>
      </c>
    </row>
    <row r="5" spans="1:8" x14ac:dyDescent="0.25">
      <c r="A5" s="13" t="s">
        <v>129</v>
      </c>
      <c r="B5" s="13">
        <v>6</v>
      </c>
    </row>
    <row r="7" spans="1:8" x14ac:dyDescent="0.25">
      <c r="C7">
        <f>IF(WEEKDAY(DATE(B4,B5,1),2)&gt;1,9-WEEKDAY(DATE(B4,B5,1),2),1)</f>
        <v>2</v>
      </c>
    </row>
    <row r="8" spans="1:8" x14ac:dyDescent="0.25">
      <c r="C8" s="38">
        <f>DATE(B4,B5,C7)</f>
        <v>41792</v>
      </c>
    </row>
    <row r="9" spans="1:8" x14ac:dyDescent="0.25">
      <c r="H9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I3" sqref="I3"/>
    </sheetView>
  </sheetViews>
  <sheetFormatPr defaultRowHeight="15" x14ac:dyDescent="0.25"/>
  <cols>
    <col min="3" max="3" width="13.7109375" bestFit="1" customWidth="1"/>
    <col min="4" max="4" width="9.42578125" bestFit="1" customWidth="1"/>
    <col min="5" max="5" width="11" bestFit="1" customWidth="1"/>
    <col min="11" max="11" width="13.7109375" bestFit="1" customWidth="1"/>
    <col min="12" max="12" width="9.42578125" bestFit="1" customWidth="1"/>
    <col min="13" max="13" width="11" bestFit="1" customWidth="1"/>
  </cols>
  <sheetData>
    <row r="1" spans="1:19" x14ac:dyDescent="0.25">
      <c r="A1" s="4" t="s">
        <v>120</v>
      </c>
      <c r="B1" s="11"/>
      <c r="C1" s="11"/>
    </row>
    <row r="2" spans="1:19" x14ac:dyDescent="0.25">
      <c r="S2" s="32" t="s">
        <v>0</v>
      </c>
    </row>
    <row r="3" spans="1:19" x14ac:dyDescent="0.25">
      <c r="I3" s="13" t="s">
        <v>0</v>
      </c>
      <c r="S3" s="32" t="s">
        <v>3</v>
      </c>
    </row>
    <row r="4" spans="1:19" x14ac:dyDescent="0.25">
      <c r="C4" s="31" t="s">
        <v>94</v>
      </c>
      <c r="D4" s="31" t="s">
        <v>66</v>
      </c>
      <c r="E4" s="31" t="s">
        <v>95</v>
      </c>
      <c r="F4" s="37" t="s">
        <v>130</v>
      </c>
      <c r="G4" s="37" t="s">
        <v>131</v>
      </c>
      <c r="H4" s="37" t="s">
        <v>132</v>
      </c>
      <c r="K4" s="31" t="s">
        <v>94</v>
      </c>
      <c r="L4" s="31" t="s">
        <v>66</v>
      </c>
      <c r="M4" s="31" t="s">
        <v>95</v>
      </c>
      <c r="S4" s="32" t="s">
        <v>18</v>
      </c>
    </row>
    <row r="5" spans="1:19" x14ac:dyDescent="0.25">
      <c r="C5" s="13" t="s">
        <v>96</v>
      </c>
      <c r="D5" s="13" t="s">
        <v>40</v>
      </c>
      <c r="E5" s="13" t="s">
        <v>0</v>
      </c>
      <c r="F5">
        <f>ROWS($E$5:E5)</f>
        <v>1</v>
      </c>
      <c r="G5">
        <f>IF($I$3=E5,F5,"")</f>
        <v>1</v>
      </c>
      <c r="H5">
        <f>IFERROR(SMALL($G$5:$G$24,ROWS($G$5:G5)),"")</f>
        <v>1</v>
      </c>
      <c r="K5" s="13" t="str">
        <f>IFERROR(INDEX($C$5:$E$24,$H5,COLUMNS($J$5:J5)),"")</f>
        <v>Product 1</v>
      </c>
      <c r="L5" s="13" t="str">
        <f>IFERROR(INDEX($C$5:$E$24,$H5,COLUMNS($J$5:K5)),"")</f>
        <v>John</v>
      </c>
      <c r="M5" s="13" t="str">
        <f>IFERROR(INDEX($C$5:$E$24,$H5,COLUMNS($J$5:L5)),"")</f>
        <v>India</v>
      </c>
      <c r="S5" s="32" t="s">
        <v>2</v>
      </c>
    </row>
    <row r="6" spans="1:19" x14ac:dyDescent="0.25">
      <c r="C6" s="13" t="s">
        <v>97</v>
      </c>
      <c r="D6" s="13" t="s">
        <v>79</v>
      </c>
      <c r="E6" s="13" t="s">
        <v>3</v>
      </c>
      <c r="F6" s="12">
        <f>ROWS($E$5:E6)</f>
        <v>2</v>
      </c>
      <c r="G6" s="12" t="str">
        <f t="shared" ref="G6:G24" si="0">IF($I$3=E6,F6,"")</f>
        <v/>
      </c>
      <c r="H6" s="12">
        <f>IFERROR(SMALL($G$5:$G$24,ROWS($G$5:G6)),"")</f>
        <v>5</v>
      </c>
      <c r="K6" s="13" t="str">
        <f>IFERROR(INDEX($C$5:$E$24,$H6,COLUMNS($J$5:J6)),"")</f>
        <v>Product 5</v>
      </c>
      <c r="L6" s="13" t="str">
        <f>IFERROR(INDEX($C$5:$E$24,$H6,COLUMNS($J$5:K6)),"")</f>
        <v>Arvind</v>
      </c>
      <c r="M6" s="13" t="str">
        <f>IFERROR(INDEX($C$5:$E$24,$H6,COLUMNS($J$5:L6)),"")</f>
        <v>India</v>
      </c>
      <c r="S6" s="32" t="s">
        <v>106</v>
      </c>
    </row>
    <row r="7" spans="1:19" x14ac:dyDescent="0.25">
      <c r="C7" s="13" t="s">
        <v>98</v>
      </c>
      <c r="D7" s="13" t="s">
        <v>80</v>
      </c>
      <c r="E7" s="13" t="s">
        <v>18</v>
      </c>
      <c r="F7" s="12">
        <f>ROWS($E$5:E7)</f>
        <v>3</v>
      </c>
      <c r="G7" s="12" t="str">
        <f t="shared" si="0"/>
        <v/>
      </c>
      <c r="H7" s="12">
        <f>IFERROR(SMALL($G$5:$G$24,ROWS($G$5:G7)),"")</f>
        <v>8</v>
      </c>
      <c r="K7" s="13" t="str">
        <f>IFERROR(INDEX($C$5:$E$24,$H7,COLUMNS($J$5:J7)),"")</f>
        <v>Product 8</v>
      </c>
      <c r="L7" s="13" t="str">
        <f>IFERROR(INDEX($C$5:$E$24,$H7,COLUMNS($J$5:K7)),"")</f>
        <v>Tom</v>
      </c>
      <c r="M7" s="13" t="str">
        <f>IFERROR(INDEX($C$5:$E$24,$H7,COLUMNS($J$5:L7)),"")</f>
        <v>India</v>
      </c>
      <c r="S7" s="32" t="s">
        <v>108</v>
      </c>
    </row>
    <row r="8" spans="1:19" x14ac:dyDescent="0.25">
      <c r="C8" s="13" t="s">
        <v>99</v>
      </c>
      <c r="D8" s="13" t="s">
        <v>100</v>
      </c>
      <c r="E8" s="13" t="s">
        <v>2</v>
      </c>
      <c r="F8" s="12">
        <f>ROWS($E$5:E8)</f>
        <v>4</v>
      </c>
      <c r="G8" s="12" t="str">
        <f t="shared" si="0"/>
        <v/>
      </c>
      <c r="H8" s="12">
        <f>IFERROR(SMALL($G$5:$G$24,ROWS($G$5:G8)),"")</f>
        <v>13</v>
      </c>
      <c r="K8" s="13" t="str">
        <f>IFERROR(INDEX($C$5:$E$24,$H8,COLUMNS($J$5:J8)),"")</f>
        <v>Product 13</v>
      </c>
      <c r="L8" s="13" t="str">
        <f>IFERROR(INDEX($C$5:$E$24,$H8,COLUMNS($J$5:K8)),"")</f>
        <v>John</v>
      </c>
      <c r="M8" s="13" t="str">
        <f>IFERROR(INDEX($C$5:$E$24,$H8,COLUMNS($J$5:L8)),"")</f>
        <v>India</v>
      </c>
      <c r="S8" s="32" t="s">
        <v>110</v>
      </c>
    </row>
    <row r="9" spans="1:19" x14ac:dyDescent="0.25">
      <c r="C9" s="13" t="s">
        <v>101</v>
      </c>
      <c r="D9" s="13" t="s">
        <v>82</v>
      </c>
      <c r="E9" s="13" t="s">
        <v>0</v>
      </c>
      <c r="F9" s="12">
        <f>ROWS($E$5:E9)</f>
        <v>5</v>
      </c>
      <c r="G9" s="12">
        <f t="shared" si="0"/>
        <v>5</v>
      </c>
      <c r="H9" s="12">
        <f>IFERROR(SMALL($G$5:$G$24,ROWS($G$5:G9)),"")</f>
        <v>20</v>
      </c>
      <c r="K9" s="13" t="str">
        <f>IFERROR(INDEX($C$5:$E$24,$H9,COLUMNS($J$5:J9)),"")</f>
        <v>Product 20</v>
      </c>
      <c r="L9" s="13" t="str">
        <f>IFERROR(INDEX($C$5:$E$24,$H9,COLUMNS($J$5:K9)),"")</f>
        <v>Joe</v>
      </c>
      <c r="M9" s="13" t="str">
        <f>IFERROR(INDEX($C$5:$E$24,$H9,COLUMNS($J$5:L9)),"")</f>
        <v>India</v>
      </c>
      <c r="S9" s="32" t="s">
        <v>13</v>
      </c>
    </row>
    <row r="10" spans="1:19" x14ac:dyDescent="0.25">
      <c r="C10" s="13" t="s">
        <v>102</v>
      </c>
      <c r="D10" s="13" t="s">
        <v>83</v>
      </c>
      <c r="E10" s="13" t="s">
        <v>3</v>
      </c>
      <c r="F10" s="12">
        <f>ROWS($E$5:E10)</f>
        <v>6</v>
      </c>
      <c r="G10" s="12" t="str">
        <f t="shared" si="0"/>
        <v/>
      </c>
      <c r="H10" s="12" t="str">
        <f>IFERROR(SMALL($G$5:$G$24,ROWS($G$5:G10)),"")</f>
        <v/>
      </c>
      <c r="K10" s="13" t="str">
        <f>IFERROR(INDEX($C$5:$E$24,$H10,COLUMNS($J$5:J10)),"")</f>
        <v/>
      </c>
      <c r="L10" s="13" t="str">
        <f>IFERROR(INDEX($C$5:$E$24,$H10,COLUMNS($J$5:K10)),"")</f>
        <v/>
      </c>
      <c r="M10" s="13" t="str">
        <f>IFERROR(INDEX($C$5:$E$24,$H10,COLUMNS($J$5:L10)),"")</f>
        <v/>
      </c>
    </row>
    <row r="11" spans="1:19" x14ac:dyDescent="0.25">
      <c r="C11" s="13" t="s">
        <v>103</v>
      </c>
      <c r="D11" s="13" t="s">
        <v>84</v>
      </c>
      <c r="E11" s="13" t="s">
        <v>2</v>
      </c>
      <c r="F11" s="12">
        <f>ROWS($E$5:E11)</f>
        <v>7</v>
      </c>
      <c r="G11" s="12" t="str">
        <f t="shared" si="0"/>
        <v/>
      </c>
      <c r="H11" s="12" t="str">
        <f>IFERROR(SMALL($G$5:$G$24,ROWS($G$5:G11)),"")</f>
        <v/>
      </c>
      <c r="K11" s="13" t="str">
        <f>IFERROR(INDEX($C$5:$E$24,$H11,COLUMNS($J$5:J11)),"")</f>
        <v/>
      </c>
      <c r="L11" s="13" t="str">
        <f>IFERROR(INDEX($C$5:$E$24,$H11,COLUMNS($J$5:K11)),"")</f>
        <v/>
      </c>
      <c r="M11" s="13" t="str">
        <f>IFERROR(INDEX($C$5:$E$24,$H11,COLUMNS($J$5:L11)),"")</f>
        <v/>
      </c>
    </row>
    <row r="12" spans="1:19" x14ac:dyDescent="0.25">
      <c r="C12" s="13" t="s">
        <v>104</v>
      </c>
      <c r="D12" s="13" t="s">
        <v>41</v>
      </c>
      <c r="E12" s="13" t="s">
        <v>0</v>
      </c>
      <c r="F12" s="12">
        <f>ROWS($E$5:E12)</f>
        <v>8</v>
      </c>
      <c r="G12" s="12">
        <f t="shared" si="0"/>
        <v>8</v>
      </c>
      <c r="H12" s="12" t="str">
        <f>IFERROR(SMALL($G$5:$G$24,ROWS($G$5:G12)),"")</f>
        <v/>
      </c>
      <c r="K12" s="13" t="str">
        <f>IFERROR(INDEX($C$5:$E$24,$H12,COLUMNS($J$5:J12)),"")</f>
        <v/>
      </c>
      <c r="L12" s="13" t="str">
        <f>IFERROR(INDEX($C$5:$E$24,$H12,COLUMNS($J$5:K12)),"")</f>
        <v/>
      </c>
      <c r="M12" s="13" t="str">
        <f>IFERROR(INDEX($C$5:$E$24,$H12,COLUMNS($J$5:L12)),"")</f>
        <v/>
      </c>
    </row>
    <row r="13" spans="1:19" x14ac:dyDescent="0.25">
      <c r="C13" s="13" t="s">
        <v>105</v>
      </c>
      <c r="D13" s="13" t="s">
        <v>85</v>
      </c>
      <c r="E13" s="13" t="s">
        <v>106</v>
      </c>
      <c r="F13" s="12">
        <f>ROWS($E$5:E13)</f>
        <v>9</v>
      </c>
      <c r="G13" s="12" t="str">
        <f t="shared" si="0"/>
        <v/>
      </c>
      <c r="H13" s="12" t="str">
        <f>IFERROR(SMALL($G$5:$G$24,ROWS($G$5:G13)),"")</f>
        <v/>
      </c>
      <c r="K13" s="13" t="str">
        <f>IFERROR(INDEX($C$5:$E$24,$H13,COLUMNS($J$5:J13)),"")</f>
        <v/>
      </c>
      <c r="L13" s="13" t="str">
        <f>IFERROR(INDEX($C$5:$E$24,$H13,COLUMNS($J$5:K13)),"")</f>
        <v/>
      </c>
      <c r="M13" s="13" t="str">
        <f>IFERROR(INDEX($C$5:$E$24,$H13,COLUMNS($J$5:L13)),"")</f>
        <v/>
      </c>
    </row>
    <row r="14" spans="1:19" x14ac:dyDescent="0.25">
      <c r="C14" s="13" t="s">
        <v>107</v>
      </c>
      <c r="D14" s="13" t="s">
        <v>86</v>
      </c>
      <c r="E14" s="13" t="s">
        <v>108</v>
      </c>
      <c r="F14" s="12">
        <f>ROWS($E$5:E14)</f>
        <v>10</v>
      </c>
      <c r="G14" s="12" t="str">
        <f t="shared" si="0"/>
        <v/>
      </c>
      <c r="H14" s="12" t="str">
        <f>IFERROR(SMALL($G$5:$G$24,ROWS($G$5:G14)),"")</f>
        <v/>
      </c>
      <c r="K14" s="13" t="str">
        <f>IFERROR(INDEX($C$5:$E$24,$H14,COLUMNS($J$5:J14)),"")</f>
        <v/>
      </c>
      <c r="L14" s="13" t="str">
        <f>IFERROR(INDEX($C$5:$E$24,$H14,COLUMNS($J$5:K14)),"")</f>
        <v/>
      </c>
      <c r="M14" s="13" t="str">
        <f>IFERROR(INDEX($C$5:$E$24,$H14,COLUMNS($J$5:L14)),"")</f>
        <v/>
      </c>
    </row>
    <row r="15" spans="1:19" x14ac:dyDescent="0.25">
      <c r="C15" s="13" t="s">
        <v>109</v>
      </c>
      <c r="D15" s="13" t="s">
        <v>85</v>
      </c>
      <c r="E15" s="13" t="s">
        <v>110</v>
      </c>
      <c r="F15" s="12">
        <f>ROWS($E$5:E15)</f>
        <v>11</v>
      </c>
      <c r="G15" s="12" t="str">
        <f t="shared" si="0"/>
        <v/>
      </c>
      <c r="H15" s="12" t="str">
        <f>IFERROR(SMALL($G$5:$G$24,ROWS($G$5:G15)),"")</f>
        <v/>
      </c>
      <c r="K15" s="13" t="str">
        <f>IFERROR(INDEX($C$5:$E$24,$H15,COLUMNS($J$5:J15)),"")</f>
        <v/>
      </c>
      <c r="L15" s="13" t="str">
        <f>IFERROR(INDEX($C$5:$E$24,$H15,COLUMNS($J$5:K15)),"")</f>
        <v/>
      </c>
      <c r="M15" s="13" t="str">
        <f>IFERROR(INDEX($C$5:$E$24,$H15,COLUMNS($J$5:L15)),"")</f>
        <v/>
      </c>
    </row>
    <row r="16" spans="1:19" x14ac:dyDescent="0.25">
      <c r="C16" s="13" t="s">
        <v>111</v>
      </c>
      <c r="D16" s="13" t="s">
        <v>84</v>
      </c>
      <c r="E16" s="13" t="s">
        <v>110</v>
      </c>
      <c r="F16" s="12">
        <f>ROWS($E$5:E16)</f>
        <v>12</v>
      </c>
      <c r="G16" s="12" t="str">
        <f t="shared" si="0"/>
        <v/>
      </c>
      <c r="H16" s="12" t="str">
        <f>IFERROR(SMALL($G$5:$G$24,ROWS($G$5:G16)),"")</f>
        <v/>
      </c>
      <c r="K16" s="13" t="str">
        <f>IFERROR(INDEX($C$5:$E$24,$H16,COLUMNS($J$5:J16)),"")</f>
        <v/>
      </c>
      <c r="L16" s="13" t="str">
        <f>IFERROR(INDEX($C$5:$E$24,$H16,COLUMNS($J$5:K16)),"")</f>
        <v/>
      </c>
      <c r="M16" s="13" t="str">
        <f>IFERROR(INDEX($C$5:$E$24,$H16,COLUMNS($J$5:L16)),"")</f>
        <v/>
      </c>
    </row>
    <row r="17" spans="3:13" x14ac:dyDescent="0.25">
      <c r="C17" s="13" t="s">
        <v>112</v>
      </c>
      <c r="D17" s="13" t="s">
        <v>40</v>
      </c>
      <c r="E17" s="13" t="s">
        <v>0</v>
      </c>
      <c r="F17" s="12">
        <f>ROWS($E$5:E17)</f>
        <v>13</v>
      </c>
      <c r="G17" s="12">
        <f t="shared" si="0"/>
        <v>13</v>
      </c>
      <c r="H17" s="12" t="str">
        <f>IFERROR(SMALL($G$5:$G$24,ROWS($G$5:G17)),"")</f>
        <v/>
      </c>
      <c r="K17" s="13" t="str">
        <f>IFERROR(INDEX($C$5:$E$24,$H17,COLUMNS($J$5:J17)),"")</f>
        <v/>
      </c>
      <c r="L17" s="13" t="str">
        <f>IFERROR(INDEX($C$5:$E$24,$H17,COLUMNS($J$5:K17)),"")</f>
        <v/>
      </c>
      <c r="M17" s="13" t="str">
        <f>IFERROR(INDEX($C$5:$E$24,$H17,COLUMNS($J$5:L17)),"")</f>
        <v/>
      </c>
    </row>
    <row r="18" spans="3:13" x14ac:dyDescent="0.25">
      <c r="C18" s="13" t="s">
        <v>113</v>
      </c>
      <c r="D18" s="13" t="s">
        <v>80</v>
      </c>
      <c r="E18" s="13" t="s">
        <v>13</v>
      </c>
      <c r="F18" s="12">
        <f>ROWS($E$5:E18)</f>
        <v>14</v>
      </c>
      <c r="G18" s="12" t="str">
        <f t="shared" si="0"/>
        <v/>
      </c>
      <c r="H18" s="12" t="str">
        <f>IFERROR(SMALL($G$5:$G$24,ROWS($G$5:G18)),"")</f>
        <v/>
      </c>
      <c r="K18" s="13" t="str">
        <f>IFERROR(INDEX($C$5:$E$24,$H18,COLUMNS($J$5:J18)),"")</f>
        <v/>
      </c>
      <c r="L18" s="13" t="str">
        <f>IFERROR(INDEX($C$5:$E$24,$H18,COLUMNS($J$5:K18)),"")</f>
        <v/>
      </c>
      <c r="M18" s="13" t="str">
        <f>IFERROR(INDEX($C$5:$E$24,$H18,COLUMNS($J$5:L18)),"")</f>
        <v/>
      </c>
    </row>
    <row r="19" spans="3:13" x14ac:dyDescent="0.25">
      <c r="C19" s="13" t="s">
        <v>114</v>
      </c>
      <c r="D19" s="13" t="s">
        <v>80</v>
      </c>
      <c r="E19" s="13" t="s">
        <v>18</v>
      </c>
      <c r="F19" s="12">
        <f>ROWS($E$5:E19)</f>
        <v>15</v>
      </c>
      <c r="G19" s="12" t="str">
        <f t="shared" si="0"/>
        <v/>
      </c>
      <c r="H19" s="12" t="str">
        <f>IFERROR(SMALL($G$5:$G$24,ROWS($G$5:G19)),"")</f>
        <v/>
      </c>
      <c r="K19" s="13" t="str">
        <f>IFERROR(INDEX($C$5:$E$24,$H19,COLUMNS($J$5:J19)),"")</f>
        <v/>
      </c>
      <c r="L19" s="13" t="str">
        <f>IFERROR(INDEX($C$5:$E$24,$H19,COLUMNS($J$5:K19)),"")</f>
        <v/>
      </c>
      <c r="M19" s="13" t="str">
        <f>IFERROR(INDEX($C$5:$E$24,$H19,COLUMNS($J$5:L19)),"")</f>
        <v/>
      </c>
    </row>
    <row r="20" spans="3:13" x14ac:dyDescent="0.25">
      <c r="C20" s="13" t="s">
        <v>115</v>
      </c>
      <c r="D20" s="13" t="s">
        <v>85</v>
      </c>
      <c r="E20" s="13" t="s">
        <v>18</v>
      </c>
      <c r="F20" s="12">
        <f>ROWS($E$5:E20)</f>
        <v>16</v>
      </c>
      <c r="G20" s="12" t="str">
        <f t="shared" si="0"/>
        <v/>
      </c>
      <c r="H20" s="12" t="str">
        <f>IFERROR(SMALL($G$5:$G$24,ROWS($G$5:G20)),"")</f>
        <v/>
      </c>
      <c r="K20" s="13" t="str">
        <f>IFERROR(INDEX($C$5:$E$24,$H20,COLUMNS($J$5:J20)),"")</f>
        <v/>
      </c>
      <c r="L20" s="13" t="str">
        <f>IFERROR(INDEX($C$5:$E$24,$H20,COLUMNS($J$5:K20)),"")</f>
        <v/>
      </c>
      <c r="M20" s="13" t="str">
        <f>IFERROR(INDEX($C$5:$E$24,$H20,COLUMNS($J$5:L20)),"")</f>
        <v/>
      </c>
    </row>
    <row r="21" spans="3:13" x14ac:dyDescent="0.25">
      <c r="C21" s="13" t="s">
        <v>116</v>
      </c>
      <c r="D21" s="13" t="s">
        <v>100</v>
      </c>
      <c r="E21" s="13" t="s">
        <v>2</v>
      </c>
      <c r="F21" s="12">
        <f>ROWS($E$5:E21)</f>
        <v>17</v>
      </c>
      <c r="G21" s="12" t="str">
        <f t="shared" si="0"/>
        <v/>
      </c>
      <c r="H21" s="12" t="str">
        <f>IFERROR(SMALL($G$5:$G$24,ROWS($G$5:G21)),"")</f>
        <v/>
      </c>
      <c r="K21" s="13" t="str">
        <f>IFERROR(INDEX($C$5:$E$24,$H21,COLUMNS($J$5:J21)),"")</f>
        <v/>
      </c>
      <c r="L21" s="13" t="str">
        <f>IFERROR(INDEX($C$5:$E$24,$H21,COLUMNS($J$5:K21)),"")</f>
        <v/>
      </c>
      <c r="M21" s="13" t="str">
        <f>IFERROR(INDEX($C$5:$E$24,$H21,COLUMNS($J$5:L21)),"")</f>
        <v/>
      </c>
    </row>
    <row r="22" spans="3:13" x14ac:dyDescent="0.25">
      <c r="C22" s="13" t="s">
        <v>117</v>
      </c>
      <c r="D22" s="13" t="s">
        <v>85</v>
      </c>
      <c r="E22" s="13" t="s">
        <v>2</v>
      </c>
      <c r="F22" s="12">
        <f>ROWS($E$5:E22)</f>
        <v>18</v>
      </c>
      <c r="G22" s="12" t="str">
        <f t="shared" si="0"/>
        <v/>
      </c>
      <c r="H22" s="12" t="str">
        <f>IFERROR(SMALL($G$5:$G$24,ROWS($G$5:G22)),"")</f>
        <v/>
      </c>
      <c r="K22" s="13" t="str">
        <f>IFERROR(INDEX($C$5:$E$24,$H22,COLUMNS($J$5:J22)),"")</f>
        <v/>
      </c>
      <c r="L22" s="13" t="str">
        <f>IFERROR(INDEX($C$5:$E$24,$H22,COLUMNS($J$5:K22)),"")</f>
        <v/>
      </c>
      <c r="M22" s="13" t="str">
        <f>IFERROR(INDEX($C$5:$E$24,$H22,COLUMNS($J$5:L22)),"")</f>
        <v/>
      </c>
    </row>
    <row r="23" spans="3:13" x14ac:dyDescent="0.25">
      <c r="C23" s="13" t="s">
        <v>118</v>
      </c>
      <c r="D23" s="13" t="s">
        <v>79</v>
      </c>
      <c r="E23" s="13" t="s">
        <v>13</v>
      </c>
      <c r="F23" s="12">
        <f>ROWS($E$5:E23)</f>
        <v>19</v>
      </c>
      <c r="G23" s="12" t="str">
        <f t="shared" si="0"/>
        <v/>
      </c>
      <c r="H23" s="12" t="str">
        <f>IFERROR(SMALL($G$5:$G$24,ROWS($G$5:G23)),"")</f>
        <v/>
      </c>
      <c r="K23" s="13" t="str">
        <f>IFERROR(INDEX($C$5:$E$24,$H23,COLUMNS($J$5:J23)),"")</f>
        <v/>
      </c>
      <c r="L23" s="13" t="str">
        <f>IFERROR(INDEX($C$5:$E$24,$H23,COLUMNS($J$5:K23)),"")</f>
        <v/>
      </c>
      <c r="M23" s="13" t="str">
        <f>IFERROR(INDEX($C$5:$E$24,$H23,COLUMNS($J$5:L23)),"")</f>
        <v/>
      </c>
    </row>
    <row r="24" spans="3:13" x14ac:dyDescent="0.25">
      <c r="C24" s="13" t="s">
        <v>119</v>
      </c>
      <c r="D24" s="13" t="s">
        <v>79</v>
      </c>
      <c r="E24" s="13" t="s">
        <v>0</v>
      </c>
      <c r="F24" s="12">
        <f>ROWS($E$5:E24)</f>
        <v>20</v>
      </c>
      <c r="G24" s="12">
        <f t="shared" si="0"/>
        <v>20</v>
      </c>
      <c r="H24" s="12" t="str">
        <f>IFERROR(SMALL($G$5:$G$24,ROWS($G$5:G24)),"")</f>
        <v/>
      </c>
      <c r="K24" s="13" t="str">
        <f>IFERROR(INDEX($C$5:$E$24,$H24,COLUMNS($J$5:J24)),"")</f>
        <v/>
      </c>
      <c r="L24" s="13" t="str">
        <f>IFERROR(INDEX($C$5:$E$24,$H24,COLUMNS($J$5:K24)),"")</f>
        <v/>
      </c>
      <c r="M24" s="13" t="str">
        <f>IFERROR(INDEX($C$5:$E$24,$H24,COLUMNS($J$5:L24)),"")</f>
        <v/>
      </c>
    </row>
  </sheetData>
  <dataValidations count="1">
    <dataValidation type="list" allowBlank="1" showInputMessage="1" showErrorMessage="1" sqref="I3">
      <formula1>$S$2:$S$9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(1)</vt:lpstr>
      <vt:lpstr>(2)</vt:lpstr>
      <vt:lpstr>(3)</vt:lpstr>
      <vt:lpstr>(4)</vt:lpstr>
      <vt:lpstr>(5)</vt:lpstr>
      <vt:lpstr>(6)</vt:lpstr>
      <vt:lpstr>(7)</vt:lpstr>
      <vt:lpstr>(8)</vt:lpstr>
      <vt:lpstr>(9)</vt:lpstr>
      <vt:lpstr>(10)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2014-09-22T08:59:04Z</dcterms:created>
  <dcterms:modified xsi:type="dcterms:W3CDTF">2014-10-09T08:59:15Z</dcterms:modified>
</cp:coreProperties>
</file>